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F:\DATA\KROS\Tachov_Smetanova\"/>
    </mc:Choice>
  </mc:AlternateContent>
  <bookViews>
    <workbookView xWindow="0" yWindow="0" windowWidth="0" windowHeight="0"/>
  </bookViews>
  <sheets>
    <sheet name="Rekapitulace stavby" sheetId="1" r:id="rId1"/>
    <sheet name="SO 101 - MK Smetanova" sheetId="2" r:id="rId2"/>
    <sheet name="SO 151 - DIO" sheetId="3" r:id="rId3"/>
    <sheet name="SO 401 - Veřejné osvětlení" sheetId="4" r:id="rId4"/>
    <sheet name="SO 411, 421 - Přeložka ka..." sheetId="5" r:id="rId5"/>
    <sheet name="SO 501 - Přeložka STL ply..." sheetId="6" r:id="rId6"/>
    <sheet name="VON - Vedlejší a ostatní ..." sheetId="7" r:id="rId7"/>
  </sheets>
  <definedNames>
    <definedName name="_xlnm.Print_Area" localSheetId="0">'Rekapitulace stavby'!$D$4:$AO$76,'Rekapitulace stavby'!$C$82:$AQ$101</definedName>
    <definedName name="_xlnm.Print_Titles" localSheetId="0">'Rekapitulace stavby'!$92:$92</definedName>
    <definedName name="_xlnm._FilterDatabase" localSheetId="1" hidden="1">'SO 101 - MK Smetanova'!$C$124:$L$526</definedName>
    <definedName name="_xlnm.Print_Area" localSheetId="1">'SO 101 - MK Smetanova'!$C$4:$K$76,'SO 101 - MK Smetanova'!$C$82:$K$106,'SO 101 - MK Smetanova'!$C$112:$L$526</definedName>
    <definedName name="_xlnm.Print_Titles" localSheetId="1">'SO 101 - MK Smetanova'!$124:$124</definedName>
    <definedName name="_xlnm._FilterDatabase" localSheetId="2" hidden="1">'SO 151 - DIO'!$C$115:$L$156</definedName>
    <definedName name="_xlnm.Print_Area" localSheetId="2">'SO 151 - DIO'!$C$4:$K$76,'SO 151 - DIO'!$C$82:$K$97,'SO 151 - DIO'!$C$103:$L$156</definedName>
    <definedName name="_xlnm.Print_Titles" localSheetId="2">'SO 151 - DIO'!$115:$115</definedName>
    <definedName name="_xlnm._FilterDatabase" localSheetId="3" hidden="1">'SO 401 - Veřejné osvětlení'!$C$119:$L$288</definedName>
    <definedName name="_xlnm.Print_Area" localSheetId="3">'SO 401 - Veřejné osvětlení'!$C$4:$K$76,'SO 401 - Veřejné osvětlení'!$C$82:$K$101,'SO 401 - Veřejné osvětlení'!$C$107:$L$288</definedName>
    <definedName name="_xlnm.Print_Titles" localSheetId="3">'SO 401 - Veřejné osvětlení'!$119:$119</definedName>
    <definedName name="_xlnm._FilterDatabase" localSheetId="4" hidden="1">'SO 411, 421 - Přeložka ka...'!$C$119:$L$164</definedName>
    <definedName name="_xlnm.Print_Area" localSheetId="4">'SO 411, 421 - Přeložka ka...'!$C$4:$K$76,'SO 411, 421 - Přeložka ka...'!$C$82:$K$101,'SO 411, 421 - Přeložka ka...'!$C$107:$L$164</definedName>
    <definedName name="_xlnm.Print_Titles" localSheetId="4">'SO 411, 421 - Přeložka ka...'!$119:$119</definedName>
    <definedName name="_xlnm._FilterDatabase" localSheetId="5" hidden="1">'SO 501 - Přeložka STL ply...'!$C$124:$L$209</definedName>
    <definedName name="_xlnm.Print_Area" localSheetId="5">'SO 501 - Přeložka STL ply...'!$C$4:$K$76,'SO 501 - Přeložka STL ply...'!$C$82:$K$106,'SO 501 - Přeložka STL ply...'!$C$112:$L$209</definedName>
    <definedName name="_xlnm.Print_Titles" localSheetId="5">'SO 501 - Přeložka STL ply...'!$124:$124</definedName>
    <definedName name="_xlnm._FilterDatabase" localSheetId="6" hidden="1">'VON - Vedlejší a ostatní ...'!$C$119:$L$136</definedName>
    <definedName name="_xlnm.Print_Area" localSheetId="6">'VON - Vedlejší a ostatní ...'!$C$4:$K$76,'VON - Vedlejší a ostatní ...'!$C$82:$K$101,'VON - Vedlejší a ostatní ...'!$C$107:$L$136</definedName>
    <definedName name="_xlnm.Print_Titles" localSheetId="6">'VON - Vedlejší a ostatní ...'!$119:$119</definedName>
  </definedNames>
  <calcPr/>
</workbook>
</file>

<file path=xl/calcChain.xml><?xml version="1.0" encoding="utf-8"?>
<calcChain xmlns="http://schemas.openxmlformats.org/spreadsheetml/2006/main">
  <c i="7" l="1" r="K39"/>
  <c r="K38"/>
  <c i="1" r="BA100"/>
  <c i="7" r="K37"/>
  <c i="1" r="AZ100"/>
  <c i="7" r="BI135"/>
  <c r="BH135"/>
  <c r="BG135"/>
  <c r="BF135"/>
  <c r="X135"/>
  <c r="X134"/>
  <c r="V135"/>
  <c r="V134"/>
  <c r="T135"/>
  <c r="T134"/>
  <c r="P135"/>
  <c r="BI132"/>
  <c r="BH132"/>
  <c r="BG132"/>
  <c r="BF132"/>
  <c r="X132"/>
  <c r="V132"/>
  <c r="T132"/>
  <c r="P132"/>
  <c r="BI130"/>
  <c r="BH130"/>
  <c r="BG130"/>
  <c r="BF130"/>
  <c r="X130"/>
  <c r="V130"/>
  <c r="T130"/>
  <c r="P130"/>
  <c r="BI127"/>
  <c r="BH127"/>
  <c r="BG127"/>
  <c r="BF127"/>
  <c r="X127"/>
  <c r="V127"/>
  <c r="T127"/>
  <c r="P127"/>
  <c r="BI125"/>
  <c r="BH125"/>
  <c r="BG125"/>
  <c r="BF125"/>
  <c r="X125"/>
  <c r="V125"/>
  <c r="T125"/>
  <c r="P125"/>
  <c r="BI123"/>
  <c r="BH123"/>
  <c r="BG123"/>
  <c r="BF123"/>
  <c r="X123"/>
  <c r="V123"/>
  <c r="T123"/>
  <c r="P123"/>
  <c r="J117"/>
  <c r="J116"/>
  <c r="F114"/>
  <c r="E112"/>
  <c r="J92"/>
  <c r="J91"/>
  <c r="F89"/>
  <c r="E87"/>
  <c r="J18"/>
  <c r="E18"/>
  <c r="F117"/>
  <c r="J17"/>
  <c r="J15"/>
  <c r="E15"/>
  <c r="F116"/>
  <c r="J14"/>
  <c r="J12"/>
  <c r="J114"/>
  <c r="E7"/>
  <c r="E85"/>
  <c i="6" r="K39"/>
  <c r="K38"/>
  <c i="1" r="BA99"/>
  <c i="6" r="K37"/>
  <c i="1" r="AZ99"/>
  <c i="6" r="BI208"/>
  <c r="BH208"/>
  <c r="BG208"/>
  <c r="BF208"/>
  <c r="X208"/>
  <c r="V208"/>
  <c r="T208"/>
  <c r="P208"/>
  <c r="BI206"/>
  <c r="BH206"/>
  <c r="BG206"/>
  <c r="BF206"/>
  <c r="X206"/>
  <c r="V206"/>
  <c r="T206"/>
  <c r="P206"/>
  <c r="BI203"/>
  <c r="BH203"/>
  <c r="BG203"/>
  <c r="BF203"/>
  <c r="X203"/>
  <c r="X202"/>
  <c r="V203"/>
  <c r="V202"/>
  <c r="T203"/>
  <c r="T202"/>
  <c r="P203"/>
  <c r="BI200"/>
  <c r="BH200"/>
  <c r="BG200"/>
  <c r="BF200"/>
  <c r="X200"/>
  <c r="X199"/>
  <c r="V200"/>
  <c r="V199"/>
  <c r="T200"/>
  <c r="T199"/>
  <c r="P200"/>
  <c r="BI196"/>
  <c r="BH196"/>
  <c r="BG196"/>
  <c r="BF196"/>
  <c r="X196"/>
  <c r="X195"/>
  <c r="V196"/>
  <c r="V195"/>
  <c r="T196"/>
  <c r="T195"/>
  <c r="P196"/>
  <c r="BI193"/>
  <c r="BH193"/>
  <c r="BG193"/>
  <c r="BF193"/>
  <c r="X193"/>
  <c r="V193"/>
  <c r="T193"/>
  <c r="P193"/>
  <c r="BI191"/>
  <c r="BH191"/>
  <c r="BG191"/>
  <c r="BF191"/>
  <c r="X191"/>
  <c r="V191"/>
  <c r="T191"/>
  <c r="P191"/>
  <c r="BI189"/>
  <c r="BH189"/>
  <c r="BG189"/>
  <c r="BF189"/>
  <c r="X189"/>
  <c r="V189"/>
  <c r="T189"/>
  <c r="P189"/>
  <c r="BI187"/>
  <c r="BH187"/>
  <c r="BG187"/>
  <c r="BF187"/>
  <c r="X187"/>
  <c r="V187"/>
  <c r="T187"/>
  <c r="P187"/>
  <c r="BI184"/>
  <c r="BH184"/>
  <c r="BG184"/>
  <c r="BF184"/>
  <c r="X184"/>
  <c r="V184"/>
  <c r="T184"/>
  <c r="P184"/>
  <c r="BI182"/>
  <c r="BH182"/>
  <c r="BG182"/>
  <c r="BF182"/>
  <c r="X182"/>
  <c r="V182"/>
  <c r="T182"/>
  <c r="P182"/>
  <c r="BI180"/>
  <c r="BH180"/>
  <c r="BG180"/>
  <c r="BF180"/>
  <c r="X180"/>
  <c r="V180"/>
  <c r="T180"/>
  <c r="P180"/>
  <c r="BI178"/>
  <c r="BH178"/>
  <c r="BG178"/>
  <c r="BF178"/>
  <c r="X178"/>
  <c r="V178"/>
  <c r="T178"/>
  <c r="P178"/>
  <c r="BI176"/>
  <c r="BH176"/>
  <c r="BG176"/>
  <c r="BF176"/>
  <c r="X176"/>
  <c r="V176"/>
  <c r="T176"/>
  <c r="P176"/>
  <c r="BI174"/>
  <c r="BH174"/>
  <c r="BG174"/>
  <c r="BF174"/>
  <c r="X174"/>
  <c r="V174"/>
  <c r="T174"/>
  <c r="P174"/>
  <c r="BI172"/>
  <c r="BH172"/>
  <c r="BG172"/>
  <c r="BF172"/>
  <c r="X172"/>
  <c r="V172"/>
  <c r="T172"/>
  <c r="P172"/>
  <c r="BI170"/>
  <c r="BH170"/>
  <c r="BG170"/>
  <c r="BF170"/>
  <c r="X170"/>
  <c r="V170"/>
  <c r="T170"/>
  <c r="P170"/>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9"/>
  <c r="BH159"/>
  <c r="BG159"/>
  <c r="BF159"/>
  <c r="X159"/>
  <c r="V159"/>
  <c r="T159"/>
  <c r="P159"/>
  <c r="BI157"/>
  <c r="BH157"/>
  <c r="BG157"/>
  <c r="BF157"/>
  <c r="X157"/>
  <c r="V157"/>
  <c r="T157"/>
  <c r="P157"/>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4"/>
  <c r="BH144"/>
  <c r="BG144"/>
  <c r="BF144"/>
  <c r="X144"/>
  <c r="V144"/>
  <c r="T144"/>
  <c r="P144"/>
  <c r="BI142"/>
  <c r="BH142"/>
  <c r="BG142"/>
  <c r="BF142"/>
  <c r="X142"/>
  <c r="V142"/>
  <c r="T142"/>
  <c r="P142"/>
  <c r="BI139"/>
  <c r="BH139"/>
  <c r="BG139"/>
  <c r="BF139"/>
  <c r="X139"/>
  <c r="V139"/>
  <c r="T139"/>
  <c r="P139"/>
  <c r="BI132"/>
  <c r="BH132"/>
  <c r="BG132"/>
  <c r="BF132"/>
  <c r="X132"/>
  <c r="V132"/>
  <c r="T132"/>
  <c r="P132"/>
  <c r="BI130"/>
  <c r="BH130"/>
  <c r="BG130"/>
  <c r="BF130"/>
  <c r="X130"/>
  <c r="V130"/>
  <c r="T130"/>
  <c r="P130"/>
  <c r="BI128"/>
  <c r="BH128"/>
  <c r="BG128"/>
  <c r="BF128"/>
  <c r="X128"/>
  <c r="V128"/>
  <c r="T128"/>
  <c r="P128"/>
  <c r="J122"/>
  <c r="J121"/>
  <c r="F121"/>
  <c r="F119"/>
  <c r="E117"/>
  <c r="J92"/>
  <c r="J91"/>
  <c r="F91"/>
  <c r="F89"/>
  <c r="E87"/>
  <c r="J18"/>
  <c r="E18"/>
  <c r="F122"/>
  <c r="J17"/>
  <c r="J12"/>
  <c r="J89"/>
  <c r="E7"/>
  <c r="E115"/>
  <c i="5" r="K39"/>
  <c r="K38"/>
  <c i="1" r="BA98"/>
  <c i="5" r="K37"/>
  <c i="1" r="AZ98"/>
  <c i="5" r="BI163"/>
  <c r="BH163"/>
  <c r="BG163"/>
  <c r="BF163"/>
  <c r="X163"/>
  <c r="X162"/>
  <c r="V163"/>
  <c r="V162"/>
  <c r="T163"/>
  <c r="T162"/>
  <c r="P163"/>
  <c r="BI160"/>
  <c r="BH160"/>
  <c r="BG160"/>
  <c r="BF160"/>
  <c r="X160"/>
  <c r="V160"/>
  <c r="T160"/>
  <c r="P160"/>
  <c r="BI158"/>
  <c r="BH158"/>
  <c r="BG158"/>
  <c r="BF158"/>
  <c r="X158"/>
  <c r="V158"/>
  <c r="T158"/>
  <c r="P158"/>
  <c r="BI156"/>
  <c r="BH156"/>
  <c r="BG156"/>
  <c r="BF156"/>
  <c r="X156"/>
  <c r="V156"/>
  <c r="T156"/>
  <c r="P156"/>
  <c r="BI154"/>
  <c r="BH154"/>
  <c r="BG154"/>
  <c r="BF154"/>
  <c r="X154"/>
  <c r="V154"/>
  <c r="T154"/>
  <c r="P154"/>
  <c r="BI152"/>
  <c r="BH152"/>
  <c r="BG152"/>
  <c r="BF152"/>
  <c r="X152"/>
  <c r="V152"/>
  <c r="T152"/>
  <c r="P152"/>
  <c r="BI150"/>
  <c r="BH150"/>
  <c r="BG150"/>
  <c r="BF150"/>
  <c r="X150"/>
  <c r="V150"/>
  <c r="T150"/>
  <c r="P150"/>
  <c r="BI148"/>
  <c r="BH148"/>
  <c r="BG148"/>
  <c r="BF148"/>
  <c r="X148"/>
  <c r="V148"/>
  <c r="T148"/>
  <c r="P148"/>
  <c r="BI146"/>
  <c r="BH146"/>
  <c r="BG146"/>
  <c r="BF146"/>
  <c r="X146"/>
  <c r="V146"/>
  <c r="T146"/>
  <c r="P146"/>
  <c r="BI144"/>
  <c r="BH144"/>
  <c r="BG144"/>
  <c r="BF144"/>
  <c r="X144"/>
  <c r="V144"/>
  <c r="T144"/>
  <c r="P144"/>
  <c r="BI142"/>
  <c r="BH142"/>
  <c r="BG142"/>
  <c r="BF142"/>
  <c r="X142"/>
  <c r="V142"/>
  <c r="T142"/>
  <c r="P142"/>
  <c r="BI140"/>
  <c r="BH140"/>
  <c r="BG140"/>
  <c r="BF140"/>
  <c r="X140"/>
  <c r="V140"/>
  <c r="T140"/>
  <c r="P140"/>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J117"/>
  <c r="J116"/>
  <c r="F116"/>
  <c r="F114"/>
  <c r="E112"/>
  <c r="J92"/>
  <c r="J91"/>
  <c r="F91"/>
  <c r="F89"/>
  <c r="E87"/>
  <c r="J18"/>
  <c r="E18"/>
  <c r="F92"/>
  <c r="J17"/>
  <c r="J12"/>
  <c r="J114"/>
  <c r="E7"/>
  <c r="E110"/>
  <c i="4" r="K39"/>
  <c r="K38"/>
  <c i="1" r="BA97"/>
  <c i="4" r="K37"/>
  <c i="1" r="AZ97"/>
  <c i="4" r="BI286"/>
  <c r="BH286"/>
  <c r="BG286"/>
  <c r="BF286"/>
  <c r="X286"/>
  <c r="V286"/>
  <c r="T286"/>
  <c r="P286"/>
  <c r="BI283"/>
  <c r="BH283"/>
  <c r="BG283"/>
  <c r="BF283"/>
  <c r="X283"/>
  <c r="V283"/>
  <c r="T283"/>
  <c r="P283"/>
  <c r="BI280"/>
  <c r="BH280"/>
  <c r="BG280"/>
  <c r="BF280"/>
  <c r="X280"/>
  <c r="V280"/>
  <c r="T280"/>
  <c r="P280"/>
  <c r="BI276"/>
  <c r="BH276"/>
  <c r="BG276"/>
  <c r="BF276"/>
  <c r="X276"/>
  <c r="V276"/>
  <c r="T276"/>
  <c r="P276"/>
  <c r="BI274"/>
  <c r="BH274"/>
  <c r="BG274"/>
  <c r="BF274"/>
  <c r="X274"/>
  <c r="V274"/>
  <c r="T274"/>
  <c r="P274"/>
  <c r="BI272"/>
  <c r="BH272"/>
  <c r="BG272"/>
  <c r="BF272"/>
  <c r="X272"/>
  <c r="V272"/>
  <c r="T272"/>
  <c r="P272"/>
  <c r="BI269"/>
  <c r="BH269"/>
  <c r="BG269"/>
  <c r="BF269"/>
  <c r="X269"/>
  <c r="V269"/>
  <c r="T269"/>
  <c r="P269"/>
  <c r="BI267"/>
  <c r="BH267"/>
  <c r="BG267"/>
  <c r="BF267"/>
  <c r="X267"/>
  <c r="V267"/>
  <c r="T267"/>
  <c r="P267"/>
  <c r="BI264"/>
  <c r="BH264"/>
  <c r="BG264"/>
  <c r="BF264"/>
  <c r="X264"/>
  <c r="V264"/>
  <c r="T264"/>
  <c r="P264"/>
  <c r="BI261"/>
  <c r="BH261"/>
  <c r="BG261"/>
  <c r="BF261"/>
  <c r="X261"/>
  <c r="V261"/>
  <c r="T261"/>
  <c r="P261"/>
  <c r="BI259"/>
  <c r="BH259"/>
  <c r="BG259"/>
  <c r="BF259"/>
  <c r="X259"/>
  <c r="V259"/>
  <c r="T259"/>
  <c r="P259"/>
  <c r="BI256"/>
  <c r="BH256"/>
  <c r="BG256"/>
  <c r="BF256"/>
  <c r="X256"/>
  <c r="V256"/>
  <c r="T256"/>
  <c r="P256"/>
  <c r="BI254"/>
  <c r="BH254"/>
  <c r="BG254"/>
  <c r="BF254"/>
  <c r="X254"/>
  <c r="V254"/>
  <c r="T254"/>
  <c r="P254"/>
  <c r="BI251"/>
  <c r="BH251"/>
  <c r="BG251"/>
  <c r="BF251"/>
  <c r="X251"/>
  <c r="V251"/>
  <c r="T251"/>
  <c r="P251"/>
  <c r="BI246"/>
  <c r="BH246"/>
  <c r="BG246"/>
  <c r="BF246"/>
  <c r="X246"/>
  <c r="V246"/>
  <c r="T246"/>
  <c r="P246"/>
  <c r="BI241"/>
  <c r="BH241"/>
  <c r="BG241"/>
  <c r="BF241"/>
  <c r="X241"/>
  <c r="V241"/>
  <c r="T241"/>
  <c r="P241"/>
  <c r="BI237"/>
  <c r="BH237"/>
  <c r="BG237"/>
  <c r="BF237"/>
  <c r="X237"/>
  <c r="V237"/>
  <c r="T237"/>
  <c r="P237"/>
  <c r="BI234"/>
  <c r="BH234"/>
  <c r="BG234"/>
  <c r="BF234"/>
  <c r="X234"/>
  <c r="V234"/>
  <c r="T234"/>
  <c r="P234"/>
  <c r="BI231"/>
  <c r="BH231"/>
  <c r="BG231"/>
  <c r="BF231"/>
  <c r="X231"/>
  <c r="V231"/>
  <c r="T231"/>
  <c r="P231"/>
  <c r="BI227"/>
  <c r="BH227"/>
  <c r="BG227"/>
  <c r="BF227"/>
  <c r="X227"/>
  <c r="V227"/>
  <c r="T227"/>
  <c r="P227"/>
  <c r="BI225"/>
  <c r="BH225"/>
  <c r="BG225"/>
  <c r="BF225"/>
  <c r="X225"/>
  <c r="V225"/>
  <c r="T225"/>
  <c r="P225"/>
  <c r="BI220"/>
  <c r="BH220"/>
  <c r="BG220"/>
  <c r="BF220"/>
  <c r="X220"/>
  <c r="V220"/>
  <c r="T220"/>
  <c r="P220"/>
  <c r="BI215"/>
  <c r="BH215"/>
  <c r="BG215"/>
  <c r="BF215"/>
  <c r="X215"/>
  <c r="V215"/>
  <c r="T215"/>
  <c r="P215"/>
  <c r="BI212"/>
  <c r="BH212"/>
  <c r="BG212"/>
  <c r="BF212"/>
  <c r="X212"/>
  <c r="V212"/>
  <c r="T212"/>
  <c r="P212"/>
  <c r="BI210"/>
  <c r="BH210"/>
  <c r="BG210"/>
  <c r="BF210"/>
  <c r="X210"/>
  <c r="V210"/>
  <c r="T210"/>
  <c r="P210"/>
  <c r="BI208"/>
  <c r="BH208"/>
  <c r="BG208"/>
  <c r="BF208"/>
  <c r="X208"/>
  <c r="V208"/>
  <c r="T208"/>
  <c r="P208"/>
  <c r="BI204"/>
  <c r="BH204"/>
  <c r="BG204"/>
  <c r="BF204"/>
  <c r="X204"/>
  <c r="V204"/>
  <c r="T204"/>
  <c r="P204"/>
  <c r="BI200"/>
  <c r="BH200"/>
  <c r="BG200"/>
  <c r="BF200"/>
  <c r="X200"/>
  <c r="V200"/>
  <c r="T200"/>
  <c r="P200"/>
  <c r="BI196"/>
  <c r="BH196"/>
  <c r="BG196"/>
  <c r="BF196"/>
  <c r="X196"/>
  <c r="V196"/>
  <c r="T196"/>
  <c r="P196"/>
  <c r="BI193"/>
  <c r="BH193"/>
  <c r="BG193"/>
  <c r="BF193"/>
  <c r="X193"/>
  <c r="V193"/>
  <c r="T193"/>
  <c r="P193"/>
  <c r="BI189"/>
  <c r="BH189"/>
  <c r="BG189"/>
  <c r="BF189"/>
  <c r="X189"/>
  <c r="V189"/>
  <c r="T189"/>
  <c r="P189"/>
  <c r="BI187"/>
  <c r="BH187"/>
  <c r="BG187"/>
  <c r="BF187"/>
  <c r="X187"/>
  <c r="V187"/>
  <c r="T187"/>
  <c r="P187"/>
  <c r="BI184"/>
  <c r="BH184"/>
  <c r="BG184"/>
  <c r="BF184"/>
  <c r="X184"/>
  <c r="V184"/>
  <c r="T184"/>
  <c r="P184"/>
  <c r="BI182"/>
  <c r="BH182"/>
  <c r="BG182"/>
  <c r="BF182"/>
  <c r="X182"/>
  <c r="V182"/>
  <c r="T182"/>
  <c r="P182"/>
  <c r="BI180"/>
  <c r="BH180"/>
  <c r="BG180"/>
  <c r="BF180"/>
  <c r="X180"/>
  <c r="V180"/>
  <c r="T180"/>
  <c r="P180"/>
  <c r="BI178"/>
  <c r="BH178"/>
  <c r="BG178"/>
  <c r="BF178"/>
  <c r="X178"/>
  <c r="V178"/>
  <c r="T178"/>
  <c r="P178"/>
  <c r="BI176"/>
  <c r="BH176"/>
  <c r="BG176"/>
  <c r="BF176"/>
  <c r="X176"/>
  <c r="V176"/>
  <c r="T176"/>
  <c r="P176"/>
  <c r="BI174"/>
  <c r="BH174"/>
  <c r="BG174"/>
  <c r="BF174"/>
  <c r="X174"/>
  <c r="V174"/>
  <c r="T174"/>
  <c r="P174"/>
  <c r="BI169"/>
  <c r="BH169"/>
  <c r="BG169"/>
  <c r="BF169"/>
  <c r="X169"/>
  <c r="V169"/>
  <c r="T169"/>
  <c r="P169"/>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1"/>
  <c r="BH141"/>
  <c r="BG141"/>
  <c r="BF141"/>
  <c r="X141"/>
  <c r="V141"/>
  <c r="T141"/>
  <c r="P141"/>
  <c r="BI138"/>
  <c r="BH138"/>
  <c r="BG138"/>
  <c r="BF138"/>
  <c r="X138"/>
  <c r="V138"/>
  <c r="T138"/>
  <c r="P138"/>
  <c r="BI136"/>
  <c r="BH136"/>
  <c r="BG136"/>
  <c r="BF136"/>
  <c r="X136"/>
  <c r="V136"/>
  <c r="T136"/>
  <c r="P136"/>
  <c r="BI134"/>
  <c r="BH134"/>
  <c r="BG134"/>
  <c r="BF134"/>
  <c r="X134"/>
  <c r="V134"/>
  <c r="T134"/>
  <c r="P134"/>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J116"/>
  <c r="F114"/>
  <c r="E112"/>
  <c r="J91"/>
  <c r="F89"/>
  <c r="E87"/>
  <c r="J24"/>
  <c r="E24"/>
  <c r="J117"/>
  <c r="J23"/>
  <c r="J18"/>
  <c r="E18"/>
  <c r="F117"/>
  <c r="J17"/>
  <c r="J15"/>
  <c r="E15"/>
  <c r="F91"/>
  <c r="J14"/>
  <c r="J12"/>
  <c r="J114"/>
  <c r="E7"/>
  <c r="E85"/>
  <c i="3" r="K39"/>
  <c r="K38"/>
  <c i="1" r="BA96"/>
  <c i="3" r="K37"/>
  <c i="1" r="AZ96"/>
  <c i="3" r="BI154"/>
  <c r="BH154"/>
  <c r="BG154"/>
  <c r="BF154"/>
  <c r="X154"/>
  <c r="V154"/>
  <c r="T154"/>
  <c r="P154"/>
  <c r="BI150"/>
  <c r="BH150"/>
  <c r="BG150"/>
  <c r="BF150"/>
  <c r="X150"/>
  <c r="V150"/>
  <c r="T150"/>
  <c r="P150"/>
  <c r="BI146"/>
  <c r="BH146"/>
  <c r="BG146"/>
  <c r="BF146"/>
  <c r="X146"/>
  <c r="V146"/>
  <c r="T146"/>
  <c r="P146"/>
  <c r="BI143"/>
  <c r="BH143"/>
  <c r="BG143"/>
  <c r="BF143"/>
  <c r="X143"/>
  <c r="V143"/>
  <c r="T143"/>
  <c r="P143"/>
  <c r="BI139"/>
  <c r="BH139"/>
  <c r="BG139"/>
  <c r="BF139"/>
  <c r="X139"/>
  <c r="V139"/>
  <c r="T139"/>
  <c r="P139"/>
  <c r="BI136"/>
  <c r="BH136"/>
  <c r="BG136"/>
  <c r="BF136"/>
  <c r="X136"/>
  <c r="V136"/>
  <c r="T136"/>
  <c r="P136"/>
  <c r="BI133"/>
  <c r="BH133"/>
  <c r="BG133"/>
  <c r="BF133"/>
  <c r="X133"/>
  <c r="V133"/>
  <c r="T133"/>
  <c r="P133"/>
  <c r="BI129"/>
  <c r="BH129"/>
  <c r="BG129"/>
  <c r="BF129"/>
  <c r="X129"/>
  <c r="V129"/>
  <c r="T129"/>
  <c r="P129"/>
  <c r="BI125"/>
  <c r="BH125"/>
  <c r="BG125"/>
  <c r="BF125"/>
  <c r="X125"/>
  <c r="V125"/>
  <c r="T125"/>
  <c r="P125"/>
  <c r="BI123"/>
  <c r="BH123"/>
  <c r="BG123"/>
  <c r="BF123"/>
  <c r="X123"/>
  <c r="V123"/>
  <c r="T123"/>
  <c r="P123"/>
  <c r="BI121"/>
  <c r="BH121"/>
  <c r="BG121"/>
  <c r="BF121"/>
  <c r="X121"/>
  <c r="V121"/>
  <c r="T121"/>
  <c r="P121"/>
  <c r="BI117"/>
  <c r="BH117"/>
  <c r="BG117"/>
  <c r="BF117"/>
  <c r="X117"/>
  <c r="V117"/>
  <c r="T117"/>
  <c r="P117"/>
  <c r="J113"/>
  <c r="J112"/>
  <c r="F112"/>
  <c r="F110"/>
  <c r="E108"/>
  <c r="J92"/>
  <c r="J91"/>
  <c r="F91"/>
  <c r="F89"/>
  <c r="E87"/>
  <c r="J18"/>
  <c r="E18"/>
  <c r="F92"/>
  <c r="J17"/>
  <c r="J12"/>
  <c r="J110"/>
  <c r="E7"/>
  <c r="E106"/>
  <c i="2" r="K39"/>
  <c r="K38"/>
  <c i="1" r="BA95"/>
  <c i="2" r="K37"/>
  <c i="1" r="AZ95"/>
  <c i="2" r="BI524"/>
  <c r="BH524"/>
  <c r="BG524"/>
  <c r="BF524"/>
  <c r="X524"/>
  <c r="X523"/>
  <c r="V524"/>
  <c r="V523"/>
  <c r="T524"/>
  <c r="T523"/>
  <c r="P524"/>
  <c r="BI518"/>
  <c r="BH518"/>
  <c r="BG518"/>
  <c r="BF518"/>
  <c r="X518"/>
  <c r="V518"/>
  <c r="T518"/>
  <c r="P518"/>
  <c r="BI513"/>
  <c r="BH513"/>
  <c r="BG513"/>
  <c r="BF513"/>
  <c r="X513"/>
  <c r="V513"/>
  <c r="T513"/>
  <c r="P513"/>
  <c r="BI508"/>
  <c r="BH508"/>
  <c r="BG508"/>
  <c r="BF508"/>
  <c r="X508"/>
  <c r="V508"/>
  <c r="T508"/>
  <c r="P508"/>
  <c r="BI503"/>
  <c r="BH503"/>
  <c r="BG503"/>
  <c r="BF503"/>
  <c r="X503"/>
  <c r="V503"/>
  <c r="T503"/>
  <c r="P503"/>
  <c r="BI499"/>
  <c r="BH499"/>
  <c r="BG499"/>
  <c r="BF499"/>
  <c r="X499"/>
  <c r="V499"/>
  <c r="T499"/>
  <c r="P499"/>
  <c r="BI494"/>
  <c r="BH494"/>
  <c r="BG494"/>
  <c r="BF494"/>
  <c r="X494"/>
  <c r="V494"/>
  <c r="T494"/>
  <c r="P494"/>
  <c r="BI489"/>
  <c r="BH489"/>
  <c r="BG489"/>
  <c r="BF489"/>
  <c r="X489"/>
  <c r="V489"/>
  <c r="T489"/>
  <c r="P489"/>
  <c r="BI484"/>
  <c r="BH484"/>
  <c r="BG484"/>
  <c r="BF484"/>
  <c r="X484"/>
  <c r="V484"/>
  <c r="T484"/>
  <c r="P484"/>
  <c r="BI479"/>
  <c r="BH479"/>
  <c r="BG479"/>
  <c r="BF479"/>
  <c r="X479"/>
  <c r="V479"/>
  <c r="T479"/>
  <c r="P479"/>
  <c r="BI474"/>
  <c r="BH474"/>
  <c r="BG474"/>
  <c r="BF474"/>
  <c r="X474"/>
  <c r="V474"/>
  <c r="T474"/>
  <c r="P474"/>
  <c r="BI469"/>
  <c r="BH469"/>
  <c r="BG469"/>
  <c r="BF469"/>
  <c r="X469"/>
  <c r="V469"/>
  <c r="T469"/>
  <c r="P469"/>
  <c r="BI465"/>
  <c r="BH465"/>
  <c r="BG465"/>
  <c r="BF465"/>
  <c r="X465"/>
  <c r="V465"/>
  <c r="T465"/>
  <c r="P465"/>
  <c r="BI461"/>
  <c r="BH461"/>
  <c r="BG461"/>
  <c r="BF461"/>
  <c r="X461"/>
  <c r="V461"/>
  <c r="T461"/>
  <c r="P461"/>
  <c r="BI458"/>
  <c r="BH458"/>
  <c r="BG458"/>
  <c r="BF458"/>
  <c r="X458"/>
  <c r="V458"/>
  <c r="T458"/>
  <c r="P458"/>
  <c r="BI455"/>
  <c r="BH455"/>
  <c r="BG455"/>
  <c r="BF455"/>
  <c r="X455"/>
  <c r="V455"/>
  <c r="T455"/>
  <c r="P455"/>
  <c r="BI452"/>
  <c r="BH452"/>
  <c r="BG452"/>
  <c r="BF452"/>
  <c r="X452"/>
  <c r="V452"/>
  <c r="T452"/>
  <c r="P452"/>
  <c r="BI448"/>
  <c r="BH448"/>
  <c r="BG448"/>
  <c r="BF448"/>
  <c r="X448"/>
  <c r="V448"/>
  <c r="T448"/>
  <c r="P448"/>
  <c r="BI445"/>
  <c r="BH445"/>
  <c r="BG445"/>
  <c r="BF445"/>
  <c r="X445"/>
  <c r="V445"/>
  <c r="T445"/>
  <c r="P445"/>
  <c r="BI442"/>
  <c r="BH442"/>
  <c r="BG442"/>
  <c r="BF442"/>
  <c r="X442"/>
  <c r="V442"/>
  <c r="T442"/>
  <c r="P442"/>
  <c r="BI439"/>
  <c r="BH439"/>
  <c r="BG439"/>
  <c r="BF439"/>
  <c r="X439"/>
  <c r="V439"/>
  <c r="T439"/>
  <c r="P439"/>
  <c r="BI436"/>
  <c r="BH436"/>
  <c r="BG436"/>
  <c r="BF436"/>
  <c r="X436"/>
  <c r="V436"/>
  <c r="T436"/>
  <c r="P436"/>
  <c r="BI432"/>
  <c r="BH432"/>
  <c r="BG432"/>
  <c r="BF432"/>
  <c r="X432"/>
  <c r="V432"/>
  <c r="T432"/>
  <c r="P432"/>
  <c r="BI429"/>
  <c r="BH429"/>
  <c r="BG429"/>
  <c r="BF429"/>
  <c r="X429"/>
  <c r="V429"/>
  <c r="T429"/>
  <c r="P429"/>
  <c r="BI424"/>
  <c r="BH424"/>
  <c r="BG424"/>
  <c r="BF424"/>
  <c r="X424"/>
  <c r="V424"/>
  <c r="T424"/>
  <c r="P424"/>
  <c r="BI420"/>
  <c r="BH420"/>
  <c r="BG420"/>
  <c r="BF420"/>
  <c r="X420"/>
  <c r="V420"/>
  <c r="T420"/>
  <c r="P420"/>
  <c r="BI417"/>
  <c r="BH417"/>
  <c r="BG417"/>
  <c r="BF417"/>
  <c r="X417"/>
  <c r="V417"/>
  <c r="T417"/>
  <c r="P417"/>
  <c r="BI412"/>
  <c r="BH412"/>
  <c r="BG412"/>
  <c r="BF412"/>
  <c r="X412"/>
  <c r="V412"/>
  <c r="T412"/>
  <c r="P412"/>
  <c r="BI408"/>
  <c r="BH408"/>
  <c r="BG408"/>
  <c r="BF408"/>
  <c r="X408"/>
  <c r="V408"/>
  <c r="T408"/>
  <c r="P408"/>
  <c r="BI405"/>
  <c r="BH405"/>
  <c r="BG405"/>
  <c r="BF405"/>
  <c r="X405"/>
  <c r="V405"/>
  <c r="T405"/>
  <c r="P405"/>
  <c r="BI402"/>
  <c r="BH402"/>
  <c r="BG402"/>
  <c r="BF402"/>
  <c r="X402"/>
  <c r="V402"/>
  <c r="T402"/>
  <c r="P402"/>
  <c r="BI400"/>
  <c r="BH400"/>
  <c r="BG400"/>
  <c r="BF400"/>
  <c r="X400"/>
  <c r="V400"/>
  <c r="T400"/>
  <c r="P400"/>
  <c r="BI398"/>
  <c r="BH398"/>
  <c r="BG398"/>
  <c r="BF398"/>
  <c r="X398"/>
  <c r="V398"/>
  <c r="T398"/>
  <c r="P398"/>
  <c r="BI395"/>
  <c r="BH395"/>
  <c r="BG395"/>
  <c r="BF395"/>
  <c r="X395"/>
  <c r="V395"/>
  <c r="T395"/>
  <c r="P395"/>
  <c r="BI392"/>
  <c r="BH392"/>
  <c r="BG392"/>
  <c r="BF392"/>
  <c r="X392"/>
  <c r="V392"/>
  <c r="T392"/>
  <c r="P392"/>
  <c r="BI388"/>
  <c r="BH388"/>
  <c r="BG388"/>
  <c r="BF388"/>
  <c r="X388"/>
  <c r="V388"/>
  <c r="T388"/>
  <c r="P388"/>
  <c r="BI384"/>
  <c r="BH384"/>
  <c r="BG384"/>
  <c r="BF384"/>
  <c r="X384"/>
  <c r="V384"/>
  <c r="T384"/>
  <c r="P384"/>
  <c r="BI380"/>
  <c r="BH380"/>
  <c r="BG380"/>
  <c r="BF380"/>
  <c r="X380"/>
  <c r="V380"/>
  <c r="T380"/>
  <c r="P380"/>
  <c r="BI376"/>
  <c r="BH376"/>
  <c r="BG376"/>
  <c r="BF376"/>
  <c r="X376"/>
  <c r="V376"/>
  <c r="T376"/>
  <c r="P376"/>
  <c r="BI372"/>
  <c r="BH372"/>
  <c r="BG372"/>
  <c r="BF372"/>
  <c r="X372"/>
  <c r="V372"/>
  <c r="T372"/>
  <c r="P372"/>
  <c r="BI368"/>
  <c r="BH368"/>
  <c r="BG368"/>
  <c r="BF368"/>
  <c r="X368"/>
  <c r="V368"/>
  <c r="T368"/>
  <c r="P368"/>
  <c r="BI364"/>
  <c r="BH364"/>
  <c r="BG364"/>
  <c r="BF364"/>
  <c r="X364"/>
  <c r="V364"/>
  <c r="T364"/>
  <c r="P364"/>
  <c r="BI360"/>
  <c r="BH360"/>
  <c r="BG360"/>
  <c r="BF360"/>
  <c r="X360"/>
  <c r="V360"/>
  <c r="T360"/>
  <c r="P360"/>
  <c r="BI356"/>
  <c r="BH356"/>
  <c r="BG356"/>
  <c r="BF356"/>
  <c r="X356"/>
  <c r="V356"/>
  <c r="T356"/>
  <c r="P356"/>
  <c r="BI351"/>
  <c r="BH351"/>
  <c r="BG351"/>
  <c r="BF351"/>
  <c r="X351"/>
  <c r="V351"/>
  <c r="T351"/>
  <c r="P351"/>
  <c r="BI347"/>
  <c r="BH347"/>
  <c r="BG347"/>
  <c r="BF347"/>
  <c r="X347"/>
  <c r="V347"/>
  <c r="T347"/>
  <c r="P347"/>
  <c r="BI344"/>
  <c r="BH344"/>
  <c r="BG344"/>
  <c r="BF344"/>
  <c r="X344"/>
  <c r="V344"/>
  <c r="T344"/>
  <c r="P344"/>
  <c r="BI341"/>
  <c r="BH341"/>
  <c r="BG341"/>
  <c r="BF341"/>
  <c r="X341"/>
  <c r="V341"/>
  <c r="T341"/>
  <c r="P341"/>
  <c r="BI337"/>
  <c r="BH337"/>
  <c r="BG337"/>
  <c r="BF337"/>
  <c r="X337"/>
  <c r="V337"/>
  <c r="T337"/>
  <c r="P337"/>
  <c r="BI333"/>
  <c r="BH333"/>
  <c r="BG333"/>
  <c r="BF333"/>
  <c r="X333"/>
  <c r="V333"/>
  <c r="T333"/>
  <c r="P333"/>
  <c r="BI329"/>
  <c r="BH329"/>
  <c r="BG329"/>
  <c r="BF329"/>
  <c r="X329"/>
  <c r="V329"/>
  <c r="T329"/>
  <c r="P329"/>
  <c r="BI326"/>
  <c r="BH326"/>
  <c r="BG326"/>
  <c r="BF326"/>
  <c r="X326"/>
  <c r="V326"/>
  <c r="T326"/>
  <c r="P326"/>
  <c r="BI323"/>
  <c r="BH323"/>
  <c r="BG323"/>
  <c r="BF323"/>
  <c r="X323"/>
  <c r="V323"/>
  <c r="T323"/>
  <c r="P323"/>
  <c r="BI320"/>
  <c r="BH320"/>
  <c r="BG320"/>
  <c r="BF320"/>
  <c r="X320"/>
  <c r="V320"/>
  <c r="T320"/>
  <c r="P320"/>
  <c r="BI317"/>
  <c r="BH317"/>
  <c r="BG317"/>
  <c r="BF317"/>
  <c r="X317"/>
  <c r="V317"/>
  <c r="T317"/>
  <c r="P317"/>
  <c r="BI312"/>
  <c r="BH312"/>
  <c r="BG312"/>
  <c r="BF312"/>
  <c r="X312"/>
  <c r="V312"/>
  <c r="T312"/>
  <c r="P312"/>
  <c r="BI308"/>
  <c r="BH308"/>
  <c r="BG308"/>
  <c r="BF308"/>
  <c r="X308"/>
  <c r="V308"/>
  <c r="T308"/>
  <c r="P308"/>
  <c r="BI305"/>
  <c r="BH305"/>
  <c r="BG305"/>
  <c r="BF305"/>
  <c r="X305"/>
  <c r="V305"/>
  <c r="T305"/>
  <c r="P305"/>
  <c r="BI302"/>
  <c r="BH302"/>
  <c r="BG302"/>
  <c r="BF302"/>
  <c r="X302"/>
  <c r="V302"/>
  <c r="T302"/>
  <c r="P302"/>
  <c r="BI298"/>
  <c r="BH298"/>
  <c r="BG298"/>
  <c r="BF298"/>
  <c r="X298"/>
  <c r="V298"/>
  <c r="T298"/>
  <c r="P298"/>
  <c r="BI295"/>
  <c r="BH295"/>
  <c r="BG295"/>
  <c r="BF295"/>
  <c r="X295"/>
  <c r="V295"/>
  <c r="T295"/>
  <c r="P295"/>
  <c r="BI292"/>
  <c r="BH292"/>
  <c r="BG292"/>
  <c r="BF292"/>
  <c r="X292"/>
  <c r="V292"/>
  <c r="T292"/>
  <c r="P292"/>
  <c r="BI289"/>
  <c r="BH289"/>
  <c r="BG289"/>
  <c r="BF289"/>
  <c r="X289"/>
  <c r="V289"/>
  <c r="T289"/>
  <c r="P289"/>
  <c r="BI285"/>
  <c r="BH285"/>
  <c r="BG285"/>
  <c r="BF285"/>
  <c r="X285"/>
  <c r="V285"/>
  <c r="T285"/>
  <c r="P285"/>
  <c r="BI281"/>
  <c r="BH281"/>
  <c r="BG281"/>
  <c r="BF281"/>
  <c r="X281"/>
  <c r="V281"/>
  <c r="T281"/>
  <c r="P281"/>
  <c r="BI278"/>
  <c r="BH278"/>
  <c r="BG278"/>
  <c r="BF278"/>
  <c r="X278"/>
  <c r="V278"/>
  <c r="T278"/>
  <c r="P278"/>
  <c r="BI274"/>
  <c r="BH274"/>
  <c r="BG274"/>
  <c r="BF274"/>
  <c r="X274"/>
  <c r="V274"/>
  <c r="T274"/>
  <c r="P274"/>
  <c r="BI271"/>
  <c r="BH271"/>
  <c r="BG271"/>
  <c r="BF271"/>
  <c r="X271"/>
  <c r="V271"/>
  <c r="T271"/>
  <c r="P271"/>
  <c r="BI269"/>
  <c r="BH269"/>
  <c r="BG269"/>
  <c r="BF269"/>
  <c r="X269"/>
  <c r="V269"/>
  <c r="T269"/>
  <c r="P269"/>
  <c r="BI265"/>
  <c r="BH265"/>
  <c r="BG265"/>
  <c r="BF265"/>
  <c r="X265"/>
  <c r="V265"/>
  <c r="T265"/>
  <c r="P265"/>
  <c r="BI261"/>
  <c r="BH261"/>
  <c r="BG261"/>
  <c r="BF261"/>
  <c r="X261"/>
  <c r="V261"/>
  <c r="T261"/>
  <c r="P261"/>
  <c r="BI259"/>
  <c r="BH259"/>
  <c r="BG259"/>
  <c r="BF259"/>
  <c r="X259"/>
  <c r="V259"/>
  <c r="T259"/>
  <c r="P259"/>
  <c r="BI256"/>
  <c r="BH256"/>
  <c r="BG256"/>
  <c r="BF256"/>
  <c r="X256"/>
  <c r="V256"/>
  <c r="T256"/>
  <c r="P256"/>
  <c r="BI253"/>
  <c r="BH253"/>
  <c r="BG253"/>
  <c r="BF253"/>
  <c r="X253"/>
  <c r="V253"/>
  <c r="T253"/>
  <c r="P253"/>
  <c r="BI250"/>
  <c r="BH250"/>
  <c r="BG250"/>
  <c r="BF250"/>
  <c r="X250"/>
  <c r="V250"/>
  <c r="T250"/>
  <c r="P250"/>
  <c r="BI247"/>
  <c r="BH247"/>
  <c r="BG247"/>
  <c r="BF247"/>
  <c r="X247"/>
  <c r="V247"/>
  <c r="T247"/>
  <c r="P247"/>
  <c r="BI244"/>
  <c r="BH244"/>
  <c r="BG244"/>
  <c r="BF244"/>
  <c r="X244"/>
  <c r="V244"/>
  <c r="T244"/>
  <c r="P244"/>
  <c r="BI242"/>
  <c r="BH242"/>
  <c r="BG242"/>
  <c r="BF242"/>
  <c r="X242"/>
  <c r="V242"/>
  <c r="T242"/>
  <c r="P242"/>
  <c r="BI239"/>
  <c r="BH239"/>
  <c r="BG239"/>
  <c r="BF239"/>
  <c r="X239"/>
  <c r="V239"/>
  <c r="T239"/>
  <c r="P239"/>
  <c r="BI236"/>
  <c r="BH236"/>
  <c r="BG236"/>
  <c r="BF236"/>
  <c r="X236"/>
  <c r="V236"/>
  <c r="T236"/>
  <c r="P236"/>
  <c r="BI233"/>
  <c r="BH233"/>
  <c r="BG233"/>
  <c r="BF233"/>
  <c r="X233"/>
  <c r="V233"/>
  <c r="T233"/>
  <c r="P233"/>
  <c r="BI229"/>
  <c r="BH229"/>
  <c r="BG229"/>
  <c r="BF229"/>
  <c r="X229"/>
  <c r="V229"/>
  <c r="T229"/>
  <c r="P229"/>
  <c r="BI227"/>
  <c r="BH227"/>
  <c r="BG227"/>
  <c r="BF227"/>
  <c r="X227"/>
  <c r="V227"/>
  <c r="T227"/>
  <c r="P227"/>
  <c r="BI224"/>
  <c r="BH224"/>
  <c r="BG224"/>
  <c r="BF224"/>
  <c r="X224"/>
  <c r="V224"/>
  <c r="T224"/>
  <c r="P224"/>
  <c r="BI219"/>
  <c r="BH219"/>
  <c r="BG219"/>
  <c r="BF219"/>
  <c r="X219"/>
  <c r="V219"/>
  <c r="T219"/>
  <c r="P219"/>
  <c r="BI214"/>
  <c r="BH214"/>
  <c r="BG214"/>
  <c r="BF214"/>
  <c r="X214"/>
  <c r="V214"/>
  <c r="T214"/>
  <c r="P214"/>
  <c r="BI210"/>
  <c r="BH210"/>
  <c r="BG210"/>
  <c r="BF210"/>
  <c r="X210"/>
  <c r="V210"/>
  <c r="T210"/>
  <c r="P210"/>
  <c r="BI205"/>
  <c r="BH205"/>
  <c r="BG205"/>
  <c r="BF205"/>
  <c r="X205"/>
  <c r="V205"/>
  <c r="T205"/>
  <c r="P205"/>
  <c r="BI201"/>
  <c r="BH201"/>
  <c r="BG201"/>
  <c r="BF201"/>
  <c r="X201"/>
  <c r="V201"/>
  <c r="T201"/>
  <c r="P201"/>
  <c r="BI197"/>
  <c r="BH197"/>
  <c r="BG197"/>
  <c r="BF197"/>
  <c r="X197"/>
  <c r="V197"/>
  <c r="T197"/>
  <c r="P197"/>
  <c r="BI194"/>
  <c r="BH194"/>
  <c r="BG194"/>
  <c r="BF194"/>
  <c r="X194"/>
  <c r="V194"/>
  <c r="T194"/>
  <c r="P194"/>
  <c r="BI189"/>
  <c r="BH189"/>
  <c r="BG189"/>
  <c r="BF189"/>
  <c r="X189"/>
  <c r="V189"/>
  <c r="T189"/>
  <c r="P189"/>
  <c r="BI186"/>
  <c r="BH186"/>
  <c r="BG186"/>
  <c r="BF186"/>
  <c r="X186"/>
  <c r="V186"/>
  <c r="T186"/>
  <c r="P186"/>
  <c r="BI183"/>
  <c r="BH183"/>
  <c r="BG183"/>
  <c r="BF183"/>
  <c r="X183"/>
  <c r="V183"/>
  <c r="T183"/>
  <c r="P183"/>
  <c r="BI179"/>
  <c r="BH179"/>
  <c r="BG179"/>
  <c r="BF179"/>
  <c r="X179"/>
  <c r="V179"/>
  <c r="T179"/>
  <c r="P179"/>
  <c r="BI176"/>
  <c r="BH176"/>
  <c r="BG176"/>
  <c r="BF176"/>
  <c r="X176"/>
  <c r="V176"/>
  <c r="T176"/>
  <c r="P176"/>
  <c r="BI174"/>
  <c r="BH174"/>
  <c r="BG174"/>
  <c r="BF174"/>
  <c r="X174"/>
  <c r="V174"/>
  <c r="T174"/>
  <c r="P174"/>
  <c r="BI171"/>
  <c r="BH171"/>
  <c r="BG171"/>
  <c r="BF171"/>
  <c r="X171"/>
  <c r="V171"/>
  <c r="T171"/>
  <c r="P171"/>
  <c r="BI167"/>
  <c r="BH167"/>
  <c r="BG167"/>
  <c r="BF167"/>
  <c r="X167"/>
  <c r="V167"/>
  <c r="T167"/>
  <c r="P167"/>
  <c r="BI163"/>
  <c r="BH163"/>
  <c r="BG163"/>
  <c r="BF163"/>
  <c r="X163"/>
  <c r="V163"/>
  <c r="T163"/>
  <c r="P163"/>
  <c r="BI160"/>
  <c r="BH160"/>
  <c r="BG160"/>
  <c r="BF160"/>
  <c r="X160"/>
  <c r="V160"/>
  <c r="T160"/>
  <c r="P160"/>
  <c r="BI156"/>
  <c r="BH156"/>
  <c r="BG156"/>
  <c r="BF156"/>
  <c r="X156"/>
  <c r="V156"/>
  <c r="T156"/>
  <c r="P156"/>
  <c r="BI152"/>
  <c r="BH152"/>
  <c r="BG152"/>
  <c r="BF152"/>
  <c r="X152"/>
  <c r="V152"/>
  <c r="T152"/>
  <c r="P152"/>
  <c r="BI149"/>
  <c r="BH149"/>
  <c r="BG149"/>
  <c r="BF149"/>
  <c r="X149"/>
  <c r="V149"/>
  <c r="T149"/>
  <c r="P149"/>
  <c r="BI145"/>
  <c r="BH145"/>
  <c r="BG145"/>
  <c r="BF145"/>
  <c r="X145"/>
  <c r="V145"/>
  <c r="T145"/>
  <c r="P145"/>
  <c r="BI142"/>
  <c r="BH142"/>
  <c r="BG142"/>
  <c r="BF142"/>
  <c r="X142"/>
  <c r="V142"/>
  <c r="T142"/>
  <c r="P142"/>
  <c r="BI139"/>
  <c r="BH139"/>
  <c r="BG139"/>
  <c r="BF139"/>
  <c r="X139"/>
  <c r="V139"/>
  <c r="T139"/>
  <c r="P139"/>
  <c r="BI135"/>
  <c r="BH135"/>
  <c r="BG135"/>
  <c r="BF135"/>
  <c r="X135"/>
  <c r="V135"/>
  <c r="T135"/>
  <c r="P135"/>
  <c r="BI131"/>
  <c r="BH131"/>
  <c r="BG131"/>
  <c r="BF131"/>
  <c r="X131"/>
  <c r="V131"/>
  <c r="T131"/>
  <c r="P131"/>
  <c r="BI128"/>
  <c r="BH128"/>
  <c r="BG128"/>
  <c r="BF128"/>
  <c r="X128"/>
  <c r="V128"/>
  <c r="T128"/>
  <c r="P128"/>
  <c r="J122"/>
  <c r="J121"/>
  <c r="F121"/>
  <c r="F119"/>
  <c r="E117"/>
  <c r="J92"/>
  <c r="J91"/>
  <c r="F91"/>
  <c r="F89"/>
  <c r="E87"/>
  <c r="J18"/>
  <c r="E18"/>
  <c r="F122"/>
  <c r="J17"/>
  <c r="J12"/>
  <c r="J89"/>
  <c r="E7"/>
  <c r="E115"/>
  <c i="1" r="L90"/>
  <c r="AM90"/>
  <c r="AM89"/>
  <c r="L89"/>
  <c r="AM87"/>
  <c r="L87"/>
  <c r="L85"/>
  <c r="L84"/>
  <c i="7" r="Q130"/>
  <c r="R127"/>
  <c r="R125"/>
  <c r="R123"/>
  <c i="6" r="Q208"/>
  <c r="R200"/>
  <c r="R187"/>
  <c r="Q174"/>
  <c r="Q128"/>
  <c i="5" r="Q163"/>
  <c r="R158"/>
  <c r="Q152"/>
  <c r="R135"/>
  <c r="Q127"/>
  <c i="4" r="R283"/>
  <c r="Q280"/>
  <c r="R276"/>
  <c r="R264"/>
  <c r="R251"/>
  <c r="Q234"/>
  <c r="R225"/>
  <c r="Q220"/>
  <c r="Q210"/>
  <c r="R208"/>
  <c r="R200"/>
  <c r="R196"/>
  <c r="R187"/>
  <c r="Q182"/>
  <c r="R180"/>
  <c r="R169"/>
  <c r="Q161"/>
  <c r="R159"/>
  <c r="Q155"/>
  <c r="Q123"/>
  <c i="3" r="R150"/>
  <c r="Q117"/>
  <c i="2" r="R508"/>
  <c r="Q489"/>
  <c r="R484"/>
  <c r="R479"/>
  <c r="Q461"/>
  <c r="R452"/>
  <c r="Q448"/>
  <c r="R432"/>
  <c r="Q429"/>
  <c r="R398"/>
  <c r="Q395"/>
  <c r="BK384"/>
  <c r="R368"/>
  <c r="R360"/>
  <c r="R347"/>
  <c r="Q344"/>
  <c r="Q329"/>
  <c r="R323"/>
  <c r="R308"/>
  <c r="Q302"/>
  <c r="R298"/>
  <c r="R292"/>
  <c r="R278"/>
  <c r="R261"/>
  <c r="Q250"/>
  <c r="R242"/>
  <c r="Q236"/>
  <c r="Q233"/>
  <c r="Q229"/>
  <c r="R224"/>
  <c r="Q214"/>
  <c r="R210"/>
  <c r="Q205"/>
  <c r="R201"/>
  <c r="R194"/>
  <c r="R186"/>
  <c r="Q163"/>
  <c r="R160"/>
  <c r="Q152"/>
  <c r="R149"/>
  <c r="R139"/>
  <c i="7" r="R130"/>
  <c r="Q127"/>
  <c r="Q123"/>
  <c i="6" r="Q200"/>
  <c r="Q191"/>
  <c r="Q182"/>
  <c r="Q157"/>
  <c r="Q132"/>
  <c r="R130"/>
  <c i="5" r="R150"/>
  <c r="Q146"/>
  <c r="Q129"/>
  <c i="4" r="R286"/>
  <c r="R280"/>
  <c r="Q274"/>
  <c r="Q272"/>
  <c r="Q264"/>
  <c r="R234"/>
  <c r="Q212"/>
  <c r="R182"/>
  <c r="Q178"/>
  <c r="Q176"/>
  <c r="R165"/>
  <c r="Q157"/>
  <c r="R153"/>
  <c r="R143"/>
  <c r="R136"/>
  <c r="R131"/>
  <c r="R129"/>
  <c i="3" r="Q150"/>
  <c r="Q123"/>
  <c i="2" r="R513"/>
  <c r="Q458"/>
  <c r="Q445"/>
  <c r="R436"/>
  <c r="Q424"/>
  <c r="R420"/>
  <c r="Q420"/>
  <c r="Q408"/>
  <c r="Q402"/>
  <c r="R388"/>
  <c r="R376"/>
  <c r="R372"/>
  <c r="Q360"/>
  <c r="BK292"/>
  <c r="Q281"/>
  <c r="R274"/>
  <c r="Q269"/>
  <c r="Q259"/>
  <c r="R247"/>
  <c r="R233"/>
  <c r="Q227"/>
  <c r="Q179"/>
  <c r="Q167"/>
  <c r="R163"/>
  <c r="R156"/>
  <c r="Q131"/>
  <c i="1" r="AU94"/>
  <c i="7" r="Q135"/>
  <c r="Q132"/>
  <c r="Q125"/>
  <c i="6" r="R208"/>
  <c r="Q206"/>
  <c r="Q203"/>
  <c r="R189"/>
  <c r="R167"/>
  <c i="5" r="R160"/>
  <c r="R144"/>
  <c r="R140"/>
  <c r="R137"/>
  <c r="Q131"/>
  <c r="Q125"/>
  <c i="4" r="Q286"/>
  <c r="Q276"/>
  <c r="R274"/>
  <c r="R267"/>
  <c r="R261"/>
  <c r="Q254"/>
  <c r="Q246"/>
  <c r="R241"/>
  <c r="Q231"/>
  <c r="Q225"/>
  <c r="R215"/>
  <c r="Q196"/>
  <c r="Q180"/>
  <c r="R176"/>
  <c r="Q174"/>
  <c r="Q167"/>
  <c r="Q165"/>
  <c r="R163"/>
  <c r="Q143"/>
  <c r="R138"/>
  <c r="Q138"/>
  <c r="Q134"/>
  <c r="R125"/>
  <c r="R123"/>
  <c i="3" r="Q136"/>
  <c r="Q133"/>
  <c i="2" r="R524"/>
  <c r="R503"/>
  <c r="Q479"/>
  <c r="R465"/>
  <c r="Q452"/>
  <c r="Q439"/>
  <c r="Q417"/>
  <c r="Q400"/>
  <c r="R392"/>
  <c r="Q384"/>
  <c r="R380"/>
  <c r="Q364"/>
  <c r="R351"/>
  <c r="R333"/>
  <c r="Q326"/>
  <c r="Q323"/>
  <c r="R320"/>
  <c r="Q312"/>
  <c r="Q308"/>
  <c r="Q305"/>
  <c r="Q292"/>
  <c r="Q271"/>
  <c r="R259"/>
  <c r="Q224"/>
  <c r="R214"/>
  <c r="R205"/>
  <c r="Q201"/>
  <c r="R197"/>
  <c r="Q183"/>
  <c r="Q171"/>
  <c r="Q156"/>
  <c r="R152"/>
  <c r="Q149"/>
  <c r="R142"/>
  <c r="Q128"/>
  <c i="7" r="BK130"/>
  <c i="6" r="K208"/>
  <c r="R191"/>
  <c r="R178"/>
  <c r="Q167"/>
  <c r="Q165"/>
  <c r="R161"/>
  <c r="R153"/>
  <c r="Q149"/>
  <c r="Q144"/>
  <c r="Q130"/>
  <c i="5" r="Q158"/>
  <c r="R146"/>
  <c r="Q133"/>
  <c r="R131"/>
  <c r="K129"/>
  <c i="4" r="R259"/>
  <c r="R227"/>
  <c r="R204"/>
  <c r="Q200"/>
  <c r="R184"/>
  <c r="Q147"/>
  <c r="Q141"/>
  <c r="Q127"/>
  <c i="3" r="Q146"/>
  <c r="Q143"/>
  <c r="R139"/>
  <c r="K136"/>
  <c r="R117"/>
  <c i="2" r="Q499"/>
  <c r="Q474"/>
  <c r="Q465"/>
  <c r="BK455"/>
  <c r="Q442"/>
  <c r="R424"/>
  <c r="R400"/>
  <c r="R395"/>
  <c r="R337"/>
  <c r="K308"/>
  <c r="Q295"/>
  <c r="R281"/>
  <c r="R229"/>
  <c r="R189"/>
  <c r="Q186"/>
  <c r="K183"/>
  <c r="Q176"/>
  <c r="R171"/>
  <c r="R167"/>
  <c r="R145"/>
  <c r="Q139"/>
  <c r="Q135"/>
  <c i="7" r="R135"/>
  <c r="R132"/>
  <c i="6" r="R203"/>
  <c r="R196"/>
  <c r="Q196"/>
  <c r="Q193"/>
  <c r="Q189"/>
  <c r="Q187"/>
  <c r="R184"/>
  <c r="Q178"/>
  <c r="Q176"/>
  <c r="R174"/>
  <c r="Q172"/>
  <c r="Q170"/>
  <c r="R165"/>
  <c r="Q161"/>
  <c r="Q159"/>
  <c r="R151"/>
  <c r="R142"/>
  <c r="R132"/>
  <c r="R128"/>
  <c i="5" r="R163"/>
  <c r="Q156"/>
  <c r="Q154"/>
  <c r="Q148"/>
  <c r="R142"/>
  <c r="Q137"/>
  <c i="4" r="R272"/>
  <c r="Q267"/>
  <c r="Q261"/>
  <c r="R256"/>
  <c r="R254"/>
  <c r="Q241"/>
  <c r="R231"/>
  <c r="R210"/>
  <c r="Q204"/>
  <c r="R178"/>
  <c r="R174"/>
  <c r="R149"/>
  <c r="R145"/>
  <c r="R134"/>
  <c r="Q131"/>
  <c i="3" r="Q154"/>
  <c r="R146"/>
  <c r="Q139"/>
  <c r="R129"/>
  <c i="2" r="R518"/>
  <c r="Q513"/>
  <c r="Q494"/>
  <c r="Q469"/>
  <c r="R461"/>
  <c r="R448"/>
  <c r="R442"/>
  <c r="R439"/>
  <c r="R429"/>
  <c r="R417"/>
  <c r="R405"/>
  <c r="Q398"/>
  <c r="Q388"/>
  <c r="Q356"/>
  <c r="Q347"/>
  <c r="R341"/>
  <c r="R326"/>
  <c r="Q317"/>
  <c r="R312"/>
  <c r="R302"/>
  <c r="R289"/>
  <c r="Q285"/>
  <c r="Q274"/>
  <c r="R269"/>
  <c r="Q265"/>
  <c r="Q261"/>
  <c r="Q253"/>
  <c r="Q247"/>
  <c r="Q244"/>
  <c r="Q242"/>
  <c r="Q239"/>
  <c r="R236"/>
  <c r="Q219"/>
  <c r="Q210"/>
  <c r="R176"/>
  <c r="Q174"/>
  <c r="Q142"/>
  <c r="R135"/>
  <c r="R131"/>
  <c i="6" r="R206"/>
  <c r="R182"/>
  <c r="Q180"/>
  <c r="R172"/>
  <c r="R170"/>
  <c r="R163"/>
  <c r="R157"/>
  <c r="Q153"/>
  <c r="R149"/>
  <c r="Q147"/>
  <c r="R144"/>
  <c r="Q142"/>
  <c r="R139"/>
  <c i="5" r="R156"/>
  <c r="R154"/>
  <c r="R152"/>
  <c r="Q135"/>
  <c r="R123"/>
  <c i="4" r="R269"/>
  <c r="Q259"/>
  <c r="Q256"/>
  <c r="R246"/>
  <c r="R237"/>
  <c r="Q215"/>
  <c r="Q208"/>
  <c r="R193"/>
  <c r="R189"/>
  <c r="Q187"/>
  <c r="Q169"/>
  <c r="Q159"/>
  <c r="R157"/>
  <c r="R155"/>
  <c r="Q151"/>
  <c r="Q136"/>
  <c r="Q129"/>
  <c r="R127"/>
  <c r="Q125"/>
  <c i="3" r="R143"/>
  <c r="R136"/>
  <c r="R133"/>
  <c r="Q125"/>
  <c r="R121"/>
  <c i="2" r="R499"/>
  <c r="Q484"/>
  <c r="R458"/>
  <c r="R455"/>
  <c r="R445"/>
  <c r="Q432"/>
  <c r="Q412"/>
  <c r="R408"/>
  <c r="Q405"/>
  <c r="R402"/>
  <c r="K395"/>
  <c r="R305"/>
  <c r="Q289"/>
  <c r="K285"/>
  <c r="Q278"/>
  <c r="R271"/>
  <c r="Q256"/>
  <c r="R253"/>
  <c r="R239"/>
  <c r="Q197"/>
  <c r="Q194"/>
  <c r="Q189"/>
  <c r="R183"/>
  <c r="R179"/>
  <c r="R174"/>
  <c r="Q160"/>
  <c r="Q145"/>
  <c r="R128"/>
  <c i="6" r="R193"/>
  <c r="Q184"/>
  <c r="R180"/>
  <c r="R176"/>
  <c r="Q163"/>
  <c r="R159"/>
  <c r="Q151"/>
  <c r="R147"/>
  <c r="Q139"/>
  <c i="5" r="Q160"/>
  <c r="Q150"/>
  <c r="R148"/>
  <c r="Q144"/>
  <c r="Q142"/>
  <c r="Q140"/>
  <c r="R133"/>
  <c r="R129"/>
  <c r="R127"/>
  <c r="R125"/>
  <c r="Q123"/>
  <c i="4" r="Q283"/>
  <c r="Q269"/>
  <c r="Q251"/>
  <c r="Q237"/>
  <c r="Q227"/>
  <c r="R220"/>
  <c r="R212"/>
  <c r="Q193"/>
  <c r="Q189"/>
  <c r="Q184"/>
  <c r="R167"/>
  <c r="Q163"/>
  <c r="R161"/>
  <c r="Q153"/>
  <c r="R151"/>
  <c r="Q149"/>
  <c r="R147"/>
  <c r="Q145"/>
  <c r="R141"/>
  <c i="3" r="R154"/>
  <c r="Q129"/>
  <c r="R125"/>
  <c r="R123"/>
  <c r="Q121"/>
  <c i="2" r="Q524"/>
  <c r="Q518"/>
  <c r="Q508"/>
  <c r="Q503"/>
  <c r="R494"/>
  <c r="R489"/>
  <c r="R474"/>
  <c r="R469"/>
  <c r="Q455"/>
  <c r="Q436"/>
  <c r="R412"/>
  <c r="Q392"/>
  <c r="R384"/>
  <c r="Q380"/>
  <c r="Q376"/>
  <c r="Q372"/>
  <c r="Q368"/>
  <c r="R364"/>
  <c r="R356"/>
  <c r="Q351"/>
  <c r="R344"/>
  <c r="Q341"/>
  <c r="Q337"/>
  <c r="Q333"/>
  <c r="R329"/>
  <c r="Q320"/>
  <c r="R317"/>
  <c r="Q298"/>
  <c r="R295"/>
  <c r="R285"/>
  <c r="R265"/>
  <c r="R256"/>
  <c r="R250"/>
  <c r="R244"/>
  <c r="R227"/>
  <c r="R219"/>
  <c i="7" r="K132"/>
  <c r="BE132"/>
  <c r="BK125"/>
  <c i="6" r="K196"/>
  <c r="BE196"/>
  <c r="K193"/>
  <c r="BE193"/>
  <c r="K182"/>
  <c r="BE182"/>
  <c r="BK176"/>
  <c r="BK167"/>
  <c r="BK165"/>
  <c r="K161"/>
  <c r="BE161"/>
  <c r="K144"/>
  <c r="BE144"/>
  <c r="K139"/>
  <c r="BE139"/>
  <c i="5" r="K152"/>
  <c r="BE152"/>
  <c r="BK135"/>
  <c r="BK129"/>
  <c r="K125"/>
  <c r="BE125"/>
  <c i="4" r="K276"/>
  <c r="BE276"/>
  <c r="BK237"/>
  <c r="BK231"/>
  <c r="BK215"/>
  <c r="BK187"/>
  <c r="BK184"/>
  <c r="BK182"/>
  <c r="K163"/>
  <c r="BE163"/>
  <c r="BK159"/>
  <c r="K155"/>
  <c r="BE155"/>
  <c r="BK151"/>
  <c r="K143"/>
  <c r="BE143"/>
  <c r="BK123"/>
  <c i="3" r="BK154"/>
  <c r="K133"/>
  <c r="BE133"/>
  <c r="K125"/>
  <c r="BE125"/>
  <c r="BK121"/>
  <c i="2" r="K513"/>
  <c r="BE513"/>
  <c r="K503"/>
  <c r="BE503"/>
  <c r="BK458"/>
  <c r="BK439"/>
  <c r="K424"/>
  <c r="BE424"/>
  <c r="K405"/>
  <c r="BE405"/>
  <c r="BK402"/>
  <c r="BK395"/>
  <c r="BK392"/>
  <c r="BK347"/>
  <c r="BK337"/>
  <c r="BK326"/>
  <c r="K320"/>
  <c r="BE320"/>
  <c r="K312"/>
  <c r="BE312"/>
  <c r="BK265"/>
  <c r="BK247"/>
  <c r="BK242"/>
  <c r="K233"/>
  <c r="BE233"/>
  <c r="BK205"/>
  <c r="BK194"/>
  <c r="BK183"/>
  <c r="K171"/>
  <c r="BE171"/>
  <c r="K167"/>
  <c r="BE167"/>
  <c r="K156"/>
  <c r="BE156"/>
  <c r="BK145"/>
  <c i="7" r="K123"/>
  <c r="BE123"/>
  <c i="6" r="BK178"/>
  <c r="BK172"/>
  <c r="BK142"/>
  <c i="5" r="K142"/>
  <c r="BE142"/>
  <c i="4" r="BK283"/>
  <c r="K272"/>
  <c r="BE272"/>
  <c r="K259"/>
  <c r="BE259"/>
  <c r="K241"/>
  <c r="BE241"/>
  <c r="BK234"/>
  <c r="BK227"/>
  <c r="K220"/>
  <c r="BE220"/>
  <c r="K210"/>
  <c r="BE210"/>
  <c r="K200"/>
  <c r="BE200"/>
  <c r="K189"/>
  <c r="BE189"/>
  <c r="K176"/>
  <c r="BE176"/>
  <c r="BK165"/>
  <c r="K149"/>
  <c r="BE149"/>
  <c r="K145"/>
  <c r="BE145"/>
  <c r="BK141"/>
  <c r="BK136"/>
  <c r="BK131"/>
  <c r="BK127"/>
  <c i="2" r="K376"/>
  <c r="BE376"/>
  <c r="K364"/>
  <c r="BE364"/>
  <c r="K302"/>
  <c r="BE302"/>
  <c r="K259"/>
  <c r="BE259"/>
  <c r="K244"/>
  <c r="BE244"/>
  <c r="K229"/>
  <c r="BE229"/>
  <c r="K197"/>
  <c r="BE197"/>
  <c r="BK131"/>
  <c i="7" r="BK135"/>
  <c r="BK134"/>
  <c r="K134"/>
  <c r="K100"/>
  <c r="K130"/>
  <c r="BE130"/>
  <c r="K127"/>
  <c r="BE127"/>
  <c i="6" r="BK208"/>
  <c r="BK206"/>
  <c r="BK189"/>
  <c r="BK184"/>
  <c r="K170"/>
  <c r="BE170"/>
  <c r="BK163"/>
  <c i="5" r="K160"/>
  <c r="BE160"/>
  <c r="BK156"/>
  <c r="K150"/>
  <c r="BE150"/>
  <c r="BK137"/>
  <c r="BK133"/>
  <c r="K127"/>
  <c r="BE127"/>
  <c r="BK123"/>
  <c i="4" r="BK286"/>
  <c r="BK280"/>
  <c r="BK264"/>
  <c r="BK204"/>
  <c r="BK196"/>
  <c r="K180"/>
  <c r="BE180"/>
  <c r="BK169"/>
  <c r="K153"/>
  <c r="BE153"/>
  <c r="BK147"/>
  <c r="BK134"/>
  <c r="K129"/>
  <c r="BE129"/>
  <c r="K125"/>
  <c r="BE125"/>
  <c i="3" r="BK150"/>
  <c r="BK143"/>
  <c r="BK129"/>
  <c r="BK117"/>
  <c i="2" r="K524"/>
  <c r="BE524"/>
  <c r="K518"/>
  <c r="BE518"/>
  <c r="K455"/>
  <c r="BE455"/>
  <c r="K442"/>
  <c r="BE442"/>
  <c r="K429"/>
  <c r="BE429"/>
  <c r="K417"/>
  <c r="BE417"/>
  <c r="BK408"/>
  <c r="K400"/>
  <c r="BE400"/>
  <c r="BK380"/>
  <c r="K351"/>
  <c r="BE351"/>
  <c r="K341"/>
  <c r="BE341"/>
  <c r="K333"/>
  <c r="BE333"/>
  <c r="K329"/>
  <c r="BE329"/>
  <c r="BK323"/>
  <c r="K298"/>
  <c r="BE298"/>
  <c r="BK285"/>
  <c r="BK274"/>
  <c r="BK253"/>
  <c r="BK239"/>
  <c r="K224"/>
  <c r="BE224"/>
  <c r="K201"/>
  <c r="BE201"/>
  <c r="K189"/>
  <c r="BE189"/>
  <c r="K163"/>
  <c r="BE163"/>
  <c r="BK149"/>
  <c r="BK139"/>
  <c i="6" r="BK203"/>
  <c r="BK202"/>
  <c r="K202"/>
  <c r="K104"/>
  <c r="K187"/>
  <c r="BE187"/>
  <c r="K174"/>
  <c r="BE174"/>
  <c r="K149"/>
  <c r="BE149"/>
  <c r="BK132"/>
  <c i="5" r="BK144"/>
  <c i="4" r="BK267"/>
  <c r="BK208"/>
  <c r="K167"/>
  <c r="BE167"/>
  <c r="BK138"/>
  <c i="3" r="BK146"/>
  <c i="2" r="BK508"/>
  <c r="K489"/>
  <c r="BE489"/>
  <c r="K448"/>
  <c r="BE448"/>
  <c r="BK420"/>
  <c r="K384"/>
  <c r="BE384"/>
  <c r="BK368"/>
  <c r="BK289"/>
  <c r="K269"/>
  <c r="BE269"/>
  <c r="BK256"/>
  <c r="BK219"/>
  <c r="K176"/>
  <c r="BE176"/>
  <c r="BK128"/>
  <c i="6" r="K180"/>
  <c r="BE180"/>
  <c r="BK157"/>
  <c r="K151"/>
  <c r="BE151"/>
  <c r="BK147"/>
  <c r="K128"/>
  <c r="BE128"/>
  <c i="5" r="BK146"/>
  <c r="K140"/>
  <c r="BE140"/>
  <c i="4" r="BK261"/>
  <c r="K256"/>
  <c r="BE256"/>
  <c r="BK251"/>
  <c r="K225"/>
  <c r="BE225"/>
  <c r="BK212"/>
  <c r="BK193"/>
  <c r="K178"/>
  <c r="BE178"/>
  <c r="BK174"/>
  <c r="BK161"/>
  <c r="BK157"/>
  <c i="2" r="K499"/>
  <c r="BE499"/>
  <c r="BK479"/>
  <c r="K474"/>
  <c r="BE474"/>
  <c r="K465"/>
  <c r="BE465"/>
  <c r="BK445"/>
  <c r="BK432"/>
  <c r="BK412"/>
  <c r="BK356"/>
  <c r="BK308"/>
  <c r="BK305"/>
  <c r="K292"/>
  <c r="BE292"/>
  <c r="BK278"/>
  <c r="BK261"/>
  <c r="BK250"/>
  <c r="BK214"/>
  <c r="BK186"/>
  <c r="K179"/>
  <c r="BE179"/>
  <c r="K174"/>
  <c r="BE174"/>
  <c r="BK160"/>
  <c i="6" r="BK200"/>
  <c r="BK199"/>
  <c r="K199"/>
  <c r="K103"/>
  <c r="K191"/>
  <c r="BE191"/>
  <c r="K159"/>
  <c r="BE159"/>
  <c r="K153"/>
  <c r="BE153"/>
  <c r="BK130"/>
  <c i="5" r="BK163"/>
  <c r="BK162"/>
  <c r="K162"/>
  <c r="K100"/>
  <c r="K158"/>
  <c r="BE158"/>
  <c r="K154"/>
  <c r="BE154"/>
  <c r="K148"/>
  <c r="BE148"/>
  <c r="BK131"/>
  <c i="4" r="K274"/>
  <c r="BE274"/>
  <c r="BK269"/>
  <c r="BK254"/>
  <c r="K246"/>
  <c r="BE246"/>
  <c i="3" r="BK139"/>
  <c r="BK136"/>
  <c r="BK123"/>
  <c i="2" r="BK494"/>
  <c r="BK484"/>
  <c r="BK469"/>
  <c r="K461"/>
  <c r="BE461"/>
  <c r="BK452"/>
  <c r="K436"/>
  <c r="BE436"/>
  <c r="K398"/>
  <c r="BE398"/>
  <c r="BK388"/>
  <c r="BK372"/>
  <c r="K360"/>
  <c r="BE360"/>
  <c r="K344"/>
  <c r="BE344"/>
  <c r="K317"/>
  <c r="BE317"/>
  <c r="BK295"/>
  <c r="K281"/>
  <c r="BE281"/>
  <c r="K271"/>
  <c r="BE271"/>
  <c r="BK236"/>
  <c r="K227"/>
  <c r="BE227"/>
  <c r="BK210"/>
  <c r="BK152"/>
  <c r="BK142"/>
  <c r="BK135"/>
  <c l="1" r="Q127"/>
  <c r="I98"/>
  <c r="V268"/>
  <c r="X304"/>
  <c r="R316"/>
  <c r="J101"/>
  <c r="T416"/>
  <c r="X473"/>
  <c i="4" r="X122"/>
  <c r="T192"/>
  <c r="X279"/>
  <c i="5" r="X122"/>
  <c r="X139"/>
  <c i="2" r="T127"/>
  <c r="Q268"/>
  <c r="I99"/>
  <c r="Q304"/>
  <c r="I100"/>
  <c r="R304"/>
  <c r="J100"/>
  <c r="X391"/>
  <c r="R391"/>
  <c r="J102"/>
  <c i="3" r="V116"/>
  <c i="4" r="R122"/>
  <c r="J98"/>
  <c r="T279"/>
  <c i="6" r="V127"/>
  <c i="2" r="V127"/>
  <c r="V316"/>
  <c r="V416"/>
  <c r="Q473"/>
  <c r="I104"/>
  <c i="3" r="X116"/>
  <c i="4" r="V122"/>
  <c r="Q192"/>
  <c r="I99"/>
  <c r="R279"/>
  <c r="J100"/>
  <c i="5" r="Q122"/>
  <c r="I98"/>
  <c r="R139"/>
  <c r="J99"/>
  <c i="6" r="T127"/>
  <c r="R127"/>
  <c r="Q156"/>
  <c r="I99"/>
  <c r="V186"/>
  <c r="Q205"/>
  <c r="I105"/>
  <c i="7" r="X122"/>
  <c i="2" r="R268"/>
  <c r="J99"/>
  <c r="Q316"/>
  <c r="I101"/>
  <c r="Q391"/>
  <c r="I102"/>
  <c r="R416"/>
  <c r="J103"/>
  <c i="3" r="Q116"/>
  <c r="I96"/>
  <c r="K30"/>
  <c i="1" r="AS96"/>
  <c i="4" r="BK279"/>
  <c r="K279"/>
  <c r="K100"/>
  <c i="5" r="R122"/>
  <c i="6" r="X156"/>
  <c r="X205"/>
  <c r="X198"/>
  <c i="2" r="R127"/>
  <c r="J98"/>
  <c r="X268"/>
  <c r="V391"/>
  <c r="X416"/>
  <c r="V473"/>
  <c i="4" r="T122"/>
  <c r="T121"/>
  <c r="T120"/>
  <c i="1" r="AW97"/>
  <c i="4" r="X192"/>
  <c r="Q279"/>
  <c r="I100"/>
  <c i="5" r="T122"/>
  <c r="Q139"/>
  <c r="I99"/>
  <c i="6" r="X127"/>
  <c r="V156"/>
  <c r="T186"/>
  <c r="R186"/>
  <c r="J100"/>
  <c r="BK205"/>
  <c r="K205"/>
  <c r="K105"/>
  <c r="V205"/>
  <c r="V198"/>
  <c i="7" r="T122"/>
  <c r="R122"/>
  <c r="J98"/>
  <c r="R129"/>
  <c r="J99"/>
  <c i="2" r="X127"/>
  <c r="X126"/>
  <c r="X125"/>
  <c r="T268"/>
  <c r="T304"/>
  <c r="X316"/>
  <c r="R473"/>
  <c r="J104"/>
  <c i="3" r="R116"/>
  <c r="J96"/>
  <c r="K31"/>
  <c i="1" r="AT96"/>
  <c i="4" r="R192"/>
  <c r="J99"/>
  <c i="5" r="T139"/>
  <c i="6" r="R156"/>
  <c r="J99"/>
  <c r="Q186"/>
  <c r="I100"/>
  <c r="T205"/>
  <c r="T198"/>
  <c i="7" r="V122"/>
  <c r="T129"/>
  <c i="2" r="V304"/>
  <c r="T316"/>
  <c r="T391"/>
  <c r="Q416"/>
  <c r="I103"/>
  <c r="T473"/>
  <c i="3" r="T116"/>
  <c i="1" r="AW96"/>
  <c i="4" r="Q122"/>
  <c r="I98"/>
  <c r="V192"/>
  <c r="V279"/>
  <c i="5" r="V122"/>
  <c r="V139"/>
  <c i="6" r="Q127"/>
  <c r="Q126"/>
  <c r="T156"/>
  <c r="X186"/>
  <c r="R205"/>
  <c r="J105"/>
  <c i="7" r="Q122"/>
  <c r="I98"/>
  <c r="V129"/>
  <c r="X129"/>
  <c r="Q129"/>
  <c r="I99"/>
  <c i="2" r="BE308"/>
  <c i="3" r="E85"/>
  <c r="BE136"/>
  <c i="4" r="F92"/>
  <c i="5" r="E85"/>
  <c r="F117"/>
  <c r="Q162"/>
  <c r="I100"/>
  <c i="6" r="BE208"/>
  <c i="2" r="E85"/>
  <c i="4" r="J89"/>
  <c r="F116"/>
  <c i="2" r="F92"/>
  <c r="BE183"/>
  <c r="Q523"/>
  <c r="I105"/>
  <c i="3" r="F113"/>
  <c i="4" r="J92"/>
  <c i="5" r="BE129"/>
  <c i="6" r="F92"/>
  <c r="Q195"/>
  <c r="I101"/>
  <c i="7" r="F92"/>
  <c i="2" r="J119"/>
  <c r="R523"/>
  <c r="J105"/>
  <c i="6" r="J119"/>
  <c r="Q199"/>
  <c r="I103"/>
  <c i="7" r="E110"/>
  <c i="2" r="BE395"/>
  <c i="3" r="J89"/>
  <c i="4" r="E110"/>
  <c i="5" r="J89"/>
  <c r="R162"/>
  <c r="J100"/>
  <c i="6" r="BK198"/>
  <c r="K198"/>
  <c r="K102"/>
  <c i="7" r="J89"/>
  <c i="2" r="BE285"/>
  <c i="6" r="R199"/>
  <c r="Q202"/>
  <c r="I104"/>
  <c i="7" r="F91"/>
  <c i="6" r="E85"/>
  <c r="R195"/>
  <c r="J101"/>
  <c r="R202"/>
  <c r="J104"/>
  <c i="7" r="Q134"/>
  <c r="I100"/>
  <c r="R134"/>
  <c r="J100"/>
  <c i="2" r="K36"/>
  <c i="1" r="AY95"/>
  <c i="4" r="F36"/>
  <c i="1" r="BC97"/>
  <c i="5" r="F37"/>
  <c i="1" r="BD98"/>
  <c i="7" r="K36"/>
  <c i="1" r="AY100"/>
  <c i="2" r="K253"/>
  <c r="BE253"/>
  <c r="BK298"/>
  <c r="BK312"/>
  <c r="BK304"/>
  <c r="K304"/>
  <c r="K100"/>
  <c r="K388"/>
  <c r="BE388"/>
  <c r="K445"/>
  <c r="BE445"/>
  <c r="BK489"/>
  <c i="3" r="K146"/>
  <c r="BE146"/>
  <c i="4" r="K157"/>
  <c r="BE157"/>
  <c r="K174"/>
  <c r="BE174"/>
  <c r="K254"/>
  <c r="BE254"/>
  <c r="BK276"/>
  <c i="5" r="K133"/>
  <c r="BE133"/>
  <c i="6" r="BK144"/>
  <c r="K178"/>
  <c r="BE178"/>
  <c i="2" r="BK156"/>
  <c r="K261"/>
  <c r="BE261"/>
  <c i="4" r="BK225"/>
  <c i="6" r="K176"/>
  <c r="BE176"/>
  <c i="2" r="K152"/>
  <c r="BE152"/>
  <c r="BK269"/>
  <c r="BK429"/>
  <c i="4" r="K196"/>
  <c r="BE196"/>
  <c i="5" r="K137"/>
  <c r="BE137"/>
  <c r="BK152"/>
  <c i="6" r="BK182"/>
  <c i="4" r="BK274"/>
  <c i="2" r="K256"/>
  <c r="BE256"/>
  <c r="K402"/>
  <c r="BE402"/>
  <c i="3" r="K143"/>
  <c r="BE143"/>
  <c i="4" r="K227"/>
  <c r="BE227"/>
  <c r="K269"/>
  <c r="BE269"/>
  <c i="6" r="BK161"/>
  <c i="7" r="BK132"/>
  <c r="BK129"/>
  <c r="K129"/>
  <c r="K99"/>
  <c i="2" r="K356"/>
  <c r="BE356"/>
  <c i="3" r="BK133"/>
  <c i="6" r="BK174"/>
  <c i="5" r="F39"/>
  <c i="1" r="BF98"/>
  <c i="2" r="F38"/>
  <c i="1" r="BE95"/>
  <c i="6" r="F39"/>
  <c i="1" r="BF99"/>
  <c i="4" r="K36"/>
  <c i="1" r="AY97"/>
  <c i="5" r="F38"/>
  <c i="1" r="BE98"/>
  <c i="2" r="BK244"/>
  <c r="K274"/>
  <c r="BE274"/>
  <c r="BK320"/>
  <c r="K368"/>
  <c r="BE368"/>
  <c r="K439"/>
  <c r="BE439"/>
  <c r="BK474"/>
  <c i="4" r="K151"/>
  <c r="BE151"/>
  <c r="K212"/>
  <c r="BE212"/>
  <c r="K264"/>
  <c r="BE264"/>
  <c i="5" r="K163"/>
  <c r="BE163"/>
  <c i="6" r="K163"/>
  <c r="BE163"/>
  <c r="K203"/>
  <c r="BE203"/>
  <c i="2" r="BK171"/>
  <c r="BK197"/>
  <c r="K408"/>
  <c r="BE408"/>
  <c i="6" r="BK159"/>
  <c i="2" r="K139"/>
  <c r="BE139"/>
  <c r="K247"/>
  <c r="BE247"/>
  <c r="BK405"/>
  <c r="BK465"/>
  <c i="4" r="BK145"/>
  <c r="BK200"/>
  <c r="K231"/>
  <c r="BE231"/>
  <c r="K187"/>
  <c r="BE187"/>
  <c i="2" r="BK163"/>
  <c r="BK333"/>
  <c r="K494"/>
  <c r="BE494"/>
  <c i="4" r="K165"/>
  <c r="BE165"/>
  <c r="BK256"/>
  <c i="6" r="K132"/>
  <c r="BE132"/>
  <c i="2" r="K380"/>
  <c r="BE380"/>
  <c i="7" r="BK127"/>
  <c i="6" r="F36"/>
  <c i="1" r="BC99"/>
  <c i="6" r="F38"/>
  <c i="1" r="BE99"/>
  <c i="7" r="F36"/>
  <c i="1" r="BC100"/>
  <c i="5" r="F36"/>
  <c i="1" r="BC98"/>
  <c i="2" r="K214"/>
  <c r="BE214"/>
  <c r="K289"/>
  <c r="BE289"/>
  <c r="K337"/>
  <c r="BE337"/>
  <c r="BK436"/>
  <c r="K484"/>
  <c r="BE484"/>
  <c i="3" r="K150"/>
  <c r="BE150"/>
  <c i="4" r="K161"/>
  <c r="BE161"/>
  <c r="K204"/>
  <c r="BE204"/>
  <c r="BK259"/>
  <c r="K286"/>
  <c r="BE286"/>
  <c i="5" r="K135"/>
  <c r="BE135"/>
  <c i="6" r="BK128"/>
  <c r="BK187"/>
  <c i="2" r="BK179"/>
  <c r="BK281"/>
  <c i="6" r="K130"/>
  <c r="BE130"/>
  <c i="2" r="K149"/>
  <c r="BE149"/>
  <c r="K239"/>
  <c r="BE239"/>
  <c r="BK360"/>
  <c r="BK417"/>
  <c r="K508"/>
  <c r="BE508"/>
  <c i="4" r="BK210"/>
  <c i="6" r="BK153"/>
  <c r="BK193"/>
  <c i="2" r="BK271"/>
  <c i="3" r="BK125"/>
  <c i="2" r="K236"/>
  <c r="BE236"/>
  <c r="BK518"/>
  <c i="4" r="BK178"/>
  <c i="6" r="K165"/>
  <c r="BE165"/>
  <c i="7" r="K125"/>
  <c r="BE125"/>
  <c i="2" r="BK461"/>
  <c i="6" r="BK151"/>
  <c i="3" r="F39"/>
  <c i="1" r="BF96"/>
  <c i="7" r="F37"/>
  <c i="1" r="BD100"/>
  <c i="6" r="F37"/>
  <c i="1" r="BD99"/>
  <c i="2" r="BK513"/>
  <c i="4" r="BK125"/>
  <c r="K234"/>
  <c r="BE234"/>
  <c r="K283"/>
  <c r="BE283"/>
  <c i="5" r="BK160"/>
  <c i="6" r="BK149"/>
  <c i="2" r="K142"/>
  <c r="BE142"/>
  <c r="K265"/>
  <c r="BE265"/>
  <c i="5" r="BK127"/>
  <c i="2" r="K135"/>
  <c r="BE135"/>
  <c r="K392"/>
  <c r="BE392"/>
  <c r="K469"/>
  <c r="BE469"/>
  <c i="4" r="K134"/>
  <c r="BE134"/>
  <c r="K208"/>
  <c r="BE208"/>
  <c i="5" r="BK142"/>
  <c i="6" r="K200"/>
  <c r="BE200"/>
  <c i="2" r="BK376"/>
  <c r="BK344"/>
  <c i="4" r="K127"/>
  <c r="BE127"/>
  <c r="K237"/>
  <c r="BE237"/>
  <c i="5" r="BK158"/>
  <c i="4" r="K159"/>
  <c r="BE159"/>
  <c i="6" r="K36"/>
  <c i="1" r="AY99"/>
  <c i="2" r="F36"/>
  <c i="1" r="BC95"/>
  <c i="3" r="F38"/>
  <c i="1" r="BE96"/>
  <c i="2" r="F37"/>
  <c i="1" r="BD95"/>
  <c i="2" r="K205"/>
  <c r="BE205"/>
  <c r="K278"/>
  <c r="BE278"/>
  <c r="K305"/>
  <c r="BE305"/>
  <c r="K323"/>
  <c r="BE323"/>
  <c r="K420"/>
  <c r="BE420"/>
  <c r="K458"/>
  <c r="BE458"/>
  <c i="3" r="K117"/>
  <c r="BE117"/>
  <c i="4" r="BK143"/>
  <c r="BK189"/>
  <c r="BK272"/>
  <c i="5" r="BK140"/>
  <c i="2" r="K160"/>
  <c r="BE160"/>
  <c r="BK224"/>
  <c i="4" r="K138"/>
  <c r="BE138"/>
  <c i="6" r="K184"/>
  <c r="BE184"/>
  <c i="2" r="BK233"/>
  <c r="BK398"/>
  <c r="BK503"/>
  <c i="3" r="K154"/>
  <c r="BE154"/>
  <c i="4" r="K136"/>
  <c r="BE136"/>
  <c r="K193"/>
  <c r="BE193"/>
  <c i="5" r="K156"/>
  <c r="BE156"/>
  <c i="2" r="BK400"/>
  <c i="4" r="K141"/>
  <c r="BE141"/>
  <c i="5" r="BK154"/>
  <c i="6" r="BK196"/>
  <c r="BK195"/>
  <c r="K195"/>
  <c r="K101"/>
  <c i="2" r="BK227"/>
  <c r="BK499"/>
  <c i="3" r="K36"/>
  <c i="1" r="AY96"/>
  <c i="2" r="F39"/>
  <c i="1" r="BF95"/>
  <c i="3" r="F36"/>
  <c i="1" r="BC96"/>
  <c i="3" r="F37"/>
  <c i="1" r="BD96"/>
  <c i="7" r="F39"/>
  <c i="1" r="BF100"/>
  <c i="4" r="F38"/>
  <c i="1" r="BE97"/>
  <c i="4" r="BK220"/>
  <c i="5" r="BK125"/>
  <c i="6" r="K142"/>
  <c r="BE142"/>
  <c i="2" r="BK189"/>
  <c i="6" r="K189"/>
  <c r="BE189"/>
  <c i="2" r="K210"/>
  <c r="BE210"/>
  <c r="BK364"/>
  <c r="BK424"/>
  <c i="3" r="K129"/>
  <c r="BE129"/>
  <c i="4" r="BK180"/>
  <c r="K215"/>
  <c r="BE215"/>
  <c i="6" r="K157"/>
  <c r="BE157"/>
  <c i="7" r="BK123"/>
  <c i="4" r="K169"/>
  <c r="BE169"/>
  <c i="2" r="K347"/>
  <c r="BE347"/>
  <c i="4" r="K147"/>
  <c r="BE147"/>
  <c r="BK241"/>
  <c i="6" r="BK191"/>
  <c i="2" r="BK176"/>
  <c r="BK524"/>
  <c r="BK523"/>
  <c r="K523"/>
  <c r="K105"/>
  <c i="4" r="F39"/>
  <c i="1" r="BF97"/>
  <c i="4" r="F37"/>
  <c i="1" r="BD97"/>
  <c i="2" r="K219"/>
  <c r="BE219"/>
  <c r="K295"/>
  <c r="BE295"/>
  <c r="BK317"/>
  <c r="K372"/>
  <c r="BE372"/>
  <c r="BK448"/>
  <c i="3" r="K121"/>
  <c r="BE121"/>
  <c i="4" r="K251"/>
  <c r="BE251"/>
  <c i="5" r="K144"/>
  <c r="BE144"/>
  <c i="6" r="BK139"/>
  <c r="K167"/>
  <c r="BE167"/>
  <c i="2" r="K131"/>
  <c r="BE131"/>
  <c r="K194"/>
  <c r="BE194"/>
  <c r="BK351"/>
  <c r="K432"/>
  <c r="BE432"/>
  <c i="4" r="BK129"/>
  <c r="BK149"/>
  <c r="K280"/>
  <c r="BE280"/>
  <c i="5" r="K146"/>
  <c r="BE146"/>
  <c i="6" r="BK180"/>
  <c i="2" r="K326"/>
  <c r="BE326"/>
  <c i="4" r="K123"/>
  <c r="BE123"/>
  <c i="6" r="K206"/>
  <c r="BE206"/>
  <c i="2" r="K242"/>
  <c r="BE242"/>
  <c i="3" r="K123"/>
  <c r="BE123"/>
  <c i="4" r="K182"/>
  <c r="BE182"/>
  <c i="2" r="BK229"/>
  <c i="4" r="BK167"/>
  <c i="7" r="F38"/>
  <c i="1" r="BE100"/>
  <c i="5" r="K36"/>
  <c i="1" r="AY98"/>
  <c i="2" r="BK259"/>
  <c r="BK302"/>
  <c r="BK329"/>
  <c r="K412"/>
  <c r="BE412"/>
  <c r="K479"/>
  <c r="BE479"/>
  <c i="3" r="K139"/>
  <c r="BE139"/>
  <c i="4" r="BK155"/>
  <c r="BK163"/>
  <c r="K261"/>
  <c r="BE261"/>
  <c i="5" r="K131"/>
  <c r="BE131"/>
  <c r="BK148"/>
  <c i="6" r="K147"/>
  <c r="BE147"/>
  <c i="2" r="K145"/>
  <c r="BE145"/>
  <c r="BK174"/>
  <c r="K250"/>
  <c r="BE250"/>
  <c i="4" r="BK153"/>
  <c i="2" r="K128"/>
  <c r="BE128"/>
  <c r="BK167"/>
  <c r="BK341"/>
  <c r="K452"/>
  <c r="BE452"/>
  <c i="4" r="K131"/>
  <c r="BE131"/>
  <c r="K184"/>
  <c r="BE184"/>
  <c r="BK246"/>
  <c i="5" r="BK150"/>
  <c i="6" r="BK170"/>
  <c i="7" r="K135"/>
  <c r="BE135"/>
  <c i="2" r="K186"/>
  <c r="BE186"/>
  <c i="4" r="BK176"/>
  <c r="K267"/>
  <c r="BE267"/>
  <c i="6" r="K172"/>
  <c r="BE172"/>
  <c i="2" r="BK201"/>
  <c r="BK442"/>
  <c i="5" r="K123"/>
  <c r="BE123"/>
  <c l="1" r="BK122"/>
  <c r="K122"/>
  <c r="K98"/>
  <c i="6" r="R198"/>
  <c r="J102"/>
  <c i="2" r="T126"/>
  <c r="T125"/>
  <c i="1" r="AW95"/>
  <c i="4" r="X121"/>
  <c r="X120"/>
  <c i="5" r="V121"/>
  <c r="V120"/>
  <c i="4" r="V121"/>
  <c r="V120"/>
  <c i="6" r="X126"/>
  <c r="X125"/>
  <c i="5" r="R121"/>
  <c r="R120"/>
  <c r="J96"/>
  <c r="K31"/>
  <c i="1" r="AT98"/>
  <c i="6" r="R126"/>
  <c r="R125"/>
  <c r="J96"/>
  <c r="K31"/>
  <c i="1" r="AT99"/>
  <c i="6" r="T126"/>
  <c r="T125"/>
  <c i="1" r="AW99"/>
  <c i="6" r="V126"/>
  <c r="V125"/>
  <c i="5" r="X121"/>
  <c r="X120"/>
  <c i="7" r="X121"/>
  <c r="X120"/>
  <c i="2" r="V126"/>
  <c r="V125"/>
  <c i="5" r="T121"/>
  <c r="T120"/>
  <c i="1" r="AW98"/>
  <c i="7" r="V121"/>
  <c r="V120"/>
  <c r="T121"/>
  <c r="T120"/>
  <c i="1" r="AW100"/>
  <c i="2" r="Q126"/>
  <c r="I97"/>
  <c i="5" r="Q121"/>
  <c r="I97"/>
  <c i="4" r="Q121"/>
  <c r="Q120"/>
  <c r="I96"/>
  <c r="K30"/>
  <c i="1" r="AS97"/>
  <c i="4" r="R121"/>
  <c r="J97"/>
  <c i="2" r="R126"/>
  <c r="J97"/>
  <c i="6" r="I97"/>
  <c r="I98"/>
  <c r="Q198"/>
  <c r="I102"/>
  <c i="7" r="R121"/>
  <c r="R120"/>
  <c r="J96"/>
  <c r="K31"/>
  <c i="1" r="AT100"/>
  <c i="5" r="J98"/>
  <c i="6" r="J103"/>
  <c i="7" r="Q121"/>
  <c r="I97"/>
  <c i="6" r="J98"/>
  <c i="3" r="BK116"/>
  <c r="K116"/>
  <c r="K96"/>
  <c i="2" r="BK473"/>
  <c r="K473"/>
  <c r="K104"/>
  <c i="5" r="BK139"/>
  <c r="K139"/>
  <c r="K99"/>
  <c i="2" r="BK268"/>
  <c r="K268"/>
  <c r="K99"/>
  <c r="BK391"/>
  <c r="K391"/>
  <c r="K102"/>
  <c r="BK127"/>
  <c r="K127"/>
  <c r="K98"/>
  <c i="4" r="BK192"/>
  <c r="K192"/>
  <c r="K99"/>
  <c i="2" r="BK316"/>
  <c r="K316"/>
  <c r="K101"/>
  <c r="BK416"/>
  <c r="K416"/>
  <c r="K103"/>
  <c i="4" r="BK122"/>
  <c r="K122"/>
  <c r="K98"/>
  <c i="6" r="BK127"/>
  <c r="K127"/>
  <c r="K98"/>
  <c r="BK156"/>
  <c r="K156"/>
  <c r="K99"/>
  <c r="BK186"/>
  <c r="K186"/>
  <c r="K100"/>
  <c i="7" r="BK122"/>
  <c r="K122"/>
  <c r="K98"/>
  <c i="2" r="K35"/>
  <c i="1" r="AX95"/>
  <c r="AV95"/>
  <c r="BF94"/>
  <c r="W33"/>
  <c i="6" r="K35"/>
  <c i="1" r="AX99"/>
  <c r="AV99"/>
  <c i="2" r="F35"/>
  <c i="1" r="BB95"/>
  <c i="3" r="K35"/>
  <c i="1" r="AX96"/>
  <c r="AV96"/>
  <c r="BE94"/>
  <c r="W32"/>
  <c i="5" r="K35"/>
  <c i="1" r="AX98"/>
  <c r="AV98"/>
  <c i="4" r="K35"/>
  <c i="1" r="AX97"/>
  <c r="AV97"/>
  <c i="7" r="K35"/>
  <c i="1" r="AX100"/>
  <c r="AV100"/>
  <c r="BC94"/>
  <c r="W30"/>
  <c i="6" r="F35"/>
  <c i="1" r="BB99"/>
  <c i="4" r="F35"/>
  <c i="1" r="BB97"/>
  <c r="BD94"/>
  <c r="AZ94"/>
  <c i="3" r="F35"/>
  <c i="1" r="BB96"/>
  <c i="7" r="F35"/>
  <c i="1" r="BB100"/>
  <c i="5" r="F35"/>
  <c i="1" r="BB98"/>
  <c i="6" l="1" r="Q125"/>
  <c r="I96"/>
  <c r="K30"/>
  <c i="1" r="AS99"/>
  <c i="2" r="R125"/>
  <c r="J96"/>
  <c r="K31"/>
  <c i="1" r="AT95"/>
  <c i="4" r="I97"/>
  <c r="R120"/>
  <c r="J96"/>
  <c r="K31"/>
  <c i="1" r="AT97"/>
  <c i="4" r="BK121"/>
  <c r="K121"/>
  <c r="K97"/>
  <c i="2" r="BK126"/>
  <c r="K126"/>
  <c r="K97"/>
  <c i="5" r="J97"/>
  <c r="BK121"/>
  <c r="K121"/>
  <c r="K97"/>
  <c i="7" r="J97"/>
  <c i="5" r="Q120"/>
  <c r="I96"/>
  <c r="K30"/>
  <c i="1" r="AS98"/>
  <c i="6" r="BK126"/>
  <c r="BK125"/>
  <c r="K125"/>
  <c r="K96"/>
  <c i="2" r="Q125"/>
  <c r="I96"/>
  <c r="K30"/>
  <c i="1" r="AS95"/>
  <c i="6" r="J97"/>
  <c i="7" r="Q120"/>
  <c r="I96"/>
  <c r="K30"/>
  <c i="1" r="AS100"/>
  <c i="7" r="BK121"/>
  <c r="BK120"/>
  <c r="K120"/>
  <c r="K96"/>
  <c i="1" r="AW94"/>
  <c r="AY94"/>
  <c r="AK30"/>
  <c r="BB94"/>
  <c r="AX94"/>
  <c r="AK29"/>
  <c r="W31"/>
  <c i="3" r="K32"/>
  <c i="1" r="AG96"/>
  <c r="AN96"/>
  <c r="BA94"/>
  <c i="4" l="1" r="BK120"/>
  <c r="K120"/>
  <c r="K96"/>
  <c i="6" r="K126"/>
  <c r="K97"/>
  <c i="7" r="K121"/>
  <c r="K97"/>
  <c i="5" r="BK120"/>
  <c r="K120"/>
  <c i="2" r="BK125"/>
  <c r="K125"/>
  <c r="K96"/>
  <c i="3" r="K41"/>
  <c i="1" r="W29"/>
  <c i="5" r="K32"/>
  <c i="1" r="AG98"/>
  <c r="AN98"/>
  <c i="7" r="K32"/>
  <c i="1" r="AG100"/>
  <c r="AN100"/>
  <c r="AS94"/>
  <c i="6" r="K32"/>
  <c i="1" r="AG99"/>
  <c r="AN99"/>
  <c r="AV94"/>
  <c r="AT94"/>
  <c i="5" l="1" r="K96"/>
  <c i="6" r="K41"/>
  <c i="7" r="K41"/>
  <c i="5" r="K41"/>
  <c i="2" r="K32"/>
  <c i="1" r="AG95"/>
  <c r="AN95"/>
  <c i="4" r="K32"/>
  <c i="1" r="AG97"/>
  <c r="AN97"/>
  <c i="4" l="1" r="K41"/>
  <c i="2" r="K41"/>
  <c i="1" r="AG94"/>
  <c r="AK26"/>
  <c r="AK35"/>
  <c l="1" r="AN94"/>
</calcChain>
</file>

<file path=xl/sharedStrings.xml><?xml version="1.0" encoding="utf-8"?>
<sst xmlns="http://schemas.openxmlformats.org/spreadsheetml/2006/main">
  <si>
    <t>Export Komplet</t>
  </si>
  <si>
    <t/>
  </si>
  <si>
    <t>2.0</t>
  </si>
  <si>
    <t>ZAMOK</t>
  </si>
  <si>
    <t>False</t>
  </si>
  <si>
    <t>True</t>
  </si>
  <si>
    <t>{160588f9-a70b-43e1-9d17-a3e778ed2afe}</t>
  </si>
  <si>
    <t>0,01</t>
  </si>
  <si>
    <t>21</t>
  </si>
  <si>
    <t>15</t>
  </si>
  <si>
    <t>REKAPITULACE STAVBY</t>
  </si>
  <si>
    <t xml:space="preserve">v ---  níže se nacházejí doplnkové a pomocné údaje k sestavám  --- v</t>
  </si>
  <si>
    <t>Návod na vyplnění</t>
  </si>
  <si>
    <t>0,001</t>
  </si>
  <si>
    <t>Kód:</t>
  </si>
  <si>
    <t>Tachov</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</si>
  <si>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</si>
  <si>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</si>
  <si>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Úprava uličního profilu Smetanovy ulice (úsek mezi ul. Chodská - Na Stráni)</t>
  </si>
  <si>
    <t>KSO:</t>
  </si>
  <si>
    <t>CC-CZ:</t>
  </si>
  <si>
    <t>Místo:</t>
  </si>
  <si>
    <t>Datum:</t>
  </si>
  <si>
    <t>7. 5. 2021</t>
  </si>
  <si>
    <t>Zadavatel:</t>
  </si>
  <si>
    <t>IČ:</t>
  </si>
  <si>
    <t>Město Tachov</t>
  </si>
  <si>
    <t>DIČ:</t>
  </si>
  <si>
    <t>Uchazeč:</t>
  </si>
  <si>
    <t>Vyplň údaj</t>
  </si>
  <si>
    <t>Projektant:</t>
  </si>
  <si>
    <t>Ing. Václav Lacyk</t>
  </si>
  <si>
    <t>Zpracovatel:</t>
  </si>
  <si>
    <t>D PROJEKT PLZEŇ Nedvěd s.r.o.</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</si>
  <si>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</si>
  <si>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</si>
  <si>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</si>
  <si>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</si>
  <si>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</si>
  <si>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</si>
  <si>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</si>
  <si>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</si>
  <si>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</si>
  <si>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</si>
  <si>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</si>
  <si>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</si>
  <si>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</si>
  <si>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</si>
  <si>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</si>
  <si>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</si>
  <si>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</si>
  <si>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</si>
  <si>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</si>
  <si>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</si>
  <si>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</si>
  <si>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</si>
  <si>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</si>
  <si>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</si>
  <si>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</si>
  <si>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</si>
  <si>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</si>
  <si>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</si>
  <si>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</si>
  <si>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</si>
  <si>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</si>
  <si>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</si>
  <si>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</si>
  <si>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</si>
  <si>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</si>
  <si>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</si>
  <si>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</si>
  <si>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</si>
  <si>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</si>
  <si>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</si>
  <si>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</si>
  <si>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</si>
  <si>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</si>
  <si>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</si>
  <si>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</si>
  <si>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</si>
  <si>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</si>
  <si>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</si>
  <si>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101</t>
  </si>
  <si>
    <t>MK Smetanova</t>
  </si>
  <si>
    <t>STA</t>
  </si>
  <si>
    <t>1</t>
  </si>
  <si>
    <t>{82bc19ec-eb21-43b2-9611-b602a8ba3c06}</t>
  </si>
  <si>
    <t>2</t>
  </si>
  <si>
    <t>SO 151</t>
  </si>
  <si>
    <t>DIO</t>
  </si>
  <si>
    <t>{e7f75f30-a6fd-40f3-a45f-f5a69bf89eee}</t>
  </si>
  <si>
    <t>SO 401</t>
  </si>
  <si>
    <t>Veřejné osvětlení</t>
  </si>
  <si>
    <t>{8602f191-8d03-4628-83db-73c7d8c595de}</t>
  </si>
  <si>
    <t>SO 411, 421</t>
  </si>
  <si>
    <t>Přeložka kabelů ČEZ ICT, přeložka kabelů KTV</t>
  </si>
  <si>
    <t>{c61925c2-b70c-457e-bd78-332244823140}</t>
  </si>
  <si>
    <t>SO 501</t>
  </si>
  <si>
    <t>Přeložka STL plynovodu</t>
  </si>
  <si>
    <t>{59c2cc9b-8be6-4c07-8957-88f85ddc545b}</t>
  </si>
  <si>
    <t>VON</t>
  </si>
  <si>
    <t>Vedlejší a ostatní náklady</t>
  </si>
  <si>
    <t>{8bb15c09-cf19-4a56-8ab7-f4af6b03a0bb}</t>
  </si>
  <si>
    <t>KRYCÍ LIST SOUPISU PRACÍ</t>
  </si>
  <si>
    <t>Objekt:</t>
  </si>
  <si>
    <t>SO 101 - MK Smetanova</t>
  </si>
  <si>
    <t>Materiál</t>
  </si>
  <si>
    <t>Montáž</t>
  </si>
  <si>
    <t>REKAPITULACE ČLENĚNÍ SOUPISU PRACÍ</t>
  </si>
  <si>
    <t>Kód dílu - Popis</t>
  </si>
  <si>
    <t>Materiál [CZK]</t>
  </si>
  <si>
    <t>Montáž [CZK]</t>
  </si>
  <si>
    <t>Cena celkem [CZK]</t>
  </si>
  <si>
    <t>Náklady ze soupisu prací</t>
  </si>
  <si>
    <t>-1</t>
  </si>
  <si>
    <t>HSV - Práce a dodávky HSV</t>
  </si>
  <si>
    <t xml:space="preserve">    1 - Zemní práce</t>
  </si>
  <si>
    <t xml:space="preserve">    120 - Zemní práce - Sanace</t>
  </si>
  <si>
    <t xml:space="preserve">    2 - Zakládání</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</si>
  <si>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</si>
  <si>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</si>
  <si>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</si>
  <si>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</si>
  <si>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</si>
  <si>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</si>
  <si>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</si>
  <si>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</si>
  <si>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</si>
  <si>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</si>
  <si>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</si>
  <si>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</si>
  <si>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</si>
  <si>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</si>
  <si>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</si>
  <si>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</si>
  <si>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</si>
  <si>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</si>
  <si>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</si>
  <si>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</si>
  <si>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</si>
  <si>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</si>
  <si>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HSV</t>
  </si>
  <si>
    <t>Práce a dodávky HSV</t>
  </si>
  <si>
    <t>ROZPOCET</t>
  </si>
  <si>
    <t>Zemní práce</t>
  </si>
  <si>
    <t>K</t>
  </si>
  <si>
    <t>113106187</t>
  </si>
  <si>
    <t>Rozebrání dlažeb vozovek ze zámkové dlažby s ložem z kameniva strojně pl do 50 m2</t>
  </si>
  <si>
    <t>m2</t>
  </si>
  <si>
    <t>CS ÚRS 2021 01</t>
  </si>
  <si>
    <t>4</t>
  </si>
  <si>
    <t>-1689217199</t>
  </si>
  <si>
    <t>PP</t>
  </si>
  <si>
    <t>Rozebrání dlažeb a dílců vozovek a ploch s přemístěním hmot na skládku na vzdálenost do 3 m nebo s naložením na dopravní prostředek, s jakoukoliv výplní spár strojně plochy jednotlivě do 50 m2 ze zámkové dlažby s ložem z kameniva</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</si>
  <si>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</si>
  <si>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</si>
  <si>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113107161</t>
  </si>
  <si>
    <t>Odstranění podkladu z kameniva drceného tl 100 mm strojně pl přes 50 do 200 m2</t>
  </si>
  <si>
    <t>394760234</t>
  </si>
  <si>
    <t>Odstranění podkladů nebo krytů strojně plochy jednotlivě přes 50 m2 do 200 m2 s přemístěním hmot na skládku na vzdálenost do 20 m nebo s naložením na dopravní prostředek z kameniva hrubého drceného, o tl. vrstvy do 100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</si>
  <si>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</si>
  <si>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P</t>
  </si>
  <si>
    <t>Poznámka k položce:_x000d_
viz.pol.113107181</t>
  </si>
  <si>
    <t>3</t>
  </si>
  <si>
    <t>113107181</t>
  </si>
  <si>
    <t>Odstranění podkladu živičného tl 50 mm strojně pl přes 50 do 200 m2</t>
  </si>
  <si>
    <t>31457736</t>
  </si>
  <si>
    <t>Odstranění podkladů nebo krytů strojně plochy jednotlivě přes 50 m2 do 200 m2 s přemístěním hmot na skládku na vzdálenost do 20 m nebo s naložením na dopravní prostředek živičných, o tl. vrstvy do 50 mm</t>
  </si>
  <si>
    <t>Poznámka k položce:_x000d_
chodníky do 200m2</t>
  </si>
  <si>
    <t>113107222</t>
  </si>
  <si>
    <t>Odstranění podkladu z kameniva drceného tl 200 mm strojně pl přes 200 m2</t>
  </si>
  <si>
    <t>559038668</t>
  </si>
  <si>
    <t>Odstranění podkladů nebo krytů strojně plochy jednotlivě přes 200 m2 s přemístěním hmot na skládku na vzdálenost do 20 m nebo s naložením na dopravní prostředek z kameniva hrubého drceného, o tl. vrstvy přes 100 do 200 mm</t>
  </si>
  <si>
    <t>5</t>
  </si>
  <si>
    <t>113107242</t>
  </si>
  <si>
    <t>Odstranění podkladu živičného tl 100 mm strojně pl přes 200 m2</t>
  </si>
  <si>
    <t>1966357426</t>
  </si>
  <si>
    <t>Odstranění podkladů nebo krytů strojně plochy jednotlivě přes 200 m2 s přemístěním hmot na skládku na vzdálenost do 20 m nebo s naložením na dopravní prostředek živičných, o tl. vrstvy přes 50 do 100 mm</t>
  </si>
  <si>
    <t>6</t>
  </si>
  <si>
    <t>113107321</t>
  </si>
  <si>
    <t>Odstranění podkladu z kameniva drceného tl 100 mm strojně pl do 50 m2</t>
  </si>
  <si>
    <t>1456802422</t>
  </si>
  <si>
    <t>Odstranění podkladů nebo krytů strojně plochy jednotlivě do 50 m2 s přemístěním hmot na skládku na vzdálenost do 3 m nebo s naložením na dopravní prostředek z kameniva hrubého drceného, o tl. vrstvy do 100 mm</t>
  </si>
  <si>
    <t>Poznámka k položce:_x000d_
zbytkové plochy, jednotlivě do 50m2</t>
  </si>
  <si>
    <t>7</t>
  </si>
  <si>
    <t>113107330</t>
  </si>
  <si>
    <t>Odstranění podkladu z betonu prostého tl 100 mm strojně pl do 50 m2</t>
  </si>
  <si>
    <t>2078592534</t>
  </si>
  <si>
    <t>Odstranění podkladů nebo krytů strojně plochy jednotlivě do 50 m2 s přemístěním hmot na skládku na vzdálenost do 3 m nebo s naložením na dopravní prostředek z betonu prostého, o tl. vrstvy do 100 mm</t>
  </si>
  <si>
    <t>8</t>
  </si>
  <si>
    <t>113107341a</t>
  </si>
  <si>
    <t>Odstranění podkladu živičného tl 50 mm strojně pl do 50 m2</t>
  </si>
  <si>
    <t>-1539808475</t>
  </si>
  <si>
    <t>Odstranění podkladů nebo krytů strojně plochy jednotlivě do 50 m2 s přemístěním hmot na skládku na vzdálenost do 3 m nebo s naložením na dopravní prostředek živičných, o tl. vrstvy do 50 mm</t>
  </si>
  <si>
    <t>Poznámka k položce:_x000d_
chodníky do 50m2</t>
  </si>
  <si>
    <t>9</t>
  </si>
  <si>
    <t>113107341b</t>
  </si>
  <si>
    <t>-1447326770</t>
  </si>
  <si>
    <t>10</t>
  </si>
  <si>
    <t>113201112</t>
  </si>
  <si>
    <t>Vytrhání obrub silničních ležatých</t>
  </si>
  <si>
    <t>m</t>
  </si>
  <si>
    <t>1435660825</t>
  </si>
  <si>
    <t xml:space="preserve">Vytrhání obrub  s vybouráním lože, s přemístěním hmot na skládku na vzdálenost do 3 m nebo s naložením na dopravní prostředek silničních ležatých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</si>
  <si>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</si>
  <si>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11</t>
  </si>
  <si>
    <t>113202111a</t>
  </si>
  <si>
    <t>Vytrhání obrub krajníků obrubníků stojatých</t>
  </si>
  <si>
    <t>469939087</t>
  </si>
  <si>
    <t xml:space="preserve">Vytrhání obrub  s vybouráním lože, s přemístěním hmot na skládku na vzdálenost do 3 m nebo s naložením na dopravní prostředek z krajníků nebo obrubníků stojatých</t>
  </si>
  <si>
    <t>Poznámka k položce:_x000d_
betonové obruby</t>
  </si>
  <si>
    <t>12</t>
  </si>
  <si>
    <t>113202111b</t>
  </si>
  <si>
    <t>13849986</t>
  </si>
  <si>
    <t>Poznámka k položce:_x000d_
kamenné obruby</t>
  </si>
  <si>
    <t>13</t>
  </si>
  <si>
    <t>113203111</t>
  </si>
  <si>
    <t>Vytrhání obrub z dlažebních kostek</t>
  </si>
  <si>
    <t>1341496440</t>
  </si>
  <si>
    <t xml:space="preserve">Vytrhání obrub  s vybouráním lože, s přemístěním hmot na skládku na vzdálenost do 3 m nebo s naložením na dopravní prostředek z dlažebních kostek</t>
  </si>
  <si>
    <t>14</t>
  </si>
  <si>
    <t>122252204</t>
  </si>
  <si>
    <t>Odkopávky a prokopávky nezapažené pro silnice a dálnice v hornině třídy těžitelnosti I objem do 500 m3 strojně</t>
  </si>
  <si>
    <t>m3</t>
  </si>
  <si>
    <t>CS ÚRS 2020 01</t>
  </si>
  <si>
    <t>-495274624</t>
  </si>
  <si>
    <t>Odkopávky a prokopávky nezapažené pro silnice a dálnice strojně v hornině třídy těžitelnosti I přes 100 do 500 m3</t>
  </si>
  <si>
    <t>122702119a</t>
  </si>
  <si>
    <t>Příplatek za lepivost k odkopávkám a prokopávkám výsypek rozpojitelných bez předchozího rozrušení</t>
  </si>
  <si>
    <t>-189443556</t>
  </si>
  <si>
    <t xml:space="preserve">Odkopávky a prokopávky výsypek   Příplatek k cenám za lepivost zemin</t>
  </si>
  <si>
    <t>Poznámka k položce:_x000d_
viz.pol.122252204</t>
  </si>
  <si>
    <t>16</t>
  </si>
  <si>
    <t>122702119b</t>
  </si>
  <si>
    <t>-1252329809</t>
  </si>
  <si>
    <t>Poznámka k položce:_x000d_
viz.pol.132153301</t>
  </si>
  <si>
    <t>VV</t>
  </si>
  <si>
    <t>325*0,5*0,5</t>
  </si>
  <si>
    <t>17</t>
  </si>
  <si>
    <t>122702119c</t>
  </si>
  <si>
    <t>1754547519</t>
  </si>
  <si>
    <t>Poznámka k položce:_x000d_
viz.pol.132254103</t>
  </si>
  <si>
    <t>18</t>
  </si>
  <si>
    <t>122702119d</t>
  </si>
  <si>
    <t>1766716780</t>
  </si>
  <si>
    <t>Poznámka k položce:_x000d_
viz.pol.133254101</t>
  </si>
  <si>
    <t>19</t>
  </si>
  <si>
    <t>129001101</t>
  </si>
  <si>
    <t>Příplatek za ztížení odkopávky nebo prokopávky v blízkosti inženýrských sítí</t>
  </si>
  <si>
    <t>-760192607</t>
  </si>
  <si>
    <t>Příplatek k cenám vykopávek za ztížení vykopávky v blízkosti podzemního vedení nebo výbušnin v horninách jakékoliv třídy</t>
  </si>
  <si>
    <t>Poznámka k položce:_x000d_
20% celkového objemu odkopávek viz.pol.122252204+132153301+133254103+133254101</t>
  </si>
  <si>
    <t>(360,4+81,25+76,86+15,1)*0,2</t>
  </si>
  <si>
    <t>Součet</t>
  </si>
  <si>
    <t>20</t>
  </si>
  <si>
    <t>132153301</t>
  </si>
  <si>
    <t>Hloubení rýh pro sběrné a svodné drény rýhovačem hl do 1,0 m v hornině třídy těžitelnosti I a II, skupiny 1 až 4</t>
  </si>
  <si>
    <t>498247974</t>
  </si>
  <si>
    <t>Hloubení rýh pro drény rýhovačem ve sklonu terénu do 15° v jakémkoliv množství, s úpravou do předepsaného spádu, v suchu, mokru i ve vodě sběrné i svodné DN do 200 v horninách třídy těžitelnosti I a II, skupiny 1 až 4 hloubky do 1 m</t>
  </si>
  <si>
    <t xml:space="preserve">Poznámka k souboru cen:_x000d_
1. Ceny nelze použít pro hloubení rýh: a) v tekoucím písku; toto hloubení se oceňuje individuálně, b) vedených pod silnicemi, polními cestami a v místech, kde projekt předepisuje zhutněný zásyp rýh nebo použítí betonových trub. 2. V cenách jsou započteny i náklady na svislé přemístění výkopku a na odstranění napadávky hornin. 3. Pro volbu cen podle hloubky rýhy rozhoduje průměrná hloubka úseků určených projektem. 4. Objem rýhy pro drén se od objemu výkopu pro objekty na drenážní síti neodečítá. 5. Hloubka se určuje v ose rýhy vždy od povrchu i s ornicí. 6. Délka rýhy se určuje v ose rýhy průběžně přes objekty. </t>
  </si>
  <si>
    <t>132254103</t>
  </si>
  <si>
    <t>Hloubení rýh zapažených š do 800 mm v hornině třídy těžitelnosti I, skupiny 3 objem do 100 m3 strojně</t>
  </si>
  <si>
    <t>718925381</t>
  </si>
  <si>
    <t>Hloubení zapažených rýh šířky do 800 mm strojně s urovnáním dna do předepsaného profilu a spádu v hornině třídy těžitelnosti I skupiny 3 přes 50 do 100 m3</t>
  </si>
  <si>
    <t xml:space="preserve">Poznámka k souboru cen:_x000d_
1. V cenách jsou započteny i náklady na přehození výkopku na přilehlém terénu na vzdálenost do 3 m od podélné osy rýhy nebo naložení na dopravní prostředek. </t>
  </si>
  <si>
    <t>Poznámka k položce:_x000d_
přípojky vpustí</t>
  </si>
  <si>
    <t>22</t>
  </si>
  <si>
    <t>133254101</t>
  </si>
  <si>
    <t>Hloubení šachet zapažených v hornině třídy těžitelnosti I, skupiny 3 objem do 20 m3</t>
  </si>
  <si>
    <t>827626776</t>
  </si>
  <si>
    <t>Hloubení zapažených šachet strojně v hornině třídy těžitelnosti I skupiny 3 do 20 m3</t>
  </si>
  <si>
    <t xml:space="preserve">Poznámka k souboru cen:_x000d_
1. Ceny jsou určeny pro šachty hloubky do 12 m. Šachty větších hloubek se oceňují individuálně. 2. V cenách jsou započteny i náklady na: a) svislé přemístění výkopku, b) urovnání dna do předepsaného profilu a spádu. c) přehození výkopku na přilehlém terénu na vzdálenost do 3 m od hrany šachty nebo naložení na dopravní prostředek. </t>
  </si>
  <si>
    <t>Poznámka k položce:_x000d_
vpusti</t>
  </si>
  <si>
    <t>23</t>
  </si>
  <si>
    <t>162751117a</t>
  </si>
  <si>
    <t>Vodorovné přemístění do 10000 m výkopku/sypaniny z horniny třídy těžitelnosti I, skupiny 1 až 3</t>
  </si>
  <si>
    <t>-1600528364</t>
  </si>
  <si>
    <t>Vodorovné přemístění výkopku nebo sypaniny po suchu na obvyklém dopravním prostředku, bez naložení výkopku, avšak se složením bez rozhrnutí z horniny třídy těžitelnosti I skupiny 1 až 3 na vzdálenost přes 9 000 do 10 000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</si>
  <si>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</si>
  <si>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Poznámka k položce:_x000d_
viz.pol.(122252204+132153301+133254103+133254101) - (175111101+171152101)</t>
  </si>
  <si>
    <t>(360,4+81,25+76,86+15,1)-(34,4+20,5)</t>
  </si>
  <si>
    <t>24</t>
  </si>
  <si>
    <t>162751117b</t>
  </si>
  <si>
    <t>624319209</t>
  </si>
  <si>
    <t>Poznámka k položce:_x000d_
dovoz ornice</t>
  </si>
  <si>
    <t>25</t>
  </si>
  <si>
    <t>162751119a</t>
  </si>
  <si>
    <t>Příplatek k vodorovnému přemístění výkopku/sypaniny z horniny třídy těžitelnosti I, skupiny 1 až 3 ZKD 1000 m přes 10000 m</t>
  </si>
  <si>
    <t>1561348056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</si>
  <si>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</si>
  <si>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Poznámka k položce:_x000d_
příplatek k pol. 162751117a za dalších 15km</t>
  </si>
  <si>
    <t>478,71*15</t>
  </si>
  <si>
    <t>26</t>
  </si>
  <si>
    <t>162751119b</t>
  </si>
  <si>
    <t>-416614243</t>
  </si>
  <si>
    <t>Poznámka k položce:_x000d_
příplatek k pol. 162751117b za dalších 15km</t>
  </si>
  <si>
    <t>12,72*15</t>
  </si>
  <si>
    <t>27</t>
  </si>
  <si>
    <t>167103101</t>
  </si>
  <si>
    <t>Nakládání výkopku ze zemin schopných zúrodnění</t>
  </si>
  <si>
    <t>663908109</t>
  </si>
  <si>
    <t xml:space="preserve">Nakládání neulehlého výkopku z hromad  zeminy schopné zúrodnění</t>
  </si>
  <si>
    <t xml:space="preserve">Poznámka k položce:_x000d_
naložení ornice </t>
  </si>
  <si>
    <t>28</t>
  </si>
  <si>
    <t>171152101</t>
  </si>
  <si>
    <t>Uložení sypaniny z hornin soudržných do násypů zhutněných silnic a dálnic</t>
  </si>
  <si>
    <t>1362905801</t>
  </si>
  <si>
    <t>Uložení sypaniny do zhutněných násypů pro silnice, dálnice a letiště s rozprostřením sypaniny ve vrstvách, s hrubým urovnáním a uzavřením povrchu násypu z hornin soudržných</t>
  </si>
  <si>
    <t>29</t>
  </si>
  <si>
    <t>171201221a</t>
  </si>
  <si>
    <t>Poplatek za uložení na skládce (skládkovné) zeminy a kamení kód odpadu 17 05 04</t>
  </si>
  <si>
    <t>t</t>
  </si>
  <si>
    <t>-1858566745</t>
  </si>
  <si>
    <t>Poplatek za uložení stavebního odpadu na skládce (skládkovné) zeminy a kamení zatříděného do Katalogu odpadů pod kódem 17 05 04</t>
  </si>
  <si>
    <t>Poznámka k položce:_x000d_
viz.položka 171251201</t>
  </si>
  <si>
    <t>478,71*1,9</t>
  </si>
  <si>
    <t>30</t>
  </si>
  <si>
    <t>171251201a</t>
  </si>
  <si>
    <t>Uložení sypaniny na skládky nebo meziskládky</t>
  </si>
  <si>
    <t>330086663</t>
  </si>
  <si>
    <t>Uložení sypaniny na skládky nebo meziskládky bez hutnění s upravením uložené sypaniny do předepsaného tvaru</t>
  </si>
  <si>
    <t>Poznámka k položce:_x000d_
viz.položka 162751117</t>
  </si>
  <si>
    <t>31</t>
  </si>
  <si>
    <t>175111101</t>
  </si>
  <si>
    <t>Obsypání potrubí ručně sypaninou bez prohození, uloženou do 3 m</t>
  </si>
  <si>
    <t>-2027108321</t>
  </si>
  <si>
    <t>Obsypání potrubí ručně sypaninou z vhodných hornin třídy těžitelnosti I a II, skupiny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</si>
  <si>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V cenách nejsou zahrnuty náklady na nakupovanou sypaninu. Tato se oceňuje ve specifikaci. </t>
  </si>
  <si>
    <t>32</t>
  </si>
  <si>
    <t>175111109</t>
  </si>
  <si>
    <t>Příplatek k obsypání potrubí za ruční prohození sypaniny, uložené do 3 m</t>
  </si>
  <si>
    <t>-754425900</t>
  </si>
  <si>
    <t>Obsypání potrubí ručně sypaninou z vhodných hornin třídy těžitelnosti I a II, skupiny 1 až 4 nebo materiálem připraveným podél výkopu ve vzdálenosti do 3 m od jeho kraje pro jakoukoliv hloubku výkopu a míru zhutnění Příplatek k ceně za prohození sypaniny</t>
  </si>
  <si>
    <t>33</t>
  </si>
  <si>
    <t>181152301</t>
  </si>
  <si>
    <t>Úprava pláně pro silnice a dálnice v zářezech bez zhutnění</t>
  </si>
  <si>
    <t>-857059890</t>
  </si>
  <si>
    <t>Úprava pláně na stavbách silnic a dálnic strojně v zářezech mimo skalních bez zhutnění</t>
  </si>
  <si>
    <t>34</t>
  </si>
  <si>
    <t>181152302a</t>
  </si>
  <si>
    <t>Úprava pláně pro silnice a dálnice v zářezech se zhutněním</t>
  </si>
  <si>
    <t>-1708695784</t>
  </si>
  <si>
    <t>Úprava pláně na stavbách silnic a dálnic strojně v zářezech mimo skalních se zhutněním</t>
  </si>
  <si>
    <t>Poznámka k položce:_x000d_
viz.položky 564851111+564851114+564861111</t>
  </si>
  <si>
    <t>35</t>
  </si>
  <si>
    <t>181351003</t>
  </si>
  <si>
    <t>Rozprostření ornice tl vrstvy do 200 mm pl do 100 m2 v rovině nebo ve svahu do 1:5 strojně</t>
  </si>
  <si>
    <t>724961217</t>
  </si>
  <si>
    <t>Rozprostření a urovnání ornice v rovině nebo ve svahu sklonu do 1:5 strojně při souvislé ploše do 100 m2, tl. vrstvy do 200 mm</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</si>
  <si>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</si>
  <si>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36</t>
  </si>
  <si>
    <t>181411131</t>
  </si>
  <si>
    <t>Založení parkového trávníku výsevem plochy do 1000 m2 v rovině a ve svahu do 1:5</t>
  </si>
  <si>
    <t>466487993</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</si>
  <si>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</si>
  <si>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</si>
  <si>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37</t>
  </si>
  <si>
    <t>181411132</t>
  </si>
  <si>
    <t>Založení parkového trávníku výsevem plochy do 1000 m2 ve svahu do 1:2</t>
  </si>
  <si>
    <t>1472387048</t>
  </si>
  <si>
    <t>Založení trávníku na půdě předem připravené plochy do 1000 m2 výsevem včetně utažení parkového na svahu přes 1:5 do 1:2</t>
  </si>
  <si>
    <t>38</t>
  </si>
  <si>
    <t>M</t>
  </si>
  <si>
    <t>00572470</t>
  </si>
  <si>
    <t>osivo směs travní univerzál</t>
  </si>
  <si>
    <t>kg</t>
  </si>
  <si>
    <t>1719545467</t>
  </si>
  <si>
    <t>(81,4+45,8)*1,05*0,035</t>
  </si>
  <si>
    <t>39</t>
  </si>
  <si>
    <t>182251101</t>
  </si>
  <si>
    <t>Svahování násypů</t>
  </si>
  <si>
    <t>171746462</t>
  </si>
  <si>
    <t>Svahování trvalých svahů do projektovaných profilů strojně s potřebným přemístěním výkopku při svahování násypů v jakékoliv hornině</t>
  </si>
  <si>
    <t>40</t>
  </si>
  <si>
    <t>10364101</t>
  </si>
  <si>
    <t xml:space="preserve">zemina pro terénní úpravy -  ornice</t>
  </si>
  <si>
    <t>-112804577</t>
  </si>
  <si>
    <t>Poznámka k položce:_x000d_
ornice v tl.10cm pro plochy terénních úprav, viz.položky 181951101+182101101</t>
  </si>
  <si>
    <t>(81,4+45,8)*0,1*1</t>
  </si>
  <si>
    <t>41</t>
  </si>
  <si>
    <t>182311123</t>
  </si>
  <si>
    <t>Rozprostření ornice ve svahu přes 1:5 tl vrstvy do 200 mm ručně</t>
  </si>
  <si>
    <t>-1422585886</t>
  </si>
  <si>
    <t>Rozprostření a urovnání ornice ve svahu sklonu přes 1:5 ručně při souvislé ploše, tl. vrstvy do 200 mm</t>
  </si>
  <si>
    <t xml:space="preserve">Poznámka k souboru cen:_x000d_
1. V ceně jsou započteny i náklady na případné nutné přemístění hromad nebo dočasných skládek na místo spotřeby ze vzdálenosti do 3 m. 2. V ceně nejsou započteny náklady na získání ornice. </t>
  </si>
  <si>
    <t>120</t>
  </si>
  <si>
    <t>Zemní práce - Sanace</t>
  </si>
  <si>
    <t>42</t>
  </si>
  <si>
    <t>122252204b</t>
  </si>
  <si>
    <t>-1142998933</t>
  </si>
  <si>
    <t>43</t>
  </si>
  <si>
    <t>122702119e</t>
  </si>
  <si>
    <t>1474706593</t>
  </si>
  <si>
    <t>Poznámka k položce:_x000d_
viz.pol.122252204b</t>
  </si>
  <si>
    <t>44</t>
  </si>
  <si>
    <t>129001101b</t>
  </si>
  <si>
    <t>1593608706</t>
  </si>
  <si>
    <t>Poznámka k položce:_x000d_
20% celkového objemu odkopávek pro sanaci viz.pol.122252204b</t>
  </si>
  <si>
    <t>465*0,2</t>
  </si>
  <si>
    <t>45</t>
  </si>
  <si>
    <t>162751117c</t>
  </si>
  <si>
    <t>-1350315019</t>
  </si>
  <si>
    <t>Poznámka k položce:_x000d_
odkopávky viz.položka 122252204b</t>
  </si>
  <si>
    <t>46</t>
  </si>
  <si>
    <t>162751119c</t>
  </si>
  <si>
    <t>-1207414246</t>
  </si>
  <si>
    <t>Poznámka k položce:_x000d_
příplatek za dalších 15km pro položku 162751117c</t>
  </si>
  <si>
    <t>465*15</t>
  </si>
  <si>
    <t>47</t>
  </si>
  <si>
    <t>171201221b</t>
  </si>
  <si>
    <t>1081295868</t>
  </si>
  <si>
    <t>Poznámka k položce:_x000d_
viz.položka 171251201b</t>
  </si>
  <si>
    <t>465*1,9</t>
  </si>
  <si>
    <t>48</t>
  </si>
  <si>
    <t>171251201b</t>
  </si>
  <si>
    <t>1033333301</t>
  </si>
  <si>
    <t>Poznámka k položce:_x000d_
viz.položka 162751117c</t>
  </si>
  <si>
    <t>49</t>
  </si>
  <si>
    <t>181152302b</t>
  </si>
  <si>
    <t>-186695503</t>
  </si>
  <si>
    <t>Poznámka k položce:_x000d_
viz.položka 564861111</t>
  </si>
  <si>
    <t>50</t>
  </si>
  <si>
    <t>69311080</t>
  </si>
  <si>
    <t>geotextilie netkaná separační, ochranná, filtrační, drenážní PES 200g/m2</t>
  </si>
  <si>
    <t>CS ÚRS 2019 01</t>
  </si>
  <si>
    <t>1494453323</t>
  </si>
  <si>
    <t>Poznámka k položce:_x000d_
viz.pol.213141113</t>
  </si>
  <si>
    <t>51</t>
  </si>
  <si>
    <t>213141113</t>
  </si>
  <si>
    <t>Zřízení vrstvy z geotextilie v rovině nebo ve sklonu do 1:5 š do 8,5 m</t>
  </si>
  <si>
    <t>908815810</t>
  </si>
  <si>
    <t xml:space="preserve">Zřízení vrstvy z geotextilie  filtrační, separační, odvodňovací, ochranné, výztužné nebo protierozní v rovině nebo ve sklonu do 1:5, šířky přes 6 do 8,5 m</t>
  </si>
  <si>
    <t>Poznámka k položce:_x000d_
separační geotextílie</t>
  </si>
  <si>
    <t>1860*1,1</t>
  </si>
  <si>
    <t>52</t>
  </si>
  <si>
    <t>564671111</t>
  </si>
  <si>
    <t>Podklad z kameniva hrubého drceného vel. 63-125 mm tl 250 mm</t>
  </si>
  <si>
    <t>-1058665219</t>
  </si>
  <si>
    <t xml:space="preserve">Podklad z kameniva hrubého drceného  vel. 63-125 mm, s rozprostřením a zhutněním, po zhutnění tl. 250 mm</t>
  </si>
  <si>
    <t>Zakládání</t>
  </si>
  <si>
    <t>53</t>
  </si>
  <si>
    <t>212752102</t>
  </si>
  <si>
    <t>Trativod z drenážních trubek korugovaných PE-HD SN 4 perforace 360° včetně lože otevřený výkop DN 150 pro liniové stavby</t>
  </si>
  <si>
    <t>-753349768</t>
  </si>
  <si>
    <t>Trativody z drenážních trubek pro liniové stavby a komunikace se zřízením štěrkového lože pod trubky a s jejich obsypem v otevřeném výkopu trubka korugovaná sendvičová PE-HD SN 4 celoperforovaná 360° DN 150</t>
  </si>
  <si>
    <t xml:space="preserve">Poznámka k souboru cen:_x000d_
1. V cenách souboru cen jsou započteny náklady na: a) podsyp ze štěrkopísku tl. 100 mm, b) obsyp DN +150 mm nad potrubí a do stran. 2. V cenách souboru cen nejsou započteny náklady na: a) montáž a dodávku tvarovek, které se oceňují cenami souboru 877 ..-52.1 Montáž tvarovek na kanalizačním potrubí z trub z plastu, části A03, b) opláštění potrubí geotextílií, které se oceňuje cenami souboru 211 97-11.. Zřízení opláštění výplně z geotextilie odvodňovacích žeber nebo trativodů v rýze nebo zářezu se stěnami katalogu 800-2 Zvláštní zakládání objektů, části A 01. </t>
  </si>
  <si>
    <t>54</t>
  </si>
  <si>
    <t>213141112</t>
  </si>
  <si>
    <t>Zřízení vrstvy z geotextilie v rovině nebo ve sklonu do 1:5 š do 6 m</t>
  </si>
  <si>
    <t>980152247</t>
  </si>
  <si>
    <t xml:space="preserve">Zřízení vrstvy z geotextilie  filtrační, separační, odvodňovací, ochranné, výztužné nebo protierozní v rovině nebo ve sklonu do 1:5, šířky přes 3 do 6 m</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</si>
  <si>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</si>
  <si>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Poznámka k položce:_x000d_
tahová geotextílie pro ochranu plynovodu</t>
  </si>
  <si>
    <t>55</t>
  </si>
  <si>
    <t>TCT.0013370.URS</t>
  </si>
  <si>
    <t>geotextilie tkaná (polypropylen) PK-TEX PP 60 280 g/m2</t>
  </si>
  <si>
    <t>631566930</t>
  </si>
  <si>
    <t>Poznámka k položce:_x000d_
viz.pol.213141112</t>
  </si>
  <si>
    <t>930*1,1845 'Přepočtené koeficientem množství</t>
  </si>
  <si>
    <t>Komunikace pozemní</t>
  </si>
  <si>
    <t>56</t>
  </si>
  <si>
    <t>564831111</t>
  </si>
  <si>
    <t>Podklad ze štěrkodrtě ŠD tl 100 mm</t>
  </si>
  <si>
    <t>122020934</t>
  </si>
  <si>
    <t xml:space="preserve">Podklad ze štěrkodrti ŠD  s rozprostřením a zhutněním, po zhutnění tl. 100 mm</t>
  </si>
  <si>
    <t>Poznámka k položce:_x000d_
vjezd</t>
  </si>
  <si>
    <t>57</t>
  </si>
  <si>
    <t>564851111a</t>
  </si>
  <si>
    <t>Podklad ze štěrkodrtě ŠD tl 150 mm</t>
  </si>
  <si>
    <t>1193943819</t>
  </si>
  <si>
    <t xml:space="preserve">Podklad ze štěrkodrti ŠD  s rozprostřením a zhutněním, po zhutnění tl. 150 mm</t>
  </si>
  <si>
    <t>Poznámka k položce:_x000d_
sjezdy</t>
  </si>
  <si>
    <t>58</t>
  </si>
  <si>
    <t>564851111b</t>
  </si>
  <si>
    <t>-49344086</t>
  </si>
  <si>
    <t>Poznámka k položce:_x000d_
chodníky</t>
  </si>
  <si>
    <t>59</t>
  </si>
  <si>
    <t>564861111</t>
  </si>
  <si>
    <t>Podklad ze štěrkodrtě ŠD tl 200 mm</t>
  </si>
  <si>
    <t>121886568</t>
  </si>
  <si>
    <t xml:space="preserve">Podklad ze štěrkodrti ŠD  s rozprostřením a zhutněním, po zhutnění tl. 200 mm</t>
  </si>
  <si>
    <t>Poznámka k položce:_x000d_
vozovka</t>
  </si>
  <si>
    <t>60</t>
  </si>
  <si>
    <t>564952111</t>
  </si>
  <si>
    <t>Podklad z mechanicky zpevněného kameniva MZK tl 150 mm</t>
  </si>
  <si>
    <t>-25031230</t>
  </si>
  <si>
    <t xml:space="preserve">Podklad z mechanicky zpevněného kameniva MZK (minerální beton)  s rozprostřením a s hutněním, po zhutnění tl. 150 mm</t>
  </si>
  <si>
    <t xml:space="preserve">Poznámka k souboru cen:_x000d_
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 </t>
  </si>
  <si>
    <t>61</t>
  </si>
  <si>
    <t>565145111</t>
  </si>
  <si>
    <t>Asfaltový beton vrstva podkladní ACP 16 (obalované kamenivo OKS) tl 60 mm š do 3 m</t>
  </si>
  <si>
    <t>-450022073</t>
  </si>
  <si>
    <t xml:space="preserve">Asfaltový beton vrstva podkladní ACP 16 (obalované kamenivo střednězrnné - OKS)  s rozprostřením a zhutněním v pruhu šířky přes 1,5 do 3 m, po zhutnění tl. 60 mm</t>
  </si>
  <si>
    <t xml:space="preserve">Poznámka k souboru cen:_x000d_
1. Cenami 565 1.-510 lze oceňovat např. chodníky, úzké cesty a vjezdy v pruhu šířky do 1,5 m jakékoliv délky a jednotlivé plochy velikosti do 10 m2. 2. ČSN EN 13108-1 připouští pro ACP 16 pouze tl. 50 až 80 mm. </t>
  </si>
  <si>
    <t>Poznámka k položce:_x000d_
ACP 16+_x000d_
vozovka</t>
  </si>
  <si>
    <t>62</t>
  </si>
  <si>
    <t>567122111</t>
  </si>
  <si>
    <t>Podklad ze směsi stmelené cementem SC C 8/10 (KSC I) tl 120 mm</t>
  </si>
  <si>
    <t>-1412124191</t>
  </si>
  <si>
    <t>Podklad ze směsi stmelené cementem SC bez dilatačních spár, s rozprostřením a zhutněním SC C 8/10 (KSC I), po zhutnění tl. 120 mm</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</si>
  <si>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</si>
  <si>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63</t>
  </si>
  <si>
    <t>573111111</t>
  </si>
  <si>
    <t>Postřik živičný infiltrační s posypem z asfaltu množství 0,60 kg/m2</t>
  </si>
  <si>
    <t>-884638236</t>
  </si>
  <si>
    <t>Postřik infiltrační PI z asfaltu silničního s posypem kamenivem, v množství 0,60 kg/m2</t>
  </si>
  <si>
    <t>64</t>
  </si>
  <si>
    <t>573211107</t>
  </si>
  <si>
    <t>Postřik živičný spojovací z asfaltu v množství 0,30 kg/m2</t>
  </si>
  <si>
    <t>1070010937</t>
  </si>
  <si>
    <t>Postřik spojovací PS bez posypu kamenivem z asfaltu silničního, v množství 0,30 kg/m2</t>
  </si>
  <si>
    <t>65</t>
  </si>
  <si>
    <t>577134211</t>
  </si>
  <si>
    <t>Asfaltový beton vrstva obrusná ACO 11 (ABS) tř. II tl 40 mm š do 3 m z nemodifikovaného asfaltu</t>
  </si>
  <si>
    <t>-210243826</t>
  </si>
  <si>
    <t xml:space="preserve">Asfaltový beton vrstva obrusná ACO 11 (ABS)  s rozprostřením a se zhutněním z nemodifikovaného asfaltu v pruhu šířky do 3 m tř. II, po zhutnění tl. 40 mm</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</si>
  <si>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</si>
  <si>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Poznámka k položce:_x000d_
ACO 11+_x000d_
vozovka</t>
  </si>
  <si>
    <t>66</t>
  </si>
  <si>
    <t>596211110</t>
  </si>
  <si>
    <t>Kladení zámkové dlažby komunikací pro pěší tl 60 mm skupiny A pl do 50 m2</t>
  </si>
  <si>
    <t>764898591</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</si>
  <si>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</si>
  <si>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</si>
  <si>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Poznámka k položce:_x000d_
dlažba pro nevidomé + kontejnery</t>
  </si>
  <si>
    <t>13,8+17,2</t>
  </si>
  <si>
    <t>67</t>
  </si>
  <si>
    <t>59245006</t>
  </si>
  <si>
    <t>dlažba tvar obdélník betonová pro nevidomé 200x100x60mm barevná</t>
  </si>
  <si>
    <t>-73842847</t>
  </si>
  <si>
    <t>Poznámka k položce:_x000d_
dlažba pro varovné a signální pásy</t>
  </si>
  <si>
    <t>13,8*1,03</t>
  </si>
  <si>
    <t>68</t>
  </si>
  <si>
    <t>596211113</t>
  </si>
  <si>
    <t>Kladení zámkové dlažby komunikací pro pěší tl 60 mm skupiny A pl přes 300 m2</t>
  </si>
  <si>
    <t>1194130365</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</si>
  <si>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</si>
  <si>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69</t>
  </si>
  <si>
    <t>59245015</t>
  </si>
  <si>
    <t>dlažba zámková tvaru I 200x165x60mm přírodní</t>
  </si>
  <si>
    <t>-2048729832</t>
  </si>
  <si>
    <t>Poznámka k položce:_x000d_
chodník</t>
  </si>
  <si>
    <t>622*1,02</t>
  </si>
  <si>
    <t>70</t>
  </si>
  <si>
    <t>59245032</t>
  </si>
  <si>
    <t>dlažba zámková profilová 230x140x60mm přírodní</t>
  </si>
  <si>
    <t>-1734328770</t>
  </si>
  <si>
    <t>Poznámka k položce:_x000d_
kontejnery</t>
  </si>
  <si>
    <t>17,2*1,03</t>
  </si>
  <si>
    <t>71</t>
  </si>
  <si>
    <t>596211210</t>
  </si>
  <si>
    <t>Kladení zámkové dlažby komunikací pro pěší tl 80 mm skupiny A pl do 50 m2</t>
  </si>
  <si>
    <t>1467225636</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</si>
  <si>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do 50 m2</t>
  </si>
  <si>
    <t>72</t>
  </si>
  <si>
    <t>596211211</t>
  </si>
  <si>
    <t>Kladení zámkové dlažby komunikací pro pěší tl 80 mm skupiny A pl do 100 m2</t>
  </si>
  <si>
    <t>-373951447</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</si>
  <si>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50 do 100 m2</t>
  </si>
  <si>
    <t>73</t>
  </si>
  <si>
    <t>596211212</t>
  </si>
  <si>
    <t>Kladení zámkové dlažby komunikací pro pěší tl 80 mm skupiny A pl do 300 m2</t>
  </si>
  <si>
    <t>1616513364</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</si>
  <si>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</si>
  <si>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74</t>
  </si>
  <si>
    <t>59245013</t>
  </si>
  <si>
    <t>dlažba zámková tvaru I 200x165x80mm přírodní</t>
  </si>
  <si>
    <t>-1993825419</t>
  </si>
  <si>
    <t>302,7*1,02</t>
  </si>
  <si>
    <t>75</t>
  </si>
  <si>
    <t>59245226</t>
  </si>
  <si>
    <t>dlažba tvar obdélník betonová pro nevidomé 200x100x80mm barevná</t>
  </si>
  <si>
    <t>457873606</t>
  </si>
  <si>
    <t>42,3*1,03</t>
  </si>
  <si>
    <t>Trubní vedení</t>
  </si>
  <si>
    <t>76</t>
  </si>
  <si>
    <t>890411811</t>
  </si>
  <si>
    <t>Bourání šachet z prefabrikovaných skruží ručně obestavěného prostoru do 1,5 m3</t>
  </si>
  <si>
    <t>1423327255</t>
  </si>
  <si>
    <t>Bourání šachet a jímek ručně velikosti obestavěného prostoru do 1,5 m3 z prefabrikovaných skruží</t>
  </si>
  <si>
    <t>Poznámka k položce:_x000d_
odstranění uliční vpusti, včetně zemních prací, hutněného zásypu a zaslepení přípojky</t>
  </si>
  <si>
    <t>77</t>
  </si>
  <si>
    <t>899232111</t>
  </si>
  <si>
    <t>Výšková úprava uličního vstupu nebo vpusti do 200 mm snížením mříže</t>
  </si>
  <si>
    <t>kus</t>
  </si>
  <si>
    <t>385221332</t>
  </si>
  <si>
    <t xml:space="preserve">Výšková úprava uličního vstupu nebo vpusti do 200 mm  snížením mříže</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</si>
  <si>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</si>
  <si>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78</t>
  </si>
  <si>
    <t>935113111</t>
  </si>
  <si>
    <t>Osazení odvodňovacího polymerbetonového žlabu s krycím roštem šířky do 200 mm</t>
  </si>
  <si>
    <t>628815367</t>
  </si>
  <si>
    <t xml:space="preserve">Osazení odvodňovacího žlabu s krycím roštem  polymerbetonového šířky do 200 mm</t>
  </si>
  <si>
    <t>79</t>
  </si>
  <si>
    <t>89594121R</t>
  </si>
  <si>
    <t>Liniový odvodňovací žlab včetně roštů, čela a příslušenství</t>
  </si>
  <si>
    <t>-695313521</t>
  </si>
  <si>
    <t>80</t>
  </si>
  <si>
    <t>895941211R</t>
  </si>
  <si>
    <t>Zřízení vpusti kanalizační uliční z betonových dílců typ UV-50 nízký</t>
  </si>
  <si>
    <t>-94595741</t>
  </si>
  <si>
    <t xml:space="preserve">Zřízení vpusti kanalizační  uliční z betonových dílců typ UV-50 nízký</t>
  </si>
  <si>
    <t>Poznámka k položce:_x000d_
Kompletní zřízení žlabové vpusti včetně přípojky a dodávky veškerých materiálů</t>
  </si>
  <si>
    <t>81</t>
  </si>
  <si>
    <t>895941111R</t>
  </si>
  <si>
    <t>Zřízení vpusti kanalizační uliční z betonových dílců typ UV-50 normální</t>
  </si>
  <si>
    <t>1217497709</t>
  </si>
  <si>
    <t xml:space="preserve">Zřízení vpusti kanalizační  uliční z betonových dílců typ UV-50 normální</t>
  </si>
  <si>
    <t>Poznámka k položce:_x000d_
Kompletní zřízení vpusti včetně přípojky a dodávky veškerých materiálů</t>
  </si>
  <si>
    <t>82</t>
  </si>
  <si>
    <t>899331111</t>
  </si>
  <si>
    <t>Výšková úprava uličního vstupu nebo vpusti do 200 mm zvýšením poklopu</t>
  </si>
  <si>
    <t>-25144089</t>
  </si>
  <si>
    <t xml:space="preserve">Výšková úprava uličního vstupu nebo vpusti do 200 mm  zvýšením poklopu</t>
  </si>
  <si>
    <t>Poznámka k položce:_x000d_
zvýšení, případně snížení</t>
  </si>
  <si>
    <t>83</t>
  </si>
  <si>
    <t>899431111</t>
  </si>
  <si>
    <t>Výšková úprava uličního vstupu nebo vpusti do 200 mm zvýšením krycího hrnce, šoupěte nebo hydrantu</t>
  </si>
  <si>
    <t>1870730404</t>
  </si>
  <si>
    <t xml:space="preserve">Výšková úprava uličního vstupu nebo vpusti do 200 mm  zvýšením krycího hrnce, šoupěte nebo hydrantu bez úpravy armatur</t>
  </si>
  <si>
    <t>Ostatní konstrukce a práce, bourání</t>
  </si>
  <si>
    <t>84</t>
  </si>
  <si>
    <t>914511112</t>
  </si>
  <si>
    <t>Montáž sloupku dopravních značek délky do 3,5 m s betonovým základem a patkou</t>
  </si>
  <si>
    <t>588824080</t>
  </si>
  <si>
    <t xml:space="preserve">Montáž sloupku dopravních značek  délky do 3,5 m do hliníkové patky</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</si>
  <si>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</si>
  <si>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85</t>
  </si>
  <si>
    <t>916111123</t>
  </si>
  <si>
    <t>Osazení obruby z drobných kostek s boční opěrou do lože z betonu prostého</t>
  </si>
  <si>
    <t>-649280375</t>
  </si>
  <si>
    <t xml:space="preserve">Osazení silniční obruby z dlažebních kostek v jedné řadě  s ložem tl. přes 50 do 100 mm, s vyplněním a zatřením spár cementovou maltou z drobných kostek s boční opěrou z betonu prostého, do lože z betonu prostého téže značky</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</si>
  <si>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</si>
  <si>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Poznámka k položce:_x000d_
vodící linky + schody</t>
  </si>
  <si>
    <t>86</t>
  </si>
  <si>
    <t>58381007</t>
  </si>
  <si>
    <t>kostka dlažební žula drobná 12cm</t>
  </si>
  <si>
    <t>-759577881</t>
  </si>
  <si>
    <t>kostka dlažební žula drobná 12</t>
  </si>
  <si>
    <t>Poznámka k položce:_x000d_
viz.pol.916111123</t>
  </si>
  <si>
    <t>516,6*0,12*1,02</t>
  </si>
  <si>
    <t>63,232*0,1 'Přepočtené koeficientem množství</t>
  </si>
  <si>
    <t>87</t>
  </si>
  <si>
    <t>916241213</t>
  </si>
  <si>
    <t>Osazení obrubníku kamenného stojatého s boční opěrou do lože z betonu prostého</t>
  </si>
  <si>
    <t>-1781669271</t>
  </si>
  <si>
    <t>Osazení obrubníku kamenného se zřízením lože, s vyplněním a zatřením spár cementovou maltou stojatého s boční opěrou z betonu prostého, do lože z betonu prostého</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</si>
  <si>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</si>
  <si>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88</t>
  </si>
  <si>
    <t>58380007</t>
  </si>
  <si>
    <t>obrubník kamenný žulový přímý 1000x150x250mm</t>
  </si>
  <si>
    <t>687476755</t>
  </si>
  <si>
    <t>540</t>
  </si>
  <si>
    <t>540*1,02 'Přepočtené koeficientem množství</t>
  </si>
  <si>
    <t>89</t>
  </si>
  <si>
    <t>916331112</t>
  </si>
  <si>
    <t>Osazení zahradního obrubníku betonového do lože z betonu s boční opěrou</t>
  </si>
  <si>
    <t>1048612259</t>
  </si>
  <si>
    <t>Osazení zahradního obrubníku betonového s ložem tl. od 50 do 100 mm z betonu prostého tř. C 12/15 s boční opěrou z betonu prostého tř. C 12/15</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</si>
  <si>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</si>
  <si>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90</t>
  </si>
  <si>
    <t>59217012</t>
  </si>
  <si>
    <t>obrubník betonový zahradní 500x80x250mm</t>
  </si>
  <si>
    <t>-272194100</t>
  </si>
  <si>
    <t>11,5*1,03</t>
  </si>
  <si>
    <t>91</t>
  </si>
  <si>
    <t>59217016</t>
  </si>
  <si>
    <t>obrubník betonový chodníkový 1000x80x250mm</t>
  </si>
  <si>
    <t>-206182780</t>
  </si>
  <si>
    <t>142,7*1,01</t>
  </si>
  <si>
    <t>92</t>
  </si>
  <si>
    <t>PSB.30011400</t>
  </si>
  <si>
    <t>Chodníkový obrubník 1000x80x250 mm</t>
  </si>
  <si>
    <t>-1088195223</t>
  </si>
  <si>
    <t>Poznámka k položce:_x000d_
obloukový obrubník_x000d_
R1 - 2ks_x000d_
R0,5 - 2ks</t>
  </si>
  <si>
    <t>93</t>
  </si>
  <si>
    <t>916991121</t>
  </si>
  <si>
    <t>Lože pod obrubníky, krajníky nebo obruby z dlažebních kostek z betonu prostého</t>
  </si>
  <si>
    <t>670992595</t>
  </si>
  <si>
    <t xml:space="preserve">Lože pod obrubníky, krajníky nebo obruby z dlažebních kostek  z betonu prostého</t>
  </si>
  <si>
    <t>Poznámka k položce:_x000d_
zvýšené lože pod obruby</t>
  </si>
  <si>
    <t>516,6*0,5*0,1</t>
  </si>
  <si>
    <t>94</t>
  </si>
  <si>
    <t>919731122</t>
  </si>
  <si>
    <t>Zarovnání styčné plochy podkladu nebo krytu živičného tl do 100 mm</t>
  </si>
  <si>
    <t>1407773409</t>
  </si>
  <si>
    <t xml:space="preserve">Zarovnání styčné plochy podkladu nebo krytu podél vybourané části komunikace nebo zpevněné plochy  živičné tl. přes 50 do 100 mm</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</si>
  <si>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</si>
  <si>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95</t>
  </si>
  <si>
    <t>919732211</t>
  </si>
  <si>
    <t>Styčná spára napojení nového živičného povrchu na stávající za tepla š 15 mm hl 25 mm s prořezáním</t>
  </si>
  <si>
    <t>-1818374862</t>
  </si>
  <si>
    <t>Styčná pracovní spára při napojení nového živičného povrchu na stávající se zalitím za tepla modifikovanou asfaltovou hmotou s posypem vápenným hydrátem šířky do 15 mm, hloubky do 25 mm včetně prořezání spáry</t>
  </si>
  <si>
    <t xml:space="preserve">Poznámka k souboru cen:_x000d_
1. V cenách jsou započteny i náklady na vyčištění spár, na impregnaci a zalití spár včetně dodání hmot. </t>
  </si>
  <si>
    <t>96</t>
  </si>
  <si>
    <t>966006132</t>
  </si>
  <si>
    <t>Odstranění značek dopravních nebo orientačních se sloupky s betonovými patkami</t>
  </si>
  <si>
    <t>-1447893791</t>
  </si>
  <si>
    <t xml:space="preserve">Odstranění dopravních nebo orientačních značek se sloupkem  s uložením hmot na vzdálenost do 20 m nebo s naložením na dopravní prostředek, se zásypem jam a jeho zhutněním s betonovou patkou</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</si>
  <si>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</si>
  <si>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97</t>
  </si>
  <si>
    <t>979024443</t>
  </si>
  <si>
    <t>Očištění vybouraných obrubníků a krajníků silničních</t>
  </si>
  <si>
    <t>-307447092</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</si>
  <si>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</si>
  <si>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</si>
  <si>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Poznámka k položce:_x000d_
viz.pol.113202111b</t>
  </si>
  <si>
    <t>98</t>
  </si>
  <si>
    <t>979054451</t>
  </si>
  <si>
    <t>Očištění vybouraných zámkových dlaždic s původním spárováním z kameniva těženého</t>
  </si>
  <si>
    <t>500310064</t>
  </si>
  <si>
    <t>Očištění vybouraných prvků komunikací od spojovacího materiálu s odklizením a uložením očištěných hmot a spojovacího materiálu na skládku na vzdálenost do 10 m zámkových dlaždic s vyplněním spár kamenivem</t>
  </si>
  <si>
    <t>Poznámka k položce:_x000d_
viz.pol.113106187_x000d_
vybouraný a očištěný materiál bude zpětně využit</t>
  </si>
  <si>
    <t>99</t>
  </si>
  <si>
    <t>979071122</t>
  </si>
  <si>
    <t>Očištění dlažebních kostek drobných s původním spárováním živičnou směsí nebo MC</t>
  </si>
  <si>
    <t>-844238140</t>
  </si>
  <si>
    <t xml:space="preserve">Očištění vybouraných dlažebních kostek  od spojovacího materiálu, s uložením očištěných kostek na skládku, s odklizením odpadových hmot na hromady a s odklizením vybouraných kostek na vzdálenost do 3 m drobných, s původním vyplněním spár živicí nebo cementovou maltou</t>
  </si>
  <si>
    <t xml:space="preserve">Poznámka k souboru cen:_x000d_
1. Ceny jsou určeny jen pro očištění vybouraných kostek uložených do lože ze sypkého materiálu bez pojiva. 2. Přemístění vybouraných dlažebních kostek na vzdálenost přes 3 m se oceňuje cenami souborů cen 997 22-1 Vodorovná doprava suti. </t>
  </si>
  <si>
    <t>Poznámka k položce:_x000d_
viz.pol.113203111</t>
  </si>
  <si>
    <t>997</t>
  </si>
  <si>
    <t>Přesun sutě</t>
  </si>
  <si>
    <t>100</t>
  </si>
  <si>
    <t>997221551</t>
  </si>
  <si>
    <t>Vodorovná doprava suti ze sypkých materiálů do 1 km</t>
  </si>
  <si>
    <t>778446815</t>
  </si>
  <si>
    <t xml:space="preserve">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</si>
  <si>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</si>
  <si>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Poznámka k položce:_x000d_
pol.113107222+113107161+113107321</t>
  </si>
  <si>
    <t>580,29+25,874+66,589</t>
  </si>
  <si>
    <t>101</t>
  </si>
  <si>
    <t>997221559</t>
  </si>
  <si>
    <t>Příplatek ZKD 1 km u vodorovné dopravy suti ze sypkých materiálů</t>
  </si>
  <si>
    <t>106773992</t>
  </si>
  <si>
    <t xml:space="preserve">Vodorovná doprava suti  bez naložení, ale se složením a s hrubým urovnáním Příplatek k ceně za každý další i započatý 1 km přes 1 km</t>
  </si>
  <si>
    <t>Poznámka k položce:_x000d_
příplatek za dalších 24km k pol.997221551</t>
  </si>
  <si>
    <t>672,753*24</t>
  </si>
  <si>
    <t>102</t>
  </si>
  <si>
    <t>997221561</t>
  </si>
  <si>
    <t>Vodorovná doprava suti z kusových materiálů do 1 km</t>
  </si>
  <si>
    <t>-1216408478</t>
  </si>
  <si>
    <t xml:space="preserve">Vodorovná doprava suti  bez naložení, ale se složením a s hrubým urovnáním z kusových materiálů, na vzdálenost do 1 km</t>
  </si>
  <si>
    <t>Poznámka k položce:_x000d_
pol.113107242+113107181+113107341a+113107341b+113107330+113203111+113201112+113202111a</t>
  </si>
  <si>
    <t>440,22+14,916+0,5+34,761+5,064+0,23+43,79+26,609</t>
  </si>
  <si>
    <t>103</t>
  </si>
  <si>
    <t>997221569a</t>
  </si>
  <si>
    <t>Příplatek ZKD 1 km u vodorovné dopravy suti z kusových materiálů</t>
  </si>
  <si>
    <t>-439297385</t>
  </si>
  <si>
    <t>Poznámka k položce:_x000d_
příplatek za dalších 24km pro rozebranou živici, viz.pol.113107242+113107181+113107341a+113107341b</t>
  </si>
  <si>
    <t>(440,22+14,916+0,5+34,761)*24</t>
  </si>
  <si>
    <t>104</t>
  </si>
  <si>
    <t>997221569b</t>
  </si>
  <si>
    <t>700130281</t>
  </si>
  <si>
    <t>Poznámka k položce:_x000d_
příplatek za dalších 24km pro rozebrané betony, dlažební kostky a betonové obruby, viz.pol.113107330+113203111+113201112+113202111a</t>
  </si>
  <si>
    <t>(5,064+0,23+43,79+26,609)*24</t>
  </si>
  <si>
    <t>105</t>
  </si>
  <si>
    <t>997221571</t>
  </si>
  <si>
    <t>Vodorovná doprava vybouraných hmot do 1 km</t>
  </si>
  <si>
    <t>1516248196</t>
  </si>
  <si>
    <t xml:space="preserve">Vodorovná doprava vybouraných hmot  bez naložení, ale se složením a s hrubým urovnáním na vzdálenost do 1 km</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</si>
  <si>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</si>
  <si>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106</t>
  </si>
  <si>
    <t>997221579</t>
  </si>
  <si>
    <t>Příplatek ZKD 1 km u vodorovné dopravy vybouraných hmot</t>
  </si>
  <si>
    <t>1789537587</t>
  </si>
  <si>
    <t xml:space="preserve">Vodorovná doprava vybouraných hmot  bez naložení, ale se složením a s hrubým urovnáním na vzdálenost Příplatek k ceně za každý další i započatý 1 km přes 1 km</t>
  </si>
  <si>
    <t>Poznámka k položce:_x000d_
příplatek za další 3km k pol.997221571</t>
  </si>
  <si>
    <t>19,68*3</t>
  </si>
  <si>
    <t>107</t>
  </si>
  <si>
    <t>997221861</t>
  </si>
  <si>
    <t>Poplatek za uložení stavebního odpadu na recyklační skládce (skládkovné) z prostého betonu pod kódem 17 01 01</t>
  </si>
  <si>
    <t>1514973104</t>
  </si>
  <si>
    <t>Poplatek za uložení stavebního odpadu na recyklační skládce (skládkovné) z prostého betonu zatříděného do Katalogu odpadů pod kódem 17 01 01</t>
  </si>
  <si>
    <t xml:space="preserve">Poznámka k souboru cen:_x000d_
1. Ceny uvedené v souboru cen je doporučeno upravit podle aktuálních cen místně příslušné skládky odpadů. 2. Uložení odpadů neuvedených v souboru cen se oceňuje individuálně. </t>
  </si>
  <si>
    <t>Poznámka k položce:_x000d_
pol.113107330+113201112+113202111a</t>
  </si>
  <si>
    <t>5,064+43,79+26,609</t>
  </si>
  <si>
    <t>108</t>
  </si>
  <si>
    <t>997221873</t>
  </si>
  <si>
    <t>Poplatek za uložení stavebního odpadu na recyklační skládce (skládkovné) zeminy a kamení zatříděného do Katalogu odpadů pod kódem 17 05 04</t>
  </si>
  <si>
    <t>-1160105828</t>
  </si>
  <si>
    <t>109</t>
  </si>
  <si>
    <t>997221875</t>
  </si>
  <si>
    <t>Poplatek za uložení stavebního odpadu na recyklační skládce (skládkovné) asfaltového bez obsahu dehtu zatříděného do Katalogu odpadů pod kódem 17 03 02</t>
  </si>
  <si>
    <t>890318493</t>
  </si>
  <si>
    <t>Poznámka k položce:_x000d_
viz.pol.113107242+113107181+113107341a+113107341b</t>
  </si>
  <si>
    <t>440,22+14,916+0,5+34,761</t>
  </si>
  <si>
    <t>998</t>
  </si>
  <si>
    <t>Přesun hmot</t>
  </si>
  <si>
    <t>110</t>
  </si>
  <si>
    <t>998225111</t>
  </si>
  <si>
    <t>Přesun hmot pro pozemní komunikace s krytem z kamene, monolitickým betonovým nebo živičným</t>
  </si>
  <si>
    <t>1377598742</t>
  </si>
  <si>
    <t xml:space="preserve">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</si>
  <si>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 </t>
  </si>
  <si>
    <t>SO 151 - DIO</t>
  </si>
  <si>
    <t>564851111</t>
  </si>
  <si>
    <t>314055518</t>
  </si>
  <si>
    <t>Poznámka k položce:_x000d_
provizorní trasa pro pěší</t>
  </si>
  <si>
    <t>250*1,5</t>
  </si>
  <si>
    <t>14310004R</t>
  </si>
  <si>
    <t>Kovová lávka pro pěší š.2,0 m vč.průběžného osazování</t>
  </si>
  <si>
    <t>-49225652</t>
  </si>
  <si>
    <t>14310005R</t>
  </si>
  <si>
    <t>Přejezdný plech pro vozidla (překopy) vč. průběžného osazování</t>
  </si>
  <si>
    <t>1417270227</t>
  </si>
  <si>
    <t>913111211</t>
  </si>
  <si>
    <t>Příplatek k dočasnému podstavci plastovému za první a ZKD den použití</t>
  </si>
  <si>
    <t>-1063583307</t>
  </si>
  <si>
    <t xml:space="preserve">Montáž a demontáž dočasných dopravních značek  Příplatek za první a každý další den použití dočasných dopravních značek k ceně 11-1111</t>
  </si>
  <si>
    <t xml:space="preserve">Poznámka k položce:_x000d_
etapa 1 - 8x 75dní _x000d_
_x000d_
etapa 2 - 12x 40dní _x000d_
_x000d_
etapa 3 - 16x 40dní _x000d_
_x000d_
</t>
  </si>
  <si>
    <t>(8*75)+(12*40)+(16*40)</t>
  </si>
  <si>
    <t>913121111</t>
  </si>
  <si>
    <t>Montáž a demontáž dočasné dopravní značky kompletní základní</t>
  </si>
  <si>
    <t>268150190</t>
  </si>
  <si>
    <t xml:space="preserve">Montáž a demontáž dočasných dopravních značek  kompletních značek vč. podstavce a sloupku základních</t>
  </si>
  <si>
    <t xml:space="preserve">Poznámka k položce:_x000d_
etapa 1 -  B1 - 2x, B24a - 1x, B24a - 1x, B24b - 2x, E13 (MIMO VOZIDLA STAVBY) - 5x, IP10a - 1x_x000d_
                                _x000d_
etapa 2 - B1 - 3x, B24a - 2x, B24b - 1x, E13 (MIMO VOZIDLA STAVBY) - 6x, IP10a - 1x, IP10b - 2x  _x000d_
etapa 3 - A9 - 1x, B1 - 4x, E13 (MIMO VOZIDLA STAVBY) - 4x, IP10a - 5x, IP10b - 2x, E3a - 1x_x000d_
 _x000d_
_x000d_
</t>
  </si>
  <si>
    <t>12+15+17</t>
  </si>
  <si>
    <t>40400017 dp</t>
  </si>
  <si>
    <t>Krycí páska oranžovočerná</t>
  </si>
  <si>
    <t>kotouč</t>
  </si>
  <si>
    <t>-952444269</t>
  </si>
  <si>
    <t xml:space="preserve">krycí páska  oranžovočerná</t>
  </si>
  <si>
    <t>Poznámka k položce:_x000d_
Samolepící páska pro omezení platnosti DZ, šíře 50mm, návin 45m</t>
  </si>
  <si>
    <t>913921131</t>
  </si>
  <si>
    <t>Dočasné omezení platnosti zakrytí základní dopravní značky</t>
  </si>
  <si>
    <t>CS ÚRS 2018 01</t>
  </si>
  <si>
    <t>-869602749</t>
  </si>
  <si>
    <t xml:space="preserve">Dočasné omezení platnosti základní dopravní značky  zakrytí značky</t>
  </si>
  <si>
    <t>Poznámka k položce:_x000d_
1.etapa - 5x_x000d_
2.etapa - 5x_x000d_
3.etapa - 6x</t>
  </si>
  <si>
    <t>913121211a</t>
  </si>
  <si>
    <t>Příplatek k dočasné dopravní značce kompletní základní za první a ZKD den použití</t>
  </si>
  <si>
    <t>1154652478</t>
  </si>
  <si>
    <t xml:space="preserve">Montáž a demontáž dočasných dopravních značek  Příplatek za první a každý další den použití dočasných dopravních značek k ceně 12-1111</t>
  </si>
  <si>
    <t xml:space="preserve">Poznámka k položce:_x000d_
etapa 1 -  (B1 - 2x, B24a - 1x, B24a - 1x, B24b - 2x, E13 (MIMO VOZIDLA STAVBY) - 5x, IP10a - 1x)*75_x000d_
                                _x000d_
etapa 2 - (B1 - 3x, B24a - 2x, B24b - 1x, E13 (MIMO VOZIDLA STAVBY) - 6x, IP10a - 1x, IP10b - 2x)*40_x000d_
  _x000d_
etapa 3 - (A9 - 1x, B1 - 4x, E13 (MIMO VOZIDLA STAVBY) - 4x, IP10a - 5x, IP10b - 2x, E3a - 1x)*40</t>
  </si>
  <si>
    <t>12*75+15*40+17*40</t>
  </si>
  <si>
    <t>913921132</t>
  </si>
  <si>
    <t>Dočasné omezení platnosti odkrytí základní dopravní značky</t>
  </si>
  <si>
    <t>-999724463</t>
  </si>
  <si>
    <t xml:space="preserve">Dočasné omezení platnosti základní dopravní značky  odkrytí značky</t>
  </si>
  <si>
    <t>Poznámka k položce:_x000d_
viz.pol.913921131</t>
  </si>
  <si>
    <t>913211111</t>
  </si>
  <si>
    <t>Montáž a demontáž dočasné dopravní zábrany reflexní šířky 1,5 m</t>
  </si>
  <si>
    <t>-823348722</t>
  </si>
  <si>
    <t>Montáž a demontáž dočasných dopravních zábran reflexních, šířky 1,5 m</t>
  </si>
  <si>
    <t>Poznámka k položce:_x000d_
et.1 - 2x_x000d_
_x000d_
et.2 - 3x_x000d_
_x000d_
et.3 - 4x</t>
  </si>
  <si>
    <t>2+3+4</t>
  </si>
  <si>
    <t>913211211</t>
  </si>
  <si>
    <t>Příplatek k dočasné dopravní zábraně reflexní 1,5 m za první a ZKD den použití</t>
  </si>
  <si>
    <t>-592687990</t>
  </si>
  <si>
    <t>Montáž a demontáž dočasných dopravních zábran Příplatek za první a každý další den použití dočasných dopravních zábran k ceně 21-1111</t>
  </si>
  <si>
    <t>Poznámka k položce:_x000d_
et.1 - 2x 75dní = 150dní_x000d_
_x000d_
et.2 - 3x 40dní = 120dní_x000d_
_x000d_
et.3 - 4x 40dní = 160dní</t>
  </si>
  <si>
    <t>150+120+160</t>
  </si>
  <si>
    <t>14310003R</t>
  </si>
  <si>
    <t>Zajišťovací páska červenobílá</t>
  </si>
  <si>
    <t>-1393134391</t>
  </si>
  <si>
    <t>Poznámka k položce:_x000d_
varovná páska šíře 75mm, návin 250m</t>
  </si>
  <si>
    <t>SO 401 - Veřejné osvětlení</t>
  </si>
  <si>
    <t xml:space="preserve"> </t>
  </si>
  <si>
    <t>Ing. Josef Mottl</t>
  </si>
  <si>
    <t xml:space="preserve">Soupis prací je sestaven za využití položek Cenové soustavy ÚRS. Cenové a technické podmínky ÚRS, které nejsou uvedeny v soupisu prací (tzv. úvodní části katalogů) jsou neomezeně dálkově k dispozici na www.cs-urs.cz. Položky soupisu prací, které nemají ve sloupci "Cenová soustava" uveden žádný údaj, nepochází z Cenové soustavy ÚRS. Položky označené "mm;R;X;apod." za devítimístným kódem byly vytvořeny zpracovatelem PD. Konkrétní výrobky jsou uvedeny ve vztahu k zákonu č. 134/2016 Sb., o zadávání veřejných zakázek, jako referenční !! Pokud jsou v této specifikaci uvedeny odkazy na jednotlivá obchodní jména, zvláštní označení podniků, zvláštní označení výrobků, výkonů nebo obchodních materiálů, které platí pro určitý podnik nebo organizační jednotku za příznačné, patenty a užitné vzory, umožňuje zadavatel použití i jiných technických a kvalitativně obdobných řešení. </t>
  </si>
  <si>
    <t>M - Práce a dodávky M</t>
  </si>
  <si>
    <t xml:space="preserve">    21-M - Elektromontáže</t>
  </si>
  <si>
    <t xml:space="preserve">    46-M - Zemní práce při extr.mont.pracích</t>
  </si>
  <si>
    <t>HZS - Hodinové zúčtovací sazby</t>
  </si>
  <si>
    <t>Práce a dodávky M</t>
  </si>
  <si>
    <t>21-M</t>
  </si>
  <si>
    <t>Elektromontáže</t>
  </si>
  <si>
    <t>210100151</t>
  </si>
  <si>
    <t>Ukončení kabelů smršťovací záklopkou nebo páskou se zapojením bez letování žíly do 4x16 mm2</t>
  </si>
  <si>
    <t>-2028809125</t>
  </si>
  <si>
    <t xml:space="preserve">Ukončení kabelů smršťovací záklopkou nebo páskou se zapojením  bez letování počtu a průřezu žil do 4 x 16 mm2</t>
  </si>
  <si>
    <t>210191540.mm</t>
  </si>
  <si>
    <t>Montáž pilířů skříní PRIS 1, PHDSS</t>
  </si>
  <si>
    <t>-1500624805</t>
  </si>
  <si>
    <t>Montáž skříní pojistkových plastových v pilíři bez zapojení vodičů</t>
  </si>
  <si>
    <t>01295097</t>
  </si>
  <si>
    <t>rozpojovací skříň SRML 100/4/60/29/P</t>
  </si>
  <si>
    <t>ks</t>
  </si>
  <si>
    <t>256</t>
  </si>
  <si>
    <t>1421960713</t>
  </si>
  <si>
    <t>210202013.mm</t>
  </si>
  <si>
    <t>Montáž svítidlo LED průmyslové nebo venkovní na výložník</t>
  </si>
  <si>
    <t>-385838201</t>
  </si>
  <si>
    <t>Montáž svítidel LED se zapojením vodičů průmyslových nebo venkovních na výložník</t>
  </si>
  <si>
    <t>01360305</t>
  </si>
  <si>
    <t>svítidlo LED silniční 37 W</t>
  </si>
  <si>
    <t>1441993554</t>
  </si>
  <si>
    <t>GuidaS-40W-2770-A8, 37W + NEMA + DALI, komunikátor PECHMAN</t>
  </si>
  <si>
    <t>Poznámka k položce:_x000d_
Svítidlo dle standardů města Tachov</t>
  </si>
  <si>
    <t>210202013-D</t>
  </si>
  <si>
    <t>Montáž svítidlo výbojkové průmyslové nebo venkovní na výložník</t>
  </si>
  <si>
    <t>-258204674</t>
  </si>
  <si>
    <t>Demontáž svítidel výbojkových se zapojením vodičů průmyslových nebo venkovních na výložník</t>
  </si>
  <si>
    <t>210202016.mm</t>
  </si>
  <si>
    <t>Montáž svítidlo LED průmyslové nebo venkovní na sloupek parkový</t>
  </si>
  <si>
    <t>833032842</t>
  </si>
  <si>
    <t>Montáž svítidel LED se zapojením vodičů průmyslových nebo venkovních na sloupek parkových</t>
  </si>
  <si>
    <t>01360323</t>
  </si>
  <si>
    <t>svítidlo LED parkové, 37 W</t>
  </si>
  <si>
    <t>-1690801092</t>
  </si>
  <si>
    <t>Venere-VF-40W-2770-A8, 37W + NEMA + DALI, komunikátor PECHMAN</t>
  </si>
  <si>
    <t>210202016-D</t>
  </si>
  <si>
    <t>Montáž svítidlo výbojkové průmyslové nebo venkovní na sloupek parkový</t>
  </si>
  <si>
    <t>760779815</t>
  </si>
  <si>
    <t>Demontáž svítidel výbojkových se zapojením vodičů průmyslových nebo venkovních na sloupek parkových</t>
  </si>
  <si>
    <t>210204002</t>
  </si>
  <si>
    <t>Montáž stožárů osvětlení parkových ocelových</t>
  </si>
  <si>
    <t>-1392883926</t>
  </si>
  <si>
    <t xml:space="preserve">Montáž stožárů osvětlení, bez zemních prací  parkových ocelových</t>
  </si>
  <si>
    <t>01060055</t>
  </si>
  <si>
    <t>stožár sadový KL 6 - 133/60 včetně ochranné manžety</t>
  </si>
  <si>
    <t>-638228221</t>
  </si>
  <si>
    <t>210204002-D</t>
  </si>
  <si>
    <t>-175113923</t>
  </si>
  <si>
    <t xml:space="preserve">Demontáž stožárů osvětlení, bez zemních prací  parkových ocelových</t>
  </si>
  <si>
    <t>210204011</t>
  </si>
  <si>
    <t>Montáž stožárů osvětlení ocelových samostatně stojících délky do 12 m</t>
  </si>
  <si>
    <t>-903043760</t>
  </si>
  <si>
    <t xml:space="preserve">Montáž stožárů osvětlení, bez zemních prací  ocelových samostatně stojících, délky do 12 m</t>
  </si>
  <si>
    <t>01060040</t>
  </si>
  <si>
    <t>stožár silniční 8 m</t>
  </si>
  <si>
    <t>-1808497832</t>
  </si>
  <si>
    <t xml:space="preserve">stožár silniční STB 8-B  včetně ochranné manžety</t>
  </si>
  <si>
    <t>210204011-D</t>
  </si>
  <si>
    <t>596169795</t>
  </si>
  <si>
    <t xml:space="preserve">Demontáž stožárů osvětlení, bez zemních prací  ocelových samostatně stojících, délky do 12 m</t>
  </si>
  <si>
    <t>210204103</t>
  </si>
  <si>
    <t>Montáž výložníků osvětlení jednoramenných sloupových hmotnosti do 35 kg</t>
  </si>
  <si>
    <t>-1270616082</t>
  </si>
  <si>
    <t xml:space="preserve">Montáž výložníků osvětlení  jednoramenných sloupových, hmotnosti do 35 kg</t>
  </si>
  <si>
    <t>01060036</t>
  </si>
  <si>
    <t>výložník 1,5 m</t>
  </si>
  <si>
    <t>293848685</t>
  </si>
  <si>
    <t>výložník UD 1/76-1500</t>
  </si>
  <si>
    <t>210204103-D</t>
  </si>
  <si>
    <t>1707442321</t>
  </si>
  <si>
    <t xml:space="preserve">Demontáž výložníků osvětlení  jednoramenných sloupových, hmotnosti do 35 kg</t>
  </si>
  <si>
    <t>210204201</t>
  </si>
  <si>
    <t>Montáž elektrovýzbroje stožárů osvětlení 1 okruh</t>
  </si>
  <si>
    <t>-1659252743</t>
  </si>
  <si>
    <t xml:space="preserve">Montáž elektrovýzbroje stožárů osvětlení  1 okruh</t>
  </si>
  <si>
    <t>01060760</t>
  </si>
  <si>
    <t>stožárová svorkovnice SV, 1 pojistka</t>
  </si>
  <si>
    <t>504235527</t>
  </si>
  <si>
    <t>stožárová svorkovnice SV6.14.4, 1 pojistka</t>
  </si>
  <si>
    <t>210204201-D</t>
  </si>
  <si>
    <t>-1818420073</t>
  </si>
  <si>
    <t xml:space="preserve">Demontáž elektrovýzbroje stožárů osvětlení  1 okruh</t>
  </si>
  <si>
    <t>210220022</t>
  </si>
  <si>
    <t>Montáž uzemňovacího vedení vodičů FeZn pomocí svorek v zemi drátem do 10 mm ve městské zástavbě</t>
  </si>
  <si>
    <t>-1399163074</t>
  </si>
  <si>
    <t xml:space="preserve">Montáž uzemňovacího vedení s upevněním, propojením a připojením pomocí svorek  v zemi s izolací spojů vodičů FeZn drátem nebo lanem průměru do 10 mm v městské zástavbě</t>
  </si>
  <si>
    <t>35441073</t>
  </si>
  <si>
    <t>drát D 10mm FeZn</t>
  </si>
  <si>
    <t>128</t>
  </si>
  <si>
    <t>1423313398</t>
  </si>
  <si>
    <t>Poznámka k položce:_x000d_
0,62 kg/m</t>
  </si>
  <si>
    <t>276*0,62</t>
  </si>
  <si>
    <t>171,12*1,15 'Přepočtené koeficientem množství</t>
  </si>
  <si>
    <t>210220301</t>
  </si>
  <si>
    <t>Montáž svorek hromosvodných se 2 šrouby</t>
  </si>
  <si>
    <t>899357787</t>
  </si>
  <si>
    <t xml:space="preserve">Montáž hromosvodného vedení  svorek se 2 šrouby</t>
  </si>
  <si>
    <t>35441885</t>
  </si>
  <si>
    <t>svorka spojovací pro lano D 8-10mm</t>
  </si>
  <si>
    <t>1956868852</t>
  </si>
  <si>
    <t>-1953456973</t>
  </si>
  <si>
    <t>35441895</t>
  </si>
  <si>
    <t>svorka připojovací k připojení kovových částí</t>
  </si>
  <si>
    <t>-1463905210</t>
  </si>
  <si>
    <t>210812011</t>
  </si>
  <si>
    <t>Montáž kabel Cu plný kulatý do 1 kV 3x1,5 až 6 mm2 uložený volně nebo v liště (např. CYKY)</t>
  </si>
  <si>
    <t>1787678019</t>
  </si>
  <si>
    <t>Montáž izolovaných kabelů měděných do 1 kV bez ukončení plných a kulatých (např. CYKY, CHKE-R) uložených volně nebo v liště počtu a průřezu žil 3x1,5 až 6 mm2</t>
  </si>
  <si>
    <t>34111030</t>
  </si>
  <si>
    <t>kabel instalační jádro Cu plné izolace PVC plášť PVC 450/750V (CYKY) 3x1,5mm2</t>
  </si>
  <si>
    <t>1680509315</t>
  </si>
  <si>
    <t>55*1,15 'Přepočtené koeficientem množství</t>
  </si>
  <si>
    <t>210812035</t>
  </si>
  <si>
    <t>Montáž kabel Cu plný kulatý do 1 kV 4x16 mm2 uložený volně nebo v liště (např. CYKY)</t>
  </si>
  <si>
    <t>1280832117</t>
  </si>
  <si>
    <t>Montáž izolovaných kabelů měděných do 1 kV bez ukončení plných a kulatých (např. CYKY, CHKE-R) uložených volně nebo v liště počtu a průřezu žil 4x16 mm2</t>
  </si>
  <si>
    <t>34111080</t>
  </si>
  <si>
    <t>kabel instalační jádro Cu plné izolace PVC plášť PVC 450/750V (CYKY) 4x16mm2</t>
  </si>
  <si>
    <t>1557619645</t>
  </si>
  <si>
    <t>310*1,15 'Přepočtené koeficientem množství</t>
  </si>
  <si>
    <t>46-M</t>
  </si>
  <si>
    <t>Zemní práce při extr.mont.pracích</t>
  </si>
  <si>
    <t>460010024</t>
  </si>
  <si>
    <t>Vytyčení trasy vedení kabelového podzemního v zastavěném prostoru</t>
  </si>
  <si>
    <t>km</t>
  </si>
  <si>
    <t>586971486</t>
  </si>
  <si>
    <t>Vytyčení trasy vedení kabelového (podzemního) v zastavěném prostoru</t>
  </si>
  <si>
    <t xml:space="preserve">Poznámka k souboru cen:_x000d_
1. V cenách jsou zahrnuty i náklady na: a) pochůzky projektovanou tratí, b) vyznačení budoucí trasy, c) rozmístění, očíslování a označení opěrných bodů, d) označení překážek a míst pro kabelové prostupy a podchodové štoly. </t>
  </si>
  <si>
    <t>460091112</t>
  </si>
  <si>
    <t>Odkop zeminy při elektromontážích ručně v hornině tř I skupiny 3</t>
  </si>
  <si>
    <t>469496967</t>
  </si>
  <si>
    <t>Odkop zeminy ručně s přemístěním výkopku do vzdálenosti 3 m od okraje jámy nebo s naložením na dopravní prostředek v hornině třídy těžitelnosti I skupiny 3</t>
  </si>
  <si>
    <t>Poznámka k položce:_x000d_
Výkop základů pro pojistkové pilíře</t>
  </si>
  <si>
    <t>2*0,6*0,3*0,6</t>
  </si>
  <si>
    <t>-604704874</t>
  </si>
  <si>
    <t>Poznámka k položce:_x000d_
Výkopy pro základy stožárů</t>
  </si>
  <si>
    <t>0,7*0,7*1,1+7*(0,6*0,6*0,9)</t>
  </si>
  <si>
    <t>58373581</t>
  </si>
  <si>
    <t>Poznámka k položce:_x000d_
Rýha pro zemnič</t>
  </si>
  <si>
    <t>186*0,1*0,1</t>
  </si>
  <si>
    <t>460161172</t>
  </si>
  <si>
    <t>Hloubení kabelových rýh ručně š 35 cm hl 80 cm v hornině tř I skupiny 3</t>
  </si>
  <si>
    <t>1335301625</t>
  </si>
  <si>
    <t>Hloubení zapažených i nezapažených kabelových rýh ručně včetně urovnání dna s přemístěním výkopku do vzdálenosti 3 m od okraje jámy nebo s naložením na dopravní prostředek šířky 35 cm hloubky 80 cm v hornině třídy těžitelnosti I skupiny 3</t>
  </si>
  <si>
    <t>460161482</t>
  </si>
  <si>
    <t>Hloubení kabelových rýh ručně š 65 cm hl 120 cm v hornině tř I skupiny 3</t>
  </si>
  <si>
    <t>-445851145</t>
  </si>
  <si>
    <t>Hloubení zapažených i nezapažených kabelových rýh ručně včetně urovnání dna s přemístěním výkopku do vzdálenosti 3 m od okraje jámy nebo s naložením na dopravní prostředek šířky 65 cm hloubky 120 cm v hornině třídy těžitelnosti I skupiny 3</t>
  </si>
  <si>
    <t>460341113</t>
  </si>
  <si>
    <t>Vodorovné přemístění horniny jakékoliv třídy dopravními prostředky při elektromontážích do 1000 m</t>
  </si>
  <si>
    <t>1576080132</t>
  </si>
  <si>
    <t>Vodorovné přemístění (odvoz) horniny dopravními prostředky včetně složení, bez naložení a rozprostření jakékoliv třídy, na vzdálenost přes 500 do 1000 m</t>
  </si>
  <si>
    <t xml:space="preserve">Poznámka k souboru cen:_x000d_
1. V cenách nejsou započteny poplatky za uložení výkopku na skládku; tyto se oceňují cenami souboru cen 460 36-11. </t>
  </si>
  <si>
    <t>460341121</t>
  </si>
  <si>
    <t>Příplatek k vodorovnému přemístění horniny dopravními prostředky při elektromontážích za každých dalších 1000 m</t>
  </si>
  <si>
    <t>389213156</t>
  </si>
  <si>
    <t>Vodorovné přemístění (odvoz) horniny dopravními prostředky včetně složení, bez naložení a rozprostření jakékoliv třídy, na vzdálenost Příplatek k ceně -1113 za každých dalších i započatých 1000 m</t>
  </si>
  <si>
    <t>Poznámka k položce:_x000d_
odvoz do vzdálenosti 25 km</t>
  </si>
  <si>
    <t>2,807*24</t>
  </si>
  <si>
    <t>460361111</t>
  </si>
  <si>
    <t>Poplatek za uložení zeminy na skládce (skládkovné) kód odpadu 17 05 04</t>
  </si>
  <si>
    <t>-2098356551</t>
  </si>
  <si>
    <t>Poplatek (skládkovné) za uložení zeminy na skládce zatříděné do Katalogu odpadů pod kódem 17 05 04</t>
  </si>
  <si>
    <t xml:space="preserve">Poznámka k souboru cen:_x000d_
1. Ceny uvedené v souboru cen je doporučeno upravit podle aktuálních cen místně příslušné skládky. 2. V cenách -1111 a -1112 je započítán poplatek za ukládání odpadu dle zákona 185/2001 Sb. </t>
  </si>
  <si>
    <t>Poznámka k položce:_x000d_
1,9 t/m3</t>
  </si>
  <si>
    <t>2,807*1,9</t>
  </si>
  <si>
    <t>460371121</t>
  </si>
  <si>
    <t>Naložení výkopku při elektromontážích strojně z hornin třídy I skupiny 1 až 3</t>
  </si>
  <si>
    <t>-371024018</t>
  </si>
  <si>
    <t>Naložení výkopku strojně z hornin třídy těžitelnosti I skupiny 1 až 3</t>
  </si>
  <si>
    <t>460391123</t>
  </si>
  <si>
    <t>Zásyp jam při elektromontážích ručně se zhutněním z hornin třídy I skupiny 3</t>
  </si>
  <si>
    <t>-705012446</t>
  </si>
  <si>
    <t>Zásyp jam ručně s uložením výkopku ve vrstvách a úpravou povrchu s přemístění sypaniny ze vzdálenosti do 10 m se zhutněním z horniny třídy těžitelnosti I skupiny 3</t>
  </si>
  <si>
    <t xml:space="preserve">Poznámka k souboru cen:_x000d_
1. Příplatek za prohození sypaniny se oceňuje cenou 460 38-1251 souboru cen 460 38- Násyp horniny. </t>
  </si>
  <si>
    <t>Poznámka k položce:_x000d_
Zásyp základových dílů pojistkových skříní</t>
  </si>
  <si>
    <t>460431182</t>
  </si>
  <si>
    <t>Zásyp kabelových rýh ručně se zhutněním š 35 cm hl 80 cm z horniny tř I skupiny 3</t>
  </si>
  <si>
    <t>723625342</t>
  </si>
  <si>
    <t>Zásyp kabelových rýh ručně s přemístění sypaniny ze vzdálenosti do 10 m, s uložením výkopku ve vrstvách včetně zhutnění a úpravy povrchu šířky 35 cm hloubky 80 cm z horniny třídy těžitelnosti I skupiny 3</t>
  </si>
  <si>
    <t>460431512</t>
  </si>
  <si>
    <t>Zásyp kabelových rýh ručně se zhutněním š 65 cm hl 120 cm z horniny tř I skupiny 3</t>
  </si>
  <si>
    <t>-1894509321</t>
  </si>
  <si>
    <t>Zásyp kabelových rýh ručně s přemístění sypaniny ze vzdálenosti do 10 m, s uložením výkopku ve vrstvách včetně zhutnění a úpravy povrchu šířky 65 cm hloubky 120 cm z horniny třídy těžitelnosti I skupiny 3</t>
  </si>
  <si>
    <t>460432112</t>
  </si>
  <si>
    <t>Zásyp kabelových rýh ručně se zhutněním z horniny třídy I skupiny 3</t>
  </si>
  <si>
    <t>-837607347</t>
  </si>
  <si>
    <t>Zásyp kabelových rýh ručně s přemístění sypaniny ze vzdálenosti do 10 m, s uložením výkopku ve vrstvách včetně zhutnění a úpravy povrchu ostatních rozměrů z horniny třídy těžitelnosti I skupiny 3</t>
  </si>
  <si>
    <t>Poznámka k položce:_x000d_
Zásyp rýhy pro zemnič</t>
  </si>
  <si>
    <t>460641121</t>
  </si>
  <si>
    <t>Základové konstrukce při elektromontážích ze ŽB tř. C 8/10 bez zvláštních nároků na prostředí</t>
  </si>
  <si>
    <t>659138339</t>
  </si>
  <si>
    <t>Základové konstrukce základ bez bednění do rostlé zeminy z monolitického železobetonu bez výztuže bez zvláštních nároků na prostředí tř. C 8/10</t>
  </si>
  <si>
    <t xml:space="preserve">Poznámka k souboru cen:_x000d_
1. Beton se zvýšenými nároky na prostředí obsahuje přísadu pro zvýšení vodotěsnosti. </t>
  </si>
  <si>
    <t>Poznámka k položce:_x000d_
Základy stožárů</t>
  </si>
  <si>
    <t>(0,7*0,7*1,1-0,15*0,15*3,14*1)+7*(0,6*0,6*0,9-0,1*0,1*3,14*0,8)</t>
  </si>
  <si>
    <t>-38002875</t>
  </si>
  <si>
    <t>Poznámka k položce:_x000d_
Podbetonování chrániček</t>
  </si>
  <si>
    <t>70*(0,65*0,05+0,2*0,2-0,05*0,05*3,14)</t>
  </si>
  <si>
    <t>460661512</t>
  </si>
  <si>
    <t>Kabelové lože z písku pro kabely nn kryté plastovou fólií š lože do 50 cm</t>
  </si>
  <si>
    <t>-866593584</t>
  </si>
  <si>
    <t>Kabelové lože z písku včetně podsypu, zhutnění a urovnání povrchu pro kabely nn zakryté plastovou fólií, šířky přes 25 do 50 cm</t>
  </si>
  <si>
    <t xml:space="preserve">Poznámka k souboru cen:_x000d_
1. V cenách -1311 až -1412 a -2311 až -2412 nejsou započteny náklady na dodávku betonových a plastových desek. Tato dodávka se oceňuje ve specifikaci. </t>
  </si>
  <si>
    <t>460791114</t>
  </si>
  <si>
    <t>Montáž trubek ochranných plastových tuhých D do 110 mm uložených do rýhy</t>
  </si>
  <si>
    <t>1405182009</t>
  </si>
  <si>
    <t>Montáž trubek ochranných uložených volně do rýhy plastových tuhých, vnitřního průměru přes 90 do 110 mm</t>
  </si>
  <si>
    <t>34571365</t>
  </si>
  <si>
    <t>trubka elektroinstalační HDPE tuhá dvouplášťová korugovaná D 94/110mm</t>
  </si>
  <si>
    <t>-312971653</t>
  </si>
  <si>
    <t>70*1,05 'Přepočtené koeficientem množství</t>
  </si>
  <si>
    <t>460791212</t>
  </si>
  <si>
    <t>Montáž trubek ochranných plastových ohebných do 50 mm uložených do rýhy</t>
  </si>
  <si>
    <t>-1957556277</t>
  </si>
  <si>
    <t>Montáž trubek ochranných uložených volně do rýhy plastových ohebných, vnitřního průměru přes 32 do 50 mm</t>
  </si>
  <si>
    <t>34571351</t>
  </si>
  <si>
    <t>trubka elektroinstalační ohebná dvouplášťová korugovaná (chránička) D 41/50mm, HDPE+LDPE</t>
  </si>
  <si>
    <t>1468684899</t>
  </si>
  <si>
    <t>206*1,15 'Přepočtené koeficientem množství</t>
  </si>
  <si>
    <t>468021221</t>
  </si>
  <si>
    <t>Rozebrání dlažeb při elektromontážích ručně z dlaždic zámkových do písku spáry nezalité</t>
  </si>
  <si>
    <t>-413711711</t>
  </si>
  <si>
    <t>Vytrhání dlažby včetně ručního rozebrání, vytřídění, odhozu na hromady nebo naložení na dopravní prostředek a očistění kostek nebo dlaždic z pískového podkladu z dlaždic zámkových, spáry nezalité</t>
  </si>
  <si>
    <t>29*0,4+11*0,7</t>
  </si>
  <si>
    <t>460911121</t>
  </si>
  <si>
    <t>Očištění dlaždic betonových čtyřhranných z rozebraných dlažeb při elektromontážích</t>
  </si>
  <si>
    <t>1296220291</t>
  </si>
  <si>
    <t>Očištění vybouraných prvků z vozovek a chodníků kostek nebo dlaždic od spojovacího materiálu s původní výplní spár kamenivem, s odklizením a uložením na vzdálenost 3 m dlaždic betonových čtyřhranných</t>
  </si>
  <si>
    <t>460921221</t>
  </si>
  <si>
    <t>Kladení dlažby po překopech při elektromontážích dlaždice betonové 4hranné do lože z kameniva těženého</t>
  </si>
  <si>
    <t>-1062829651</t>
  </si>
  <si>
    <t>Vyspravení krytu po překopech kladení dlažby pro pokládání kabelů, včetně rozprostření, urovnání a zhutnění podkladu a provedení lože z kameniva těženého z dlaždic betonových čtyřhranných</t>
  </si>
  <si>
    <t xml:space="preserve">Poznámka k souboru cen:_x000d_
1. V cenách -1211 až -1222 nejsou započteny náklady na dodávku kostek a dlaždic. Tato dodávka se oceňuje ve specifikaci </t>
  </si>
  <si>
    <t>468031111</t>
  </si>
  <si>
    <t>Vytrhání obrub při elektromontážích ležatých chodníkových s odhozením nebo naložením na dopravní prostředek</t>
  </si>
  <si>
    <t>832663718</t>
  </si>
  <si>
    <t>Vytrhání obrub s odkopáním horniny a lože, s odhozením nebo naložením na dopravní prostředek ležatých chodníkových</t>
  </si>
  <si>
    <t>460912211</t>
  </si>
  <si>
    <t>Očištění vybouraných obrubníků chodníkových od spojovacího materiálu</t>
  </si>
  <si>
    <t>-447681337</t>
  </si>
  <si>
    <t>Očištění vybouraných prvků z vozovek a chodníků obrubníků od spojovacího materiálu z jakéhokoliv lože, s odklizením a uložením na vzdálenost 10 m chodníkových</t>
  </si>
  <si>
    <t>460892121</t>
  </si>
  <si>
    <t>Osazení betonového obrubníku chodníkového ležatého do betonu při elektromontážích</t>
  </si>
  <si>
    <t>-956841325</t>
  </si>
  <si>
    <t>Osazení obrubníku se zřízením lože, s vyplněním a zatřením spár betonového chodníkového ležatého, do lože z betonu prostého</t>
  </si>
  <si>
    <t xml:space="preserve">Poznámka k souboru cen:_x000d_
1. V cenách nejsou započteny náklady na dodávku obrubníků. Tato dodávka se oceňuje ve specifikaci. </t>
  </si>
  <si>
    <t>HZS</t>
  </si>
  <si>
    <t>Hodinové zúčtovací sazby</t>
  </si>
  <si>
    <t>HZS2231</t>
  </si>
  <si>
    <t>Hodinová zúčtovací sazba topenář</t>
  </si>
  <si>
    <t>hod</t>
  </si>
  <si>
    <t>512</t>
  </si>
  <si>
    <t>474051616</t>
  </si>
  <si>
    <t xml:space="preserve">Hodinové zúčtovací sazby profesí PSV  provádění stavebních instalací elektrikář</t>
  </si>
  <si>
    <t>Poznámka k položce:_x000d_
Práce mimo položky, vypínání, koordinace</t>
  </si>
  <si>
    <t>HZS4212</t>
  </si>
  <si>
    <t>Hodinová zúčtovací sazba revizní technik specialista</t>
  </si>
  <si>
    <t>-711857913</t>
  </si>
  <si>
    <t xml:space="preserve">Hodinové zúčtovací sazby ostatních profesí  revizní a kontrolní činnost revizní technik specialista</t>
  </si>
  <si>
    <t>Poznámka k položce:_x000d_
Výchozí revize</t>
  </si>
  <si>
    <t>HZS4222</t>
  </si>
  <si>
    <t>Hodinová zúčtovací sazba geodet specialista</t>
  </si>
  <si>
    <t>-1325174939</t>
  </si>
  <si>
    <t xml:space="preserve">Hodinové zúčtovací sazby ostatních profesí  revizní a kontrolní činnost geodet specialista</t>
  </si>
  <si>
    <t>Poznámka k položce:_x000d_
Zaměření skutečného stavu a digitální zpracování</t>
  </si>
  <si>
    <t>SO 411, 421 - Přeložka kabelů ČEZ ICT, přeložka kabelů KTV</t>
  </si>
  <si>
    <t>Ing. Vratislav Bambas</t>
  </si>
  <si>
    <t>KETNET</t>
  </si>
  <si>
    <t xml:space="preserve">    3 - Kabelová trasa kabelové televize</t>
  </si>
  <si>
    <t xml:space="preserve">    4 - Ostatní práce</t>
  </si>
  <si>
    <t>1R</t>
  </si>
  <si>
    <t>Hloubení rýhy v zeleni - hloubka 60cm, šířka 30cm</t>
  </si>
  <si>
    <t>-452657834</t>
  </si>
  <si>
    <t>2R</t>
  </si>
  <si>
    <t>Hloubení rýhy v zeleni - hloubka 30cm, šířka 30cm</t>
  </si>
  <si>
    <t>-849502089</t>
  </si>
  <si>
    <t>3R</t>
  </si>
  <si>
    <t>Zásyp rýhy včetně hutnění</t>
  </si>
  <si>
    <t>1226401200</t>
  </si>
  <si>
    <t>4R</t>
  </si>
  <si>
    <t>Písek pro obsyp chráničky</t>
  </si>
  <si>
    <t>1031842893</t>
  </si>
  <si>
    <t>5R</t>
  </si>
  <si>
    <t>Úprava terénu ornicí a osetím travním semenem parkového typu, včetně travního semene</t>
  </si>
  <si>
    <t>-520163875</t>
  </si>
  <si>
    <t>6R</t>
  </si>
  <si>
    <t>skládkovné přebytku</t>
  </si>
  <si>
    <t>kpl</t>
  </si>
  <si>
    <t>1036485902</t>
  </si>
  <si>
    <t>7R</t>
  </si>
  <si>
    <t>Doprava a přesun hmot</t>
  </si>
  <si>
    <t>457624034</t>
  </si>
  <si>
    <t>8R</t>
  </si>
  <si>
    <t>Nespecifikované drobné práce</t>
  </si>
  <si>
    <t>-2133046757</t>
  </si>
  <si>
    <t>Kabelová trasa kabelové televize</t>
  </si>
  <si>
    <t>28R</t>
  </si>
  <si>
    <t>chránička HDPE 40/33</t>
  </si>
  <si>
    <t>1659692751</t>
  </si>
  <si>
    <t>29R</t>
  </si>
  <si>
    <t>koaxiální kabel 5750-JB-CC-1993-SNF-BELGIUM</t>
  </si>
  <si>
    <t>-20744082</t>
  </si>
  <si>
    <t>30R</t>
  </si>
  <si>
    <t>Koncovka koaxiálního kabelu</t>
  </si>
  <si>
    <t>448000501</t>
  </si>
  <si>
    <t>31R</t>
  </si>
  <si>
    <t>Zatažení koaxiálního kabelu do chráničky</t>
  </si>
  <si>
    <t>-553720416</t>
  </si>
  <si>
    <t>32R</t>
  </si>
  <si>
    <t>Zakončení koaxiálního kabelu v pilíři</t>
  </si>
  <si>
    <t>-913725744</t>
  </si>
  <si>
    <t>33R</t>
  </si>
  <si>
    <t>Uložení chrábničky HDPE 40/33</t>
  </si>
  <si>
    <t>751514266</t>
  </si>
  <si>
    <t>34R</t>
  </si>
  <si>
    <t>Zakončení chráničky ve stávajícím pilíři</t>
  </si>
  <si>
    <t>1321979576</t>
  </si>
  <si>
    <t>35R</t>
  </si>
  <si>
    <t>Měření koaxiálního kabelu</t>
  </si>
  <si>
    <t>1437303278</t>
  </si>
  <si>
    <t>36R</t>
  </si>
  <si>
    <t>Odstranění stávajícího vedení</t>
  </si>
  <si>
    <t>475080645</t>
  </si>
  <si>
    <t>Otsranění stávajícího vedení</t>
  </si>
  <si>
    <t>37R</t>
  </si>
  <si>
    <t>Ostatní instalační materiál</t>
  </si>
  <si>
    <t>-1651135711</t>
  </si>
  <si>
    <t>38R</t>
  </si>
  <si>
    <t>619599240</t>
  </si>
  <si>
    <t>Ostatní práce</t>
  </si>
  <si>
    <t>39R</t>
  </si>
  <si>
    <t>Nespecifikované pracovní úkony</t>
  </si>
  <si>
    <t>-1199755726</t>
  </si>
  <si>
    <t>SO 501 - Přeložka STL plynovodu</t>
  </si>
  <si>
    <t>05206855</t>
  </si>
  <si>
    <t>KORECKÝ s.r.o.</t>
  </si>
  <si>
    <t>CZ05206855</t>
  </si>
  <si>
    <t>Pavel korecký</t>
  </si>
  <si>
    <t xml:space="preserve">    23-M - Montáže potrubí</t>
  </si>
  <si>
    <t>VRN - Vedlejší rozpočtové náklady</t>
  </si>
  <si>
    <t xml:space="preserve">    VRN1 - Průzkumné, geodetické a projektové práce</t>
  </si>
  <si>
    <t xml:space="preserve">    VRN3 - Zařízení staveniště</t>
  </si>
  <si>
    <t xml:space="preserve">    VRN4 - Inženýrská činnost</t>
  </si>
  <si>
    <t>132201201</t>
  </si>
  <si>
    <t>Hloubení rýh š do 2000 mm v hornině tř. 3 objemu do 100 m3</t>
  </si>
  <si>
    <t>-1167378532</t>
  </si>
  <si>
    <t xml:space="preserve">Hloubení zapažených i nezapažených rýh šířky přes 600 do 2 000 mm  s urovnáním dna do předepsaného profilu a spádu v hornině tř. 3 do 100 m3</t>
  </si>
  <si>
    <t>133201101</t>
  </si>
  <si>
    <t>Hloubení šachet v hornině tř. 3 objemu do 100 m3</t>
  </si>
  <si>
    <t>CS ÚRS 2015 01</t>
  </si>
  <si>
    <t>2089737996</t>
  </si>
  <si>
    <t>151101101</t>
  </si>
  <si>
    <t>Zřízení příložného pažení a rozepření stěn rýh hl do 2 m</t>
  </si>
  <si>
    <t>1981587844</t>
  </si>
  <si>
    <t xml:space="preserve">Zřízení pažení a rozepření stěn rýh pro podzemní vedení pro všechny šířky rýhy  příložné pro jakoukoliv mezerovitost, hloubky do 2 m</t>
  </si>
  <si>
    <t>(30,5*0,9)*2</t>
  </si>
  <si>
    <t>10*1,525</t>
  </si>
  <si>
    <t>13*1,525</t>
  </si>
  <si>
    <t>16*1,525</t>
  </si>
  <si>
    <t>151101111</t>
  </si>
  <si>
    <t>Odstranění příložného pažení a rozepření stěn rýh hl do 2 m</t>
  </si>
  <si>
    <t>1424051271</t>
  </si>
  <si>
    <t>Odstranění pažení a rozepření stěn rýh pro podzemní vedení s uložením materiálu na vzdálenost do 3 m od kraje výkopu příložné, hloubky do 2 m</t>
  </si>
  <si>
    <t>114,375</t>
  </si>
  <si>
    <t>161101101</t>
  </si>
  <si>
    <t>Svislé přemístění výkopku z horniny tř. 1 až 4 hl výkopu do 2,5 m</t>
  </si>
  <si>
    <t>196727580</t>
  </si>
  <si>
    <t xml:space="preserve">Svislé přemístění výkopku  bez naložení do dopravní nádoby avšak s vyprázdněním dopravní nádoby na hromadu nebo do dopravního prostředku z horniny tř. 1 až 4, při hloubce výkopu přes 1 do 2,5 m</t>
  </si>
  <si>
    <t>162301101</t>
  </si>
  <si>
    <t>Vodorovné přemístění do 500 m výkopku/sypaniny z horniny tř. 1 až 4</t>
  </si>
  <si>
    <t>-1040600978</t>
  </si>
  <si>
    <t xml:space="preserve">Vodorovné přemístění výkopku nebo sypaniny po suchu  na obvyklém dopravním prostředku, bez naložení výkopku, avšak se složením bez rozhrnutí z horniny tř. 1 až 4 na vzdálenost přes 50 do 500 m</t>
  </si>
  <si>
    <t>Poznámka k položce:_x000d_
Převoz přebytku zeminy na mezideponii.</t>
  </si>
  <si>
    <t>171201201</t>
  </si>
  <si>
    <t>Uložení sypaniny na skládky</t>
  </si>
  <si>
    <t>1543206081</t>
  </si>
  <si>
    <t xml:space="preserve">Uložení sypaniny  na skládky</t>
  </si>
  <si>
    <t>174101101</t>
  </si>
  <si>
    <t>Zásyp jam, šachet rýh nebo kolem objektů sypaninou se zhutněním</t>
  </si>
  <si>
    <t>1942296081</t>
  </si>
  <si>
    <t xml:space="preserve">Zásyp sypaninou z jakékoliv horniny  s uložením výkopku ve vrstvách se zhutněním jam, šachet, rýh nebo kolem objektů v těchto vykopávkách</t>
  </si>
  <si>
    <t>175151101</t>
  </si>
  <si>
    <t>Obsypání potrubí strojně sypaninou bez prohození, uloženou do 3 m</t>
  </si>
  <si>
    <t>577329267</t>
  </si>
  <si>
    <t>Obsypání potrubí strojně sypaninou z vhodných hornin tř. 1 až 4 nebo materiálem připraveným podél výkopu ve vzdálenosti do 3 m od jeho kraje, pro jakoukoliv hloubku výkopu a míru zhutnění bez prohození sypaniny</t>
  </si>
  <si>
    <t>583373030</t>
  </si>
  <si>
    <t>štěrkopísek frakce 0/8</t>
  </si>
  <si>
    <t>-1026505222</t>
  </si>
  <si>
    <t>13,105*2 'Přepočtené koeficientem množství</t>
  </si>
  <si>
    <t>23-M</t>
  </si>
  <si>
    <t>Montáže potrubí</t>
  </si>
  <si>
    <t>230120044</t>
  </si>
  <si>
    <t>Čištění potrubí profukováním nebo proplachováním DN 65</t>
  </si>
  <si>
    <t>800632228</t>
  </si>
  <si>
    <t xml:space="preserve">Čištění potrubí profukováním nebo proplachováním  DN 65</t>
  </si>
  <si>
    <t>230170002</t>
  </si>
  <si>
    <t>Tlakové zkoušky těsnosti potrubí - příprava DN do 80</t>
  </si>
  <si>
    <t>sada</t>
  </si>
  <si>
    <t>-897876362</t>
  </si>
  <si>
    <t xml:space="preserve">Příprava pro zkoušku těsnosti potrubí  DN přes 40 do 80</t>
  </si>
  <si>
    <t>230170012</t>
  </si>
  <si>
    <t>Tlakové zkoušky těsnosti potrubí - zkouška DN do 80</t>
  </si>
  <si>
    <t>-2049845523</t>
  </si>
  <si>
    <t xml:space="preserve">Zkouška těsnosti potrubí  DN přes 40 do 80</t>
  </si>
  <si>
    <t>230200211</t>
  </si>
  <si>
    <t>Jednostranné přerušení průtoku plynu 2 balony vloženými ručně v ocelovém potrubí do DN 125 mm</t>
  </si>
  <si>
    <t>-123739944</t>
  </si>
  <si>
    <t>Přerušení průtoku plynu balony vloženými ručně v ocelovém potrubí DN do 125 mm</t>
  </si>
  <si>
    <t>230205042</t>
  </si>
  <si>
    <t>Montáž potrubí plastového svařované na tupo nebo elektrospojkou dn 63 mm en 5,8 mm</t>
  </si>
  <si>
    <t>787756342</t>
  </si>
  <si>
    <t>Montáž potrubí PE průměru do 110 mm návin nebo tyč, svařované na tupo nebo elektrospojkou Ø 63, tl. stěny 5,8 mm</t>
  </si>
  <si>
    <t>WVN.FP104062W</t>
  </si>
  <si>
    <t>Trubka dvouvrstvá PE 100 plyn SDR11 DL 63x5,8 12m</t>
  </si>
  <si>
    <t>179869548</t>
  </si>
  <si>
    <t>Poznámka k položce:_x000d_
Trubka dvouvrstvá PE 100 DL, hladká, použití pro plynovody, barva oranžovo-žlutá - SDR11 DL 63x5,8 12m</t>
  </si>
  <si>
    <t>230205242</t>
  </si>
  <si>
    <t>Montáž trubního dílu PE elektrotvarovky nebo svařovaného na tupo dn 63 mm en 5,7 mm</t>
  </si>
  <si>
    <t>-1419130806</t>
  </si>
  <si>
    <t>Montáž trubních dílů PE průměru do 110 mm elektrotvarovky nebo svařované na tupo Ø 63, tl. stěny 5,8 mm</t>
  </si>
  <si>
    <t>R09</t>
  </si>
  <si>
    <t>elektrotvarovka víčko PE dn63</t>
  </si>
  <si>
    <t>366112815</t>
  </si>
  <si>
    <t>1879531108</t>
  </si>
  <si>
    <t>612098R</t>
  </si>
  <si>
    <t>koleno 30 st. dn63 elektro</t>
  </si>
  <si>
    <t>718718581</t>
  </si>
  <si>
    <t>612783R</t>
  </si>
  <si>
    <t>přechodka PE/Ocel dn63/DN50</t>
  </si>
  <si>
    <t>-6947931</t>
  </si>
  <si>
    <t>230230076R</t>
  </si>
  <si>
    <t>Čištění potrubí rušené části plynovodu</t>
  </si>
  <si>
    <t>-197067375</t>
  </si>
  <si>
    <t>2302300801R</t>
  </si>
  <si>
    <t>Odplynění a inertizace rušené části plynovodu</t>
  </si>
  <si>
    <t>1397219032</t>
  </si>
  <si>
    <t>230230085R</t>
  </si>
  <si>
    <t>bypass dn40 na potrubí DN50</t>
  </si>
  <si>
    <t>1442765996</t>
  </si>
  <si>
    <t>220270603</t>
  </si>
  <si>
    <t>Montáž vodič Cu pevně uložený CY, CYA 2,5 mm2</t>
  </si>
  <si>
    <t>CS ÚRS 2013 01</t>
  </si>
  <si>
    <t>983653596</t>
  </si>
  <si>
    <t>341095130</t>
  </si>
  <si>
    <t>kabel silový s Cu jádrem plochý 1 kV 2x2,5mm2</t>
  </si>
  <si>
    <t>471511423</t>
  </si>
  <si>
    <t>460490013</t>
  </si>
  <si>
    <t>Krytí kabelů výstražnou fólií šířky 34 cm</t>
  </si>
  <si>
    <t>-455492739</t>
  </si>
  <si>
    <t xml:space="preserve">Krytí kabelů, spojek, koncovek a odbočnic  kabelů výstražnou fólií z PVC včetně vyrovnání povrchu rýhy, rozvinutí a uložení fólie do rýhy, fólie šířky do 34cm</t>
  </si>
  <si>
    <t>283234210</t>
  </si>
  <si>
    <t>fólie varovná PE POLYNET šíře 34 cm s potiskem</t>
  </si>
  <si>
    <t>903880816</t>
  </si>
  <si>
    <t>fólie varovná PE POLYNET šíře 33 cm s potiskem</t>
  </si>
  <si>
    <t>HZS4501R</t>
  </si>
  <si>
    <t>Odpoj - Propoj na stáv. plynovod ocel DN50</t>
  </si>
  <si>
    <t>2137326229</t>
  </si>
  <si>
    <t>Odpoj - Propoj na stáv. plynovod PE dn90/63 ( P1, P2)</t>
  </si>
  <si>
    <t>VRN</t>
  </si>
  <si>
    <t>Vedlejší rozpočtové náklady</t>
  </si>
  <si>
    <t>VRN1</t>
  </si>
  <si>
    <t>Průzkumné, geodetické a projektové práce</t>
  </si>
  <si>
    <t>012002000</t>
  </si>
  <si>
    <t>Geodetické práce ( před výstavbou, po výstavbě)</t>
  </si>
  <si>
    <t>CS ÚRS 2017 01</t>
  </si>
  <si>
    <t>1024</t>
  </si>
  <si>
    <t>1422451016</t>
  </si>
  <si>
    <t>Hlavní tituly průvodních činností a nákladů průzkumné, geodetické a projektové práce geodetické práce</t>
  </si>
  <si>
    <t>VRN3</t>
  </si>
  <si>
    <t>Zařízení staveniště</t>
  </si>
  <si>
    <t>034002000</t>
  </si>
  <si>
    <t>Zabezpečení staveniště</t>
  </si>
  <si>
    <t>1222100780</t>
  </si>
  <si>
    <t>VRN4</t>
  </si>
  <si>
    <t>Inženýrská činnost</t>
  </si>
  <si>
    <t>044002000</t>
  </si>
  <si>
    <t>Revize</t>
  </si>
  <si>
    <t>-1725436657</t>
  </si>
  <si>
    <t>045002000</t>
  </si>
  <si>
    <t>Kompletační, Inženýrská a koordinační činnost (dozor, dokumentace atd. )</t>
  </si>
  <si>
    <t>-703099637</t>
  </si>
  <si>
    <t>Hlavní tituly průvodních činností a nákladů inženýrská činnost kompletační a koordinační činnost</t>
  </si>
  <si>
    <t>VON - Vedlejší a ostatní náklady</t>
  </si>
  <si>
    <t xml:space="preserve">    VRN5 - Finanční náklady</t>
  </si>
  <si>
    <t>011002000</t>
  </si>
  <si>
    <t>Průzkumné práce</t>
  </si>
  <si>
    <t>…</t>
  </si>
  <si>
    <t>137439172</t>
  </si>
  <si>
    <t>Geodetické práce</t>
  </si>
  <si>
    <t>-1278171041</t>
  </si>
  <si>
    <t>013254000</t>
  </si>
  <si>
    <t>Dokumentace skutečného provedení stavby</t>
  </si>
  <si>
    <t>320315971</t>
  </si>
  <si>
    <t>030001000</t>
  </si>
  <si>
    <t>845458532</t>
  </si>
  <si>
    <t>034503000</t>
  </si>
  <si>
    <t>Informační tabule na staveništi</t>
  </si>
  <si>
    <t>-2024222738</t>
  </si>
  <si>
    <t>VRN5</t>
  </si>
  <si>
    <t>Finanční náklady</t>
  </si>
  <si>
    <t>050001000</t>
  </si>
  <si>
    <t>-359418093</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</si>
</sst>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7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4" fillId="0" borderId="14" xfId="0" applyNumberFormat="1" applyFont="1" applyBorder="1" applyAlignment="1" applyProtection="1">
      <alignment horizontal="right" vertical="center"/>
    </xf>
    <xf numFmtId="4" fontId="14" fillId="0" borderId="0" xfId="0" applyNumberFormat="1" applyFont="1" applyBorder="1" applyAlignment="1" applyProtection="1">
      <alignment horizontal="righ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4" fontId="1" fillId="0" borderId="0" xfId="0" applyNumberFormat="1" applyFont="1" applyAlignment="1">
      <alignment vertical="center"/>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4" fontId="31" fillId="0" borderId="12" xfId="0" applyNumberFormat="1" applyFont="1" applyBorder="1" applyAlignment="1" applyProtection="1"/>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5"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0" fontId="37" fillId="0" borderId="22" xfId="0" applyFont="1" applyBorder="1" applyAlignment="1" applyProtection="1">
      <alignment vertical="center"/>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5</v>
      </c>
      <c r="BV1" s="15" t="s">
        <v>6</v>
      </c>
    </row>
    <row r="2" s="1" customFormat="1" ht="36.96" customHeight="1">
      <c r="AR2" s="1"/>
      <c r="AS2" s="1"/>
      <c r="AT2" s="1"/>
      <c r="AU2" s="1"/>
      <c r="AV2" s="1"/>
      <c r="AW2" s="1"/>
      <c r="AX2" s="1"/>
      <c r="AY2" s="1"/>
      <c r="AZ2" s="1"/>
      <c r="BA2" s="1"/>
      <c r="BB2" s="1"/>
      <c r="BC2" s="1"/>
      <c r="BD2" s="1"/>
      <c r="BE2" s="1"/>
      <c r="BF2" s="1"/>
      <c r="BG2" s="1"/>
      <c r="BS2" s="16" t="s">
        <v>7</v>
      </c>
      <c r="BT2" s="16" t="s">
        <v>8</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7</v>
      </c>
      <c r="BT3" s="16" t="s">
        <v>9</v>
      </c>
    </row>
    <row r="4" s="1" customFormat="1" ht="24.96" customHeight="1">
      <c r="B4" s="20"/>
      <c r="C4" s="21"/>
      <c r="D4" s="22" t="s">
        <v>10</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11</v>
      </c>
      <c r="BG4" s="24" t="s">
        <v>12</v>
      </c>
      <c r="BS4" s="16" t="s">
        <v>13</v>
      </c>
    </row>
    <row r="5" s="1" customFormat="1" ht="12" customHeight="1">
      <c r="B5" s="20"/>
      <c r="C5" s="21"/>
      <c r="D5" s="25" t="s">
        <v>14</v>
      </c>
      <c r="E5" s="21"/>
      <c r="F5" s="21"/>
      <c r="G5" s="21"/>
      <c r="H5" s="21"/>
      <c r="I5" s="21"/>
      <c r="J5" s="21"/>
      <c r="K5" s="26" t="s">
        <v>15</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G5" s="27" t="s">
        <v>16</v>
      </c>
      <c r="BS5" s="16" t="s">
        <v>7</v>
      </c>
    </row>
    <row r="6" s="1" customFormat="1" ht="36.96" customHeight="1">
      <c r="B6" s="20"/>
      <c r="C6" s="21"/>
      <c r="D6" s="28" t="s">
        <v>17</v>
      </c>
      <c r="E6" s="21"/>
      <c r="F6" s="21"/>
      <c r="G6" s="21"/>
      <c r="H6" s="21"/>
      <c r="I6" s="21"/>
      <c r="J6" s="21"/>
      <c r="K6" s="29" t="s">
        <v>18</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G6" s="30"/>
      <c r="BS6" s="16" t="s">
        <v>7</v>
      </c>
    </row>
    <row r="7" s="1" customFormat="1" ht="12" customHeight="1">
      <c r="B7" s="20"/>
      <c r="C7" s="21"/>
      <c r="D7" s="31" t="s">
        <v>19</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1</v>
      </c>
      <c r="AO7" s="21"/>
      <c r="AP7" s="21"/>
      <c r="AQ7" s="21"/>
      <c r="AR7" s="19"/>
      <c r="BG7" s="30"/>
      <c r="BS7" s="16" t="s">
        <v>7</v>
      </c>
    </row>
    <row r="8" s="1" customFormat="1" ht="12" customHeight="1">
      <c r="B8" s="20"/>
      <c r="C8" s="21"/>
      <c r="D8" s="31" t="s">
        <v>21</v>
      </c>
      <c r="E8" s="21"/>
      <c r="F8" s="21"/>
      <c r="G8" s="21"/>
      <c r="H8" s="21"/>
      <c r="I8" s="21"/>
      <c r="J8" s="21"/>
      <c r="K8" s="26" t="s">
        <v>15</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22</v>
      </c>
      <c r="AL8" s="21"/>
      <c r="AM8" s="21"/>
      <c r="AN8" s="32" t="s">
        <v>23</v>
      </c>
      <c r="AO8" s="21"/>
      <c r="AP8" s="21"/>
      <c r="AQ8" s="21"/>
      <c r="AR8" s="19"/>
      <c r="BG8" s="30"/>
      <c r="BS8" s="16" t="s">
        <v>7</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G9" s="30"/>
      <c r="BS9" s="16" t="s">
        <v>7</v>
      </c>
    </row>
    <row r="10" s="1" customFormat="1" ht="12" customHeight="1">
      <c r="B10" s="20"/>
      <c r="C10" s="21"/>
      <c r="D10" s="31"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25</v>
      </c>
      <c r="AL10" s="21"/>
      <c r="AM10" s="21"/>
      <c r="AN10" s="26" t="s">
        <v>1</v>
      </c>
      <c r="AO10" s="21"/>
      <c r="AP10" s="21"/>
      <c r="AQ10" s="21"/>
      <c r="AR10" s="19"/>
      <c r="BG10" s="30"/>
      <c r="BS10" s="16" t="s">
        <v>7</v>
      </c>
    </row>
    <row r="11" s="1" customFormat="1" ht="18.48" customHeight="1">
      <c r="B11" s="20"/>
      <c r="C11" s="21"/>
      <c r="D11" s="21"/>
      <c r="E11" s="26" t="s">
        <v>26</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27</v>
      </c>
      <c r="AL11" s="21"/>
      <c r="AM11" s="21"/>
      <c r="AN11" s="26" t="s">
        <v>1</v>
      </c>
      <c r="AO11" s="21"/>
      <c r="AP11" s="21"/>
      <c r="AQ11" s="21"/>
      <c r="AR11" s="19"/>
      <c r="BG11" s="30"/>
      <c r="BS11" s="16" t="s">
        <v>7</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G12" s="30"/>
      <c r="BS12" s="16" t="s">
        <v>7</v>
      </c>
    </row>
    <row r="13" s="1" customFormat="1" ht="12" customHeight="1">
      <c r="B13" s="20"/>
      <c r="C13" s="21"/>
      <c r="D13" s="31" t="s">
        <v>28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25</v>
      </c>
      <c r="AL13" s="21"/>
      <c r="AM13" s="21"/>
      <c r="AN13" s="33" t="s">
        <v>29</v>
      </c>
      <c r="AO13" s="21"/>
      <c r="AP13" s="21"/>
      <c r="AQ13" s="21"/>
      <c r="AR13" s="19"/>
      <c r="BG13" s="30"/>
      <c r="BS13" s="16" t="s">
        <v>7</v>
      </c>
    </row>
    <row r="14">
      <c r="B14" s="20"/>
      <c r="C14" s="21"/>
      <c r="D14" s="21"/>
      <c r="E14" s="33" t="s">
        <v>29</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27</v>
      </c>
      <c r="AL14" s="21"/>
      <c r="AM14" s="21"/>
      <c r="AN14" s="33" t="s">
        <v>29</v>
      </c>
      <c r="AO14" s="21"/>
      <c r="AP14" s="21"/>
      <c r="AQ14" s="21"/>
      <c r="AR14" s="19"/>
      <c r="BG14" s="30"/>
      <c r="BS14" s="16" t="s">
        <v>7</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G15" s="30"/>
      <c r="BS15" s="16" t="s">
        <v>4</v>
      </c>
    </row>
    <row r="16" s="1" customFormat="1" ht="12" customHeight="1">
      <c r="B16" s="20"/>
      <c r="C16" s="21"/>
      <c r="D16" s="31" t="s">
        <v>30</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25</v>
      </c>
      <c r="AL16" s="21"/>
      <c r="AM16" s="21"/>
      <c r="AN16" s="26" t="s">
        <v>1</v>
      </c>
      <c r="AO16" s="21"/>
      <c r="AP16" s="21"/>
      <c r="AQ16" s="21"/>
      <c r="AR16" s="19"/>
      <c r="BG16" s="30"/>
      <c r="BS16" s="16" t="s">
        <v>4</v>
      </c>
    </row>
    <row r="17" s="1" customFormat="1" ht="18.48" customHeight="1">
      <c r="B17" s="20"/>
      <c r="C17" s="21"/>
      <c r="D17" s="21"/>
      <c r="E17" s="26" t="s">
        <v>31</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27</v>
      </c>
      <c r="AL17" s="21"/>
      <c r="AM17" s="21"/>
      <c r="AN17" s="26" t="s">
        <v>1</v>
      </c>
      <c r="AO17" s="21"/>
      <c r="AP17" s="21"/>
      <c r="AQ17" s="21"/>
      <c r="AR17" s="19"/>
      <c r="BG17" s="30"/>
      <c r="BS17" s="16" t="s">
        <v>5</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G18" s="30"/>
      <c r="BS18" s="16" t="s">
        <v>7</v>
      </c>
    </row>
    <row r="19" s="1" customFormat="1" ht="12" customHeight="1">
      <c r="B19" s="20"/>
      <c r="C19" s="21"/>
      <c r="D19" s="31" t="s">
        <v>32</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25</v>
      </c>
      <c r="AL19" s="21"/>
      <c r="AM19" s="21"/>
      <c r="AN19" s="26" t="s">
        <v>1</v>
      </c>
      <c r="AO19" s="21"/>
      <c r="AP19" s="21"/>
      <c r="AQ19" s="21"/>
      <c r="AR19" s="19"/>
      <c r="BG19" s="30"/>
      <c r="BS19" s="16" t="s">
        <v>7</v>
      </c>
    </row>
    <row r="20" s="1" customFormat="1" ht="18.48" customHeight="1">
      <c r="B20" s="20"/>
      <c r="C20" s="21"/>
      <c r="D20" s="21"/>
      <c r="E20" s="26" t="s">
        <v>33</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27</v>
      </c>
      <c r="AL20" s="21"/>
      <c r="AM20" s="21"/>
      <c r="AN20" s="26" t="s">
        <v>1</v>
      </c>
      <c r="AO20" s="21"/>
      <c r="AP20" s="21"/>
      <c r="AQ20" s="21"/>
      <c r="AR20" s="19"/>
      <c r="BG20" s="30"/>
      <c r="BS20" s="16" t="s">
        <v>5</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G21" s="30"/>
    </row>
    <row r="22" s="1" customFormat="1" ht="12" customHeight="1">
      <c r="B22" s="20"/>
      <c r="C22" s="21"/>
      <c r="D22" s="31" t="s">
        <v>34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G22" s="30"/>
    </row>
    <row r="23" s="1" customFormat="1" ht="16.5" customHeight="1">
      <c r="B23" s="20"/>
      <c r="C23" s="21"/>
      <c r="D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G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G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G25" s="30"/>
    </row>
    <row r="26" s="2" customFormat="1" ht="25.92" customHeight="1">
      <c r="A26" s="37"/>
      <c r="B26" s="38"/>
      <c r="C26" s="39"/>
      <c r="D26" s="40" t="s">
        <v>35</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9"/>
      <c r="AQ26" s="39"/>
      <c r="AR26" s="43"/>
      <c r="BG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G27" s="30"/>
    </row>
    <row r="28" s="2" customFormat="1">
      <c r="A28" s="37"/>
      <c r="B28" s="38"/>
      <c r="C28" s="39"/>
      <c r="D28" s="39"/>
      <c r="E28" s="39"/>
      <c r="F28" s="39"/>
      <c r="G28" s="39"/>
      <c r="H28" s="39"/>
      <c r="I28" s="39"/>
      <c r="J28" s="39"/>
      <c r="K28" s="39"/>
      <c r="L28" s="44" t="s">
        <v>36</v>
      </c>
      <c r="M28" s="44"/>
      <c r="N28" s="44"/>
      <c r="O28" s="44"/>
      <c r="P28" s="44"/>
      <c r="Q28" s="39"/>
      <c r="R28" s="39"/>
      <c r="S28" s="39"/>
      <c r="T28" s="39"/>
      <c r="U28" s="39"/>
      <c r="V28" s="39"/>
      <c r="W28" s="44" t="s">
        <v>37</v>
      </c>
      <c r="X28" s="44"/>
      <c r="Y28" s="44"/>
      <c r="Z28" s="44"/>
      <c r="AA28" s="44"/>
      <c r="AB28" s="44"/>
      <c r="AC28" s="44"/>
      <c r="AD28" s="44"/>
      <c r="AE28" s="44"/>
      <c r="AF28" s="39"/>
      <c r="AG28" s="39"/>
      <c r="AH28" s="39"/>
      <c r="AI28" s="39"/>
      <c r="AJ28" s="39"/>
      <c r="AK28" s="44" t="s">
        <v>38</v>
      </c>
      <c r="AL28" s="44"/>
      <c r="AM28" s="44"/>
      <c r="AN28" s="44"/>
      <c r="AO28" s="44"/>
      <c r="AP28" s="39"/>
      <c r="AQ28" s="39"/>
      <c r="AR28" s="43"/>
      <c r="BG28" s="30"/>
    </row>
    <row r="29" s="3" customFormat="1" ht="14.4" customHeight="1">
      <c r="A29" s="3"/>
      <c r="B29" s="45"/>
      <c r="C29" s="46"/>
      <c r="D29" s="31" t="s">
        <v>39</v>
      </c>
      <c r="E29" s="46"/>
      <c r="F29" s="31" t="s">
        <v>40</v>
      </c>
      <c r="G29" s="46"/>
      <c r="H29" s="46"/>
      <c r="I29" s="46"/>
      <c r="J29" s="46"/>
      <c r="K29" s="46"/>
      <c r="L29" s="47">
        <v>0.20999999999999999</v>
      </c>
      <c r="M29" s="46"/>
      <c r="N29" s="46"/>
      <c r="O29" s="46"/>
      <c r="P29" s="46"/>
      <c r="Q29" s="46"/>
      <c r="R29" s="46"/>
      <c r="S29" s="46"/>
      <c r="T29" s="46"/>
      <c r="U29" s="46"/>
      <c r="V29" s="46"/>
      <c r="W29" s="48">
        <f>ROUND(BB94, 2)</f>
        <v>0</v>
      </c>
      <c r="X29" s="46"/>
      <c r="Y29" s="46"/>
      <c r="Z29" s="46"/>
      <c r="AA29" s="46"/>
      <c r="AB29" s="46"/>
      <c r="AC29" s="46"/>
      <c r="AD29" s="46"/>
      <c r="AE29" s="46"/>
      <c r="AF29" s="46"/>
      <c r="AG29" s="46"/>
      <c r="AH29" s="46"/>
      <c r="AI29" s="46"/>
      <c r="AJ29" s="46"/>
      <c r="AK29" s="48">
        <f>ROUND(AX94, 2)</f>
        <v>0</v>
      </c>
      <c r="AL29" s="46"/>
      <c r="AM29" s="46"/>
      <c r="AN29" s="46"/>
      <c r="AO29" s="46"/>
      <c r="AP29" s="46"/>
      <c r="AQ29" s="46"/>
      <c r="AR29" s="49"/>
      <c r="BG29" s="50"/>
    </row>
    <row r="30" s="3" customFormat="1" ht="14.4" customHeight="1">
      <c r="A30" s="3"/>
      <c r="B30" s="45"/>
      <c r="C30" s="46"/>
      <c r="D30" s="46"/>
      <c r="E30" s="46"/>
      <c r="F30" s="31" t="s">
        <v>41</v>
      </c>
      <c r="G30" s="46"/>
      <c r="H30" s="46"/>
      <c r="I30" s="46"/>
      <c r="J30" s="46"/>
      <c r="K30" s="46"/>
      <c r="L30" s="47">
        <v>0.14999999999999999</v>
      </c>
      <c r="M30" s="46"/>
      <c r="N30" s="46"/>
      <c r="O30" s="46"/>
      <c r="P30" s="46"/>
      <c r="Q30" s="46"/>
      <c r="R30" s="46"/>
      <c r="S30" s="46"/>
      <c r="T30" s="46"/>
      <c r="U30" s="46"/>
      <c r="V30" s="46"/>
      <c r="W30" s="48">
        <f>ROUND(BC94, 2)</f>
        <v>0</v>
      </c>
      <c r="X30" s="46"/>
      <c r="Y30" s="46"/>
      <c r="Z30" s="46"/>
      <c r="AA30" s="46"/>
      <c r="AB30" s="46"/>
      <c r="AC30" s="46"/>
      <c r="AD30" s="46"/>
      <c r="AE30" s="46"/>
      <c r="AF30" s="46"/>
      <c r="AG30" s="46"/>
      <c r="AH30" s="46"/>
      <c r="AI30" s="46"/>
      <c r="AJ30" s="46"/>
      <c r="AK30" s="48">
        <f>ROUND(AY94, 2)</f>
        <v>0</v>
      </c>
      <c r="AL30" s="46"/>
      <c r="AM30" s="46"/>
      <c r="AN30" s="46"/>
      <c r="AO30" s="46"/>
      <c r="AP30" s="46"/>
      <c r="AQ30" s="46"/>
      <c r="AR30" s="49"/>
      <c r="BG30" s="50"/>
    </row>
    <row r="31" hidden="1" s="3" customFormat="1" ht="14.4" customHeight="1">
      <c r="A31" s="3"/>
      <c r="B31" s="45"/>
      <c r="C31" s="46"/>
      <c r="D31" s="46"/>
      <c r="E31" s="46"/>
      <c r="F31" s="31" t="s">
        <v>42</v>
      </c>
      <c r="G31" s="46"/>
      <c r="H31" s="46"/>
      <c r="I31" s="46"/>
      <c r="J31" s="46"/>
      <c r="K31" s="46"/>
      <c r="L31" s="47">
        <v>0.20999999999999999</v>
      </c>
      <c r="M31" s="46"/>
      <c r="N31" s="46"/>
      <c r="O31" s="46"/>
      <c r="P31" s="46"/>
      <c r="Q31" s="46"/>
      <c r="R31" s="46"/>
      <c r="S31" s="46"/>
      <c r="T31" s="46"/>
      <c r="U31" s="46"/>
      <c r="V31" s="46"/>
      <c r="W31" s="48">
        <f>ROUND(BD94, 2)</f>
        <v>0</v>
      </c>
      <c r="X31" s="46"/>
      <c r="Y31" s="46"/>
      <c r="Z31" s="46"/>
      <c r="AA31" s="46"/>
      <c r="AB31" s="46"/>
      <c r="AC31" s="46"/>
      <c r="AD31" s="46"/>
      <c r="AE31" s="46"/>
      <c r="AF31" s="46"/>
      <c r="AG31" s="46"/>
      <c r="AH31" s="46"/>
      <c r="AI31" s="46"/>
      <c r="AJ31" s="46"/>
      <c r="AK31" s="48">
        <v>0</v>
      </c>
      <c r="AL31" s="46"/>
      <c r="AM31" s="46"/>
      <c r="AN31" s="46"/>
      <c r="AO31" s="46"/>
      <c r="AP31" s="46"/>
      <c r="AQ31" s="46"/>
      <c r="AR31" s="49"/>
      <c r="BG31" s="50"/>
    </row>
    <row r="32" hidden="1" s="3" customFormat="1" ht="14.4" customHeight="1">
      <c r="A32" s="3"/>
      <c r="B32" s="45"/>
      <c r="C32" s="46"/>
      <c r="D32" s="46"/>
      <c r="E32" s="46"/>
      <c r="F32" s="31" t="s">
        <v>43</v>
      </c>
      <c r="G32" s="46"/>
      <c r="H32" s="46"/>
      <c r="I32" s="46"/>
      <c r="J32" s="46"/>
      <c r="K32" s="46"/>
      <c r="L32" s="47">
        <v>0.14999999999999999</v>
      </c>
      <c r="M32" s="46"/>
      <c r="N32" s="46"/>
      <c r="O32" s="46"/>
      <c r="P32" s="46"/>
      <c r="Q32" s="46"/>
      <c r="R32" s="46"/>
      <c r="S32" s="46"/>
      <c r="T32" s="46"/>
      <c r="U32" s="46"/>
      <c r="V32" s="46"/>
      <c r="W32" s="48">
        <f>ROUND(BE94, 2)</f>
        <v>0</v>
      </c>
      <c r="X32" s="46"/>
      <c r="Y32" s="46"/>
      <c r="Z32" s="46"/>
      <c r="AA32" s="46"/>
      <c r="AB32" s="46"/>
      <c r="AC32" s="46"/>
      <c r="AD32" s="46"/>
      <c r="AE32" s="46"/>
      <c r="AF32" s="46"/>
      <c r="AG32" s="46"/>
      <c r="AH32" s="46"/>
      <c r="AI32" s="46"/>
      <c r="AJ32" s="46"/>
      <c r="AK32" s="48">
        <v>0</v>
      </c>
      <c r="AL32" s="46"/>
      <c r="AM32" s="46"/>
      <c r="AN32" s="46"/>
      <c r="AO32" s="46"/>
      <c r="AP32" s="46"/>
      <c r="AQ32" s="46"/>
      <c r="AR32" s="49"/>
      <c r="BG32" s="50"/>
    </row>
    <row r="33" hidden="1" s="3" customFormat="1" ht="14.4" customHeight="1">
      <c r="A33" s="3"/>
      <c r="B33" s="45"/>
      <c r="C33" s="46"/>
      <c r="D33" s="46"/>
      <c r="E33" s="46"/>
      <c r="F33" s="31" t="s">
        <v>44</v>
      </c>
      <c r="G33" s="46"/>
      <c r="H33" s="46"/>
      <c r="I33" s="46"/>
      <c r="J33" s="46"/>
      <c r="K33" s="46"/>
      <c r="L33" s="47">
        <v>0</v>
      </c>
      <c r="M33" s="46"/>
      <c r="N33" s="46"/>
      <c r="O33" s="46"/>
      <c r="P33" s="46"/>
      <c r="Q33" s="46"/>
      <c r="R33" s="46"/>
      <c r="S33" s="46"/>
      <c r="T33" s="46"/>
      <c r="U33" s="46"/>
      <c r="V33" s="46"/>
      <c r="W33" s="48">
        <f>ROUND(BF94, 2)</f>
        <v>0</v>
      </c>
      <c r="X33" s="46"/>
      <c r="Y33" s="46"/>
      <c r="Z33" s="46"/>
      <c r="AA33" s="46"/>
      <c r="AB33" s="46"/>
      <c r="AC33" s="46"/>
      <c r="AD33" s="46"/>
      <c r="AE33" s="46"/>
      <c r="AF33" s="46"/>
      <c r="AG33" s="46"/>
      <c r="AH33" s="46"/>
      <c r="AI33" s="46"/>
      <c r="AJ33" s="46"/>
      <c r="AK33" s="48">
        <v>0</v>
      </c>
      <c r="AL33" s="46"/>
      <c r="AM33" s="46"/>
      <c r="AN33" s="46"/>
      <c r="AO33" s="46"/>
      <c r="AP33" s="46"/>
      <c r="AQ33" s="46"/>
      <c r="AR33" s="49"/>
      <c r="BG33" s="50"/>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G34" s="30"/>
    </row>
    <row r="35" s="2" customFormat="1" ht="25.92" customHeight="1">
      <c r="A35" s="37"/>
      <c r="B35" s="38"/>
      <c r="C35" s="51"/>
      <c r="D35" s="52" t="s">
        <v>45</v>
      </c>
      <c r="E35" s="53"/>
      <c r="F35" s="53"/>
      <c r="G35" s="53"/>
      <c r="H35" s="53"/>
      <c r="I35" s="53"/>
      <c r="J35" s="53"/>
      <c r="K35" s="53"/>
      <c r="L35" s="53"/>
      <c r="M35" s="53"/>
      <c r="N35" s="53"/>
      <c r="O35" s="53"/>
      <c r="P35" s="53"/>
      <c r="Q35" s="53"/>
      <c r="R35" s="53"/>
      <c r="S35" s="53"/>
      <c r="T35" s="54" t="s">
        <v>46</v>
      </c>
      <c r="U35" s="53"/>
      <c r="V35" s="53"/>
      <c r="W35" s="53"/>
      <c r="X35" s="55" t="s">
        <v>47</v>
      </c>
      <c r="Y35" s="53"/>
      <c r="Z35" s="53"/>
      <c r="AA35" s="53"/>
      <c r="AB35" s="53"/>
      <c r="AC35" s="53"/>
      <c r="AD35" s="53"/>
      <c r="AE35" s="53"/>
      <c r="AF35" s="53"/>
      <c r="AG35" s="53"/>
      <c r="AH35" s="53"/>
      <c r="AI35" s="53"/>
      <c r="AJ35" s="53"/>
      <c r="AK35" s="56">
        <f>SUM(AK26:AK33)</f>
        <v>0</v>
      </c>
      <c r="AL35" s="53"/>
      <c r="AM35" s="53"/>
      <c r="AN35" s="53"/>
      <c r="AO35" s="57"/>
      <c r="AP35" s="51"/>
      <c r="AQ35" s="51"/>
      <c r="AR35" s="43"/>
      <c r="BG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G36" s="37"/>
    </row>
    <row r="37" s="2" customFormat="1" ht="14.4" customHeight="1">
      <c r="A37" s="37"/>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3"/>
      <c r="BG37" s="37"/>
    </row>
    <row r="38" s="1" customFormat="1"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1" customFormat="1"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1" customFormat="1"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1" customFormat="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1" customFormat="1"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1" customFormat="1"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1" customFormat="1"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1" customFormat="1"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1" customFormat="1"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1" customFormat="1"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1" customFormat="1"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2" customFormat="1" ht="14.4" customHeight="1">
      <c r="B49" s="58"/>
      <c r="C49" s="59"/>
      <c r="D49" s="60" t="s">
        <v>48</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0" t="s">
        <v>49</v>
      </c>
      <c r="AI49" s="61"/>
      <c r="AJ49" s="61"/>
      <c r="AK49" s="61"/>
      <c r="AL49" s="61"/>
      <c r="AM49" s="61"/>
      <c r="AN49" s="61"/>
      <c r="AO49" s="61"/>
      <c r="AP49" s="59"/>
      <c r="AQ49" s="59"/>
      <c r="AR49" s="62"/>
    </row>
    <row r="50">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2" customFormat="1">
      <c r="A60" s="37"/>
      <c r="B60" s="38"/>
      <c r="C60" s="39"/>
      <c r="D60" s="63" t="s">
        <v>50</v>
      </c>
      <c r="E60" s="41"/>
      <c r="F60" s="41"/>
      <c r="G60" s="41"/>
      <c r="H60" s="41"/>
      <c r="I60" s="41"/>
      <c r="J60" s="41"/>
      <c r="K60" s="41"/>
      <c r="L60" s="41"/>
      <c r="M60" s="41"/>
      <c r="N60" s="41"/>
      <c r="O60" s="41"/>
      <c r="P60" s="41"/>
      <c r="Q60" s="41"/>
      <c r="R60" s="41"/>
      <c r="S60" s="41"/>
      <c r="T60" s="41"/>
      <c r="U60" s="41"/>
      <c r="V60" s="63" t="s">
        <v>51</v>
      </c>
      <c r="W60" s="41"/>
      <c r="X60" s="41"/>
      <c r="Y60" s="41"/>
      <c r="Z60" s="41"/>
      <c r="AA60" s="41"/>
      <c r="AB60" s="41"/>
      <c r="AC60" s="41"/>
      <c r="AD60" s="41"/>
      <c r="AE60" s="41"/>
      <c r="AF60" s="41"/>
      <c r="AG60" s="41"/>
      <c r="AH60" s="63" t="s">
        <v>50</v>
      </c>
      <c r="AI60" s="41"/>
      <c r="AJ60" s="41"/>
      <c r="AK60" s="41"/>
      <c r="AL60" s="41"/>
      <c r="AM60" s="63" t="s">
        <v>51</v>
      </c>
      <c r="AN60" s="41"/>
      <c r="AO60" s="41"/>
      <c r="AP60" s="39"/>
      <c r="AQ60" s="39"/>
      <c r="AR60" s="43"/>
      <c r="BG60" s="37"/>
    </row>
    <row r="61">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2" customFormat="1">
      <c r="A64" s="37"/>
      <c r="B64" s="38"/>
      <c r="C64" s="39"/>
      <c r="D64" s="60" t="s">
        <v>52</v>
      </c>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0" t="s">
        <v>53</v>
      </c>
      <c r="AI64" s="64"/>
      <c r="AJ64" s="64"/>
      <c r="AK64" s="64"/>
      <c r="AL64" s="64"/>
      <c r="AM64" s="64"/>
      <c r="AN64" s="64"/>
      <c r="AO64" s="64"/>
      <c r="AP64" s="39"/>
      <c r="AQ64" s="39"/>
      <c r="AR64" s="43"/>
      <c r="BG64" s="37"/>
    </row>
    <row r="6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2" customFormat="1">
      <c r="A75" s="37"/>
      <c r="B75" s="38"/>
      <c r="C75" s="39"/>
      <c r="D75" s="63" t="s">
        <v>50</v>
      </c>
      <c r="E75" s="41"/>
      <c r="F75" s="41"/>
      <c r="G75" s="41"/>
      <c r="H75" s="41"/>
      <c r="I75" s="41"/>
      <c r="J75" s="41"/>
      <c r="K75" s="41"/>
      <c r="L75" s="41"/>
      <c r="M75" s="41"/>
      <c r="N75" s="41"/>
      <c r="O75" s="41"/>
      <c r="P75" s="41"/>
      <c r="Q75" s="41"/>
      <c r="R75" s="41"/>
      <c r="S75" s="41"/>
      <c r="T75" s="41"/>
      <c r="U75" s="41"/>
      <c r="V75" s="63" t="s">
        <v>51</v>
      </c>
      <c r="W75" s="41"/>
      <c r="X75" s="41"/>
      <c r="Y75" s="41"/>
      <c r="Z75" s="41"/>
      <c r="AA75" s="41"/>
      <c r="AB75" s="41"/>
      <c r="AC75" s="41"/>
      <c r="AD75" s="41"/>
      <c r="AE75" s="41"/>
      <c r="AF75" s="41"/>
      <c r="AG75" s="41"/>
      <c r="AH75" s="63" t="s">
        <v>50</v>
      </c>
      <c r="AI75" s="41"/>
      <c r="AJ75" s="41"/>
      <c r="AK75" s="41"/>
      <c r="AL75" s="41"/>
      <c r="AM75" s="63" t="s">
        <v>51</v>
      </c>
      <c r="AN75" s="41"/>
      <c r="AO75" s="41"/>
      <c r="AP75" s="39"/>
      <c r="AQ75" s="39"/>
      <c r="AR75" s="43"/>
      <c r="BG75" s="37"/>
    </row>
    <row r="76" s="2" customFormat="1">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3"/>
      <c r="BG76" s="37"/>
    </row>
    <row r="77" s="2" customFormat="1" ht="6.96" customHeight="1">
      <c r="A77" s="37"/>
      <c r="B77" s="6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43"/>
      <c r="BG77" s="37"/>
    </row>
    <row r="81" s="2" customFormat="1" ht="6.96" customHeight="1">
      <c r="A81" s="37"/>
      <c r="B81" s="67"/>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43"/>
      <c r="BG81" s="37"/>
    </row>
    <row r="82" s="2" customFormat="1" ht="24.96" customHeight="1">
      <c r="A82" s="37"/>
      <c r="B82" s="38"/>
      <c r="C82" s="22" t="s">
        <v>54</v>
      </c>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3"/>
      <c r="BG82" s="37"/>
    </row>
    <row r="83" s="2" customFormat="1" ht="6.96" customHeight="1">
      <c r="A83" s="37"/>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3"/>
      <c r="BG83" s="37"/>
    </row>
    <row r="84" s="4" customFormat="1" ht="12" customHeight="1">
      <c r="A84" s="4"/>
      <c r="B84" s="69"/>
      <c r="C84" s="31" t="s">
        <v>14</v>
      </c>
      <c r="D84" s="70"/>
      <c r="E84" s="70"/>
      <c r="F84" s="70"/>
      <c r="G84" s="70"/>
      <c r="H84" s="70"/>
      <c r="I84" s="70"/>
      <c r="J84" s="70"/>
      <c r="K84" s="70"/>
      <c r="L84" s="70" t="str">
        <f>K5</f>
        <v>Tachov</v>
      </c>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1"/>
      <c r="BG84" s="4"/>
    </row>
    <row r="85" s="5" customFormat="1" ht="36.96" customHeight="1">
      <c r="A85" s="5"/>
      <c r="B85" s="72"/>
      <c r="C85" s="73" t="s">
        <v>17</v>
      </c>
      <c r="D85" s="74"/>
      <c r="E85" s="74"/>
      <c r="F85" s="74"/>
      <c r="G85" s="74"/>
      <c r="H85" s="74"/>
      <c r="I85" s="74"/>
      <c r="J85" s="74"/>
      <c r="K85" s="74"/>
      <c r="L85" s="75" t="str">
        <f>K6</f>
        <v>Úprava uličního profilu Smetanovy ulice (úsek mezi ul. Chodská - Na Stráni)</v>
      </c>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6"/>
      <c r="BG85" s="5"/>
    </row>
    <row r="86" s="2" customFormat="1" ht="6.96"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3"/>
      <c r="BG86" s="37"/>
    </row>
    <row r="87" s="2" customFormat="1" ht="12" customHeight="1">
      <c r="A87" s="37"/>
      <c r="B87" s="38"/>
      <c r="C87" s="31" t="s">
        <v>21</v>
      </c>
      <c r="D87" s="39"/>
      <c r="E87" s="39"/>
      <c r="F87" s="39"/>
      <c r="G87" s="39"/>
      <c r="H87" s="39"/>
      <c r="I87" s="39"/>
      <c r="J87" s="39"/>
      <c r="K87" s="39"/>
      <c r="L87" s="77" t="str">
        <f>IF(K8="","",K8)</f>
        <v>Tachov</v>
      </c>
      <c r="M87" s="39"/>
      <c r="N87" s="39"/>
      <c r="O87" s="39"/>
      <c r="P87" s="39"/>
      <c r="Q87" s="39"/>
      <c r="R87" s="39"/>
      <c r="S87" s="39"/>
      <c r="T87" s="39"/>
      <c r="U87" s="39"/>
      <c r="V87" s="39"/>
      <c r="W87" s="39"/>
      <c r="X87" s="39"/>
      <c r="Y87" s="39"/>
      <c r="Z87" s="39"/>
      <c r="AA87" s="39"/>
      <c r="AB87" s="39"/>
      <c r="AC87" s="39"/>
      <c r="AD87" s="39"/>
      <c r="AE87" s="39"/>
      <c r="AF87" s="39"/>
      <c r="AG87" s="39"/>
      <c r="AH87" s="39"/>
      <c r="AI87" s="31" t="s">
        <v>22</v>
      </c>
      <c r="AJ87" s="39"/>
      <c r="AK87" s="39"/>
      <c r="AL87" s="39"/>
      <c r="AM87" s="78" t="str">
        <f>IF(AN8= "","",AN8)</f>
        <v>7. 5. 2021</v>
      </c>
      <c r="AN87" s="78"/>
      <c r="AO87" s="39"/>
      <c r="AP87" s="39"/>
      <c r="AQ87" s="39"/>
      <c r="AR87" s="43"/>
      <c r="BG87" s="37"/>
    </row>
    <row r="88" s="2" customFormat="1" ht="6.96" customHeight="1">
      <c r="A88" s="37"/>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3"/>
      <c r="BG88" s="37"/>
    </row>
    <row r="89" s="2" customFormat="1" ht="15.15" customHeight="1">
      <c r="A89" s="37"/>
      <c r="B89" s="38"/>
      <c r="C89" s="31" t="s">
        <v>24</v>
      </c>
      <c r="D89" s="39"/>
      <c r="E89" s="39"/>
      <c r="F89" s="39"/>
      <c r="G89" s="39"/>
      <c r="H89" s="39"/>
      <c r="I89" s="39"/>
      <c r="J89" s="39"/>
      <c r="K89" s="39"/>
      <c r="L89" s="70" t="str">
        <f>IF(E11= "","",E11)</f>
        <v>Město Tachov</v>
      </c>
      <c r="M89" s="39"/>
      <c r="N89" s="39"/>
      <c r="O89" s="39"/>
      <c r="P89" s="39"/>
      <c r="Q89" s="39"/>
      <c r="R89" s="39"/>
      <c r="S89" s="39"/>
      <c r="T89" s="39"/>
      <c r="U89" s="39"/>
      <c r="V89" s="39"/>
      <c r="W89" s="39"/>
      <c r="X89" s="39"/>
      <c r="Y89" s="39"/>
      <c r="Z89" s="39"/>
      <c r="AA89" s="39"/>
      <c r="AB89" s="39"/>
      <c r="AC89" s="39"/>
      <c r="AD89" s="39"/>
      <c r="AE89" s="39"/>
      <c r="AF89" s="39"/>
      <c r="AG89" s="39"/>
      <c r="AH89" s="39"/>
      <c r="AI89" s="31" t="s">
        <v>30</v>
      </c>
      <c r="AJ89" s="39"/>
      <c r="AK89" s="39"/>
      <c r="AL89" s="39"/>
      <c r="AM89" s="79" t="str">
        <f>IF(E17="","",E17)</f>
        <v>Ing. Václav Lacyk</v>
      </c>
      <c r="AN89" s="70"/>
      <c r="AO89" s="70"/>
      <c r="AP89" s="70"/>
      <c r="AQ89" s="39"/>
      <c r="AR89" s="43"/>
      <c r="AS89" s="80" t="s">
        <v>55</v>
      </c>
      <c r="AT89" s="81"/>
      <c r="AU89" s="82"/>
      <c r="AV89" s="82"/>
      <c r="AW89" s="82"/>
      <c r="AX89" s="82"/>
      <c r="AY89" s="82"/>
      <c r="AZ89" s="82"/>
      <c r="BA89" s="82"/>
      <c r="BB89" s="82"/>
      <c r="BC89" s="82"/>
      <c r="BD89" s="82"/>
      <c r="BE89" s="82"/>
      <c r="BF89" s="83"/>
      <c r="BG89" s="37"/>
    </row>
    <row r="90" s="2" customFormat="1" ht="25.65" customHeight="1">
      <c r="A90" s="37"/>
      <c r="B90" s="38"/>
      <c r="C90" s="31" t="s">
        <v>28</v>
      </c>
      <c r="D90" s="39"/>
      <c r="E90" s="39"/>
      <c r="F90" s="39"/>
      <c r="G90" s="39"/>
      <c r="H90" s="39"/>
      <c r="I90" s="39"/>
      <c r="J90" s="39"/>
      <c r="K90" s="39"/>
      <c r="L90" s="70" t="str">
        <f>IF(E14= "Vyplň údaj","",E14)</f>
        <v/>
      </c>
      <c r="M90" s="39"/>
      <c r="N90" s="39"/>
      <c r="O90" s="39"/>
      <c r="P90" s="39"/>
      <c r="Q90" s="39"/>
      <c r="R90" s="39"/>
      <c r="S90" s="39"/>
      <c r="T90" s="39"/>
      <c r="U90" s="39"/>
      <c r="V90" s="39"/>
      <c r="W90" s="39"/>
      <c r="X90" s="39"/>
      <c r="Y90" s="39"/>
      <c r="Z90" s="39"/>
      <c r="AA90" s="39"/>
      <c r="AB90" s="39"/>
      <c r="AC90" s="39"/>
      <c r="AD90" s="39"/>
      <c r="AE90" s="39"/>
      <c r="AF90" s="39"/>
      <c r="AG90" s="39"/>
      <c r="AH90" s="39"/>
      <c r="AI90" s="31" t="s">
        <v>32</v>
      </c>
      <c r="AJ90" s="39"/>
      <c r="AK90" s="39"/>
      <c r="AL90" s="39"/>
      <c r="AM90" s="79" t="str">
        <f>IF(E20="","",E20)</f>
        <v>D PROJEKT PLZEŇ Nedvěd s.r.o.</v>
      </c>
      <c r="AN90" s="70"/>
      <c r="AO90" s="70"/>
      <c r="AP90" s="70"/>
      <c r="AQ90" s="39"/>
      <c r="AR90" s="43"/>
      <c r="AS90" s="84"/>
      <c r="AT90" s="85"/>
      <c r="AU90" s="86"/>
      <c r="AV90" s="86"/>
      <c r="AW90" s="86"/>
      <c r="AX90" s="86"/>
      <c r="AY90" s="86"/>
      <c r="AZ90" s="86"/>
      <c r="BA90" s="86"/>
      <c r="BB90" s="86"/>
      <c r="BC90" s="86"/>
      <c r="BD90" s="86"/>
      <c r="BE90" s="86"/>
      <c r="BF90" s="87"/>
      <c r="BG90" s="37"/>
    </row>
    <row r="91" s="2" customFormat="1" ht="10.8" customHeight="1">
      <c r="A91" s="37"/>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3"/>
      <c r="AS91" s="88"/>
      <c r="AT91" s="89"/>
      <c r="AU91" s="90"/>
      <c r="AV91" s="90"/>
      <c r="AW91" s="90"/>
      <c r="AX91" s="90"/>
      <c r="AY91" s="90"/>
      <c r="AZ91" s="90"/>
      <c r="BA91" s="90"/>
      <c r="BB91" s="90"/>
      <c r="BC91" s="90"/>
      <c r="BD91" s="90"/>
      <c r="BE91" s="90"/>
      <c r="BF91" s="91"/>
      <c r="BG91" s="37"/>
    </row>
    <row r="92" s="2" customFormat="1" ht="29.28" customHeight="1">
      <c r="A92" s="37"/>
      <c r="B92" s="38"/>
      <c r="C92" s="92" t="s">
        <v>56</v>
      </c>
      <c r="D92" s="93"/>
      <c r="E92" s="93"/>
      <c r="F92" s="93"/>
      <c r="G92" s="93"/>
      <c r="H92" s="94"/>
      <c r="I92" s="95" t="s">
        <v>57</v>
      </c>
      <c r="J92" s="93"/>
      <c r="K92" s="93"/>
      <c r="L92" s="93"/>
      <c r="M92" s="93"/>
      <c r="N92" s="93"/>
      <c r="O92" s="93"/>
      <c r="P92" s="93"/>
      <c r="Q92" s="93"/>
      <c r="R92" s="93"/>
      <c r="S92" s="93"/>
      <c r="T92" s="93"/>
      <c r="U92" s="93"/>
      <c r="V92" s="93"/>
      <c r="W92" s="93"/>
      <c r="X92" s="93"/>
      <c r="Y92" s="93"/>
      <c r="Z92" s="93"/>
      <c r="AA92" s="93"/>
      <c r="AB92" s="93"/>
      <c r="AC92" s="93"/>
      <c r="AD92" s="93"/>
      <c r="AE92" s="93"/>
      <c r="AF92" s="93"/>
      <c r="AG92" s="96" t="s">
        <v>58</v>
      </c>
      <c r="AH92" s="93"/>
      <c r="AI92" s="93"/>
      <c r="AJ92" s="93"/>
      <c r="AK92" s="93"/>
      <c r="AL92" s="93"/>
      <c r="AM92" s="93"/>
      <c r="AN92" s="95" t="s">
        <v>59</v>
      </c>
      <c r="AO92" s="93"/>
      <c r="AP92" s="97"/>
      <c r="AQ92" s="98" t="s">
        <v>60</v>
      </c>
      <c r="AR92" s="43"/>
      <c r="AS92" s="99" t="s">
        <v>61</v>
      </c>
      <c r="AT92" s="100" t="s">
        <v>62</v>
      </c>
      <c r="AU92" s="100" t="s">
        <v>63</v>
      </c>
      <c r="AV92" s="100" t="s">
        <v>64</v>
      </c>
      <c r="AW92" s="100" t="s">
        <v>65</v>
      </c>
      <c r="AX92" s="100" t="s">
        <v>66</v>
      </c>
      <c r="AY92" s="100" t="s">
        <v>67</v>
      </c>
      <c r="AZ92" s="100" t="s">
        <v>68</v>
      </c>
      <c r="BA92" s="100" t="s">
        <v>69</v>
      </c>
      <c r="BB92" s="100" t="s">
        <v>70</v>
      </c>
      <c r="BC92" s="100" t="s">
        <v>71</v>
      </c>
      <c r="BD92" s="100" t="s">
        <v>72</v>
      </c>
      <c r="BE92" s="100" t="s">
        <v>73</v>
      </c>
      <c r="BF92" s="101" t="s">
        <v>74</v>
      </c>
      <c r="BG92" s="37"/>
    </row>
    <row r="93" s="2" customFormat="1" ht="10.8" customHeight="1">
      <c r="A93" s="37"/>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3"/>
      <c r="AS93" s="102"/>
      <c r="AT93" s="103"/>
      <c r="AU93" s="103"/>
      <c r="AV93" s="103"/>
      <c r="AW93" s="103"/>
      <c r="AX93" s="103"/>
      <c r="AY93" s="103"/>
      <c r="AZ93" s="103"/>
      <c r="BA93" s="103"/>
      <c r="BB93" s="103"/>
      <c r="BC93" s="103"/>
      <c r="BD93" s="103"/>
      <c r="BE93" s="103"/>
      <c r="BF93" s="104"/>
      <c r="BG93" s="37"/>
    </row>
    <row r="94" s="6" customFormat="1" ht="32.4" customHeight="1">
      <c r="A94" s="6"/>
      <c r="B94" s="105"/>
      <c r="C94" s="106" t="s">
        <v>75</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8">
        <f>ROUND(SUM(AG95:AG100),2)</f>
        <v>0</v>
      </c>
      <c r="AH94" s="108"/>
      <c r="AI94" s="108"/>
      <c r="AJ94" s="108"/>
      <c r="AK94" s="108"/>
      <c r="AL94" s="108"/>
      <c r="AM94" s="108"/>
      <c r="AN94" s="109">
        <f>SUM(AG94,AV94)</f>
        <v>0</v>
      </c>
      <c r="AO94" s="109"/>
      <c r="AP94" s="109"/>
      <c r="AQ94" s="110" t="s">
        <v>1</v>
      </c>
      <c r="AR94" s="111"/>
      <c r="AS94" s="112">
        <f>ROUND(SUM(AS95:AS100),2)</f>
        <v>0</v>
      </c>
      <c r="AT94" s="113">
        <f>ROUND(SUM(AT95:AT100),2)</f>
        <v>0</v>
      </c>
      <c r="AU94" s="114">
        <f>ROUND(SUM(AU95:AU100),2)</f>
        <v>0</v>
      </c>
      <c r="AV94" s="114">
        <f>ROUND(SUM(AX94:AY94),2)</f>
        <v>0</v>
      </c>
      <c r="AW94" s="115">
        <f>ROUND(SUM(AW95:AW100),5)</f>
        <v>0</v>
      </c>
      <c r="AX94" s="114">
        <f>ROUND(BB94*L29,2)</f>
        <v>0</v>
      </c>
      <c r="AY94" s="114">
        <f>ROUND(BC94*L30,2)</f>
        <v>0</v>
      </c>
      <c r="AZ94" s="114">
        <f>ROUND(BD94*L29,2)</f>
        <v>0</v>
      </c>
      <c r="BA94" s="114">
        <f>ROUND(BE94*L30,2)</f>
        <v>0</v>
      </c>
      <c r="BB94" s="114">
        <f>ROUND(SUM(BB95:BB100),2)</f>
        <v>0</v>
      </c>
      <c r="BC94" s="114">
        <f>ROUND(SUM(BC95:BC100),2)</f>
        <v>0</v>
      </c>
      <c r="BD94" s="114">
        <f>ROUND(SUM(BD95:BD100),2)</f>
        <v>0</v>
      </c>
      <c r="BE94" s="114">
        <f>ROUND(SUM(BE95:BE100),2)</f>
        <v>0</v>
      </c>
      <c r="BF94" s="116">
        <f>ROUND(SUM(BF95:BF100),2)</f>
        <v>0</v>
      </c>
      <c r="BG94" s="6"/>
      <c r="BS94" s="117" t="s">
        <v>76</v>
      </c>
      <c r="BT94" s="117" t="s">
        <v>77</v>
      </c>
      <c r="BU94" s="118" t="s">
        <v>78</v>
      </c>
      <c r="BV94" s="117" t="s">
        <v>79</v>
      </c>
      <c r="BW94" s="117" t="s">
        <v>6</v>
      </c>
      <c r="BX94" s="117" t="s">
        <v>80</v>
      </c>
      <c r="CL94" s="117" t="s">
        <v>1</v>
      </c>
    </row>
    <row r="95" s="7" customFormat="1" ht="16.5" customHeight="1">
      <c r="A95" s="119" t="s">
        <v>81</v>
      </c>
      <c r="B95" s="120"/>
      <c r="C95" s="121"/>
      <c r="D95" s="122" t="s">
        <v>82</v>
      </c>
      <c r="E95" s="122"/>
      <c r="F95" s="122"/>
      <c r="G95" s="122"/>
      <c r="H95" s="122"/>
      <c r="I95" s="123"/>
      <c r="J95" s="122" t="s">
        <v>83</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'SO 101 - MK Smetanova'!K32</f>
        <v>0</v>
      </c>
      <c r="AH95" s="123"/>
      <c r="AI95" s="123"/>
      <c r="AJ95" s="123"/>
      <c r="AK95" s="123"/>
      <c r="AL95" s="123"/>
      <c r="AM95" s="123"/>
      <c r="AN95" s="124">
        <f>SUM(AG95,AV95)</f>
        <v>0</v>
      </c>
      <c r="AO95" s="123"/>
      <c r="AP95" s="123"/>
      <c r="AQ95" s="125" t="s">
        <v>84</v>
      </c>
      <c r="AR95" s="126"/>
      <c r="AS95" s="127">
        <f>'SO 101 - MK Smetanova'!K30</f>
        <v>0</v>
      </c>
      <c r="AT95" s="128">
        <f>'SO 101 - MK Smetanova'!K31</f>
        <v>0</v>
      </c>
      <c r="AU95" s="128">
        <v>0</v>
      </c>
      <c r="AV95" s="128">
        <f>ROUND(SUM(AX95:AY95),2)</f>
        <v>0</v>
      </c>
      <c r="AW95" s="129">
        <f>'SO 101 - MK Smetanova'!T125</f>
        <v>0</v>
      </c>
      <c r="AX95" s="128">
        <f>'SO 101 - MK Smetanova'!K35</f>
        <v>0</v>
      </c>
      <c r="AY95" s="128">
        <f>'SO 101 - MK Smetanova'!K36</f>
        <v>0</v>
      </c>
      <c r="AZ95" s="128">
        <f>'SO 101 - MK Smetanova'!K37</f>
        <v>0</v>
      </c>
      <c r="BA95" s="128">
        <f>'SO 101 - MK Smetanova'!K38</f>
        <v>0</v>
      </c>
      <c r="BB95" s="128">
        <f>'SO 101 - MK Smetanova'!F35</f>
        <v>0</v>
      </c>
      <c r="BC95" s="128">
        <f>'SO 101 - MK Smetanova'!F36</f>
        <v>0</v>
      </c>
      <c r="BD95" s="128">
        <f>'SO 101 - MK Smetanova'!F37</f>
        <v>0</v>
      </c>
      <c r="BE95" s="128">
        <f>'SO 101 - MK Smetanova'!F38</f>
        <v>0</v>
      </c>
      <c r="BF95" s="130">
        <f>'SO 101 - MK Smetanova'!F39</f>
        <v>0</v>
      </c>
      <c r="BG95" s="7"/>
      <c r="BT95" s="131" t="s">
        <v>85</v>
      </c>
      <c r="BV95" s="131" t="s">
        <v>79</v>
      </c>
      <c r="BW95" s="131" t="s">
        <v>86</v>
      </c>
      <c r="BX95" s="131" t="s">
        <v>6</v>
      </c>
      <c r="CL95" s="131" t="s">
        <v>1</v>
      </c>
      <c r="CM95" s="131" t="s">
        <v>87</v>
      </c>
    </row>
    <row r="96" s="7" customFormat="1" ht="16.5" customHeight="1">
      <c r="A96" s="119" t="s">
        <v>81</v>
      </c>
      <c r="B96" s="120"/>
      <c r="C96" s="121"/>
      <c r="D96" s="122" t="s">
        <v>88</v>
      </c>
      <c r="E96" s="122"/>
      <c r="F96" s="122"/>
      <c r="G96" s="122"/>
      <c r="H96" s="122"/>
      <c r="I96" s="123"/>
      <c r="J96" s="122" t="s">
        <v>89</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4">
        <f>'SO 151 - DIO'!K32</f>
        <v>0</v>
      </c>
      <c r="AH96" s="123"/>
      <c r="AI96" s="123"/>
      <c r="AJ96" s="123"/>
      <c r="AK96" s="123"/>
      <c r="AL96" s="123"/>
      <c r="AM96" s="123"/>
      <c r="AN96" s="124">
        <f>SUM(AG96,AV96)</f>
        <v>0</v>
      </c>
      <c r="AO96" s="123"/>
      <c r="AP96" s="123"/>
      <c r="AQ96" s="125" t="s">
        <v>84</v>
      </c>
      <c r="AR96" s="126"/>
      <c r="AS96" s="127">
        <f>'SO 151 - DIO'!K30</f>
        <v>0</v>
      </c>
      <c r="AT96" s="128">
        <f>'SO 151 - DIO'!K31</f>
        <v>0</v>
      </c>
      <c r="AU96" s="128">
        <v>0</v>
      </c>
      <c r="AV96" s="128">
        <f>ROUND(SUM(AX96:AY96),2)</f>
        <v>0</v>
      </c>
      <c r="AW96" s="129">
        <f>'SO 151 - DIO'!T116</f>
        <v>0</v>
      </c>
      <c r="AX96" s="128">
        <f>'SO 151 - DIO'!K35</f>
        <v>0</v>
      </c>
      <c r="AY96" s="128">
        <f>'SO 151 - DIO'!K36</f>
        <v>0</v>
      </c>
      <c r="AZ96" s="128">
        <f>'SO 151 - DIO'!K37</f>
        <v>0</v>
      </c>
      <c r="BA96" s="128">
        <f>'SO 151 - DIO'!K38</f>
        <v>0</v>
      </c>
      <c r="BB96" s="128">
        <f>'SO 151 - DIO'!F35</f>
        <v>0</v>
      </c>
      <c r="BC96" s="128">
        <f>'SO 151 - DIO'!F36</f>
        <v>0</v>
      </c>
      <c r="BD96" s="128">
        <f>'SO 151 - DIO'!F37</f>
        <v>0</v>
      </c>
      <c r="BE96" s="128">
        <f>'SO 151 - DIO'!F38</f>
        <v>0</v>
      </c>
      <c r="BF96" s="130">
        <f>'SO 151 - DIO'!F39</f>
        <v>0</v>
      </c>
      <c r="BG96" s="7"/>
      <c r="BT96" s="131" t="s">
        <v>85</v>
      </c>
      <c r="BV96" s="131" t="s">
        <v>79</v>
      </c>
      <c r="BW96" s="131" t="s">
        <v>90</v>
      </c>
      <c r="BX96" s="131" t="s">
        <v>6</v>
      </c>
      <c r="CL96" s="131" t="s">
        <v>1</v>
      </c>
      <c r="CM96" s="131" t="s">
        <v>87</v>
      </c>
    </row>
    <row r="97" s="7" customFormat="1" ht="16.5" customHeight="1">
      <c r="A97" s="119" t="s">
        <v>81</v>
      </c>
      <c r="B97" s="120"/>
      <c r="C97" s="121"/>
      <c r="D97" s="122" t="s">
        <v>91</v>
      </c>
      <c r="E97" s="122"/>
      <c r="F97" s="122"/>
      <c r="G97" s="122"/>
      <c r="H97" s="122"/>
      <c r="I97" s="123"/>
      <c r="J97" s="122" t="s">
        <v>92</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'SO 401 - Veřejné osvětlení'!K32</f>
        <v>0</v>
      </c>
      <c r="AH97" s="123"/>
      <c r="AI97" s="123"/>
      <c r="AJ97" s="123"/>
      <c r="AK97" s="123"/>
      <c r="AL97" s="123"/>
      <c r="AM97" s="123"/>
      <c r="AN97" s="124">
        <f>SUM(AG97,AV97)</f>
        <v>0</v>
      </c>
      <c r="AO97" s="123"/>
      <c r="AP97" s="123"/>
      <c r="AQ97" s="125" t="s">
        <v>84</v>
      </c>
      <c r="AR97" s="126"/>
      <c r="AS97" s="127">
        <f>'SO 401 - Veřejné osvětlení'!K30</f>
        <v>0</v>
      </c>
      <c r="AT97" s="128">
        <f>'SO 401 - Veřejné osvětlení'!K31</f>
        <v>0</v>
      </c>
      <c r="AU97" s="128">
        <v>0</v>
      </c>
      <c r="AV97" s="128">
        <f>ROUND(SUM(AX97:AY97),2)</f>
        <v>0</v>
      </c>
      <c r="AW97" s="129">
        <f>'SO 401 - Veřejné osvětlení'!T120</f>
        <v>0</v>
      </c>
      <c r="AX97" s="128">
        <f>'SO 401 - Veřejné osvětlení'!K35</f>
        <v>0</v>
      </c>
      <c r="AY97" s="128">
        <f>'SO 401 - Veřejné osvětlení'!K36</f>
        <v>0</v>
      </c>
      <c r="AZ97" s="128">
        <f>'SO 401 - Veřejné osvětlení'!K37</f>
        <v>0</v>
      </c>
      <c r="BA97" s="128">
        <f>'SO 401 - Veřejné osvětlení'!K38</f>
        <v>0</v>
      </c>
      <c r="BB97" s="128">
        <f>'SO 401 - Veřejné osvětlení'!F35</f>
        <v>0</v>
      </c>
      <c r="BC97" s="128">
        <f>'SO 401 - Veřejné osvětlení'!F36</f>
        <v>0</v>
      </c>
      <c r="BD97" s="128">
        <f>'SO 401 - Veřejné osvětlení'!F37</f>
        <v>0</v>
      </c>
      <c r="BE97" s="128">
        <f>'SO 401 - Veřejné osvětlení'!F38</f>
        <v>0</v>
      </c>
      <c r="BF97" s="130">
        <f>'SO 401 - Veřejné osvětlení'!F39</f>
        <v>0</v>
      </c>
      <c r="BG97" s="7"/>
      <c r="BT97" s="131" t="s">
        <v>85</v>
      </c>
      <c r="BV97" s="131" t="s">
        <v>79</v>
      </c>
      <c r="BW97" s="131" t="s">
        <v>93</v>
      </c>
      <c r="BX97" s="131" t="s">
        <v>6</v>
      </c>
      <c r="CL97" s="131" t="s">
        <v>1</v>
      </c>
      <c r="CM97" s="131" t="s">
        <v>87</v>
      </c>
    </row>
    <row r="98" s="7" customFormat="1" ht="37.5" customHeight="1">
      <c r="A98" s="119" t="s">
        <v>81</v>
      </c>
      <c r="B98" s="120"/>
      <c r="C98" s="121"/>
      <c r="D98" s="122" t="s">
        <v>94</v>
      </c>
      <c r="E98" s="122"/>
      <c r="F98" s="122"/>
      <c r="G98" s="122"/>
      <c r="H98" s="122"/>
      <c r="I98" s="123"/>
      <c r="J98" s="122" t="s">
        <v>95</v>
      </c>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4">
        <f>'SO 411, 421 - Přeložka ka...'!K32</f>
        <v>0</v>
      </c>
      <c r="AH98" s="123"/>
      <c r="AI98" s="123"/>
      <c r="AJ98" s="123"/>
      <c r="AK98" s="123"/>
      <c r="AL98" s="123"/>
      <c r="AM98" s="123"/>
      <c r="AN98" s="124">
        <f>SUM(AG98,AV98)</f>
        <v>0</v>
      </c>
      <c r="AO98" s="123"/>
      <c r="AP98" s="123"/>
      <c r="AQ98" s="125" t="s">
        <v>84</v>
      </c>
      <c r="AR98" s="126"/>
      <c r="AS98" s="127">
        <f>'SO 411, 421 - Přeložka ka...'!K30</f>
        <v>0</v>
      </c>
      <c r="AT98" s="128">
        <f>'SO 411, 421 - Přeložka ka...'!K31</f>
        <v>0</v>
      </c>
      <c r="AU98" s="128">
        <v>0</v>
      </c>
      <c r="AV98" s="128">
        <f>ROUND(SUM(AX98:AY98),2)</f>
        <v>0</v>
      </c>
      <c r="AW98" s="129">
        <f>'SO 411, 421 - Přeložka ka...'!T120</f>
        <v>0</v>
      </c>
      <c r="AX98" s="128">
        <f>'SO 411, 421 - Přeložka ka...'!K35</f>
        <v>0</v>
      </c>
      <c r="AY98" s="128">
        <f>'SO 411, 421 - Přeložka ka...'!K36</f>
        <v>0</v>
      </c>
      <c r="AZ98" s="128">
        <f>'SO 411, 421 - Přeložka ka...'!K37</f>
        <v>0</v>
      </c>
      <c r="BA98" s="128">
        <f>'SO 411, 421 - Přeložka ka...'!K38</f>
        <v>0</v>
      </c>
      <c r="BB98" s="128">
        <f>'SO 411, 421 - Přeložka ka...'!F35</f>
        <v>0</v>
      </c>
      <c r="BC98" s="128">
        <f>'SO 411, 421 - Přeložka ka...'!F36</f>
        <v>0</v>
      </c>
      <c r="BD98" s="128">
        <f>'SO 411, 421 - Přeložka ka...'!F37</f>
        <v>0</v>
      </c>
      <c r="BE98" s="128">
        <f>'SO 411, 421 - Přeložka ka...'!F38</f>
        <v>0</v>
      </c>
      <c r="BF98" s="130">
        <f>'SO 411, 421 - Přeložka ka...'!F39</f>
        <v>0</v>
      </c>
      <c r="BG98" s="7"/>
      <c r="BT98" s="131" t="s">
        <v>85</v>
      </c>
      <c r="BV98" s="131" t="s">
        <v>79</v>
      </c>
      <c r="BW98" s="131" t="s">
        <v>96</v>
      </c>
      <c r="BX98" s="131" t="s">
        <v>6</v>
      </c>
      <c r="CL98" s="131" t="s">
        <v>1</v>
      </c>
      <c r="CM98" s="131" t="s">
        <v>87</v>
      </c>
    </row>
    <row r="99" s="7" customFormat="1" ht="16.5" customHeight="1">
      <c r="A99" s="119" t="s">
        <v>81</v>
      </c>
      <c r="B99" s="120"/>
      <c r="C99" s="121"/>
      <c r="D99" s="122" t="s">
        <v>97</v>
      </c>
      <c r="E99" s="122"/>
      <c r="F99" s="122"/>
      <c r="G99" s="122"/>
      <c r="H99" s="122"/>
      <c r="I99" s="123"/>
      <c r="J99" s="122" t="s">
        <v>98</v>
      </c>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4">
        <f>'SO 501 - Přeložka STL ply...'!K32</f>
        <v>0</v>
      </c>
      <c r="AH99" s="123"/>
      <c r="AI99" s="123"/>
      <c r="AJ99" s="123"/>
      <c r="AK99" s="123"/>
      <c r="AL99" s="123"/>
      <c r="AM99" s="123"/>
      <c r="AN99" s="124">
        <f>SUM(AG99,AV99)</f>
        <v>0</v>
      </c>
      <c r="AO99" s="123"/>
      <c r="AP99" s="123"/>
      <c r="AQ99" s="125" t="s">
        <v>84</v>
      </c>
      <c r="AR99" s="126"/>
      <c r="AS99" s="127">
        <f>'SO 501 - Přeložka STL ply...'!K30</f>
        <v>0</v>
      </c>
      <c r="AT99" s="128">
        <f>'SO 501 - Přeložka STL ply...'!K31</f>
        <v>0</v>
      </c>
      <c r="AU99" s="128">
        <v>0</v>
      </c>
      <c r="AV99" s="128">
        <f>ROUND(SUM(AX99:AY99),2)</f>
        <v>0</v>
      </c>
      <c r="AW99" s="129">
        <f>'SO 501 - Přeložka STL ply...'!T125</f>
        <v>0</v>
      </c>
      <c r="AX99" s="128">
        <f>'SO 501 - Přeložka STL ply...'!K35</f>
        <v>0</v>
      </c>
      <c r="AY99" s="128">
        <f>'SO 501 - Přeložka STL ply...'!K36</f>
        <v>0</v>
      </c>
      <c r="AZ99" s="128">
        <f>'SO 501 - Přeložka STL ply...'!K37</f>
        <v>0</v>
      </c>
      <c r="BA99" s="128">
        <f>'SO 501 - Přeložka STL ply...'!K38</f>
        <v>0</v>
      </c>
      <c r="BB99" s="128">
        <f>'SO 501 - Přeložka STL ply...'!F35</f>
        <v>0</v>
      </c>
      <c r="BC99" s="128">
        <f>'SO 501 - Přeložka STL ply...'!F36</f>
        <v>0</v>
      </c>
      <c r="BD99" s="128">
        <f>'SO 501 - Přeložka STL ply...'!F37</f>
        <v>0</v>
      </c>
      <c r="BE99" s="128">
        <f>'SO 501 - Přeložka STL ply...'!F38</f>
        <v>0</v>
      </c>
      <c r="BF99" s="130">
        <f>'SO 501 - Přeložka STL ply...'!F39</f>
        <v>0</v>
      </c>
      <c r="BG99" s="7"/>
      <c r="BT99" s="131" t="s">
        <v>85</v>
      </c>
      <c r="BV99" s="131" t="s">
        <v>79</v>
      </c>
      <c r="BW99" s="131" t="s">
        <v>99</v>
      </c>
      <c r="BX99" s="131" t="s">
        <v>6</v>
      </c>
      <c r="CL99" s="131" t="s">
        <v>1</v>
      </c>
      <c r="CM99" s="131" t="s">
        <v>87</v>
      </c>
    </row>
    <row r="100" s="7" customFormat="1" ht="16.5" customHeight="1">
      <c r="A100" s="119" t="s">
        <v>81</v>
      </c>
      <c r="B100" s="120"/>
      <c r="C100" s="121"/>
      <c r="D100" s="122" t="s">
        <v>100</v>
      </c>
      <c r="E100" s="122"/>
      <c r="F100" s="122"/>
      <c r="G100" s="122"/>
      <c r="H100" s="122"/>
      <c r="I100" s="123"/>
      <c r="J100" s="122" t="s">
        <v>101</v>
      </c>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4">
        <f>'VON - Vedlejší a ostatní ...'!K32</f>
        <v>0</v>
      </c>
      <c r="AH100" s="123"/>
      <c r="AI100" s="123"/>
      <c r="AJ100" s="123"/>
      <c r="AK100" s="123"/>
      <c r="AL100" s="123"/>
      <c r="AM100" s="123"/>
      <c r="AN100" s="124">
        <f>SUM(AG100,AV100)</f>
        <v>0</v>
      </c>
      <c r="AO100" s="123"/>
      <c r="AP100" s="123"/>
      <c r="AQ100" s="125" t="s">
        <v>100</v>
      </c>
      <c r="AR100" s="126"/>
      <c r="AS100" s="132">
        <f>'VON - Vedlejší a ostatní ...'!K30</f>
        <v>0</v>
      </c>
      <c r="AT100" s="133">
        <f>'VON - Vedlejší a ostatní ...'!K31</f>
        <v>0</v>
      </c>
      <c r="AU100" s="133">
        <v>0</v>
      </c>
      <c r="AV100" s="133">
        <f>ROUND(SUM(AX100:AY100),2)</f>
        <v>0</v>
      </c>
      <c r="AW100" s="134">
        <f>'VON - Vedlejší a ostatní ...'!T120</f>
        <v>0</v>
      </c>
      <c r="AX100" s="133">
        <f>'VON - Vedlejší a ostatní ...'!K35</f>
        <v>0</v>
      </c>
      <c r="AY100" s="133">
        <f>'VON - Vedlejší a ostatní ...'!K36</f>
        <v>0</v>
      </c>
      <c r="AZ100" s="133">
        <f>'VON - Vedlejší a ostatní ...'!K37</f>
        <v>0</v>
      </c>
      <c r="BA100" s="133">
        <f>'VON - Vedlejší a ostatní ...'!K38</f>
        <v>0</v>
      </c>
      <c r="BB100" s="133">
        <f>'VON - Vedlejší a ostatní ...'!F35</f>
        <v>0</v>
      </c>
      <c r="BC100" s="133">
        <f>'VON - Vedlejší a ostatní ...'!F36</f>
        <v>0</v>
      </c>
      <c r="BD100" s="133">
        <f>'VON - Vedlejší a ostatní ...'!F37</f>
        <v>0</v>
      </c>
      <c r="BE100" s="133">
        <f>'VON - Vedlejší a ostatní ...'!F38</f>
        <v>0</v>
      </c>
      <c r="BF100" s="135">
        <f>'VON - Vedlejší a ostatní ...'!F39</f>
        <v>0</v>
      </c>
      <c r="BG100" s="7"/>
      <c r="BT100" s="131" t="s">
        <v>85</v>
      </c>
      <c r="BV100" s="131" t="s">
        <v>79</v>
      </c>
      <c r="BW100" s="131" t="s">
        <v>102</v>
      </c>
      <c r="BX100" s="131" t="s">
        <v>6</v>
      </c>
      <c r="CL100" s="131" t="s">
        <v>1</v>
      </c>
      <c r="CM100" s="131" t="s">
        <v>87</v>
      </c>
    </row>
    <row r="101" s="2" customFormat="1" ht="30" customHeight="1">
      <c r="A101" s="37"/>
      <c r="B101" s="38"/>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43"/>
      <c r="AS101" s="37"/>
      <c r="AT101" s="37"/>
      <c r="AU101" s="37"/>
      <c r="AV101" s="37"/>
      <c r="AW101" s="37"/>
      <c r="AX101" s="37"/>
      <c r="AY101" s="37"/>
      <c r="AZ101" s="37"/>
      <c r="BA101" s="37"/>
      <c r="BB101" s="37"/>
      <c r="BC101" s="37"/>
      <c r="BD101" s="37"/>
      <c r="BE101" s="37"/>
      <c r="BF101" s="37"/>
      <c r="BG101" s="37"/>
    </row>
    <row r="102" s="2" customFormat="1" ht="6.96" customHeight="1">
      <c r="A102" s="37"/>
      <c r="B102" s="65"/>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43"/>
      <c r="AS102" s="37"/>
      <c r="AT102" s="37"/>
      <c r="AU102" s="37"/>
      <c r="AV102" s="37"/>
      <c r="AW102" s="37"/>
      <c r="AX102" s="37"/>
      <c r="AY102" s="37"/>
      <c r="AZ102" s="37"/>
      <c r="BA102" s="37"/>
      <c r="BB102" s="37"/>
      <c r="BC102" s="37"/>
      <c r="BD102" s="37"/>
      <c r="BE102" s="37"/>
      <c r="BF102" s="37"/>
      <c r="BG102" s="37"/>
    </row>
  </sheetData>
  <sheetProtection sheet="1" formatColumns="0" formatRows="0" objects="1" scenarios="1" spinCount="100000" saltValue="70LX8EngrlpSTp1nWRRX8hJ14o0HNkJkNQ7zrt5dPHLeghWq7hfhMf95IsGsQ+xvxptnvzjSQqdkAaGBgFH4Tw==" hashValue="T/Am7V26Xg6RxaI/GBjSAuzB/bsIXOMCmlT5aPTpOsWFU63lXd0oJvgWol5adyNGdot/7i4EHidlRkcTkc03Sw==" algorithmName="SHA-512" password="CC35"/>
  <mergeCells count="62">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G94:AM94"/>
    <mergeCell ref="AN94:AP94"/>
    <mergeCell ref="BG5:BG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G2"/>
  </mergeCells>
  <hyperlinks>
    <hyperlink ref="A95" location="'SO 101 - MK Smetanova'!C2" display="/"/>
    <hyperlink ref="A96" location="'SO 151 - DIO'!C2" display="/"/>
    <hyperlink ref="A97" location="'SO 401 - Veřejné osvětlení'!C2" display="/"/>
    <hyperlink ref="A98" location="'SO 411, 421 - Přeložka ka...'!C2" display="/"/>
    <hyperlink ref="A99" location="'SO 501 - Přeložka STL ply...'!C2" display="/"/>
    <hyperlink ref="A100"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86</v>
      </c>
    </row>
    <row r="3" s="1" customFormat="1" ht="6.96" customHeight="1">
      <c r="B3" s="136"/>
      <c r="C3" s="137"/>
      <c r="D3" s="137"/>
      <c r="E3" s="137"/>
      <c r="F3" s="137"/>
      <c r="G3" s="137"/>
      <c r="H3" s="137"/>
      <c r="I3" s="137"/>
      <c r="J3" s="137"/>
      <c r="K3" s="137"/>
      <c r="L3" s="137"/>
      <c r="M3" s="19"/>
      <c r="AT3" s="16" t="s">
        <v>87</v>
      </c>
    </row>
    <row r="4" s="1" customFormat="1" ht="24.96" customHeight="1">
      <c r="B4" s="19"/>
      <c r="D4" s="138" t="s">
        <v>103</v>
      </c>
      <c r="M4" s="19"/>
      <c r="N4" s="139" t="s">
        <v>11</v>
      </c>
      <c r="AT4" s="16" t="s">
        <v>4</v>
      </c>
    </row>
    <row r="5" s="1" customFormat="1" ht="6.96" customHeight="1">
      <c r="B5" s="19"/>
      <c r="M5" s="19"/>
    </row>
    <row r="6" s="1" customFormat="1" ht="12" customHeight="1">
      <c r="B6" s="19"/>
      <c r="D6" s="140" t="s">
        <v>17</v>
      </c>
      <c r="M6" s="19"/>
    </row>
    <row r="7" s="1" customFormat="1" ht="26.25" customHeight="1">
      <c r="B7" s="19"/>
      <c r="E7" s="141" t="str">
        <f>'Rekapitulace stavby'!K6</f>
        <v>Úprava uličního profilu Smetanovy ulice (úsek mezi ul. Chodská - Na Stráni)</v>
      </c>
      <c r="F7" s="140"/>
      <c r="G7" s="140"/>
      <c r="H7" s="140"/>
      <c r="M7" s="19"/>
    </row>
    <row r="8" s="2" customFormat="1" ht="12" customHeight="1">
      <c r="A8" s="37"/>
      <c r="B8" s="43"/>
      <c r="C8" s="37"/>
      <c r="D8" s="140" t="s">
        <v>104</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42" t="s">
        <v>105</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40" t="s">
        <v>19</v>
      </c>
      <c r="E11" s="37"/>
      <c r="F11" s="143" t="s">
        <v>1</v>
      </c>
      <c r="G11" s="37"/>
      <c r="H11" s="37"/>
      <c r="I11" s="140"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40" t="s">
        <v>21</v>
      </c>
      <c r="E12" s="37"/>
      <c r="F12" s="143" t="s">
        <v>15</v>
      </c>
      <c r="G12" s="37"/>
      <c r="H12" s="37"/>
      <c r="I12" s="140" t="s">
        <v>22</v>
      </c>
      <c r="J12" s="144" t="str">
        <f>'Rekapitulace stavby'!AN8</f>
        <v>7. 5. 2021</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40" t="s">
        <v>24</v>
      </c>
      <c r="E14" s="37"/>
      <c r="F14" s="37"/>
      <c r="G14" s="37"/>
      <c r="H14" s="37"/>
      <c r="I14" s="140" t="s">
        <v>25</v>
      </c>
      <c r="J14" s="143" t="s">
        <v>1</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26</v>
      </c>
      <c r="F15" s="37"/>
      <c r="G15" s="37"/>
      <c r="H15" s="37"/>
      <c r="I15" s="140" t="s">
        <v>27</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40" t="s">
        <v>28</v>
      </c>
      <c r="E17" s="37"/>
      <c r="F17" s="37"/>
      <c r="G17" s="37"/>
      <c r="H17" s="37"/>
      <c r="I17" s="140" t="s">
        <v>25</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40" t="s">
        <v>27</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40" t="s">
        <v>30</v>
      </c>
      <c r="E20" s="37"/>
      <c r="F20" s="37"/>
      <c r="G20" s="37"/>
      <c r="H20" s="37"/>
      <c r="I20" s="140" t="s">
        <v>25</v>
      </c>
      <c r="J20" s="143" t="s">
        <v>1</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31</v>
      </c>
      <c r="F21" s="37"/>
      <c r="G21" s="37"/>
      <c r="H21" s="37"/>
      <c r="I21" s="140" t="s">
        <v>27</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40" t="s">
        <v>32</v>
      </c>
      <c r="E23" s="37"/>
      <c r="F23" s="37"/>
      <c r="G23" s="37"/>
      <c r="H23" s="37"/>
      <c r="I23" s="140" t="s">
        <v>25</v>
      </c>
      <c r="J23" s="143" t="s">
        <v>1</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
        <v>33</v>
      </c>
      <c r="F24" s="37"/>
      <c r="G24" s="37"/>
      <c r="H24" s="37"/>
      <c r="I24" s="140" t="s">
        <v>27</v>
      </c>
      <c r="J24" s="143" t="s">
        <v>1</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40" t="s">
        <v>34</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45"/>
      <c r="B27" s="146"/>
      <c r="C27" s="145"/>
      <c r="D27" s="145"/>
      <c r="E27" s="147" t="s">
        <v>1</v>
      </c>
      <c r="F27" s="147"/>
      <c r="G27" s="147"/>
      <c r="H27" s="147"/>
      <c r="I27" s="145"/>
      <c r="J27" s="145"/>
      <c r="K27" s="145"/>
      <c r="L27" s="145"/>
      <c r="M27" s="148"/>
      <c r="S27" s="145"/>
      <c r="T27" s="145"/>
      <c r="U27" s="145"/>
      <c r="V27" s="145"/>
      <c r="W27" s="145"/>
      <c r="X27" s="145"/>
      <c r="Y27" s="145"/>
      <c r="Z27" s="145"/>
      <c r="AA27" s="145"/>
      <c r="AB27" s="145"/>
      <c r="AC27" s="145"/>
      <c r="AD27" s="145"/>
      <c r="AE27" s="145"/>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49"/>
      <c r="E29" s="149"/>
      <c r="F29" s="149"/>
      <c r="G29" s="149"/>
      <c r="H29" s="149"/>
      <c r="I29" s="149"/>
      <c r="J29" s="149"/>
      <c r="K29" s="149"/>
      <c r="L29" s="149"/>
      <c r="M29" s="62"/>
      <c r="S29" s="37"/>
      <c r="T29" s="37"/>
      <c r="U29" s="37"/>
      <c r="V29" s="37"/>
      <c r="W29" s="37"/>
      <c r="X29" s="37"/>
      <c r="Y29" s="37"/>
      <c r="Z29" s="37"/>
      <c r="AA29" s="37"/>
      <c r="AB29" s="37"/>
      <c r="AC29" s="37"/>
      <c r="AD29" s="37"/>
      <c r="AE29" s="37"/>
    </row>
    <row r="30" s="2" customFormat="1">
      <c r="A30" s="37"/>
      <c r="B30" s="43"/>
      <c r="C30" s="37"/>
      <c r="D30" s="37"/>
      <c r="E30" s="140" t="s">
        <v>106</v>
      </c>
      <c r="F30" s="37"/>
      <c r="G30" s="37"/>
      <c r="H30" s="37"/>
      <c r="I30" s="37"/>
      <c r="J30" s="37"/>
      <c r="K30" s="150">
        <f>I96</f>
        <v>0</v>
      </c>
      <c r="L30" s="37"/>
      <c r="M30" s="62"/>
      <c r="S30" s="37"/>
      <c r="T30" s="37"/>
      <c r="U30" s="37"/>
      <c r="V30" s="37"/>
      <c r="W30" s="37"/>
      <c r="X30" s="37"/>
      <c r="Y30" s="37"/>
      <c r="Z30" s="37"/>
      <c r="AA30" s="37"/>
      <c r="AB30" s="37"/>
      <c r="AC30" s="37"/>
      <c r="AD30" s="37"/>
      <c r="AE30" s="37"/>
    </row>
    <row r="31" s="2" customFormat="1">
      <c r="A31" s="37"/>
      <c r="B31" s="43"/>
      <c r="C31" s="37"/>
      <c r="D31" s="37"/>
      <c r="E31" s="140" t="s">
        <v>107</v>
      </c>
      <c r="F31" s="37"/>
      <c r="G31" s="37"/>
      <c r="H31" s="37"/>
      <c r="I31" s="37"/>
      <c r="J31" s="37"/>
      <c r="K31" s="150">
        <f>J96</f>
        <v>0</v>
      </c>
      <c r="L31" s="37"/>
      <c r="M31" s="62"/>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37"/>
      <c r="K32" s="152">
        <f>ROUND(K125, 2)</f>
        <v>0</v>
      </c>
      <c r="L32" s="37"/>
      <c r="M32" s="62"/>
      <c r="S32" s="37"/>
      <c r="T32" s="37"/>
      <c r="U32" s="37"/>
      <c r="V32" s="37"/>
      <c r="W32" s="37"/>
      <c r="X32" s="37"/>
      <c r="Y32" s="37"/>
      <c r="Z32" s="37"/>
      <c r="AA32" s="37"/>
      <c r="AB32" s="37"/>
      <c r="AC32" s="37"/>
      <c r="AD32" s="37"/>
      <c r="AE32" s="37"/>
    </row>
    <row r="33" s="2" customFormat="1" ht="6.96" customHeight="1">
      <c r="A33" s="37"/>
      <c r="B33" s="43"/>
      <c r="C33" s="37"/>
      <c r="D33" s="149"/>
      <c r="E33" s="149"/>
      <c r="F33" s="149"/>
      <c r="G33" s="149"/>
      <c r="H33" s="149"/>
      <c r="I33" s="149"/>
      <c r="J33" s="149"/>
      <c r="K33" s="149"/>
      <c r="L33" s="149"/>
      <c r="M33" s="62"/>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37"/>
      <c r="K34" s="153" t="s">
        <v>38</v>
      </c>
      <c r="L34" s="37"/>
      <c r="M34" s="62"/>
      <c r="S34" s="37"/>
      <c r="T34" s="37"/>
      <c r="U34" s="37"/>
      <c r="V34" s="37"/>
      <c r="W34" s="37"/>
      <c r="X34" s="37"/>
      <c r="Y34" s="37"/>
      <c r="Z34" s="37"/>
      <c r="AA34" s="37"/>
      <c r="AB34" s="37"/>
      <c r="AC34" s="37"/>
      <c r="AD34" s="37"/>
      <c r="AE34" s="37"/>
    </row>
    <row r="35" s="2" customFormat="1" ht="14.4" customHeight="1">
      <c r="A35" s="37"/>
      <c r="B35" s="43"/>
      <c r="C35" s="37"/>
      <c r="D35" s="154" t="s">
        <v>39</v>
      </c>
      <c r="E35" s="140" t="s">
        <v>40</v>
      </c>
      <c r="F35" s="150">
        <f>ROUND((SUM(BE125:BE526)),  2)</f>
        <v>0</v>
      </c>
      <c r="G35" s="37"/>
      <c r="H35" s="37"/>
      <c r="I35" s="155">
        <v>0.20999999999999999</v>
      </c>
      <c r="J35" s="37"/>
      <c r="K35" s="150">
        <f>ROUND(((SUM(BE125:BE526))*I35),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40" t="s">
        <v>41</v>
      </c>
      <c r="F36" s="150">
        <f>ROUND((SUM(BF125:BF526)),  2)</f>
        <v>0</v>
      </c>
      <c r="G36" s="37"/>
      <c r="H36" s="37"/>
      <c r="I36" s="155">
        <v>0.14999999999999999</v>
      </c>
      <c r="J36" s="37"/>
      <c r="K36" s="150">
        <f>ROUND(((SUM(BF125:BF526))*I36),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40" t="s">
        <v>42</v>
      </c>
      <c r="F37" s="150">
        <f>ROUND((SUM(BG125:BG526)),  2)</f>
        <v>0</v>
      </c>
      <c r="G37" s="37"/>
      <c r="H37" s="37"/>
      <c r="I37" s="155">
        <v>0.20999999999999999</v>
      </c>
      <c r="J37" s="37"/>
      <c r="K37" s="150">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40" t="s">
        <v>43</v>
      </c>
      <c r="F38" s="150">
        <f>ROUND((SUM(BH125:BH526)),  2)</f>
        <v>0</v>
      </c>
      <c r="G38" s="37"/>
      <c r="H38" s="37"/>
      <c r="I38" s="155">
        <v>0.14999999999999999</v>
      </c>
      <c r="J38" s="37"/>
      <c r="K38" s="150">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40" t="s">
        <v>44</v>
      </c>
      <c r="F39" s="150">
        <f>ROUND((SUM(BI125:BI526)),  2)</f>
        <v>0</v>
      </c>
      <c r="G39" s="37"/>
      <c r="H39" s="37"/>
      <c r="I39" s="155">
        <v>0</v>
      </c>
      <c r="J39" s="37"/>
      <c r="K39" s="150">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56"/>
      <c r="D41" s="157" t="s">
        <v>45</v>
      </c>
      <c r="E41" s="158"/>
      <c r="F41" s="158"/>
      <c r="G41" s="159" t="s">
        <v>46</v>
      </c>
      <c r="H41" s="160" t="s">
        <v>47</v>
      </c>
      <c r="I41" s="158"/>
      <c r="J41" s="158"/>
      <c r="K41" s="161">
        <f>SUM(K32:K39)</f>
        <v>0</v>
      </c>
      <c r="L41" s="162"/>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63" t="s">
        <v>48</v>
      </c>
      <c r="E50" s="164"/>
      <c r="F50" s="164"/>
      <c r="G50" s="163" t="s">
        <v>49</v>
      </c>
      <c r="H50" s="164"/>
      <c r="I50" s="164"/>
      <c r="J50" s="164"/>
      <c r="K50" s="164"/>
      <c r="L50" s="164"/>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65" t="s">
        <v>50</v>
      </c>
      <c r="E61" s="166"/>
      <c r="F61" s="167" t="s">
        <v>51</v>
      </c>
      <c r="G61" s="165" t="s">
        <v>50</v>
      </c>
      <c r="H61" s="166"/>
      <c r="I61" s="166"/>
      <c r="J61" s="168" t="s">
        <v>51</v>
      </c>
      <c r="K61" s="166"/>
      <c r="L61" s="166"/>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63" t="s">
        <v>52</v>
      </c>
      <c r="E65" s="169"/>
      <c r="F65" s="169"/>
      <c r="G65" s="163" t="s">
        <v>53</v>
      </c>
      <c r="H65" s="169"/>
      <c r="I65" s="169"/>
      <c r="J65" s="169"/>
      <c r="K65" s="169"/>
      <c r="L65" s="169"/>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65" t="s">
        <v>50</v>
      </c>
      <c r="E76" s="166"/>
      <c r="F76" s="167" t="s">
        <v>51</v>
      </c>
      <c r="G76" s="165" t="s">
        <v>50</v>
      </c>
      <c r="H76" s="166"/>
      <c r="I76" s="166"/>
      <c r="J76" s="168" t="s">
        <v>51</v>
      </c>
      <c r="K76" s="166"/>
      <c r="L76" s="166"/>
      <c r="M76" s="62"/>
      <c r="S76" s="37"/>
      <c r="T76" s="37"/>
      <c r="U76" s="37"/>
      <c r="V76" s="37"/>
      <c r="W76" s="37"/>
      <c r="X76" s="37"/>
      <c r="Y76" s="37"/>
      <c r="Z76" s="37"/>
      <c r="AA76" s="37"/>
      <c r="AB76" s="37"/>
      <c r="AC76" s="37"/>
      <c r="AD76" s="37"/>
      <c r="AE76" s="37"/>
    </row>
    <row r="77" s="2" customFormat="1" ht="14.4" customHeight="1">
      <c r="A77" s="37"/>
      <c r="B77" s="170"/>
      <c r="C77" s="171"/>
      <c r="D77" s="171"/>
      <c r="E77" s="171"/>
      <c r="F77" s="171"/>
      <c r="G77" s="171"/>
      <c r="H77" s="171"/>
      <c r="I77" s="171"/>
      <c r="J77" s="171"/>
      <c r="K77" s="171"/>
      <c r="L77" s="171"/>
      <c r="M77" s="62"/>
      <c r="S77" s="37"/>
      <c r="T77" s="37"/>
      <c r="U77" s="37"/>
      <c r="V77" s="37"/>
      <c r="W77" s="37"/>
      <c r="X77" s="37"/>
      <c r="Y77" s="37"/>
      <c r="Z77" s="37"/>
      <c r="AA77" s="37"/>
      <c r="AB77" s="37"/>
      <c r="AC77" s="37"/>
      <c r="AD77" s="37"/>
      <c r="AE77" s="37"/>
    </row>
    <row r="81" s="2" customFormat="1" ht="6.96" customHeight="1">
      <c r="A81" s="37"/>
      <c r="B81" s="172"/>
      <c r="C81" s="173"/>
      <c r="D81" s="173"/>
      <c r="E81" s="173"/>
      <c r="F81" s="173"/>
      <c r="G81" s="173"/>
      <c r="H81" s="173"/>
      <c r="I81" s="173"/>
      <c r="J81" s="173"/>
      <c r="K81" s="173"/>
      <c r="L81" s="173"/>
      <c r="M81" s="62"/>
      <c r="S81" s="37"/>
      <c r="T81" s="37"/>
      <c r="U81" s="37"/>
      <c r="V81" s="37"/>
      <c r="W81" s="37"/>
      <c r="X81" s="37"/>
      <c r="Y81" s="37"/>
      <c r="Z81" s="37"/>
      <c r="AA81" s="37"/>
      <c r="AB81" s="37"/>
      <c r="AC81" s="37"/>
      <c r="AD81" s="37"/>
      <c r="AE81" s="37"/>
    </row>
    <row r="82" s="2" customFormat="1" ht="24.96" customHeight="1">
      <c r="A82" s="37"/>
      <c r="B82" s="38"/>
      <c r="C82" s="22" t="s">
        <v>108</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26.25" customHeight="1">
      <c r="A85" s="37"/>
      <c r="B85" s="38"/>
      <c r="C85" s="39"/>
      <c r="D85" s="39"/>
      <c r="E85" s="174" t="str">
        <f>E7</f>
        <v>Úprava uličního profilu Smetanovy ulice (úsek mezi ul. Chodská - Na Stráni)</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104</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SO 101 - MK Smetanova</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Tachov</v>
      </c>
      <c r="G89" s="39"/>
      <c r="H89" s="39"/>
      <c r="I89" s="31" t="s">
        <v>22</v>
      </c>
      <c r="J89" s="78" t="str">
        <f>IF(J12="","",J12)</f>
        <v>7. 5. 2021</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Město Tachov</v>
      </c>
      <c r="G91" s="39"/>
      <c r="H91" s="39"/>
      <c r="I91" s="31" t="s">
        <v>30</v>
      </c>
      <c r="J91" s="35" t="str">
        <f>E21</f>
        <v>Ing. Václav Lacyk</v>
      </c>
      <c r="K91" s="39"/>
      <c r="L91" s="39"/>
      <c r="M91" s="62"/>
      <c r="S91" s="37"/>
      <c r="T91" s="37"/>
      <c r="U91" s="37"/>
      <c r="V91" s="37"/>
      <c r="W91" s="37"/>
      <c r="X91" s="37"/>
      <c r="Y91" s="37"/>
      <c r="Z91" s="37"/>
      <c r="AA91" s="37"/>
      <c r="AB91" s="37"/>
      <c r="AC91" s="37"/>
      <c r="AD91" s="37"/>
      <c r="AE91" s="37"/>
    </row>
    <row r="92" s="2" customFormat="1" ht="25.65" customHeight="1">
      <c r="A92" s="37"/>
      <c r="B92" s="38"/>
      <c r="C92" s="31" t="s">
        <v>28</v>
      </c>
      <c r="D92" s="39"/>
      <c r="E92" s="39"/>
      <c r="F92" s="26" t="str">
        <f>IF(E18="","",E18)</f>
        <v>Vyplň údaj</v>
      </c>
      <c r="G92" s="39"/>
      <c r="H92" s="39"/>
      <c r="I92" s="31" t="s">
        <v>32</v>
      </c>
      <c r="J92" s="35" t="str">
        <f>E24</f>
        <v>D PROJEKT PLZEŇ Nedvěd s.r.o.</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75" t="s">
        <v>109</v>
      </c>
      <c r="D94" s="176"/>
      <c r="E94" s="176"/>
      <c r="F94" s="176"/>
      <c r="G94" s="176"/>
      <c r="H94" s="176"/>
      <c r="I94" s="177" t="s">
        <v>110</v>
      </c>
      <c r="J94" s="177" t="s">
        <v>111</v>
      </c>
      <c r="K94" s="177" t="s">
        <v>112</v>
      </c>
      <c r="L94" s="176"/>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78" t="s">
        <v>113</v>
      </c>
      <c r="D96" s="39"/>
      <c r="E96" s="39"/>
      <c r="F96" s="39"/>
      <c r="G96" s="39"/>
      <c r="H96" s="39"/>
      <c r="I96" s="109">
        <f>Q125</f>
        <v>0</v>
      </c>
      <c r="J96" s="109">
        <f>R125</f>
        <v>0</v>
      </c>
      <c r="K96" s="109">
        <f>K125</f>
        <v>0</v>
      </c>
      <c r="L96" s="39"/>
      <c r="M96" s="62"/>
      <c r="S96" s="37"/>
      <c r="T96" s="37"/>
      <c r="U96" s="37"/>
      <c r="V96" s="37"/>
      <c r="W96" s="37"/>
      <c r="X96" s="37"/>
      <c r="Y96" s="37"/>
      <c r="Z96" s="37"/>
      <c r="AA96" s="37"/>
      <c r="AB96" s="37"/>
      <c r="AC96" s="37"/>
      <c r="AD96" s="37"/>
      <c r="AE96" s="37"/>
      <c r="AU96" s="16" t="s">
        <v>114</v>
      </c>
    </row>
    <row r="97" s="9" customFormat="1" ht="24.96" customHeight="1">
      <c r="A97" s="9"/>
      <c r="B97" s="179"/>
      <c r="C97" s="180"/>
      <c r="D97" s="181" t="s">
        <v>115</v>
      </c>
      <c r="E97" s="182"/>
      <c r="F97" s="182"/>
      <c r="G97" s="182"/>
      <c r="H97" s="182"/>
      <c r="I97" s="183">
        <f>Q126</f>
        <v>0</v>
      </c>
      <c r="J97" s="183">
        <f>R126</f>
        <v>0</v>
      </c>
      <c r="K97" s="183">
        <f>K126</f>
        <v>0</v>
      </c>
      <c r="L97" s="180"/>
      <c r="M97" s="184"/>
      <c r="S97" s="9"/>
      <c r="T97" s="9"/>
      <c r="U97" s="9"/>
      <c r="V97" s="9"/>
      <c r="W97" s="9"/>
      <c r="X97" s="9"/>
      <c r="Y97" s="9"/>
      <c r="Z97" s="9"/>
      <c r="AA97" s="9"/>
      <c r="AB97" s="9"/>
      <c r="AC97" s="9"/>
      <c r="AD97" s="9"/>
      <c r="AE97" s="9"/>
    </row>
    <row r="98" s="10" customFormat="1" ht="19.92" customHeight="1">
      <c r="A98" s="10"/>
      <c r="B98" s="185"/>
      <c r="C98" s="186"/>
      <c r="D98" s="187" t="s">
        <v>116</v>
      </c>
      <c r="E98" s="188"/>
      <c r="F98" s="188"/>
      <c r="G98" s="188"/>
      <c r="H98" s="188"/>
      <c r="I98" s="189">
        <f>Q127</f>
        <v>0</v>
      </c>
      <c r="J98" s="189">
        <f>R127</f>
        <v>0</v>
      </c>
      <c r="K98" s="189">
        <f>K127</f>
        <v>0</v>
      </c>
      <c r="L98" s="186"/>
      <c r="M98" s="190"/>
      <c r="S98" s="10"/>
      <c r="T98" s="10"/>
      <c r="U98" s="10"/>
      <c r="V98" s="10"/>
      <c r="W98" s="10"/>
      <c r="X98" s="10"/>
      <c r="Y98" s="10"/>
      <c r="Z98" s="10"/>
      <c r="AA98" s="10"/>
      <c r="AB98" s="10"/>
      <c r="AC98" s="10"/>
      <c r="AD98" s="10"/>
      <c r="AE98" s="10"/>
    </row>
    <row r="99" s="10" customFormat="1" ht="19.92" customHeight="1">
      <c r="A99" s="10"/>
      <c r="B99" s="185"/>
      <c r="C99" s="186"/>
      <c r="D99" s="187" t="s">
        <v>117</v>
      </c>
      <c r="E99" s="188"/>
      <c r="F99" s="188"/>
      <c r="G99" s="188"/>
      <c r="H99" s="188"/>
      <c r="I99" s="189">
        <f>Q268</f>
        <v>0</v>
      </c>
      <c r="J99" s="189">
        <f>R268</f>
        <v>0</v>
      </c>
      <c r="K99" s="189">
        <f>K268</f>
        <v>0</v>
      </c>
      <c r="L99" s="186"/>
      <c r="M99" s="190"/>
      <c r="S99" s="10"/>
      <c r="T99" s="10"/>
      <c r="U99" s="10"/>
      <c r="V99" s="10"/>
      <c r="W99" s="10"/>
      <c r="X99" s="10"/>
      <c r="Y99" s="10"/>
      <c r="Z99" s="10"/>
      <c r="AA99" s="10"/>
      <c r="AB99" s="10"/>
      <c r="AC99" s="10"/>
      <c r="AD99" s="10"/>
      <c r="AE99" s="10"/>
    </row>
    <row r="100" s="10" customFormat="1" ht="19.92" customHeight="1">
      <c r="A100" s="10"/>
      <c r="B100" s="185"/>
      <c r="C100" s="186"/>
      <c r="D100" s="187" t="s">
        <v>118</v>
      </c>
      <c r="E100" s="188"/>
      <c r="F100" s="188"/>
      <c r="G100" s="188"/>
      <c r="H100" s="188"/>
      <c r="I100" s="189">
        <f>Q304</f>
        <v>0</v>
      </c>
      <c r="J100" s="189">
        <f>R304</f>
        <v>0</v>
      </c>
      <c r="K100" s="189">
        <f>K304</f>
        <v>0</v>
      </c>
      <c r="L100" s="186"/>
      <c r="M100" s="190"/>
      <c r="S100" s="10"/>
      <c r="T100" s="10"/>
      <c r="U100" s="10"/>
      <c r="V100" s="10"/>
      <c r="W100" s="10"/>
      <c r="X100" s="10"/>
      <c r="Y100" s="10"/>
      <c r="Z100" s="10"/>
      <c r="AA100" s="10"/>
      <c r="AB100" s="10"/>
      <c r="AC100" s="10"/>
      <c r="AD100" s="10"/>
      <c r="AE100" s="10"/>
    </row>
    <row r="101" s="10" customFormat="1" ht="19.92" customHeight="1">
      <c r="A101" s="10"/>
      <c r="B101" s="185"/>
      <c r="C101" s="186"/>
      <c r="D101" s="187" t="s">
        <v>119</v>
      </c>
      <c r="E101" s="188"/>
      <c r="F101" s="188"/>
      <c r="G101" s="188"/>
      <c r="H101" s="188"/>
      <c r="I101" s="189">
        <f>Q316</f>
        <v>0</v>
      </c>
      <c r="J101" s="189">
        <f>R316</f>
        <v>0</v>
      </c>
      <c r="K101" s="189">
        <f>K316</f>
        <v>0</v>
      </c>
      <c r="L101" s="186"/>
      <c r="M101" s="190"/>
      <c r="S101" s="10"/>
      <c r="T101" s="10"/>
      <c r="U101" s="10"/>
      <c r="V101" s="10"/>
      <c r="W101" s="10"/>
      <c r="X101" s="10"/>
      <c r="Y101" s="10"/>
      <c r="Z101" s="10"/>
      <c r="AA101" s="10"/>
      <c r="AB101" s="10"/>
      <c r="AC101" s="10"/>
      <c r="AD101" s="10"/>
      <c r="AE101" s="10"/>
    </row>
    <row r="102" s="10" customFormat="1" ht="19.92" customHeight="1">
      <c r="A102" s="10"/>
      <c r="B102" s="185"/>
      <c r="C102" s="186"/>
      <c r="D102" s="187" t="s">
        <v>120</v>
      </c>
      <c r="E102" s="188"/>
      <c r="F102" s="188"/>
      <c r="G102" s="188"/>
      <c r="H102" s="188"/>
      <c r="I102" s="189">
        <f>Q391</f>
        <v>0</v>
      </c>
      <c r="J102" s="189">
        <f>R391</f>
        <v>0</v>
      </c>
      <c r="K102" s="189">
        <f>K391</f>
        <v>0</v>
      </c>
      <c r="L102" s="186"/>
      <c r="M102" s="190"/>
      <c r="S102" s="10"/>
      <c r="T102" s="10"/>
      <c r="U102" s="10"/>
      <c r="V102" s="10"/>
      <c r="W102" s="10"/>
      <c r="X102" s="10"/>
      <c r="Y102" s="10"/>
      <c r="Z102" s="10"/>
      <c r="AA102" s="10"/>
      <c r="AB102" s="10"/>
      <c r="AC102" s="10"/>
      <c r="AD102" s="10"/>
      <c r="AE102" s="10"/>
    </row>
    <row r="103" s="10" customFormat="1" ht="19.92" customHeight="1">
      <c r="A103" s="10"/>
      <c r="B103" s="185"/>
      <c r="C103" s="186"/>
      <c r="D103" s="187" t="s">
        <v>121</v>
      </c>
      <c r="E103" s="188"/>
      <c r="F103" s="188"/>
      <c r="G103" s="188"/>
      <c r="H103" s="188"/>
      <c r="I103" s="189">
        <f>Q416</f>
        <v>0</v>
      </c>
      <c r="J103" s="189">
        <f>R416</f>
        <v>0</v>
      </c>
      <c r="K103" s="189">
        <f>K416</f>
        <v>0</v>
      </c>
      <c r="L103" s="186"/>
      <c r="M103" s="190"/>
      <c r="S103" s="10"/>
      <c r="T103" s="10"/>
      <c r="U103" s="10"/>
      <c r="V103" s="10"/>
      <c r="W103" s="10"/>
      <c r="X103" s="10"/>
      <c r="Y103" s="10"/>
      <c r="Z103" s="10"/>
      <c r="AA103" s="10"/>
      <c r="AB103" s="10"/>
      <c r="AC103" s="10"/>
      <c r="AD103" s="10"/>
      <c r="AE103" s="10"/>
    </row>
    <row r="104" s="10" customFormat="1" ht="19.92" customHeight="1">
      <c r="A104" s="10"/>
      <c r="B104" s="185"/>
      <c r="C104" s="186"/>
      <c r="D104" s="187" t="s">
        <v>122</v>
      </c>
      <c r="E104" s="188"/>
      <c r="F104" s="188"/>
      <c r="G104" s="188"/>
      <c r="H104" s="188"/>
      <c r="I104" s="189">
        <f>Q473</f>
        <v>0</v>
      </c>
      <c r="J104" s="189">
        <f>R473</f>
        <v>0</v>
      </c>
      <c r="K104" s="189">
        <f>K473</f>
        <v>0</v>
      </c>
      <c r="L104" s="186"/>
      <c r="M104" s="190"/>
      <c r="S104" s="10"/>
      <c r="T104" s="10"/>
      <c r="U104" s="10"/>
      <c r="V104" s="10"/>
      <c r="W104" s="10"/>
      <c r="X104" s="10"/>
      <c r="Y104" s="10"/>
      <c r="Z104" s="10"/>
      <c r="AA104" s="10"/>
      <c r="AB104" s="10"/>
      <c r="AC104" s="10"/>
      <c r="AD104" s="10"/>
      <c r="AE104" s="10"/>
    </row>
    <row r="105" s="10" customFormat="1" ht="19.92" customHeight="1">
      <c r="A105" s="10"/>
      <c r="B105" s="185"/>
      <c r="C105" s="186"/>
      <c r="D105" s="187" t="s">
        <v>123</v>
      </c>
      <c r="E105" s="188"/>
      <c r="F105" s="188"/>
      <c r="G105" s="188"/>
      <c r="H105" s="188"/>
      <c r="I105" s="189">
        <f>Q523</f>
        <v>0</v>
      </c>
      <c r="J105" s="189">
        <f>R523</f>
        <v>0</v>
      </c>
      <c r="K105" s="189">
        <f>K523</f>
        <v>0</v>
      </c>
      <c r="L105" s="186"/>
      <c r="M105" s="190"/>
      <c r="S105" s="10"/>
      <c r="T105" s="10"/>
      <c r="U105" s="10"/>
      <c r="V105" s="10"/>
      <c r="W105" s="10"/>
      <c r="X105" s="10"/>
      <c r="Y105" s="10"/>
      <c r="Z105" s="10"/>
      <c r="AA105" s="10"/>
      <c r="AB105" s="10"/>
      <c r="AC105" s="10"/>
      <c r="AD105" s="10"/>
      <c r="AE105" s="10"/>
    </row>
    <row r="106" s="2" customFormat="1" ht="21.84" customHeight="1">
      <c r="A106" s="37"/>
      <c r="B106" s="38"/>
      <c r="C106" s="39"/>
      <c r="D106" s="39"/>
      <c r="E106" s="39"/>
      <c r="F106" s="39"/>
      <c r="G106" s="39"/>
      <c r="H106" s="39"/>
      <c r="I106" s="39"/>
      <c r="J106" s="39"/>
      <c r="K106" s="39"/>
      <c r="L106" s="39"/>
      <c r="M106" s="62"/>
      <c r="S106" s="37"/>
      <c r="T106" s="37"/>
      <c r="U106" s="37"/>
      <c r="V106" s="37"/>
      <c r="W106" s="37"/>
      <c r="X106" s="37"/>
      <c r="Y106" s="37"/>
      <c r="Z106" s="37"/>
      <c r="AA106" s="37"/>
      <c r="AB106" s="37"/>
      <c r="AC106" s="37"/>
      <c r="AD106" s="37"/>
      <c r="AE106" s="37"/>
    </row>
    <row r="107" s="2" customFormat="1" ht="6.96" customHeight="1">
      <c r="A107" s="37"/>
      <c r="B107" s="65"/>
      <c r="C107" s="66"/>
      <c r="D107" s="66"/>
      <c r="E107" s="66"/>
      <c r="F107" s="66"/>
      <c r="G107" s="66"/>
      <c r="H107" s="66"/>
      <c r="I107" s="66"/>
      <c r="J107" s="66"/>
      <c r="K107" s="66"/>
      <c r="L107" s="66"/>
      <c r="M107" s="62"/>
      <c r="S107" s="37"/>
      <c r="T107" s="37"/>
      <c r="U107" s="37"/>
      <c r="V107" s="37"/>
      <c r="W107" s="37"/>
      <c r="X107" s="37"/>
      <c r="Y107" s="37"/>
      <c r="Z107" s="37"/>
      <c r="AA107" s="37"/>
      <c r="AB107" s="37"/>
      <c r="AC107" s="37"/>
      <c r="AD107" s="37"/>
      <c r="AE107" s="37"/>
    </row>
    <row r="111" s="2" customFormat="1" ht="6.96" customHeight="1">
      <c r="A111" s="37"/>
      <c r="B111" s="67"/>
      <c r="C111" s="68"/>
      <c r="D111" s="68"/>
      <c r="E111" s="68"/>
      <c r="F111" s="68"/>
      <c r="G111" s="68"/>
      <c r="H111" s="68"/>
      <c r="I111" s="68"/>
      <c r="J111" s="68"/>
      <c r="K111" s="68"/>
      <c r="L111" s="68"/>
      <c r="M111" s="62"/>
      <c r="S111" s="37"/>
      <c r="T111" s="37"/>
      <c r="U111" s="37"/>
      <c r="V111" s="37"/>
      <c r="W111" s="37"/>
      <c r="X111" s="37"/>
      <c r="Y111" s="37"/>
      <c r="Z111" s="37"/>
      <c r="AA111" s="37"/>
      <c r="AB111" s="37"/>
      <c r="AC111" s="37"/>
      <c r="AD111" s="37"/>
      <c r="AE111" s="37"/>
    </row>
    <row r="112" s="2" customFormat="1" ht="24.96" customHeight="1">
      <c r="A112" s="37"/>
      <c r="B112" s="38"/>
      <c r="C112" s="22" t="s">
        <v>124</v>
      </c>
      <c r="D112" s="39"/>
      <c r="E112" s="39"/>
      <c r="F112" s="39"/>
      <c r="G112" s="39"/>
      <c r="H112" s="39"/>
      <c r="I112" s="39"/>
      <c r="J112" s="39"/>
      <c r="K112" s="39"/>
      <c r="L112" s="39"/>
      <c r="M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39"/>
      <c r="M113" s="62"/>
      <c r="S113" s="37"/>
      <c r="T113" s="37"/>
      <c r="U113" s="37"/>
      <c r="V113" s="37"/>
      <c r="W113" s="37"/>
      <c r="X113" s="37"/>
      <c r="Y113" s="37"/>
      <c r="Z113" s="37"/>
      <c r="AA113" s="37"/>
      <c r="AB113" s="37"/>
      <c r="AC113" s="37"/>
      <c r="AD113" s="37"/>
      <c r="AE113" s="37"/>
    </row>
    <row r="114" s="2" customFormat="1" ht="12" customHeight="1">
      <c r="A114" s="37"/>
      <c r="B114" s="38"/>
      <c r="C114" s="31" t="s">
        <v>17</v>
      </c>
      <c r="D114" s="39"/>
      <c r="E114" s="39"/>
      <c r="F114" s="39"/>
      <c r="G114" s="39"/>
      <c r="H114" s="39"/>
      <c r="I114" s="39"/>
      <c r="J114" s="39"/>
      <c r="K114" s="39"/>
      <c r="L114" s="39"/>
      <c r="M114" s="62"/>
      <c r="S114" s="37"/>
      <c r="T114" s="37"/>
      <c r="U114" s="37"/>
      <c r="V114" s="37"/>
      <c r="W114" s="37"/>
      <c r="X114" s="37"/>
      <c r="Y114" s="37"/>
      <c r="Z114" s="37"/>
      <c r="AA114" s="37"/>
      <c r="AB114" s="37"/>
      <c r="AC114" s="37"/>
      <c r="AD114" s="37"/>
      <c r="AE114" s="37"/>
    </row>
    <row r="115" s="2" customFormat="1" ht="26.25" customHeight="1">
      <c r="A115" s="37"/>
      <c r="B115" s="38"/>
      <c r="C115" s="39"/>
      <c r="D115" s="39"/>
      <c r="E115" s="174" t="str">
        <f>E7</f>
        <v>Úprava uličního profilu Smetanovy ulice (úsek mezi ul. Chodská - Na Stráni)</v>
      </c>
      <c r="F115" s="31"/>
      <c r="G115" s="31"/>
      <c r="H115" s="31"/>
      <c r="I115" s="39"/>
      <c r="J115" s="39"/>
      <c r="K115" s="39"/>
      <c r="L115" s="39"/>
      <c r="M115" s="62"/>
      <c r="S115" s="37"/>
      <c r="T115" s="37"/>
      <c r="U115" s="37"/>
      <c r="V115" s="37"/>
      <c r="W115" s="37"/>
      <c r="X115" s="37"/>
      <c r="Y115" s="37"/>
      <c r="Z115" s="37"/>
      <c r="AA115" s="37"/>
      <c r="AB115" s="37"/>
      <c r="AC115" s="37"/>
      <c r="AD115" s="37"/>
      <c r="AE115" s="37"/>
    </row>
    <row r="116" s="2" customFormat="1" ht="12" customHeight="1">
      <c r="A116" s="37"/>
      <c r="B116" s="38"/>
      <c r="C116" s="31" t="s">
        <v>104</v>
      </c>
      <c r="D116" s="39"/>
      <c r="E116" s="39"/>
      <c r="F116" s="39"/>
      <c r="G116" s="39"/>
      <c r="H116" s="39"/>
      <c r="I116" s="39"/>
      <c r="J116" s="39"/>
      <c r="K116" s="39"/>
      <c r="L116" s="39"/>
      <c r="M116" s="62"/>
      <c r="S116" s="37"/>
      <c r="T116" s="37"/>
      <c r="U116" s="37"/>
      <c r="V116" s="37"/>
      <c r="W116" s="37"/>
      <c r="X116" s="37"/>
      <c r="Y116" s="37"/>
      <c r="Z116" s="37"/>
      <c r="AA116" s="37"/>
      <c r="AB116" s="37"/>
      <c r="AC116" s="37"/>
      <c r="AD116" s="37"/>
      <c r="AE116" s="37"/>
    </row>
    <row r="117" s="2" customFormat="1" ht="16.5" customHeight="1">
      <c r="A117" s="37"/>
      <c r="B117" s="38"/>
      <c r="C117" s="39"/>
      <c r="D117" s="39"/>
      <c r="E117" s="75" t="str">
        <f>E9</f>
        <v>SO 101 - MK Smetanova</v>
      </c>
      <c r="F117" s="39"/>
      <c r="G117" s="39"/>
      <c r="H117" s="39"/>
      <c r="I117" s="39"/>
      <c r="J117" s="39"/>
      <c r="K117" s="39"/>
      <c r="L117" s="39"/>
      <c r="M117" s="62"/>
      <c r="S117" s="37"/>
      <c r="T117" s="37"/>
      <c r="U117" s="37"/>
      <c r="V117" s="37"/>
      <c r="W117" s="37"/>
      <c r="X117" s="37"/>
      <c r="Y117" s="37"/>
      <c r="Z117" s="37"/>
      <c r="AA117" s="37"/>
      <c r="AB117" s="37"/>
      <c r="AC117" s="37"/>
      <c r="AD117" s="37"/>
      <c r="AE117" s="37"/>
    </row>
    <row r="118" s="2" customFormat="1" ht="6.96" customHeight="1">
      <c r="A118" s="37"/>
      <c r="B118" s="38"/>
      <c r="C118" s="39"/>
      <c r="D118" s="39"/>
      <c r="E118" s="39"/>
      <c r="F118" s="39"/>
      <c r="G118" s="39"/>
      <c r="H118" s="39"/>
      <c r="I118" s="39"/>
      <c r="J118" s="39"/>
      <c r="K118" s="39"/>
      <c r="L118" s="39"/>
      <c r="M118" s="62"/>
      <c r="S118" s="37"/>
      <c r="T118" s="37"/>
      <c r="U118" s="37"/>
      <c r="V118" s="37"/>
      <c r="W118" s="37"/>
      <c r="X118" s="37"/>
      <c r="Y118" s="37"/>
      <c r="Z118" s="37"/>
      <c r="AA118" s="37"/>
      <c r="AB118" s="37"/>
      <c r="AC118" s="37"/>
      <c r="AD118" s="37"/>
      <c r="AE118" s="37"/>
    </row>
    <row r="119" s="2" customFormat="1" ht="12" customHeight="1">
      <c r="A119" s="37"/>
      <c r="B119" s="38"/>
      <c r="C119" s="31" t="s">
        <v>21</v>
      </c>
      <c r="D119" s="39"/>
      <c r="E119" s="39"/>
      <c r="F119" s="26" t="str">
        <f>F12</f>
        <v>Tachov</v>
      </c>
      <c r="G119" s="39"/>
      <c r="H119" s="39"/>
      <c r="I119" s="31" t="s">
        <v>22</v>
      </c>
      <c r="J119" s="78" t="str">
        <f>IF(J12="","",J12)</f>
        <v>7. 5. 2021</v>
      </c>
      <c r="K119" s="39"/>
      <c r="L119" s="39"/>
      <c r="M119" s="62"/>
      <c r="S119" s="37"/>
      <c r="T119" s="37"/>
      <c r="U119" s="37"/>
      <c r="V119" s="37"/>
      <c r="W119" s="37"/>
      <c r="X119" s="37"/>
      <c r="Y119" s="37"/>
      <c r="Z119" s="37"/>
      <c r="AA119" s="37"/>
      <c r="AB119" s="37"/>
      <c r="AC119" s="37"/>
      <c r="AD119" s="37"/>
      <c r="AE119" s="37"/>
    </row>
    <row r="120" s="2" customFormat="1" ht="6.96" customHeight="1">
      <c r="A120" s="37"/>
      <c r="B120" s="38"/>
      <c r="C120" s="39"/>
      <c r="D120" s="39"/>
      <c r="E120" s="39"/>
      <c r="F120" s="39"/>
      <c r="G120" s="39"/>
      <c r="H120" s="39"/>
      <c r="I120" s="39"/>
      <c r="J120" s="39"/>
      <c r="K120" s="39"/>
      <c r="L120" s="39"/>
      <c r="M120" s="62"/>
      <c r="S120" s="37"/>
      <c r="T120" s="37"/>
      <c r="U120" s="37"/>
      <c r="V120" s="37"/>
      <c r="W120" s="37"/>
      <c r="X120" s="37"/>
      <c r="Y120" s="37"/>
      <c r="Z120" s="37"/>
      <c r="AA120" s="37"/>
      <c r="AB120" s="37"/>
      <c r="AC120" s="37"/>
      <c r="AD120" s="37"/>
      <c r="AE120" s="37"/>
    </row>
    <row r="121" s="2" customFormat="1" ht="15.15" customHeight="1">
      <c r="A121" s="37"/>
      <c r="B121" s="38"/>
      <c r="C121" s="31" t="s">
        <v>24</v>
      </c>
      <c r="D121" s="39"/>
      <c r="E121" s="39"/>
      <c r="F121" s="26" t="str">
        <f>E15</f>
        <v>Město Tachov</v>
      </c>
      <c r="G121" s="39"/>
      <c r="H121" s="39"/>
      <c r="I121" s="31" t="s">
        <v>30</v>
      </c>
      <c r="J121" s="35" t="str">
        <f>E21</f>
        <v>Ing. Václav Lacyk</v>
      </c>
      <c r="K121" s="39"/>
      <c r="L121" s="39"/>
      <c r="M121" s="62"/>
      <c r="S121" s="37"/>
      <c r="T121" s="37"/>
      <c r="U121" s="37"/>
      <c r="V121" s="37"/>
      <c r="W121" s="37"/>
      <c r="X121" s="37"/>
      <c r="Y121" s="37"/>
      <c r="Z121" s="37"/>
      <c r="AA121" s="37"/>
      <c r="AB121" s="37"/>
      <c r="AC121" s="37"/>
      <c r="AD121" s="37"/>
      <c r="AE121" s="37"/>
    </row>
    <row r="122" s="2" customFormat="1" ht="25.65" customHeight="1">
      <c r="A122" s="37"/>
      <c r="B122" s="38"/>
      <c r="C122" s="31" t="s">
        <v>28</v>
      </c>
      <c r="D122" s="39"/>
      <c r="E122" s="39"/>
      <c r="F122" s="26" t="str">
        <f>IF(E18="","",E18)</f>
        <v>Vyplň údaj</v>
      </c>
      <c r="G122" s="39"/>
      <c r="H122" s="39"/>
      <c r="I122" s="31" t="s">
        <v>32</v>
      </c>
      <c r="J122" s="35" t="str">
        <f>E24</f>
        <v>D PROJEKT PLZEŇ Nedvěd s.r.o.</v>
      </c>
      <c r="K122" s="39"/>
      <c r="L122" s="39"/>
      <c r="M122" s="62"/>
      <c r="S122" s="37"/>
      <c r="T122" s="37"/>
      <c r="U122" s="37"/>
      <c r="V122" s="37"/>
      <c r="W122" s="37"/>
      <c r="X122" s="37"/>
      <c r="Y122" s="37"/>
      <c r="Z122" s="37"/>
      <c r="AA122" s="37"/>
      <c r="AB122" s="37"/>
      <c r="AC122" s="37"/>
      <c r="AD122" s="37"/>
      <c r="AE122" s="37"/>
    </row>
    <row r="123" s="2" customFormat="1" ht="10.32" customHeight="1">
      <c r="A123" s="37"/>
      <c r="B123" s="38"/>
      <c r="C123" s="39"/>
      <c r="D123" s="39"/>
      <c r="E123" s="39"/>
      <c r="F123" s="39"/>
      <c r="G123" s="39"/>
      <c r="H123" s="39"/>
      <c r="I123" s="39"/>
      <c r="J123" s="39"/>
      <c r="K123" s="39"/>
      <c r="L123" s="39"/>
      <c r="M123" s="62"/>
      <c r="S123" s="37"/>
      <c r="T123" s="37"/>
      <c r="U123" s="37"/>
      <c r="V123" s="37"/>
      <c r="W123" s="37"/>
      <c r="X123" s="37"/>
      <c r="Y123" s="37"/>
      <c r="Z123" s="37"/>
      <c r="AA123" s="37"/>
      <c r="AB123" s="37"/>
      <c r="AC123" s="37"/>
      <c r="AD123" s="37"/>
      <c r="AE123" s="37"/>
    </row>
    <row r="124" s="11" customFormat="1" ht="29.28" customHeight="1">
      <c r="A124" s="191"/>
      <c r="B124" s="192"/>
      <c r="C124" s="193" t="s">
        <v>125</v>
      </c>
      <c r="D124" s="194" t="s">
        <v>60</v>
      </c>
      <c r="E124" s="194" t="s">
        <v>56</v>
      </c>
      <c r="F124" s="194" t="s">
        <v>57</v>
      </c>
      <c r="G124" s="194" t="s">
        <v>126</v>
      </c>
      <c r="H124" s="194" t="s">
        <v>127</v>
      </c>
      <c r="I124" s="194" t="s">
        <v>128</v>
      </c>
      <c r="J124" s="194" t="s">
        <v>129</v>
      </c>
      <c r="K124" s="194" t="s">
        <v>112</v>
      </c>
      <c r="L124" s="195" t="s">
        <v>130</v>
      </c>
      <c r="M124" s="196"/>
      <c r="N124" s="99" t="s">
        <v>1</v>
      </c>
      <c r="O124" s="100" t="s">
        <v>39</v>
      </c>
      <c r="P124" s="100" t="s">
        <v>131</v>
      </c>
      <c r="Q124" s="100" t="s">
        <v>132</v>
      </c>
      <c r="R124" s="100" t="s">
        <v>133</v>
      </c>
      <c r="S124" s="100" t="s">
        <v>134</v>
      </c>
      <c r="T124" s="100" t="s">
        <v>135</v>
      </c>
      <c r="U124" s="100" t="s">
        <v>136</v>
      </c>
      <c r="V124" s="100" t="s">
        <v>137</v>
      </c>
      <c r="W124" s="100" t="s">
        <v>138</v>
      </c>
      <c r="X124" s="101" t="s">
        <v>139</v>
      </c>
      <c r="Y124" s="191"/>
      <c r="Z124" s="191"/>
      <c r="AA124" s="191"/>
      <c r="AB124" s="191"/>
      <c r="AC124" s="191"/>
      <c r="AD124" s="191"/>
      <c r="AE124" s="191"/>
    </row>
    <row r="125" s="2" customFormat="1" ht="22.8" customHeight="1">
      <c r="A125" s="37"/>
      <c r="B125" s="38"/>
      <c r="C125" s="106" t="s">
        <v>140</v>
      </c>
      <c r="D125" s="39"/>
      <c r="E125" s="39"/>
      <c r="F125" s="39"/>
      <c r="G125" s="39"/>
      <c r="H125" s="39"/>
      <c r="I125" s="39"/>
      <c r="J125" s="39"/>
      <c r="K125" s="197">
        <f>BK125</f>
        <v>0</v>
      </c>
      <c r="L125" s="39"/>
      <c r="M125" s="43"/>
      <c r="N125" s="102"/>
      <c r="O125" s="198"/>
      <c r="P125" s="103"/>
      <c r="Q125" s="199">
        <f>Q126</f>
        <v>0</v>
      </c>
      <c r="R125" s="199">
        <f>R126</f>
        <v>0</v>
      </c>
      <c r="S125" s="103"/>
      <c r="T125" s="200">
        <f>T126</f>
        <v>0</v>
      </c>
      <c r="U125" s="103"/>
      <c r="V125" s="200">
        <f>V126</f>
        <v>599.24485469999991</v>
      </c>
      <c r="W125" s="103"/>
      <c r="X125" s="201">
        <f>X126</f>
        <v>1285.7045000000001</v>
      </c>
      <c r="Y125" s="37"/>
      <c r="Z125" s="37"/>
      <c r="AA125" s="37"/>
      <c r="AB125" s="37"/>
      <c r="AC125" s="37"/>
      <c r="AD125" s="37"/>
      <c r="AE125" s="37"/>
      <c r="AT125" s="16" t="s">
        <v>76</v>
      </c>
      <c r="AU125" s="16" t="s">
        <v>114</v>
      </c>
      <c r="BK125" s="202">
        <f>BK126</f>
        <v>0</v>
      </c>
    </row>
    <row r="126" s="12" customFormat="1" ht="25.92" customHeight="1">
      <c r="A126" s="12"/>
      <c r="B126" s="203"/>
      <c r="C126" s="204"/>
      <c r="D126" s="205" t="s">
        <v>76</v>
      </c>
      <c r="E126" s="206" t="s">
        <v>141</v>
      </c>
      <c r="F126" s="206" t="s">
        <v>142</v>
      </c>
      <c r="G126" s="204"/>
      <c r="H126" s="204"/>
      <c r="I126" s="207"/>
      <c r="J126" s="207"/>
      <c r="K126" s="208">
        <f>BK126</f>
        <v>0</v>
      </c>
      <c r="L126" s="204"/>
      <c r="M126" s="209"/>
      <c r="N126" s="210"/>
      <c r="O126" s="211"/>
      <c r="P126" s="211"/>
      <c r="Q126" s="212">
        <f>Q127+Q268+Q304+Q316+Q391+Q416+Q473+Q523</f>
        <v>0</v>
      </c>
      <c r="R126" s="212">
        <f>R127+R268+R304+R316+R391+R416+R473+R523</f>
        <v>0</v>
      </c>
      <c r="S126" s="211"/>
      <c r="T126" s="213">
        <f>T127+T268+T304+T316+T391+T416+T473+T523</f>
        <v>0</v>
      </c>
      <c r="U126" s="211"/>
      <c r="V126" s="213">
        <f>V127+V268+V304+V316+V391+V416+V473+V523</f>
        <v>599.24485469999991</v>
      </c>
      <c r="W126" s="211"/>
      <c r="X126" s="214">
        <f>X127+X268+X304+X316+X391+X416+X473+X523</f>
        <v>1285.7045000000001</v>
      </c>
      <c r="Y126" s="12"/>
      <c r="Z126" s="12"/>
      <c r="AA126" s="12"/>
      <c r="AB126" s="12"/>
      <c r="AC126" s="12"/>
      <c r="AD126" s="12"/>
      <c r="AE126" s="12"/>
      <c r="AR126" s="215" t="s">
        <v>85</v>
      </c>
      <c r="AT126" s="216" t="s">
        <v>76</v>
      </c>
      <c r="AU126" s="216" t="s">
        <v>77</v>
      </c>
      <c r="AY126" s="215" t="s">
        <v>143</v>
      </c>
      <c r="BK126" s="217">
        <f>BK127+BK268+BK304+BK316+BK391+BK416+BK473+BK523</f>
        <v>0</v>
      </c>
    </row>
    <row r="127" s="12" customFormat="1" ht="22.8" customHeight="1">
      <c r="A127" s="12"/>
      <c r="B127" s="203"/>
      <c r="C127" s="204"/>
      <c r="D127" s="205" t="s">
        <v>76</v>
      </c>
      <c r="E127" s="218" t="s">
        <v>85</v>
      </c>
      <c r="F127" s="218" t="s">
        <v>144</v>
      </c>
      <c r="G127" s="204"/>
      <c r="H127" s="204"/>
      <c r="I127" s="207"/>
      <c r="J127" s="207"/>
      <c r="K127" s="219">
        <f>BK127</f>
        <v>0</v>
      </c>
      <c r="L127" s="204"/>
      <c r="M127" s="209"/>
      <c r="N127" s="210"/>
      <c r="O127" s="211"/>
      <c r="P127" s="211"/>
      <c r="Q127" s="212">
        <f>SUM(Q128:Q267)</f>
        <v>0</v>
      </c>
      <c r="R127" s="212">
        <f>SUM(R128:R267)</f>
        <v>0</v>
      </c>
      <c r="S127" s="211"/>
      <c r="T127" s="213">
        <f>SUM(T128:T267)</f>
        <v>0</v>
      </c>
      <c r="U127" s="211"/>
      <c r="V127" s="213">
        <f>SUM(V128:V267)</f>
        <v>12.724675000000001</v>
      </c>
      <c r="W127" s="211"/>
      <c r="X127" s="214">
        <f>SUM(X128:X267)</f>
        <v>1267.9325000000001</v>
      </c>
      <c r="Y127" s="12"/>
      <c r="Z127" s="12"/>
      <c r="AA127" s="12"/>
      <c r="AB127" s="12"/>
      <c r="AC127" s="12"/>
      <c r="AD127" s="12"/>
      <c r="AE127" s="12"/>
      <c r="AR127" s="215" t="s">
        <v>85</v>
      </c>
      <c r="AT127" s="216" t="s">
        <v>76</v>
      </c>
      <c r="AU127" s="216" t="s">
        <v>85</v>
      </c>
      <c r="AY127" s="215" t="s">
        <v>143</v>
      </c>
      <c r="BK127" s="217">
        <f>SUM(BK128:BK267)</f>
        <v>0</v>
      </c>
    </row>
    <row r="128" s="2" customFormat="1">
      <c r="A128" s="37"/>
      <c r="B128" s="38"/>
      <c r="C128" s="220" t="s">
        <v>85</v>
      </c>
      <c r="D128" s="220" t="s">
        <v>145</v>
      </c>
      <c r="E128" s="221" t="s">
        <v>146</v>
      </c>
      <c r="F128" s="222" t="s">
        <v>147</v>
      </c>
      <c r="G128" s="223" t="s">
        <v>148</v>
      </c>
      <c r="H128" s="224">
        <v>31.899999999999999</v>
      </c>
      <c r="I128" s="225"/>
      <c r="J128" s="225"/>
      <c r="K128" s="226">
        <f>ROUND(P128*H128,2)</f>
        <v>0</v>
      </c>
      <c r="L128" s="222" t="s">
        <v>149</v>
      </c>
      <c r="M128" s="43"/>
      <c r="N128" s="227" t="s">
        <v>1</v>
      </c>
      <c r="O128" s="228" t="s">
        <v>40</v>
      </c>
      <c r="P128" s="229">
        <f>I128+J128</f>
        <v>0</v>
      </c>
      <c r="Q128" s="229">
        <f>ROUND(I128*H128,2)</f>
        <v>0</v>
      </c>
      <c r="R128" s="229">
        <f>ROUND(J128*H128,2)</f>
        <v>0</v>
      </c>
      <c r="S128" s="90"/>
      <c r="T128" s="230">
        <f>S128*H128</f>
        <v>0</v>
      </c>
      <c r="U128" s="230">
        <v>0</v>
      </c>
      <c r="V128" s="230">
        <f>U128*H128</f>
        <v>0</v>
      </c>
      <c r="W128" s="230">
        <v>0.29499999999999998</v>
      </c>
      <c r="X128" s="231">
        <f>W128*H128</f>
        <v>9.410499999999999</v>
      </c>
      <c r="Y128" s="37"/>
      <c r="Z128" s="37"/>
      <c r="AA128" s="37"/>
      <c r="AB128" s="37"/>
      <c r="AC128" s="37"/>
      <c r="AD128" s="37"/>
      <c r="AE128" s="37"/>
      <c r="AR128" s="232" t="s">
        <v>150</v>
      </c>
      <c r="AT128" s="232" t="s">
        <v>145</v>
      </c>
      <c r="AU128" s="232" t="s">
        <v>87</v>
      </c>
      <c r="AY128" s="16" t="s">
        <v>143</v>
      </c>
      <c r="BE128" s="233">
        <f>IF(O128="základní",K128,0)</f>
        <v>0</v>
      </c>
      <c r="BF128" s="233">
        <f>IF(O128="snížená",K128,0)</f>
        <v>0</v>
      </c>
      <c r="BG128" s="233">
        <f>IF(O128="zákl. přenesená",K128,0)</f>
        <v>0</v>
      </c>
      <c r="BH128" s="233">
        <f>IF(O128="sníž. přenesená",K128,0)</f>
        <v>0</v>
      </c>
      <c r="BI128" s="233">
        <f>IF(O128="nulová",K128,0)</f>
        <v>0</v>
      </c>
      <c r="BJ128" s="16" t="s">
        <v>85</v>
      </c>
      <c r="BK128" s="233">
        <f>ROUND(P128*H128,2)</f>
        <v>0</v>
      </c>
      <c r="BL128" s="16" t="s">
        <v>150</v>
      </c>
      <c r="BM128" s="232" t="s">
        <v>151</v>
      </c>
    </row>
    <row r="129" s="2" customFormat="1">
      <c r="A129" s="37"/>
      <c r="B129" s="38"/>
      <c r="C129" s="39"/>
      <c r="D129" s="234" t="s">
        <v>152</v>
      </c>
      <c r="E129" s="39"/>
      <c r="F129" s="235" t="s">
        <v>153</v>
      </c>
      <c r="G129" s="39"/>
      <c r="H129" s="39"/>
      <c r="I129" s="236"/>
      <c r="J129" s="236"/>
      <c r="K129" s="39"/>
      <c r="L129" s="39"/>
      <c r="M129" s="43"/>
      <c r="N129" s="237"/>
      <c r="O129" s="238"/>
      <c r="P129" s="90"/>
      <c r="Q129" s="90"/>
      <c r="R129" s="90"/>
      <c r="S129" s="90"/>
      <c r="T129" s="90"/>
      <c r="U129" s="90"/>
      <c r="V129" s="90"/>
      <c r="W129" s="90"/>
      <c r="X129" s="91"/>
      <c r="Y129" s="37"/>
      <c r="Z129" s="37"/>
      <c r="AA129" s="37"/>
      <c r="AB129" s="37"/>
      <c r="AC129" s="37"/>
      <c r="AD129" s="37"/>
      <c r="AE129" s="37"/>
      <c r="AT129" s="16" t="s">
        <v>152</v>
      </c>
      <c r="AU129" s="16" t="s">
        <v>87</v>
      </c>
    </row>
    <row r="130" s="2" customFormat="1">
      <c r="A130" s="37"/>
      <c r="B130" s="38"/>
      <c r="C130" s="39"/>
      <c r="D130" s="234" t="s">
        <v>154</v>
      </c>
      <c r="E130" s="39"/>
      <c r="F130" s="239" t="s">
        <v>155</v>
      </c>
      <c r="G130" s="39"/>
      <c r="H130" s="39"/>
      <c r="I130" s="236"/>
      <c r="J130" s="236"/>
      <c r="K130" s="39"/>
      <c r="L130" s="39"/>
      <c r="M130" s="43"/>
      <c r="N130" s="237"/>
      <c r="O130" s="238"/>
      <c r="P130" s="90"/>
      <c r="Q130" s="90"/>
      <c r="R130" s="90"/>
      <c r="S130" s="90"/>
      <c r="T130" s="90"/>
      <c r="U130" s="90"/>
      <c r="V130" s="90"/>
      <c r="W130" s="90"/>
      <c r="X130" s="91"/>
      <c r="Y130" s="37"/>
      <c r="Z130" s="37"/>
      <c r="AA130" s="37"/>
      <c r="AB130" s="37"/>
      <c r="AC130" s="37"/>
      <c r="AD130" s="37"/>
      <c r="AE130" s="37"/>
      <c r="AT130" s="16" t="s">
        <v>154</v>
      </c>
      <c r="AU130" s="16" t="s">
        <v>87</v>
      </c>
    </row>
    <row r="131" s="2" customFormat="1">
      <c r="A131" s="37"/>
      <c r="B131" s="38"/>
      <c r="C131" s="220" t="s">
        <v>87</v>
      </c>
      <c r="D131" s="220" t="s">
        <v>145</v>
      </c>
      <c r="E131" s="221" t="s">
        <v>156</v>
      </c>
      <c r="F131" s="222" t="s">
        <v>157</v>
      </c>
      <c r="G131" s="223" t="s">
        <v>148</v>
      </c>
      <c r="H131" s="224">
        <v>152.19999999999999</v>
      </c>
      <c r="I131" s="225"/>
      <c r="J131" s="225"/>
      <c r="K131" s="226">
        <f>ROUND(P131*H131,2)</f>
        <v>0</v>
      </c>
      <c r="L131" s="222" t="s">
        <v>149</v>
      </c>
      <c r="M131" s="43"/>
      <c r="N131" s="227" t="s">
        <v>1</v>
      </c>
      <c r="O131" s="228" t="s">
        <v>40</v>
      </c>
      <c r="P131" s="229">
        <f>I131+J131</f>
        <v>0</v>
      </c>
      <c r="Q131" s="229">
        <f>ROUND(I131*H131,2)</f>
        <v>0</v>
      </c>
      <c r="R131" s="229">
        <f>ROUND(J131*H131,2)</f>
        <v>0</v>
      </c>
      <c r="S131" s="90"/>
      <c r="T131" s="230">
        <f>S131*H131</f>
        <v>0</v>
      </c>
      <c r="U131" s="230">
        <v>0</v>
      </c>
      <c r="V131" s="230">
        <f>U131*H131</f>
        <v>0</v>
      </c>
      <c r="W131" s="230">
        <v>0.17000000000000001</v>
      </c>
      <c r="X131" s="231">
        <f>W131*H131</f>
        <v>25.873999999999999</v>
      </c>
      <c r="Y131" s="37"/>
      <c r="Z131" s="37"/>
      <c r="AA131" s="37"/>
      <c r="AB131" s="37"/>
      <c r="AC131" s="37"/>
      <c r="AD131" s="37"/>
      <c r="AE131" s="37"/>
      <c r="AR131" s="232" t="s">
        <v>150</v>
      </c>
      <c r="AT131" s="232" t="s">
        <v>145</v>
      </c>
      <c r="AU131" s="232" t="s">
        <v>87</v>
      </c>
      <c r="AY131" s="16" t="s">
        <v>143</v>
      </c>
      <c r="BE131" s="233">
        <f>IF(O131="základní",K131,0)</f>
        <v>0</v>
      </c>
      <c r="BF131" s="233">
        <f>IF(O131="snížená",K131,0)</f>
        <v>0</v>
      </c>
      <c r="BG131" s="233">
        <f>IF(O131="zákl. přenesená",K131,0)</f>
        <v>0</v>
      </c>
      <c r="BH131" s="233">
        <f>IF(O131="sníž. přenesená",K131,0)</f>
        <v>0</v>
      </c>
      <c r="BI131" s="233">
        <f>IF(O131="nulová",K131,0)</f>
        <v>0</v>
      </c>
      <c r="BJ131" s="16" t="s">
        <v>85</v>
      </c>
      <c r="BK131" s="233">
        <f>ROUND(P131*H131,2)</f>
        <v>0</v>
      </c>
      <c r="BL131" s="16" t="s">
        <v>150</v>
      </c>
      <c r="BM131" s="232" t="s">
        <v>158</v>
      </c>
    </row>
    <row r="132" s="2" customFormat="1">
      <c r="A132" s="37"/>
      <c r="B132" s="38"/>
      <c r="C132" s="39"/>
      <c r="D132" s="234" t="s">
        <v>152</v>
      </c>
      <c r="E132" s="39"/>
      <c r="F132" s="235" t="s">
        <v>159</v>
      </c>
      <c r="G132" s="39"/>
      <c r="H132" s="39"/>
      <c r="I132" s="236"/>
      <c r="J132" s="236"/>
      <c r="K132" s="39"/>
      <c r="L132" s="39"/>
      <c r="M132" s="43"/>
      <c r="N132" s="237"/>
      <c r="O132" s="238"/>
      <c r="P132" s="90"/>
      <c r="Q132" s="90"/>
      <c r="R132" s="90"/>
      <c r="S132" s="90"/>
      <c r="T132" s="90"/>
      <c r="U132" s="90"/>
      <c r="V132" s="90"/>
      <c r="W132" s="90"/>
      <c r="X132" s="91"/>
      <c r="Y132" s="37"/>
      <c r="Z132" s="37"/>
      <c r="AA132" s="37"/>
      <c r="AB132" s="37"/>
      <c r="AC132" s="37"/>
      <c r="AD132" s="37"/>
      <c r="AE132" s="37"/>
      <c r="AT132" s="16" t="s">
        <v>152</v>
      </c>
      <c r="AU132" s="16" t="s">
        <v>87</v>
      </c>
    </row>
    <row r="133" s="2" customFormat="1">
      <c r="A133" s="37"/>
      <c r="B133" s="38"/>
      <c r="C133" s="39"/>
      <c r="D133" s="234" t="s">
        <v>154</v>
      </c>
      <c r="E133" s="39"/>
      <c r="F133" s="239" t="s">
        <v>160</v>
      </c>
      <c r="G133" s="39"/>
      <c r="H133" s="39"/>
      <c r="I133" s="236"/>
      <c r="J133" s="236"/>
      <c r="K133" s="39"/>
      <c r="L133" s="39"/>
      <c r="M133" s="43"/>
      <c r="N133" s="237"/>
      <c r="O133" s="238"/>
      <c r="P133" s="90"/>
      <c r="Q133" s="90"/>
      <c r="R133" s="90"/>
      <c r="S133" s="90"/>
      <c r="T133" s="90"/>
      <c r="U133" s="90"/>
      <c r="V133" s="90"/>
      <c r="W133" s="90"/>
      <c r="X133" s="91"/>
      <c r="Y133" s="37"/>
      <c r="Z133" s="37"/>
      <c r="AA133" s="37"/>
      <c r="AB133" s="37"/>
      <c r="AC133" s="37"/>
      <c r="AD133" s="37"/>
      <c r="AE133" s="37"/>
      <c r="AT133" s="16" t="s">
        <v>154</v>
      </c>
      <c r="AU133" s="16" t="s">
        <v>87</v>
      </c>
    </row>
    <row r="134" s="2" customFormat="1">
      <c r="A134" s="37"/>
      <c r="B134" s="38"/>
      <c r="C134" s="39"/>
      <c r="D134" s="234" t="s">
        <v>161</v>
      </c>
      <c r="E134" s="39"/>
      <c r="F134" s="239" t="s">
        <v>162</v>
      </c>
      <c r="G134" s="39"/>
      <c r="H134" s="39"/>
      <c r="I134" s="236"/>
      <c r="J134" s="236"/>
      <c r="K134" s="39"/>
      <c r="L134" s="39"/>
      <c r="M134" s="43"/>
      <c r="N134" s="237"/>
      <c r="O134" s="238"/>
      <c r="P134" s="90"/>
      <c r="Q134" s="90"/>
      <c r="R134" s="90"/>
      <c r="S134" s="90"/>
      <c r="T134" s="90"/>
      <c r="U134" s="90"/>
      <c r="V134" s="90"/>
      <c r="W134" s="90"/>
      <c r="X134" s="91"/>
      <c r="Y134" s="37"/>
      <c r="Z134" s="37"/>
      <c r="AA134" s="37"/>
      <c r="AB134" s="37"/>
      <c r="AC134" s="37"/>
      <c r="AD134" s="37"/>
      <c r="AE134" s="37"/>
      <c r="AT134" s="16" t="s">
        <v>161</v>
      </c>
      <c r="AU134" s="16" t="s">
        <v>87</v>
      </c>
    </row>
    <row r="135" s="2" customFormat="1">
      <c r="A135" s="37"/>
      <c r="B135" s="38"/>
      <c r="C135" s="220" t="s">
        <v>163</v>
      </c>
      <c r="D135" s="220" t="s">
        <v>145</v>
      </c>
      <c r="E135" s="221" t="s">
        <v>164</v>
      </c>
      <c r="F135" s="222" t="s">
        <v>165</v>
      </c>
      <c r="G135" s="223" t="s">
        <v>148</v>
      </c>
      <c r="H135" s="224">
        <v>152.19999999999999</v>
      </c>
      <c r="I135" s="225"/>
      <c r="J135" s="225"/>
      <c r="K135" s="226">
        <f>ROUND(P135*H135,2)</f>
        <v>0</v>
      </c>
      <c r="L135" s="222" t="s">
        <v>149</v>
      </c>
      <c r="M135" s="43"/>
      <c r="N135" s="227" t="s">
        <v>1</v>
      </c>
      <c r="O135" s="228" t="s">
        <v>40</v>
      </c>
      <c r="P135" s="229">
        <f>I135+J135</f>
        <v>0</v>
      </c>
      <c r="Q135" s="229">
        <f>ROUND(I135*H135,2)</f>
        <v>0</v>
      </c>
      <c r="R135" s="229">
        <f>ROUND(J135*H135,2)</f>
        <v>0</v>
      </c>
      <c r="S135" s="90"/>
      <c r="T135" s="230">
        <f>S135*H135</f>
        <v>0</v>
      </c>
      <c r="U135" s="230">
        <v>0</v>
      </c>
      <c r="V135" s="230">
        <f>U135*H135</f>
        <v>0</v>
      </c>
      <c r="W135" s="230">
        <v>0.098000000000000004</v>
      </c>
      <c r="X135" s="231">
        <f>W135*H135</f>
        <v>14.9156</v>
      </c>
      <c r="Y135" s="37"/>
      <c r="Z135" s="37"/>
      <c r="AA135" s="37"/>
      <c r="AB135" s="37"/>
      <c r="AC135" s="37"/>
      <c r="AD135" s="37"/>
      <c r="AE135" s="37"/>
      <c r="AR135" s="232" t="s">
        <v>150</v>
      </c>
      <c r="AT135" s="232" t="s">
        <v>145</v>
      </c>
      <c r="AU135" s="232" t="s">
        <v>87</v>
      </c>
      <c r="AY135" s="16" t="s">
        <v>143</v>
      </c>
      <c r="BE135" s="233">
        <f>IF(O135="základní",K135,0)</f>
        <v>0</v>
      </c>
      <c r="BF135" s="233">
        <f>IF(O135="snížená",K135,0)</f>
        <v>0</v>
      </c>
      <c r="BG135" s="233">
        <f>IF(O135="zákl. přenesená",K135,0)</f>
        <v>0</v>
      </c>
      <c r="BH135" s="233">
        <f>IF(O135="sníž. přenesená",K135,0)</f>
        <v>0</v>
      </c>
      <c r="BI135" s="233">
        <f>IF(O135="nulová",K135,0)</f>
        <v>0</v>
      </c>
      <c r="BJ135" s="16" t="s">
        <v>85</v>
      </c>
      <c r="BK135" s="233">
        <f>ROUND(P135*H135,2)</f>
        <v>0</v>
      </c>
      <c r="BL135" s="16" t="s">
        <v>150</v>
      </c>
      <c r="BM135" s="232" t="s">
        <v>166</v>
      </c>
    </row>
    <row r="136" s="2" customFormat="1">
      <c r="A136" s="37"/>
      <c r="B136" s="38"/>
      <c r="C136" s="39"/>
      <c r="D136" s="234" t="s">
        <v>152</v>
      </c>
      <c r="E136" s="39"/>
      <c r="F136" s="235" t="s">
        <v>167</v>
      </c>
      <c r="G136" s="39"/>
      <c r="H136" s="39"/>
      <c r="I136" s="236"/>
      <c r="J136" s="236"/>
      <c r="K136" s="39"/>
      <c r="L136" s="39"/>
      <c r="M136" s="43"/>
      <c r="N136" s="237"/>
      <c r="O136" s="238"/>
      <c r="P136" s="90"/>
      <c r="Q136" s="90"/>
      <c r="R136" s="90"/>
      <c r="S136" s="90"/>
      <c r="T136" s="90"/>
      <c r="U136" s="90"/>
      <c r="V136" s="90"/>
      <c r="W136" s="90"/>
      <c r="X136" s="91"/>
      <c r="Y136" s="37"/>
      <c r="Z136" s="37"/>
      <c r="AA136" s="37"/>
      <c r="AB136" s="37"/>
      <c r="AC136" s="37"/>
      <c r="AD136" s="37"/>
      <c r="AE136" s="37"/>
      <c r="AT136" s="16" t="s">
        <v>152</v>
      </c>
      <c r="AU136" s="16" t="s">
        <v>87</v>
      </c>
    </row>
    <row r="137" s="2" customFormat="1">
      <c r="A137" s="37"/>
      <c r="B137" s="38"/>
      <c r="C137" s="39"/>
      <c r="D137" s="234" t="s">
        <v>154</v>
      </c>
      <c r="E137" s="39"/>
      <c r="F137" s="239" t="s">
        <v>160</v>
      </c>
      <c r="G137" s="39"/>
      <c r="H137" s="39"/>
      <c r="I137" s="236"/>
      <c r="J137" s="236"/>
      <c r="K137" s="39"/>
      <c r="L137" s="39"/>
      <c r="M137" s="43"/>
      <c r="N137" s="237"/>
      <c r="O137" s="238"/>
      <c r="P137" s="90"/>
      <c r="Q137" s="90"/>
      <c r="R137" s="90"/>
      <c r="S137" s="90"/>
      <c r="T137" s="90"/>
      <c r="U137" s="90"/>
      <c r="V137" s="90"/>
      <c r="W137" s="90"/>
      <c r="X137" s="91"/>
      <c r="Y137" s="37"/>
      <c r="Z137" s="37"/>
      <c r="AA137" s="37"/>
      <c r="AB137" s="37"/>
      <c r="AC137" s="37"/>
      <c r="AD137" s="37"/>
      <c r="AE137" s="37"/>
      <c r="AT137" s="16" t="s">
        <v>154</v>
      </c>
      <c r="AU137" s="16" t="s">
        <v>87</v>
      </c>
    </row>
    <row r="138" s="2" customFormat="1">
      <c r="A138" s="37"/>
      <c r="B138" s="38"/>
      <c r="C138" s="39"/>
      <c r="D138" s="234" t="s">
        <v>161</v>
      </c>
      <c r="E138" s="39"/>
      <c r="F138" s="239" t="s">
        <v>168</v>
      </c>
      <c r="G138" s="39"/>
      <c r="H138" s="39"/>
      <c r="I138" s="236"/>
      <c r="J138" s="236"/>
      <c r="K138" s="39"/>
      <c r="L138" s="39"/>
      <c r="M138" s="43"/>
      <c r="N138" s="237"/>
      <c r="O138" s="238"/>
      <c r="P138" s="90"/>
      <c r="Q138" s="90"/>
      <c r="R138" s="90"/>
      <c r="S138" s="90"/>
      <c r="T138" s="90"/>
      <c r="U138" s="90"/>
      <c r="V138" s="90"/>
      <c r="W138" s="90"/>
      <c r="X138" s="91"/>
      <c r="Y138" s="37"/>
      <c r="Z138" s="37"/>
      <c r="AA138" s="37"/>
      <c r="AB138" s="37"/>
      <c r="AC138" s="37"/>
      <c r="AD138" s="37"/>
      <c r="AE138" s="37"/>
      <c r="AT138" s="16" t="s">
        <v>161</v>
      </c>
      <c r="AU138" s="16" t="s">
        <v>87</v>
      </c>
    </row>
    <row r="139" s="2" customFormat="1">
      <c r="A139" s="37"/>
      <c r="B139" s="38"/>
      <c r="C139" s="220" t="s">
        <v>150</v>
      </c>
      <c r="D139" s="220" t="s">
        <v>145</v>
      </c>
      <c r="E139" s="221" t="s">
        <v>169</v>
      </c>
      <c r="F139" s="222" t="s">
        <v>170</v>
      </c>
      <c r="G139" s="223" t="s">
        <v>148</v>
      </c>
      <c r="H139" s="224">
        <v>2001</v>
      </c>
      <c r="I139" s="225"/>
      <c r="J139" s="225"/>
      <c r="K139" s="226">
        <f>ROUND(P139*H139,2)</f>
        <v>0</v>
      </c>
      <c r="L139" s="222" t="s">
        <v>149</v>
      </c>
      <c r="M139" s="43"/>
      <c r="N139" s="227" t="s">
        <v>1</v>
      </c>
      <c r="O139" s="228" t="s">
        <v>40</v>
      </c>
      <c r="P139" s="229">
        <f>I139+J139</f>
        <v>0</v>
      </c>
      <c r="Q139" s="229">
        <f>ROUND(I139*H139,2)</f>
        <v>0</v>
      </c>
      <c r="R139" s="229">
        <f>ROUND(J139*H139,2)</f>
        <v>0</v>
      </c>
      <c r="S139" s="90"/>
      <c r="T139" s="230">
        <f>S139*H139</f>
        <v>0</v>
      </c>
      <c r="U139" s="230">
        <v>0</v>
      </c>
      <c r="V139" s="230">
        <f>U139*H139</f>
        <v>0</v>
      </c>
      <c r="W139" s="230">
        <v>0.28999999999999998</v>
      </c>
      <c r="X139" s="231">
        <f>W139*H139</f>
        <v>580.28999999999996</v>
      </c>
      <c r="Y139" s="37"/>
      <c r="Z139" s="37"/>
      <c r="AA139" s="37"/>
      <c r="AB139" s="37"/>
      <c r="AC139" s="37"/>
      <c r="AD139" s="37"/>
      <c r="AE139" s="37"/>
      <c r="AR139" s="232" t="s">
        <v>150</v>
      </c>
      <c r="AT139" s="232" t="s">
        <v>145</v>
      </c>
      <c r="AU139" s="232" t="s">
        <v>87</v>
      </c>
      <c r="AY139" s="16" t="s">
        <v>143</v>
      </c>
      <c r="BE139" s="233">
        <f>IF(O139="základní",K139,0)</f>
        <v>0</v>
      </c>
      <c r="BF139" s="233">
        <f>IF(O139="snížená",K139,0)</f>
        <v>0</v>
      </c>
      <c r="BG139" s="233">
        <f>IF(O139="zákl. přenesená",K139,0)</f>
        <v>0</v>
      </c>
      <c r="BH139" s="233">
        <f>IF(O139="sníž. přenesená",K139,0)</f>
        <v>0</v>
      </c>
      <c r="BI139" s="233">
        <f>IF(O139="nulová",K139,0)</f>
        <v>0</v>
      </c>
      <c r="BJ139" s="16" t="s">
        <v>85</v>
      </c>
      <c r="BK139" s="233">
        <f>ROUND(P139*H139,2)</f>
        <v>0</v>
      </c>
      <c r="BL139" s="16" t="s">
        <v>150</v>
      </c>
      <c r="BM139" s="232" t="s">
        <v>171</v>
      </c>
    </row>
    <row r="140" s="2" customFormat="1">
      <c r="A140" s="37"/>
      <c r="B140" s="38"/>
      <c r="C140" s="39"/>
      <c r="D140" s="234" t="s">
        <v>152</v>
      </c>
      <c r="E140" s="39"/>
      <c r="F140" s="235" t="s">
        <v>172</v>
      </c>
      <c r="G140" s="39"/>
      <c r="H140" s="39"/>
      <c r="I140" s="236"/>
      <c r="J140" s="236"/>
      <c r="K140" s="39"/>
      <c r="L140" s="39"/>
      <c r="M140" s="43"/>
      <c r="N140" s="237"/>
      <c r="O140" s="238"/>
      <c r="P140" s="90"/>
      <c r="Q140" s="90"/>
      <c r="R140" s="90"/>
      <c r="S140" s="90"/>
      <c r="T140" s="90"/>
      <c r="U140" s="90"/>
      <c r="V140" s="90"/>
      <c r="W140" s="90"/>
      <c r="X140" s="91"/>
      <c r="Y140" s="37"/>
      <c r="Z140" s="37"/>
      <c r="AA140" s="37"/>
      <c r="AB140" s="37"/>
      <c r="AC140" s="37"/>
      <c r="AD140" s="37"/>
      <c r="AE140" s="37"/>
      <c r="AT140" s="16" t="s">
        <v>152</v>
      </c>
      <c r="AU140" s="16" t="s">
        <v>87</v>
      </c>
    </row>
    <row r="141" s="2" customFormat="1">
      <c r="A141" s="37"/>
      <c r="B141" s="38"/>
      <c r="C141" s="39"/>
      <c r="D141" s="234" t="s">
        <v>154</v>
      </c>
      <c r="E141" s="39"/>
      <c r="F141" s="239" t="s">
        <v>160</v>
      </c>
      <c r="G141" s="39"/>
      <c r="H141" s="39"/>
      <c r="I141" s="236"/>
      <c r="J141" s="236"/>
      <c r="K141" s="39"/>
      <c r="L141" s="39"/>
      <c r="M141" s="43"/>
      <c r="N141" s="237"/>
      <c r="O141" s="238"/>
      <c r="P141" s="90"/>
      <c r="Q141" s="90"/>
      <c r="R141" s="90"/>
      <c r="S141" s="90"/>
      <c r="T141" s="90"/>
      <c r="U141" s="90"/>
      <c r="V141" s="90"/>
      <c r="W141" s="90"/>
      <c r="X141" s="91"/>
      <c r="Y141" s="37"/>
      <c r="Z141" s="37"/>
      <c r="AA141" s="37"/>
      <c r="AB141" s="37"/>
      <c r="AC141" s="37"/>
      <c r="AD141" s="37"/>
      <c r="AE141" s="37"/>
      <c r="AT141" s="16" t="s">
        <v>154</v>
      </c>
      <c r="AU141" s="16" t="s">
        <v>87</v>
      </c>
    </row>
    <row r="142" s="2" customFormat="1">
      <c r="A142" s="37"/>
      <c r="B142" s="38"/>
      <c r="C142" s="220" t="s">
        <v>173</v>
      </c>
      <c r="D142" s="220" t="s">
        <v>145</v>
      </c>
      <c r="E142" s="221" t="s">
        <v>174</v>
      </c>
      <c r="F142" s="222" t="s">
        <v>175</v>
      </c>
      <c r="G142" s="223" t="s">
        <v>148</v>
      </c>
      <c r="H142" s="224">
        <v>2001</v>
      </c>
      <c r="I142" s="225"/>
      <c r="J142" s="225"/>
      <c r="K142" s="226">
        <f>ROUND(P142*H142,2)</f>
        <v>0</v>
      </c>
      <c r="L142" s="222" t="s">
        <v>149</v>
      </c>
      <c r="M142" s="43"/>
      <c r="N142" s="227" t="s">
        <v>1</v>
      </c>
      <c r="O142" s="228" t="s">
        <v>40</v>
      </c>
      <c r="P142" s="229">
        <f>I142+J142</f>
        <v>0</v>
      </c>
      <c r="Q142" s="229">
        <f>ROUND(I142*H142,2)</f>
        <v>0</v>
      </c>
      <c r="R142" s="229">
        <f>ROUND(J142*H142,2)</f>
        <v>0</v>
      </c>
      <c r="S142" s="90"/>
      <c r="T142" s="230">
        <f>S142*H142</f>
        <v>0</v>
      </c>
      <c r="U142" s="230">
        <v>0</v>
      </c>
      <c r="V142" s="230">
        <f>U142*H142</f>
        <v>0</v>
      </c>
      <c r="W142" s="230">
        <v>0.22</v>
      </c>
      <c r="X142" s="231">
        <f>W142*H142</f>
        <v>440.22000000000003</v>
      </c>
      <c r="Y142" s="37"/>
      <c r="Z142" s="37"/>
      <c r="AA142" s="37"/>
      <c r="AB142" s="37"/>
      <c r="AC142" s="37"/>
      <c r="AD142" s="37"/>
      <c r="AE142" s="37"/>
      <c r="AR142" s="232" t="s">
        <v>150</v>
      </c>
      <c r="AT142" s="232" t="s">
        <v>145</v>
      </c>
      <c r="AU142" s="232" t="s">
        <v>87</v>
      </c>
      <c r="AY142" s="16" t="s">
        <v>143</v>
      </c>
      <c r="BE142" s="233">
        <f>IF(O142="základní",K142,0)</f>
        <v>0</v>
      </c>
      <c r="BF142" s="233">
        <f>IF(O142="snížená",K142,0)</f>
        <v>0</v>
      </c>
      <c r="BG142" s="233">
        <f>IF(O142="zákl. přenesená",K142,0)</f>
        <v>0</v>
      </c>
      <c r="BH142" s="233">
        <f>IF(O142="sníž. přenesená",K142,0)</f>
        <v>0</v>
      </c>
      <c r="BI142" s="233">
        <f>IF(O142="nulová",K142,0)</f>
        <v>0</v>
      </c>
      <c r="BJ142" s="16" t="s">
        <v>85</v>
      </c>
      <c r="BK142" s="233">
        <f>ROUND(P142*H142,2)</f>
        <v>0</v>
      </c>
      <c r="BL142" s="16" t="s">
        <v>150</v>
      </c>
      <c r="BM142" s="232" t="s">
        <v>176</v>
      </c>
    </row>
    <row r="143" s="2" customFormat="1">
      <c r="A143" s="37"/>
      <c r="B143" s="38"/>
      <c r="C143" s="39"/>
      <c r="D143" s="234" t="s">
        <v>152</v>
      </c>
      <c r="E143" s="39"/>
      <c r="F143" s="235" t="s">
        <v>177</v>
      </c>
      <c r="G143" s="39"/>
      <c r="H143" s="39"/>
      <c r="I143" s="236"/>
      <c r="J143" s="236"/>
      <c r="K143" s="39"/>
      <c r="L143" s="39"/>
      <c r="M143" s="43"/>
      <c r="N143" s="237"/>
      <c r="O143" s="238"/>
      <c r="P143" s="90"/>
      <c r="Q143" s="90"/>
      <c r="R143" s="90"/>
      <c r="S143" s="90"/>
      <c r="T143" s="90"/>
      <c r="U143" s="90"/>
      <c r="V143" s="90"/>
      <c r="W143" s="90"/>
      <c r="X143" s="91"/>
      <c r="Y143" s="37"/>
      <c r="Z143" s="37"/>
      <c r="AA143" s="37"/>
      <c r="AB143" s="37"/>
      <c r="AC143" s="37"/>
      <c r="AD143" s="37"/>
      <c r="AE143" s="37"/>
      <c r="AT143" s="16" t="s">
        <v>152</v>
      </c>
      <c r="AU143" s="16" t="s">
        <v>87</v>
      </c>
    </row>
    <row r="144" s="2" customFormat="1">
      <c r="A144" s="37"/>
      <c r="B144" s="38"/>
      <c r="C144" s="39"/>
      <c r="D144" s="234" t="s">
        <v>154</v>
      </c>
      <c r="E144" s="39"/>
      <c r="F144" s="239" t="s">
        <v>160</v>
      </c>
      <c r="G144" s="39"/>
      <c r="H144" s="39"/>
      <c r="I144" s="236"/>
      <c r="J144" s="236"/>
      <c r="K144" s="39"/>
      <c r="L144" s="39"/>
      <c r="M144" s="43"/>
      <c r="N144" s="237"/>
      <c r="O144" s="238"/>
      <c r="P144" s="90"/>
      <c r="Q144" s="90"/>
      <c r="R144" s="90"/>
      <c r="S144" s="90"/>
      <c r="T144" s="90"/>
      <c r="U144" s="90"/>
      <c r="V144" s="90"/>
      <c r="W144" s="90"/>
      <c r="X144" s="91"/>
      <c r="Y144" s="37"/>
      <c r="Z144" s="37"/>
      <c r="AA144" s="37"/>
      <c r="AB144" s="37"/>
      <c r="AC144" s="37"/>
      <c r="AD144" s="37"/>
      <c r="AE144" s="37"/>
      <c r="AT144" s="16" t="s">
        <v>154</v>
      </c>
      <c r="AU144" s="16" t="s">
        <v>87</v>
      </c>
    </row>
    <row r="145" s="2" customFormat="1">
      <c r="A145" s="37"/>
      <c r="B145" s="38"/>
      <c r="C145" s="220" t="s">
        <v>178</v>
      </c>
      <c r="D145" s="220" t="s">
        <v>145</v>
      </c>
      <c r="E145" s="221" t="s">
        <v>179</v>
      </c>
      <c r="F145" s="222" t="s">
        <v>180</v>
      </c>
      <c r="G145" s="223" t="s">
        <v>148</v>
      </c>
      <c r="H145" s="224">
        <v>391.69999999999999</v>
      </c>
      <c r="I145" s="225"/>
      <c r="J145" s="225"/>
      <c r="K145" s="226">
        <f>ROUND(P145*H145,2)</f>
        <v>0</v>
      </c>
      <c r="L145" s="222" t="s">
        <v>149</v>
      </c>
      <c r="M145" s="43"/>
      <c r="N145" s="227" t="s">
        <v>1</v>
      </c>
      <c r="O145" s="228" t="s">
        <v>40</v>
      </c>
      <c r="P145" s="229">
        <f>I145+J145</f>
        <v>0</v>
      </c>
      <c r="Q145" s="229">
        <f>ROUND(I145*H145,2)</f>
        <v>0</v>
      </c>
      <c r="R145" s="229">
        <f>ROUND(J145*H145,2)</f>
        <v>0</v>
      </c>
      <c r="S145" s="90"/>
      <c r="T145" s="230">
        <f>S145*H145</f>
        <v>0</v>
      </c>
      <c r="U145" s="230">
        <v>0</v>
      </c>
      <c r="V145" s="230">
        <f>U145*H145</f>
        <v>0</v>
      </c>
      <c r="W145" s="230">
        <v>0.17000000000000001</v>
      </c>
      <c r="X145" s="231">
        <f>W145*H145</f>
        <v>66.588999999999999</v>
      </c>
      <c r="Y145" s="37"/>
      <c r="Z145" s="37"/>
      <c r="AA145" s="37"/>
      <c r="AB145" s="37"/>
      <c r="AC145" s="37"/>
      <c r="AD145" s="37"/>
      <c r="AE145" s="37"/>
      <c r="AR145" s="232" t="s">
        <v>150</v>
      </c>
      <c r="AT145" s="232" t="s">
        <v>145</v>
      </c>
      <c r="AU145" s="232" t="s">
        <v>87</v>
      </c>
      <c r="AY145" s="16" t="s">
        <v>143</v>
      </c>
      <c r="BE145" s="233">
        <f>IF(O145="základní",K145,0)</f>
        <v>0</v>
      </c>
      <c r="BF145" s="233">
        <f>IF(O145="snížená",K145,0)</f>
        <v>0</v>
      </c>
      <c r="BG145" s="233">
        <f>IF(O145="zákl. přenesená",K145,0)</f>
        <v>0</v>
      </c>
      <c r="BH145" s="233">
        <f>IF(O145="sníž. přenesená",K145,0)</f>
        <v>0</v>
      </c>
      <c r="BI145" s="233">
        <f>IF(O145="nulová",K145,0)</f>
        <v>0</v>
      </c>
      <c r="BJ145" s="16" t="s">
        <v>85</v>
      </c>
      <c r="BK145" s="233">
        <f>ROUND(P145*H145,2)</f>
        <v>0</v>
      </c>
      <c r="BL145" s="16" t="s">
        <v>150</v>
      </c>
      <c r="BM145" s="232" t="s">
        <v>181</v>
      </c>
    </row>
    <row r="146" s="2" customFormat="1">
      <c r="A146" s="37"/>
      <c r="B146" s="38"/>
      <c r="C146" s="39"/>
      <c r="D146" s="234" t="s">
        <v>152</v>
      </c>
      <c r="E146" s="39"/>
      <c r="F146" s="235" t="s">
        <v>182</v>
      </c>
      <c r="G146" s="39"/>
      <c r="H146" s="39"/>
      <c r="I146" s="236"/>
      <c r="J146" s="236"/>
      <c r="K146" s="39"/>
      <c r="L146" s="39"/>
      <c r="M146" s="43"/>
      <c r="N146" s="237"/>
      <c r="O146" s="238"/>
      <c r="P146" s="90"/>
      <c r="Q146" s="90"/>
      <c r="R146" s="90"/>
      <c r="S146" s="90"/>
      <c r="T146" s="90"/>
      <c r="U146" s="90"/>
      <c r="V146" s="90"/>
      <c r="W146" s="90"/>
      <c r="X146" s="91"/>
      <c r="Y146" s="37"/>
      <c r="Z146" s="37"/>
      <c r="AA146" s="37"/>
      <c r="AB146" s="37"/>
      <c r="AC146" s="37"/>
      <c r="AD146" s="37"/>
      <c r="AE146" s="37"/>
      <c r="AT146" s="16" t="s">
        <v>152</v>
      </c>
      <c r="AU146" s="16" t="s">
        <v>87</v>
      </c>
    </row>
    <row r="147" s="2" customFormat="1">
      <c r="A147" s="37"/>
      <c r="B147" s="38"/>
      <c r="C147" s="39"/>
      <c r="D147" s="234" t="s">
        <v>154</v>
      </c>
      <c r="E147" s="39"/>
      <c r="F147" s="239" t="s">
        <v>160</v>
      </c>
      <c r="G147" s="39"/>
      <c r="H147" s="39"/>
      <c r="I147" s="236"/>
      <c r="J147" s="236"/>
      <c r="K147" s="39"/>
      <c r="L147" s="39"/>
      <c r="M147" s="43"/>
      <c r="N147" s="237"/>
      <c r="O147" s="238"/>
      <c r="P147" s="90"/>
      <c r="Q147" s="90"/>
      <c r="R147" s="90"/>
      <c r="S147" s="90"/>
      <c r="T147" s="90"/>
      <c r="U147" s="90"/>
      <c r="V147" s="90"/>
      <c r="W147" s="90"/>
      <c r="X147" s="91"/>
      <c r="Y147" s="37"/>
      <c r="Z147" s="37"/>
      <c r="AA147" s="37"/>
      <c r="AB147" s="37"/>
      <c r="AC147" s="37"/>
      <c r="AD147" s="37"/>
      <c r="AE147" s="37"/>
      <c r="AT147" s="16" t="s">
        <v>154</v>
      </c>
      <c r="AU147" s="16" t="s">
        <v>87</v>
      </c>
    </row>
    <row r="148" s="2" customFormat="1">
      <c r="A148" s="37"/>
      <c r="B148" s="38"/>
      <c r="C148" s="39"/>
      <c r="D148" s="234" t="s">
        <v>161</v>
      </c>
      <c r="E148" s="39"/>
      <c r="F148" s="239" t="s">
        <v>183</v>
      </c>
      <c r="G148" s="39"/>
      <c r="H148" s="39"/>
      <c r="I148" s="236"/>
      <c r="J148" s="236"/>
      <c r="K148" s="39"/>
      <c r="L148" s="39"/>
      <c r="M148" s="43"/>
      <c r="N148" s="237"/>
      <c r="O148" s="238"/>
      <c r="P148" s="90"/>
      <c r="Q148" s="90"/>
      <c r="R148" s="90"/>
      <c r="S148" s="90"/>
      <c r="T148" s="90"/>
      <c r="U148" s="90"/>
      <c r="V148" s="90"/>
      <c r="W148" s="90"/>
      <c r="X148" s="91"/>
      <c r="Y148" s="37"/>
      <c r="Z148" s="37"/>
      <c r="AA148" s="37"/>
      <c r="AB148" s="37"/>
      <c r="AC148" s="37"/>
      <c r="AD148" s="37"/>
      <c r="AE148" s="37"/>
      <c r="AT148" s="16" t="s">
        <v>161</v>
      </c>
      <c r="AU148" s="16" t="s">
        <v>87</v>
      </c>
    </row>
    <row r="149" s="2" customFormat="1">
      <c r="A149" s="37"/>
      <c r="B149" s="38"/>
      <c r="C149" s="220" t="s">
        <v>184</v>
      </c>
      <c r="D149" s="220" t="s">
        <v>145</v>
      </c>
      <c r="E149" s="221" t="s">
        <v>185</v>
      </c>
      <c r="F149" s="222" t="s">
        <v>186</v>
      </c>
      <c r="G149" s="223" t="s">
        <v>148</v>
      </c>
      <c r="H149" s="224">
        <v>21.100000000000001</v>
      </c>
      <c r="I149" s="225"/>
      <c r="J149" s="225"/>
      <c r="K149" s="226">
        <f>ROUND(P149*H149,2)</f>
        <v>0</v>
      </c>
      <c r="L149" s="222" t="s">
        <v>149</v>
      </c>
      <c r="M149" s="43"/>
      <c r="N149" s="227" t="s">
        <v>1</v>
      </c>
      <c r="O149" s="228" t="s">
        <v>40</v>
      </c>
      <c r="P149" s="229">
        <f>I149+J149</f>
        <v>0</v>
      </c>
      <c r="Q149" s="229">
        <f>ROUND(I149*H149,2)</f>
        <v>0</v>
      </c>
      <c r="R149" s="229">
        <f>ROUND(J149*H149,2)</f>
        <v>0</v>
      </c>
      <c r="S149" s="90"/>
      <c r="T149" s="230">
        <f>S149*H149</f>
        <v>0</v>
      </c>
      <c r="U149" s="230">
        <v>0</v>
      </c>
      <c r="V149" s="230">
        <f>U149*H149</f>
        <v>0</v>
      </c>
      <c r="W149" s="230">
        <v>0.23999999999999999</v>
      </c>
      <c r="X149" s="231">
        <f>W149*H149</f>
        <v>5.0640000000000001</v>
      </c>
      <c r="Y149" s="37"/>
      <c r="Z149" s="37"/>
      <c r="AA149" s="37"/>
      <c r="AB149" s="37"/>
      <c r="AC149" s="37"/>
      <c r="AD149" s="37"/>
      <c r="AE149" s="37"/>
      <c r="AR149" s="232" t="s">
        <v>150</v>
      </c>
      <c r="AT149" s="232" t="s">
        <v>145</v>
      </c>
      <c r="AU149" s="232" t="s">
        <v>87</v>
      </c>
      <c r="AY149" s="16" t="s">
        <v>143</v>
      </c>
      <c r="BE149" s="233">
        <f>IF(O149="základní",K149,0)</f>
        <v>0</v>
      </c>
      <c r="BF149" s="233">
        <f>IF(O149="snížená",K149,0)</f>
        <v>0</v>
      </c>
      <c r="BG149" s="233">
        <f>IF(O149="zákl. přenesená",K149,0)</f>
        <v>0</v>
      </c>
      <c r="BH149" s="233">
        <f>IF(O149="sníž. přenesená",K149,0)</f>
        <v>0</v>
      </c>
      <c r="BI149" s="233">
        <f>IF(O149="nulová",K149,0)</f>
        <v>0</v>
      </c>
      <c r="BJ149" s="16" t="s">
        <v>85</v>
      </c>
      <c r="BK149" s="233">
        <f>ROUND(P149*H149,2)</f>
        <v>0</v>
      </c>
      <c r="BL149" s="16" t="s">
        <v>150</v>
      </c>
      <c r="BM149" s="232" t="s">
        <v>187</v>
      </c>
    </row>
    <row r="150" s="2" customFormat="1">
      <c r="A150" s="37"/>
      <c r="B150" s="38"/>
      <c r="C150" s="39"/>
      <c r="D150" s="234" t="s">
        <v>152</v>
      </c>
      <c r="E150" s="39"/>
      <c r="F150" s="235" t="s">
        <v>188</v>
      </c>
      <c r="G150" s="39"/>
      <c r="H150" s="39"/>
      <c r="I150" s="236"/>
      <c r="J150" s="236"/>
      <c r="K150" s="39"/>
      <c r="L150" s="39"/>
      <c r="M150" s="43"/>
      <c r="N150" s="237"/>
      <c r="O150" s="238"/>
      <c r="P150" s="90"/>
      <c r="Q150" s="90"/>
      <c r="R150" s="90"/>
      <c r="S150" s="90"/>
      <c r="T150" s="90"/>
      <c r="U150" s="90"/>
      <c r="V150" s="90"/>
      <c r="W150" s="90"/>
      <c r="X150" s="91"/>
      <c r="Y150" s="37"/>
      <c r="Z150" s="37"/>
      <c r="AA150" s="37"/>
      <c r="AB150" s="37"/>
      <c r="AC150" s="37"/>
      <c r="AD150" s="37"/>
      <c r="AE150" s="37"/>
      <c r="AT150" s="16" t="s">
        <v>152</v>
      </c>
      <c r="AU150" s="16" t="s">
        <v>87</v>
      </c>
    </row>
    <row r="151" s="2" customFormat="1">
      <c r="A151" s="37"/>
      <c r="B151" s="38"/>
      <c r="C151" s="39"/>
      <c r="D151" s="234" t="s">
        <v>154</v>
      </c>
      <c r="E151" s="39"/>
      <c r="F151" s="239" t="s">
        <v>160</v>
      </c>
      <c r="G151" s="39"/>
      <c r="H151" s="39"/>
      <c r="I151" s="236"/>
      <c r="J151" s="236"/>
      <c r="K151" s="39"/>
      <c r="L151" s="39"/>
      <c r="M151" s="43"/>
      <c r="N151" s="237"/>
      <c r="O151" s="238"/>
      <c r="P151" s="90"/>
      <c r="Q151" s="90"/>
      <c r="R151" s="90"/>
      <c r="S151" s="90"/>
      <c r="T151" s="90"/>
      <c r="U151" s="90"/>
      <c r="V151" s="90"/>
      <c r="W151" s="90"/>
      <c r="X151" s="91"/>
      <c r="Y151" s="37"/>
      <c r="Z151" s="37"/>
      <c r="AA151" s="37"/>
      <c r="AB151" s="37"/>
      <c r="AC151" s="37"/>
      <c r="AD151" s="37"/>
      <c r="AE151" s="37"/>
      <c r="AT151" s="16" t="s">
        <v>154</v>
      </c>
      <c r="AU151" s="16" t="s">
        <v>87</v>
      </c>
    </row>
    <row r="152" s="2" customFormat="1">
      <c r="A152" s="37"/>
      <c r="B152" s="38"/>
      <c r="C152" s="220" t="s">
        <v>189</v>
      </c>
      <c r="D152" s="220" t="s">
        <v>145</v>
      </c>
      <c r="E152" s="221" t="s">
        <v>190</v>
      </c>
      <c r="F152" s="222" t="s">
        <v>191</v>
      </c>
      <c r="G152" s="223" t="s">
        <v>148</v>
      </c>
      <c r="H152" s="224">
        <v>5.0999999999999996</v>
      </c>
      <c r="I152" s="225"/>
      <c r="J152" s="225"/>
      <c r="K152" s="226">
        <f>ROUND(P152*H152,2)</f>
        <v>0</v>
      </c>
      <c r="L152" s="222" t="s">
        <v>1</v>
      </c>
      <c r="M152" s="43"/>
      <c r="N152" s="227" t="s">
        <v>1</v>
      </c>
      <c r="O152" s="228" t="s">
        <v>40</v>
      </c>
      <c r="P152" s="229">
        <f>I152+J152</f>
        <v>0</v>
      </c>
      <c r="Q152" s="229">
        <f>ROUND(I152*H152,2)</f>
        <v>0</v>
      </c>
      <c r="R152" s="229">
        <f>ROUND(J152*H152,2)</f>
        <v>0</v>
      </c>
      <c r="S152" s="90"/>
      <c r="T152" s="230">
        <f>S152*H152</f>
        <v>0</v>
      </c>
      <c r="U152" s="230">
        <v>0</v>
      </c>
      <c r="V152" s="230">
        <f>U152*H152</f>
        <v>0</v>
      </c>
      <c r="W152" s="230">
        <v>0.098000000000000004</v>
      </c>
      <c r="X152" s="231">
        <f>W152*H152</f>
        <v>0.49979999999999997</v>
      </c>
      <c r="Y152" s="37"/>
      <c r="Z152" s="37"/>
      <c r="AA152" s="37"/>
      <c r="AB152" s="37"/>
      <c r="AC152" s="37"/>
      <c r="AD152" s="37"/>
      <c r="AE152" s="37"/>
      <c r="AR152" s="232" t="s">
        <v>150</v>
      </c>
      <c r="AT152" s="232" t="s">
        <v>145</v>
      </c>
      <c r="AU152" s="232" t="s">
        <v>87</v>
      </c>
      <c r="AY152" s="16" t="s">
        <v>143</v>
      </c>
      <c r="BE152" s="233">
        <f>IF(O152="základní",K152,0)</f>
        <v>0</v>
      </c>
      <c r="BF152" s="233">
        <f>IF(O152="snížená",K152,0)</f>
        <v>0</v>
      </c>
      <c r="BG152" s="233">
        <f>IF(O152="zákl. přenesená",K152,0)</f>
        <v>0</v>
      </c>
      <c r="BH152" s="233">
        <f>IF(O152="sníž. přenesená",K152,0)</f>
        <v>0</v>
      </c>
      <c r="BI152" s="233">
        <f>IF(O152="nulová",K152,0)</f>
        <v>0</v>
      </c>
      <c r="BJ152" s="16" t="s">
        <v>85</v>
      </c>
      <c r="BK152" s="233">
        <f>ROUND(P152*H152,2)</f>
        <v>0</v>
      </c>
      <c r="BL152" s="16" t="s">
        <v>150</v>
      </c>
      <c r="BM152" s="232" t="s">
        <v>192</v>
      </c>
    </row>
    <row r="153" s="2" customFormat="1">
      <c r="A153" s="37"/>
      <c r="B153" s="38"/>
      <c r="C153" s="39"/>
      <c r="D153" s="234" t="s">
        <v>152</v>
      </c>
      <c r="E153" s="39"/>
      <c r="F153" s="235" t="s">
        <v>193</v>
      </c>
      <c r="G153" s="39"/>
      <c r="H153" s="39"/>
      <c r="I153" s="236"/>
      <c r="J153" s="236"/>
      <c r="K153" s="39"/>
      <c r="L153" s="39"/>
      <c r="M153" s="43"/>
      <c r="N153" s="237"/>
      <c r="O153" s="238"/>
      <c r="P153" s="90"/>
      <c r="Q153" s="90"/>
      <c r="R153" s="90"/>
      <c r="S153" s="90"/>
      <c r="T153" s="90"/>
      <c r="U153" s="90"/>
      <c r="V153" s="90"/>
      <c r="W153" s="90"/>
      <c r="X153" s="91"/>
      <c r="Y153" s="37"/>
      <c r="Z153" s="37"/>
      <c r="AA153" s="37"/>
      <c r="AB153" s="37"/>
      <c r="AC153" s="37"/>
      <c r="AD153" s="37"/>
      <c r="AE153" s="37"/>
      <c r="AT153" s="16" t="s">
        <v>152</v>
      </c>
      <c r="AU153" s="16" t="s">
        <v>87</v>
      </c>
    </row>
    <row r="154" s="2" customFormat="1">
      <c r="A154" s="37"/>
      <c r="B154" s="38"/>
      <c r="C154" s="39"/>
      <c r="D154" s="234" t="s">
        <v>154</v>
      </c>
      <c r="E154" s="39"/>
      <c r="F154" s="239" t="s">
        <v>160</v>
      </c>
      <c r="G154" s="39"/>
      <c r="H154" s="39"/>
      <c r="I154" s="236"/>
      <c r="J154" s="236"/>
      <c r="K154" s="39"/>
      <c r="L154" s="39"/>
      <c r="M154" s="43"/>
      <c r="N154" s="237"/>
      <c r="O154" s="238"/>
      <c r="P154" s="90"/>
      <c r="Q154" s="90"/>
      <c r="R154" s="90"/>
      <c r="S154" s="90"/>
      <c r="T154" s="90"/>
      <c r="U154" s="90"/>
      <c r="V154" s="90"/>
      <c r="W154" s="90"/>
      <c r="X154" s="91"/>
      <c r="Y154" s="37"/>
      <c r="Z154" s="37"/>
      <c r="AA154" s="37"/>
      <c r="AB154" s="37"/>
      <c r="AC154" s="37"/>
      <c r="AD154" s="37"/>
      <c r="AE154" s="37"/>
      <c r="AT154" s="16" t="s">
        <v>154</v>
      </c>
      <c r="AU154" s="16" t="s">
        <v>87</v>
      </c>
    </row>
    <row r="155" s="2" customFormat="1">
      <c r="A155" s="37"/>
      <c r="B155" s="38"/>
      <c r="C155" s="39"/>
      <c r="D155" s="234" t="s">
        <v>161</v>
      </c>
      <c r="E155" s="39"/>
      <c r="F155" s="239" t="s">
        <v>194</v>
      </c>
      <c r="G155" s="39"/>
      <c r="H155" s="39"/>
      <c r="I155" s="236"/>
      <c r="J155" s="236"/>
      <c r="K155" s="39"/>
      <c r="L155" s="39"/>
      <c r="M155" s="43"/>
      <c r="N155" s="237"/>
      <c r="O155" s="238"/>
      <c r="P155" s="90"/>
      <c r="Q155" s="90"/>
      <c r="R155" s="90"/>
      <c r="S155" s="90"/>
      <c r="T155" s="90"/>
      <c r="U155" s="90"/>
      <c r="V155" s="90"/>
      <c r="W155" s="90"/>
      <c r="X155" s="91"/>
      <c r="Y155" s="37"/>
      <c r="Z155" s="37"/>
      <c r="AA155" s="37"/>
      <c r="AB155" s="37"/>
      <c r="AC155" s="37"/>
      <c r="AD155" s="37"/>
      <c r="AE155" s="37"/>
      <c r="AT155" s="16" t="s">
        <v>161</v>
      </c>
      <c r="AU155" s="16" t="s">
        <v>87</v>
      </c>
    </row>
    <row r="156" s="2" customFormat="1">
      <c r="A156" s="37"/>
      <c r="B156" s="38"/>
      <c r="C156" s="220" t="s">
        <v>195</v>
      </c>
      <c r="D156" s="220" t="s">
        <v>145</v>
      </c>
      <c r="E156" s="221" t="s">
        <v>196</v>
      </c>
      <c r="F156" s="222" t="s">
        <v>191</v>
      </c>
      <c r="G156" s="223" t="s">
        <v>148</v>
      </c>
      <c r="H156" s="224">
        <v>354.69999999999999</v>
      </c>
      <c r="I156" s="225"/>
      <c r="J156" s="225"/>
      <c r="K156" s="226">
        <f>ROUND(P156*H156,2)</f>
        <v>0</v>
      </c>
      <c r="L156" s="222" t="s">
        <v>1</v>
      </c>
      <c r="M156" s="43"/>
      <c r="N156" s="227" t="s">
        <v>1</v>
      </c>
      <c r="O156" s="228" t="s">
        <v>40</v>
      </c>
      <c r="P156" s="229">
        <f>I156+J156</f>
        <v>0</v>
      </c>
      <c r="Q156" s="229">
        <f>ROUND(I156*H156,2)</f>
        <v>0</v>
      </c>
      <c r="R156" s="229">
        <f>ROUND(J156*H156,2)</f>
        <v>0</v>
      </c>
      <c r="S156" s="90"/>
      <c r="T156" s="230">
        <f>S156*H156</f>
        <v>0</v>
      </c>
      <c r="U156" s="230">
        <v>0</v>
      </c>
      <c r="V156" s="230">
        <f>U156*H156</f>
        <v>0</v>
      </c>
      <c r="W156" s="230">
        <v>0.098000000000000004</v>
      </c>
      <c r="X156" s="231">
        <f>W156*H156</f>
        <v>34.760600000000004</v>
      </c>
      <c r="Y156" s="37"/>
      <c r="Z156" s="37"/>
      <c r="AA156" s="37"/>
      <c r="AB156" s="37"/>
      <c r="AC156" s="37"/>
      <c r="AD156" s="37"/>
      <c r="AE156" s="37"/>
      <c r="AR156" s="232" t="s">
        <v>150</v>
      </c>
      <c r="AT156" s="232" t="s">
        <v>145</v>
      </c>
      <c r="AU156" s="232" t="s">
        <v>87</v>
      </c>
      <c r="AY156" s="16" t="s">
        <v>143</v>
      </c>
      <c r="BE156" s="233">
        <f>IF(O156="základní",K156,0)</f>
        <v>0</v>
      </c>
      <c r="BF156" s="233">
        <f>IF(O156="snížená",K156,0)</f>
        <v>0</v>
      </c>
      <c r="BG156" s="233">
        <f>IF(O156="zákl. přenesená",K156,0)</f>
        <v>0</v>
      </c>
      <c r="BH156" s="233">
        <f>IF(O156="sníž. přenesená",K156,0)</f>
        <v>0</v>
      </c>
      <c r="BI156" s="233">
        <f>IF(O156="nulová",K156,0)</f>
        <v>0</v>
      </c>
      <c r="BJ156" s="16" t="s">
        <v>85</v>
      </c>
      <c r="BK156" s="233">
        <f>ROUND(P156*H156,2)</f>
        <v>0</v>
      </c>
      <c r="BL156" s="16" t="s">
        <v>150</v>
      </c>
      <c r="BM156" s="232" t="s">
        <v>197</v>
      </c>
    </row>
    <row r="157" s="2" customFormat="1">
      <c r="A157" s="37"/>
      <c r="B157" s="38"/>
      <c r="C157" s="39"/>
      <c r="D157" s="234" t="s">
        <v>152</v>
      </c>
      <c r="E157" s="39"/>
      <c r="F157" s="235" t="s">
        <v>193</v>
      </c>
      <c r="G157" s="39"/>
      <c r="H157" s="39"/>
      <c r="I157" s="236"/>
      <c r="J157" s="236"/>
      <c r="K157" s="39"/>
      <c r="L157" s="39"/>
      <c r="M157" s="43"/>
      <c r="N157" s="237"/>
      <c r="O157" s="238"/>
      <c r="P157" s="90"/>
      <c r="Q157" s="90"/>
      <c r="R157" s="90"/>
      <c r="S157" s="90"/>
      <c r="T157" s="90"/>
      <c r="U157" s="90"/>
      <c r="V157" s="90"/>
      <c r="W157" s="90"/>
      <c r="X157" s="91"/>
      <c r="Y157" s="37"/>
      <c r="Z157" s="37"/>
      <c r="AA157" s="37"/>
      <c r="AB157" s="37"/>
      <c r="AC157" s="37"/>
      <c r="AD157" s="37"/>
      <c r="AE157" s="37"/>
      <c r="AT157" s="16" t="s">
        <v>152</v>
      </c>
      <c r="AU157" s="16" t="s">
        <v>87</v>
      </c>
    </row>
    <row r="158" s="2" customFormat="1">
      <c r="A158" s="37"/>
      <c r="B158" s="38"/>
      <c r="C158" s="39"/>
      <c r="D158" s="234" t="s">
        <v>154</v>
      </c>
      <c r="E158" s="39"/>
      <c r="F158" s="239" t="s">
        <v>160</v>
      </c>
      <c r="G158" s="39"/>
      <c r="H158" s="39"/>
      <c r="I158" s="236"/>
      <c r="J158" s="236"/>
      <c r="K158" s="39"/>
      <c r="L158" s="39"/>
      <c r="M158" s="43"/>
      <c r="N158" s="237"/>
      <c r="O158" s="238"/>
      <c r="P158" s="90"/>
      <c r="Q158" s="90"/>
      <c r="R158" s="90"/>
      <c r="S158" s="90"/>
      <c r="T158" s="90"/>
      <c r="U158" s="90"/>
      <c r="V158" s="90"/>
      <c r="W158" s="90"/>
      <c r="X158" s="91"/>
      <c r="Y158" s="37"/>
      <c r="Z158" s="37"/>
      <c r="AA158" s="37"/>
      <c r="AB158" s="37"/>
      <c r="AC158" s="37"/>
      <c r="AD158" s="37"/>
      <c r="AE158" s="37"/>
      <c r="AT158" s="16" t="s">
        <v>154</v>
      </c>
      <c r="AU158" s="16" t="s">
        <v>87</v>
      </c>
    </row>
    <row r="159" s="2" customFormat="1">
      <c r="A159" s="37"/>
      <c r="B159" s="38"/>
      <c r="C159" s="39"/>
      <c r="D159" s="234" t="s">
        <v>161</v>
      </c>
      <c r="E159" s="39"/>
      <c r="F159" s="239" t="s">
        <v>183</v>
      </c>
      <c r="G159" s="39"/>
      <c r="H159" s="39"/>
      <c r="I159" s="236"/>
      <c r="J159" s="236"/>
      <c r="K159" s="39"/>
      <c r="L159" s="39"/>
      <c r="M159" s="43"/>
      <c r="N159" s="237"/>
      <c r="O159" s="238"/>
      <c r="P159" s="90"/>
      <c r="Q159" s="90"/>
      <c r="R159" s="90"/>
      <c r="S159" s="90"/>
      <c r="T159" s="90"/>
      <c r="U159" s="90"/>
      <c r="V159" s="90"/>
      <c r="W159" s="90"/>
      <c r="X159" s="91"/>
      <c r="Y159" s="37"/>
      <c r="Z159" s="37"/>
      <c r="AA159" s="37"/>
      <c r="AB159" s="37"/>
      <c r="AC159" s="37"/>
      <c r="AD159" s="37"/>
      <c r="AE159" s="37"/>
      <c r="AT159" s="16" t="s">
        <v>161</v>
      </c>
      <c r="AU159" s="16" t="s">
        <v>87</v>
      </c>
    </row>
    <row r="160" s="2" customFormat="1" ht="24.15" customHeight="1">
      <c r="A160" s="37"/>
      <c r="B160" s="38"/>
      <c r="C160" s="220" t="s">
        <v>198</v>
      </c>
      <c r="D160" s="220" t="s">
        <v>145</v>
      </c>
      <c r="E160" s="221" t="s">
        <v>199</v>
      </c>
      <c r="F160" s="222" t="s">
        <v>200</v>
      </c>
      <c r="G160" s="223" t="s">
        <v>201</v>
      </c>
      <c r="H160" s="224">
        <v>151</v>
      </c>
      <c r="I160" s="225"/>
      <c r="J160" s="225"/>
      <c r="K160" s="226">
        <f>ROUND(P160*H160,2)</f>
        <v>0</v>
      </c>
      <c r="L160" s="222" t="s">
        <v>149</v>
      </c>
      <c r="M160" s="43"/>
      <c r="N160" s="227" t="s">
        <v>1</v>
      </c>
      <c r="O160" s="228" t="s">
        <v>40</v>
      </c>
      <c r="P160" s="229">
        <f>I160+J160</f>
        <v>0</v>
      </c>
      <c r="Q160" s="229">
        <f>ROUND(I160*H160,2)</f>
        <v>0</v>
      </c>
      <c r="R160" s="229">
        <f>ROUND(J160*H160,2)</f>
        <v>0</v>
      </c>
      <c r="S160" s="90"/>
      <c r="T160" s="230">
        <f>S160*H160</f>
        <v>0</v>
      </c>
      <c r="U160" s="230">
        <v>0</v>
      </c>
      <c r="V160" s="230">
        <f>U160*H160</f>
        <v>0</v>
      </c>
      <c r="W160" s="230">
        <v>0.28999999999999998</v>
      </c>
      <c r="X160" s="231">
        <f>W160*H160</f>
        <v>43.789999999999999</v>
      </c>
      <c r="Y160" s="37"/>
      <c r="Z160" s="37"/>
      <c r="AA160" s="37"/>
      <c r="AB160" s="37"/>
      <c r="AC160" s="37"/>
      <c r="AD160" s="37"/>
      <c r="AE160" s="37"/>
      <c r="AR160" s="232" t="s">
        <v>150</v>
      </c>
      <c r="AT160" s="232" t="s">
        <v>145</v>
      </c>
      <c r="AU160" s="232" t="s">
        <v>87</v>
      </c>
      <c r="AY160" s="16" t="s">
        <v>143</v>
      </c>
      <c r="BE160" s="233">
        <f>IF(O160="základní",K160,0)</f>
        <v>0</v>
      </c>
      <c r="BF160" s="233">
        <f>IF(O160="snížená",K160,0)</f>
        <v>0</v>
      </c>
      <c r="BG160" s="233">
        <f>IF(O160="zákl. přenesená",K160,0)</f>
        <v>0</v>
      </c>
      <c r="BH160" s="233">
        <f>IF(O160="sníž. přenesená",K160,0)</f>
        <v>0</v>
      </c>
      <c r="BI160" s="233">
        <f>IF(O160="nulová",K160,0)</f>
        <v>0</v>
      </c>
      <c r="BJ160" s="16" t="s">
        <v>85</v>
      </c>
      <c r="BK160" s="233">
        <f>ROUND(P160*H160,2)</f>
        <v>0</v>
      </c>
      <c r="BL160" s="16" t="s">
        <v>150</v>
      </c>
      <c r="BM160" s="232" t="s">
        <v>202</v>
      </c>
    </row>
    <row r="161" s="2" customFormat="1">
      <c r="A161" s="37"/>
      <c r="B161" s="38"/>
      <c r="C161" s="39"/>
      <c r="D161" s="234" t="s">
        <v>152</v>
      </c>
      <c r="E161" s="39"/>
      <c r="F161" s="235" t="s">
        <v>203</v>
      </c>
      <c r="G161" s="39"/>
      <c r="H161" s="39"/>
      <c r="I161" s="236"/>
      <c r="J161" s="236"/>
      <c r="K161" s="39"/>
      <c r="L161" s="39"/>
      <c r="M161" s="43"/>
      <c r="N161" s="237"/>
      <c r="O161" s="238"/>
      <c r="P161" s="90"/>
      <c r="Q161" s="90"/>
      <c r="R161" s="90"/>
      <c r="S161" s="90"/>
      <c r="T161" s="90"/>
      <c r="U161" s="90"/>
      <c r="V161" s="90"/>
      <c r="W161" s="90"/>
      <c r="X161" s="91"/>
      <c r="Y161" s="37"/>
      <c r="Z161" s="37"/>
      <c r="AA161" s="37"/>
      <c r="AB161" s="37"/>
      <c r="AC161" s="37"/>
      <c r="AD161" s="37"/>
      <c r="AE161" s="37"/>
      <c r="AT161" s="16" t="s">
        <v>152</v>
      </c>
      <c r="AU161" s="16" t="s">
        <v>87</v>
      </c>
    </row>
    <row r="162" s="2" customFormat="1">
      <c r="A162" s="37"/>
      <c r="B162" s="38"/>
      <c r="C162" s="39"/>
      <c r="D162" s="234" t="s">
        <v>154</v>
      </c>
      <c r="E162" s="39"/>
      <c r="F162" s="239" t="s">
        <v>204</v>
      </c>
      <c r="G162" s="39"/>
      <c r="H162" s="39"/>
      <c r="I162" s="236"/>
      <c r="J162" s="236"/>
      <c r="K162" s="39"/>
      <c r="L162" s="39"/>
      <c r="M162" s="43"/>
      <c r="N162" s="237"/>
      <c r="O162" s="238"/>
      <c r="P162" s="90"/>
      <c r="Q162" s="90"/>
      <c r="R162" s="90"/>
      <c r="S162" s="90"/>
      <c r="T162" s="90"/>
      <c r="U162" s="90"/>
      <c r="V162" s="90"/>
      <c r="W162" s="90"/>
      <c r="X162" s="91"/>
      <c r="Y162" s="37"/>
      <c r="Z162" s="37"/>
      <c r="AA162" s="37"/>
      <c r="AB162" s="37"/>
      <c r="AC162" s="37"/>
      <c r="AD162" s="37"/>
      <c r="AE162" s="37"/>
      <c r="AT162" s="16" t="s">
        <v>154</v>
      </c>
      <c r="AU162" s="16" t="s">
        <v>87</v>
      </c>
    </row>
    <row r="163" s="2" customFormat="1" ht="16.5" customHeight="1">
      <c r="A163" s="37"/>
      <c r="B163" s="38"/>
      <c r="C163" s="220" t="s">
        <v>205</v>
      </c>
      <c r="D163" s="220" t="s">
        <v>145</v>
      </c>
      <c r="E163" s="221" t="s">
        <v>206</v>
      </c>
      <c r="F163" s="222" t="s">
        <v>207</v>
      </c>
      <c r="G163" s="223" t="s">
        <v>201</v>
      </c>
      <c r="H163" s="224">
        <v>129.80000000000001</v>
      </c>
      <c r="I163" s="225"/>
      <c r="J163" s="225"/>
      <c r="K163" s="226">
        <f>ROUND(P163*H163,2)</f>
        <v>0</v>
      </c>
      <c r="L163" s="222" t="s">
        <v>1</v>
      </c>
      <c r="M163" s="43"/>
      <c r="N163" s="227" t="s">
        <v>1</v>
      </c>
      <c r="O163" s="228" t="s">
        <v>40</v>
      </c>
      <c r="P163" s="229">
        <f>I163+J163</f>
        <v>0</v>
      </c>
      <c r="Q163" s="229">
        <f>ROUND(I163*H163,2)</f>
        <v>0</v>
      </c>
      <c r="R163" s="229">
        <f>ROUND(J163*H163,2)</f>
        <v>0</v>
      </c>
      <c r="S163" s="90"/>
      <c r="T163" s="230">
        <f>S163*H163</f>
        <v>0</v>
      </c>
      <c r="U163" s="230">
        <v>0</v>
      </c>
      <c r="V163" s="230">
        <f>U163*H163</f>
        <v>0</v>
      </c>
      <c r="W163" s="230">
        <v>0.20499999999999999</v>
      </c>
      <c r="X163" s="231">
        <f>W163*H163</f>
        <v>26.609000000000002</v>
      </c>
      <c r="Y163" s="37"/>
      <c r="Z163" s="37"/>
      <c r="AA163" s="37"/>
      <c r="AB163" s="37"/>
      <c r="AC163" s="37"/>
      <c r="AD163" s="37"/>
      <c r="AE163" s="37"/>
      <c r="AR163" s="232" t="s">
        <v>150</v>
      </c>
      <c r="AT163" s="232" t="s">
        <v>145</v>
      </c>
      <c r="AU163" s="232" t="s">
        <v>87</v>
      </c>
      <c r="AY163" s="16" t="s">
        <v>143</v>
      </c>
      <c r="BE163" s="233">
        <f>IF(O163="základní",K163,0)</f>
        <v>0</v>
      </c>
      <c r="BF163" s="233">
        <f>IF(O163="snížená",K163,0)</f>
        <v>0</v>
      </c>
      <c r="BG163" s="233">
        <f>IF(O163="zákl. přenesená",K163,0)</f>
        <v>0</v>
      </c>
      <c r="BH163" s="233">
        <f>IF(O163="sníž. přenesená",K163,0)</f>
        <v>0</v>
      </c>
      <c r="BI163" s="233">
        <f>IF(O163="nulová",K163,0)</f>
        <v>0</v>
      </c>
      <c r="BJ163" s="16" t="s">
        <v>85</v>
      </c>
      <c r="BK163" s="233">
        <f>ROUND(P163*H163,2)</f>
        <v>0</v>
      </c>
      <c r="BL163" s="16" t="s">
        <v>150</v>
      </c>
      <c r="BM163" s="232" t="s">
        <v>208</v>
      </c>
    </row>
    <row r="164" s="2" customFormat="1">
      <c r="A164" s="37"/>
      <c r="B164" s="38"/>
      <c r="C164" s="39"/>
      <c r="D164" s="234" t="s">
        <v>152</v>
      </c>
      <c r="E164" s="39"/>
      <c r="F164" s="235" t="s">
        <v>209</v>
      </c>
      <c r="G164" s="39"/>
      <c r="H164" s="39"/>
      <c r="I164" s="236"/>
      <c r="J164" s="236"/>
      <c r="K164" s="39"/>
      <c r="L164" s="39"/>
      <c r="M164" s="43"/>
      <c r="N164" s="237"/>
      <c r="O164" s="238"/>
      <c r="P164" s="90"/>
      <c r="Q164" s="90"/>
      <c r="R164" s="90"/>
      <c r="S164" s="90"/>
      <c r="T164" s="90"/>
      <c r="U164" s="90"/>
      <c r="V164" s="90"/>
      <c r="W164" s="90"/>
      <c r="X164" s="91"/>
      <c r="Y164" s="37"/>
      <c r="Z164" s="37"/>
      <c r="AA164" s="37"/>
      <c r="AB164" s="37"/>
      <c r="AC164" s="37"/>
      <c r="AD164" s="37"/>
      <c r="AE164" s="37"/>
      <c r="AT164" s="16" t="s">
        <v>152</v>
      </c>
      <c r="AU164" s="16" t="s">
        <v>87</v>
      </c>
    </row>
    <row r="165" s="2" customFormat="1">
      <c r="A165" s="37"/>
      <c r="B165" s="38"/>
      <c r="C165" s="39"/>
      <c r="D165" s="234" t="s">
        <v>154</v>
      </c>
      <c r="E165" s="39"/>
      <c r="F165" s="239" t="s">
        <v>204</v>
      </c>
      <c r="G165" s="39"/>
      <c r="H165" s="39"/>
      <c r="I165" s="236"/>
      <c r="J165" s="236"/>
      <c r="K165" s="39"/>
      <c r="L165" s="39"/>
      <c r="M165" s="43"/>
      <c r="N165" s="237"/>
      <c r="O165" s="238"/>
      <c r="P165" s="90"/>
      <c r="Q165" s="90"/>
      <c r="R165" s="90"/>
      <c r="S165" s="90"/>
      <c r="T165" s="90"/>
      <c r="U165" s="90"/>
      <c r="V165" s="90"/>
      <c r="W165" s="90"/>
      <c r="X165" s="91"/>
      <c r="Y165" s="37"/>
      <c r="Z165" s="37"/>
      <c r="AA165" s="37"/>
      <c r="AB165" s="37"/>
      <c r="AC165" s="37"/>
      <c r="AD165" s="37"/>
      <c r="AE165" s="37"/>
      <c r="AT165" s="16" t="s">
        <v>154</v>
      </c>
      <c r="AU165" s="16" t="s">
        <v>87</v>
      </c>
    </row>
    <row r="166" s="2" customFormat="1">
      <c r="A166" s="37"/>
      <c r="B166" s="38"/>
      <c r="C166" s="39"/>
      <c r="D166" s="234" t="s">
        <v>161</v>
      </c>
      <c r="E166" s="39"/>
      <c r="F166" s="239" t="s">
        <v>210</v>
      </c>
      <c r="G166" s="39"/>
      <c r="H166" s="39"/>
      <c r="I166" s="236"/>
      <c r="J166" s="236"/>
      <c r="K166" s="39"/>
      <c r="L166" s="39"/>
      <c r="M166" s="43"/>
      <c r="N166" s="237"/>
      <c r="O166" s="238"/>
      <c r="P166" s="90"/>
      <c r="Q166" s="90"/>
      <c r="R166" s="90"/>
      <c r="S166" s="90"/>
      <c r="T166" s="90"/>
      <c r="U166" s="90"/>
      <c r="V166" s="90"/>
      <c r="W166" s="90"/>
      <c r="X166" s="91"/>
      <c r="Y166" s="37"/>
      <c r="Z166" s="37"/>
      <c r="AA166" s="37"/>
      <c r="AB166" s="37"/>
      <c r="AC166" s="37"/>
      <c r="AD166" s="37"/>
      <c r="AE166" s="37"/>
      <c r="AT166" s="16" t="s">
        <v>161</v>
      </c>
      <c r="AU166" s="16" t="s">
        <v>87</v>
      </c>
    </row>
    <row r="167" s="2" customFormat="1" ht="16.5" customHeight="1">
      <c r="A167" s="37"/>
      <c r="B167" s="38"/>
      <c r="C167" s="220" t="s">
        <v>211</v>
      </c>
      <c r="D167" s="220" t="s">
        <v>145</v>
      </c>
      <c r="E167" s="221" t="s">
        <v>212</v>
      </c>
      <c r="F167" s="222" t="s">
        <v>207</v>
      </c>
      <c r="G167" s="223" t="s">
        <v>201</v>
      </c>
      <c r="H167" s="224">
        <v>96</v>
      </c>
      <c r="I167" s="225"/>
      <c r="J167" s="225"/>
      <c r="K167" s="226">
        <f>ROUND(P167*H167,2)</f>
        <v>0</v>
      </c>
      <c r="L167" s="222" t="s">
        <v>1</v>
      </c>
      <c r="M167" s="43"/>
      <c r="N167" s="227" t="s">
        <v>1</v>
      </c>
      <c r="O167" s="228" t="s">
        <v>40</v>
      </c>
      <c r="P167" s="229">
        <f>I167+J167</f>
        <v>0</v>
      </c>
      <c r="Q167" s="229">
        <f>ROUND(I167*H167,2)</f>
        <v>0</v>
      </c>
      <c r="R167" s="229">
        <f>ROUND(J167*H167,2)</f>
        <v>0</v>
      </c>
      <c r="S167" s="90"/>
      <c r="T167" s="230">
        <f>S167*H167</f>
        <v>0</v>
      </c>
      <c r="U167" s="230">
        <v>0</v>
      </c>
      <c r="V167" s="230">
        <f>U167*H167</f>
        <v>0</v>
      </c>
      <c r="W167" s="230">
        <v>0.20499999999999999</v>
      </c>
      <c r="X167" s="231">
        <f>W167*H167</f>
        <v>19.68</v>
      </c>
      <c r="Y167" s="37"/>
      <c r="Z167" s="37"/>
      <c r="AA167" s="37"/>
      <c r="AB167" s="37"/>
      <c r="AC167" s="37"/>
      <c r="AD167" s="37"/>
      <c r="AE167" s="37"/>
      <c r="AR167" s="232" t="s">
        <v>150</v>
      </c>
      <c r="AT167" s="232" t="s">
        <v>145</v>
      </c>
      <c r="AU167" s="232" t="s">
        <v>87</v>
      </c>
      <c r="AY167" s="16" t="s">
        <v>143</v>
      </c>
      <c r="BE167" s="233">
        <f>IF(O167="základní",K167,0)</f>
        <v>0</v>
      </c>
      <c r="BF167" s="233">
        <f>IF(O167="snížená",K167,0)</f>
        <v>0</v>
      </c>
      <c r="BG167" s="233">
        <f>IF(O167="zákl. přenesená",K167,0)</f>
        <v>0</v>
      </c>
      <c r="BH167" s="233">
        <f>IF(O167="sníž. přenesená",K167,0)</f>
        <v>0</v>
      </c>
      <c r="BI167" s="233">
        <f>IF(O167="nulová",K167,0)</f>
        <v>0</v>
      </c>
      <c r="BJ167" s="16" t="s">
        <v>85</v>
      </c>
      <c r="BK167" s="233">
        <f>ROUND(P167*H167,2)</f>
        <v>0</v>
      </c>
      <c r="BL167" s="16" t="s">
        <v>150</v>
      </c>
      <c r="BM167" s="232" t="s">
        <v>213</v>
      </c>
    </row>
    <row r="168" s="2" customFormat="1">
      <c r="A168" s="37"/>
      <c r="B168" s="38"/>
      <c r="C168" s="39"/>
      <c r="D168" s="234" t="s">
        <v>152</v>
      </c>
      <c r="E168" s="39"/>
      <c r="F168" s="235" t="s">
        <v>209</v>
      </c>
      <c r="G168" s="39"/>
      <c r="H168" s="39"/>
      <c r="I168" s="236"/>
      <c r="J168" s="236"/>
      <c r="K168" s="39"/>
      <c r="L168" s="39"/>
      <c r="M168" s="43"/>
      <c r="N168" s="237"/>
      <c r="O168" s="238"/>
      <c r="P168" s="90"/>
      <c r="Q168" s="90"/>
      <c r="R168" s="90"/>
      <c r="S168" s="90"/>
      <c r="T168" s="90"/>
      <c r="U168" s="90"/>
      <c r="V168" s="90"/>
      <c r="W168" s="90"/>
      <c r="X168" s="91"/>
      <c r="Y168" s="37"/>
      <c r="Z168" s="37"/>
      <c r="AA168" s="37"/>
      <c r="AB168" s="37"/>
      <c r="AC168" s="37"/>
      <c r="AD168" s="37"/>
      <c r="AE168" s="37"/>
      <c r="AT168" s="16" t="s">
        <v>152</v>
      </c>
      <c r="AU168" s="16" t="s">
        <v>87</v>
      </c>
    </row>
    <row r="169" s="2" customFormat="1">
      <c r="A169" s="37"/>
      <c r="B169" s="38"/>
      <c r="C169" s="39"/>
      <c r="D169" s="234" t="s">
        <v>154</v>
      </c>
      <c r="E169" s="39"/>
      <c r="F169" s="239" t="s">
        <v>204</v>
      </c>
      <c r="G169" s="39"/>
      <c r="H169" s="39"/>
      <c r="I169" s="236"/>
      <c r="J169" s="236"/>
      <c r="K169" s="39"/>
      <c r="L169" s="39"/>
      <c r="M169" s="43"/>
      <c r="N169" s="237"/>
      <c r="O169" s="238"/>
      <c r="P169" s="90"/>
      <c r="Q169" s="90"/>
      <c r="R169" s="90"/>
      <c r="S169" s="90"/>
      <c r="T169" s="90"/>
      <c r="U169" s="90"/>
      <c r="V169" s="90"/>
      <c r="W169" s="90"/>
      <c r="X169" s="91"/>
      <c r="Y169" s="37"/>
      <c r="Z169" s="37"/>
      <c r="AA169" s="37"/>
      <c r="AB169" s="37"/>
      <c r="AC169" s="37"/>
      <c r="AD169" s="37"/>
      <c r="AE169" s="37"/>
      <c r="AT169" s="16" t="s">
        <v>154</v>
      </c>
      <c r="AU169" s="16" t="s">
        <v>87</v>
      </c>
    </row>
    <row r="170" s="2" customFormat="1">
      <c r="A170" s="37"/>
      <c r="B170" s="38"/>
      <c r="C170" s="39"/>
      <c r="D170" s="234" t="s">
        <v>161</v>
      </c>
      <c r="E170" s="39"/>
      <c r="F170" s="239" t="s">
        <v>214</v>
      </c>
      <c r="G170" s="39"/>
      <c r="H170" s="39"/>
      <c r="I170" s="236"/>
      <c r="J170" s="236"/>
      <c r="K170" s="39"/>
      <c r="L170" s="39"/>
      <c r="M170" s="43"/>
      <c r="N170" s="237"/>
      <c r="O170" s="238"/>
      <c r="P170" s="90"/>
      <c r="Q170" s="90"/>
      <c r="R170" s="90"/>
      <c r="S170" s="90"/>
      <c r="T170" s="90"/>
      <c r="U170" s="90"/>
      <c r="V170" s="90"/>
      <c r="W170" s="90"/>
      <c r="X170" s="91"/>
      <c r="Y170" s="37"/>
      <c r="Z170" s="37"/>
      <c r="AA170" s="37"/>
      <c r="AB170" s="37"/>
      <c r="AC170" s="37"/>
      <c r="AD170" s="37"/>
      <c r="AE170" s="37"/>
      <c r="AT170" s="16" t="s">
        <v>161</v>
      </c>
      <c r="AU170" s="16" t="s">
        <v>87</v>
      </c>
    </row>
    <row r="171" s="2" customFormat="1" ht="24.15" customHeight="1">
      <c r="A171" s="37"/>
      <c r="B171" s="38"/>
      <c r="C171" s="220" t="s">
        <v>215</v>
      </c>
      <c r="D171" s="220" t="s">
        <v>145</v>
      </c>
      <c r="E171" s="221" t="s">
        <v>216</v>
      </c>
      <c r="F171" s="222" t="s">
        <v>217</v>
      </c>
      <c r="G171" s="223" t="s">
        <v>201</v>
      </c>
      <c r="H171" s="224">
        <v>2</v>
      </c>
      <c r="I171" s="225"/>
      <c r="J171" s="225"/>
      <c r="K171" s="226">
        <f>ROUND(P171*H171,2)</f>
        <v>0</v>
      </c>
      <c r="L171" s="222" t="s">
        <v>149</v>
      </c>
      <c r="M171" s="43"/>
      <c r="N171" s="227" t="s">
        <v>1</v>
      </c>
      <c r="O171" s="228" t="s">
        <v>40</v>
      </c>
      <c r="P171" s="229">
        <f>I171+J171</f>
        <v>0</v>
      </c>
      <c r="Q171" s="229">
        <f>ROUND(I171*H171,2)</f>
        <v>0</v>
      </c>
      <c r="R171" s="229">
        <f>ROUND(J171*H171,2)</f>
        <v>0</v>
      </c>
      <c r="S171" s="90"/>
      <c r="T171" s="230">
        <f>S171*H171</f>
        <v>0</v>
      </c>
      <c r="U171" s="230">
        <v>0</v>
      </c>
      <c r="V171" s="230">
        <f>U171*H171</f>
        <v>0</v>
      </c>
      <c r="W171" s="230">
        <v>0.11500000000000001</v>
      </c>
      <c r="X171" s="231">
        <f>W171*H171</f>
        <v>0.23000000000000001</v>
      </c>
      <c r="Y171" s="37"/>
      <c r="Z171" s="37"/>
      <c r="AA171" s="37"/>
      <c r="AB171" s="37"/>
      <c r="AC171" s="37"/>
      <c r="AD171" s="37"/>
      <c r="AE171" s="37"/>
      <c r="AR171" s="232" t="s">
        <v>150</v>
      </c>
      <c r="AT171" s="232" t="s">
        <v>145</v>
      </c>
      <c r="AU171" s="232" t="s">
        <v>87</v>
      </c>
      <c r="AY171" s="16" t="s">
        <v>143</v>
      </c>
      <c r="BE171" s="233">
        <f>IF(O171="základní",K171,0)</f>
        <v>0</v>
      </c>
      <c r="BF171" s="233">
        <f>IF(O171="snížená",K171,0)</f>
        <v>0</v>
      </c>
      <c r="BG171" s="233">
        <f>IF(O171="zákl. přenesená",K171,0)</f>
        <v>0</v>
      </c>
      <c r="BH171" s="233">
        <f>IF(O171="sníž. přenesená",K171,0)</f>
        <v>0</v>
      </c>
      <c r="BI171" s="233">
        <f>IF(O171="nulová",K171,0)</f>
        <v>0</v>
      </c>
      <c r="BJ171" s="16" t="s">
        <v>85</v>
      </c>
      <c r="BK171" s="233">
        <f>ROUND(P171*H171,2)</f>
        <v>0</v>
      </c>
      <c r="BL171" s="16" t="s">
        <v>150</v>
      </c>
      <c r="BM171" s="232" t="s">
        <v>218</v>
      </c>
    </row>
    <row r="172" s="2" customFormat="1">
      <c r="A172" s="37"/>
      <c r="B172" s="38"/>
      <c r="C172" s="39"/>
      <c r="D172" s="234" t="s">
        <v>152</v>
      </c>
      <c r="E172" s="39"/>
      <c r="F172" s="235" t="s">
        <v>219</v>
      </c>
      <c r="G172" s="39"/>
      <c r="H172" s="39"/>
      <c r="I172" s="236"/>
      <c r="J172" s="236"/>
      <c r="K172" s="39"/>
      <c r="L172" s="39"/>
      <c r="M172" s="43"/>
      <c r="N172" s="237"/>
      <c r="O172" s="238"/>
      <c r="P172" s="90"/>
      <c r="Q172" s="90"/>
      <c r="R172" s="90"/>
      <c r="S172" s="90"/>
      <c r="T172" s="90"/>
      <c r="U172" s="90"/>
      <c r="V172" s="90"/>
      <c r="W172" s="90"/>
      <c r="X172" s="91"/>
      <c r="Y172" s="37"/>
      <c r="Z172" s="37"/>
      <c r="AA172" s="37"/>
      <c r="AB172" s="37"/>
      <c r="AC172" s="37"/>
      <c r="AD172" s="37"/>
      <c r="AE172" s="37"/>
      <c r="AT172" s="16" t="s">
        <v>152</v>
      </c>
      <c r="AU172" s="16" t="s">
        <v>87</v>
      </c>
    </row>
    <row r="173" s="2" customFormat="1">
      <c r="A173" s="37"/>
      <c r="B173" s="38"/>
      <c r="C173" s="39"/>
      <c r="D173" s="234" t="s">
        <v>154</v>
      </c>
      <c r="E173" s="39"/>
      <c r="F173" s="239" t="s">
        <v>204</v>
      </c>
      <c r="G173" s="39"/>
      <c r="H173" s="39"/>
      <c r="I173" s="236"/>
      <c r="J173" s="236"/>
      <c r="K173" s="39"/>
      <c r="L173" s="39"/>
      <c r="M173" s="43"/>
      <c r="N173" s="237"/>
      <c r="O173" s="238"/>
      <c r="P173" s="90"/>
      <c r="Q173" s="90"/>
      <c r="R173" s="90"/>
      <c r="S173" s="90"/>
      <c r="T173" s="90"/>
      <c r="U173" s="90"/>
      <c r="V173" s="90"/>
      <c r="W173" s="90"/>
      <c r="X173" s="91"/>
      <c r="Y173" s="37"/>
      <c r="Z173" s="37"/>
      <c r="AA173" s="37"/>
      <c r="AB173" s="37"/>
      <c r="AC173" s="37"/>
      <c r="AD173" s="37"/>
      <c r="AE173" s="37"/>
      <c r="AT173" s="16" t="s">
        <v>154</v>
      </c>
      <c r="AU173" s="16" t="s">
        <v>87</v>
      </c>
    </row>
    <row r="174" s="2" customFormat="1">
      <c r="A174" s="37"/>
      <c r="B174" s="38"/>
      <c r="C174" s="220" t="s">
        <v>220</v>
      </c>
      <c r="D174" s="220" t="s">
        <v>145</v>
      </c>
      <c r="E174" s="221" t="s">
        <v>221</v>
      </c>
      <c r="F174" s="222" t="s">
        <v>222</v>
      </c>
      <c r="G174" s="223" t="s">
        <v>223</v>
      </c>
      <c r="H174" s="224">
        <v>360.39999999999998</v>
      </c>
      <c r="I174" s="225"/>
      <c r="J174" s="225"/>
      <c r="K174" s="226">
        <f>ROUND(P174*H174,2)</f>
        <v>0</v>
      </c>
      <c r="L174" s="222" t="s">
        <v>224</v>
      </c>
      <c r="M174" s="43"/>
      <c r="N174" s="227" t="s">
        <v>1</v>
      </c>
      <c r="O174" s="228" t="s">
        <v>40</v>
      </c>
      <c r="P174" s="229">
        <f>I174+J174</f>
        <v>0</v>
      </c>
      <c r="Q174" s="229">
        <f>ROUND(I174*H174,2)</f>
        <v>0</v>
      </c>
      <c r="R174" s="229">
        <f>ROUND(J174*H174,2)</f>
        <v>0</v>
      </c>
      <c r="S174" s="90"/>
      <c r="T174" s="230">
        <f>S174*H174</f>
        <v>0</v>
      </c>
      <c r="U174" s="230">
        <v>0</v>
      </c>
      <c r="V174" s="230">
        <f>U174*H174</f>
        <v>0</v>
      </c>
      <c r="W174" s="230">
        <v>0</v>
      </c>
      <c r="X174" s="231">
        <f>W174*H174</f>
        <v>0</v>
      </c>
      <c r="Y174" s="37"/>
      <c r="Z174" s="37"/>
      <c r="AA174" s="37"/>
      <c r="AB174" s="37"/>
      <c r="AC174" s="37"/>
      <c r="AD174" s="37"/>
      <c r="AE174" s="37"/>
      <c r="AR174" s="232" t="s">
        <v>150</v>
      </c>
      <c r="AT174" s="232" t="s">
        <v>145</v>
      </c>
      <c r="AU174" s="232" t="s">
        <v>87</v>
      </c>
      <c r="AY174" s="16" t="s">
        <v>143</v>
      </c>
      <c r="BE174" s="233">
        <f>IF(O174="základní",K174,0)</f>
        <v>0</v>
      </c>
      <c r="BF174" s="233">
        <f>IF(O174="snížená",K174,0)</f>
        <v>0</v>
      </c>
      <c r="BG174" s="233">
        <f>IF(O174="zákl. přenesená",K174,0)</f>
        <v>0</v>
      </c>
      <c r="BH174" s="233">
        <f>IF(O174="sníž. přenesená",K174,0)</f>
        <v>0</v>
      </c>
      <c r="BI174" s="233">
        <f>IF(O174="nulová",K174,0)</f>
        <v>0</v>
      </c>
      <c r="BJ174" s="16" t="s">
        <v>85</v>
      </c>
      <c r="BK174" s="233">
        <f>ROUND(P174*H174,2)</f>
        <v>0</v>
      </c>
      <c r="BL174" s="16" t="s">
        <v>150</v>
      </c>
      <c r="BM174" s="232" t="s">
        <v>225</v>
      </c>
    </row>
    <row r="175" s="2" customFormat="1">
      <c r="A175" s="37"/>
      <c r="B175" s="38"/>
      <c r="C175" s="39"/>
      <c r="D175" s="234" t="s">
        <v>152</v>
      </c>
      <c r="E175" s="39"/>
      <c r="F175" s="235" t="s">
        <v>226</v>
      </c>
      <c r="G175" s="39"/>
      <c r="H175" s="39"/>
      <c r="I175" s="236"/>
      <c r="J175" s="236"/>
      <c r="K175" s="39"/>
      <c r="L175" s="39"/>
      <c r="M175" s="43"/>
      <c r="N175" s="237"/>
      <c r="O175" s="238"/>
      <c r="P175" s="90"/>
      <c r="Q175" s="90"/>
      <c r="R175" s="90"/>
      <c r="S175" s="90"/>
      <c r="T175" s="90"/>
      <c r="U175" s="90"/>
      <c r="V175" s="90"/>
      <c r="W175" s="90"/>
      <c r="X175" s="91"/>
      <c r="Y175" s="37"/>
      <c r="Z175" s="37"/>
      <c r="AA175" s="37"/>
      <c r="AB175" s="37"/>
      <c r="AC175" s="37"/>
      <c r="AD175" s="37"/>
      <c r="AE175" s="37"/>
      <c r="AT175" s="16" t="s">
        <v>152</v>
      </c>
      <c r="AU175" s="16" t="s">
        <v>87</v>
      </c>
    </row>
    <row r="176" s="2" customFormat="1" ht="33" customHeight="1">
      <c r="A176" s="37"/>
      <c r="B176" s="38"/>
      <c r="C176" s="220" t="s">
        <v>9</v>
      </c>
      <c r="D176" s="220" t="s">
        <v>145</v>
      </c>
      <c r="E176" s="221" t="s">
        <v>227</v>
      </c>
      <c r="F176" s="222" t="s">
        <v>228</v>
      </c>
      <c r="G176" s="223" t="s">
        <v>223</v>
      </c>
      <c r="H176" s="224">
        <v>360.39999999999998</v>
      </c>
      <c r="I176" s="225"/>
      <c r="J176" s="225"/>
      <c r="K176" s="226">
        <f>ROUND(P176*H176,2)</f>
        <v>0</v>
      </c>
      <c r="L176" s="222" t="s">
        <v>1</v>
      </c>
      <c r="M176" s="43"/>
      <c r="N176" s="227" t="s">
        <v>1</v>
      </c>
      <c r="O176" s="228" t="s">
        <v>40</v>
      </c>
      <c r="P176" s="229">
        <f>I176+J176</f>
        <v>0</v>
      </c>
      <c r="Q176" s="229">
        <f>ROUND(I176*H176,2)</f>
        <v>0</v>
      </c>
      <c r="R176" s="229">
        <f>ROUND(J176*H176,2)</f>
        <v>0</v>
      </c>
      <c r="S176" s="90"/>
      <c r="T176" s="230">
        <f>S176*H176</f>
        <v>0</v>
      </c>
      <c r="U176" s="230">
        <v>0</v>
      </c>
      <c r="V176" s="230">
        <f>U176*H176</f>
        <v>0</v>
      </c>
      <c r="W176" s="230">
        <v>0</v>
      </c>
      <c r="X176" s="231">
        <f>W176*H176</f>
        <v>0</v>
      </c>
      <c r="Y176" s="37"/>
      <c r="Z176" s="37"/>
      <c r="AA176" s="37"/>
      <c r="AB176" s="37"/>
      <c r="AC176" s="37"/>
      <c r="AD176" s="37"/>
      <c r="AE176" s="37"/>
      <c r="AR176" s="232" t="s">
        <v>150</v>
      </c>
      <c r="AT176" s="232" t="s">
        <v>145</v>
      </c>
      <c r="AU176" s="232" t="s">
        <v>87</v>
      </c>
      <c r="AY176" s="16" t="s">
        <v>143</v>
      </c>
      <c r="BE176" s="233">
        <f>IF(O176="základní",K176,0)</f>
        <v>0</v>
      </c>
      <c r="BF176" s="233">
        <f>IF(O176="snížená",K176,0)</f>
        <v>0</v>
      </c>
      <c r="BG176" s="233">
        <f>IF(O176="zákl. přenesená",K176,0)</f>
        <v>0</v>
      </c>
      <c r="BH176" s="233">
        <f>IF(O176="sníž. přenesená",K176,0)</f>
        <v>0</v>
      </c>
      <c r="BI176" s="233">
        <f>IF(O176="nulová",K176,0)</f>
        <v>0</v>
      </c>
      <c r="BJ176" s="16" t="s">
        <v>85</v>
      </c>
      <c r="BK176" s="233">
        <f>ROUND(P176*H176,2)</f>
        <v>0</v>
      </c>
      <c r="BL176" s="16" t="s">
        <v>150</v>
      </c>
      <c r="BM176" s="232" t="s">
        <v>229</v>
      </c>
    </row>
    <row r="177" s="2" customFormat="1">
      <c r="A177" s="37"/>
      <c r="B177" s="38"/>
      <c r="C177" s="39"/>
      <c r="D177" s="234" t="s">
        <v>152</v>
      </c>
      <c r="E177" s="39"/>
      <c r="F177" s="235" t="s">
        <v>230</v>
      </c>
      <c r="G177" s="39"/>
      <c r="H177" s="39"/>
      <c r="I177" s="236"/>
      <c r="J177" s="236"/>
      <c r="K177" s="39"/>
      <c r="L177" s="39"/>
      <c r="M177" s="43"/>
      <c r="N177" s="237"/>
      <c r="O177" s="238"/>
      <c r="P177" s="90"/>
      <c r="Q177" s="90"/>
      <c r="R177" s="90"/>
      <c r="S177" s="90"/>
      <c r="T177" s="90"/>
      <c r="U177" s="90"/>
      <c r="V177" s="90"/>
      <c r="W177" s="90"/>
      <c r="X177" s="91"/>
      <c r="Y177" s="37"/>
      <c r="Z177" s="37"/>
      <c r="AA177" s="37"/>
      <c r="AB177" s="37"/>
      <c r="AC177" s="37"/>
      <c r="AD177" s="37"/>
      <c r="AE177" s="37"/>
      <c r="AT177" s="16" t="s">
        <v>152</v>
      </c>
      <c r="AU177" s="16" t="s">
        <v>87</v>
      </c>
    </row>
    <row r="178" s="2" customFormat="1">
      <c r="A178" s="37"/>
      <c r="B178" s="38"/>
      <c r="C178" s="39"/>
      <c r="D178" s="234" t="s">
        <v>161</v>
      </c>
      <c r="E178" s="39"/>
      <c r="F178" s="239" t="s">
        <v>231</v>
      </c>
      <c r="G178" s="39"/>
      <c r="H178" s="39"/>
      <c r="I178" s="236"/>
      <c r="J178" s="236"/>
      <c r="K178" s="39"/>
      <c r="L178" s="39"/>
      <c r="M178" s="43"/>
      <c r="N178" s="237"/>
      <c r="O178" s="238"/>
      <c r="P178" s="90"/>
      <c r="Q178" s="90"/>
      <c r="R178" s="90"/>
      <c r="S178" s="90"/>
      <c r="T178" s="90"/>
      <c r="U178" s="90"/>
      <c r="V178" s="90"/>
      <c r="W178" s="90"/>
      <c r="X178" s="91"/>
      <c r="Y178" s="37"/>
      <c r="Z178" s="37"/>
      <c r="AA178" s="37"/>
      <c r="AB178" s="37"/>
      <c r="AC178" s="37"/>
      <c r="AD178" s="37"/>
      <c r="AE178" s="37"/>
      <c r="AT178" s="16" t="s">
        <v>161</v>
      </c>
      <c r="AU178" s="16" t="s">
        <v>87</v>
      </c>
    </row>
    <row r="179" s="2" customFormat="1" ht="33" customHeight="1">
      <c r="A179" s="37"/>
      <c r="B179" s="38"/>
      <c r="C179" s="220" t="s">
        <v>232</v>
      </c>
      <c r="D179" s="220" t="s">
        <v>145</v>
      </c>
      <c r="E179" s="221" t="s">
        <v>233</v>
      </c>
      <c r="F179" s="222" t="s">
        <v>228</v>
      </c>
      <c r="G179" s="223" t="s">
        <v>223</v>
      </c>
      <c r="H179" s="224">
        <v>81.25</v>
      </c>
      <c r="I179" s="225"/>
      <c r="J179" s="225"/>
      <c r="K179" s="226">
        <f>ROUND(P179*H179,2)</f>
        <v>0</v>
      </c>
      <c r="L179" s="222" t="s">
        <v>1</v>
      </c>
      <c r="M179" s="43"/>
      <c r="N179" s="227" t="s">
        <v>1</v>
      </c>
      <c r="O179" s="228" t="s">
        <v>40</v>
      </c>
      <c r="P179" s="229">
        <f>I179+J179</f>
        <v>0</v>
      </c>
      <c r="Q179" s="229">
        <f>ROUND(I179*H179,2)</f>
        <v>0</v>
      </c>
      <c r="R179" s="229">
        <f>ROUND(J179*H179,2)</f>
        <v>0</v>
      </c>
      <c r="S179" s="90"/>
      <c r="T179" s="230">
        <f>S179*H179</f>
        <v>0</v>
      </c>
      <c r="U179" s="230">
        <v>0</v>
      </c>
      <c r="V179" s="230">
        <f>U179*H179</f>
        <v>0</v>
      </c>
      <c r="W179" s="230">
        <v>0</v>
      </c>
      <c r="X179" s="231">
        <f>W179*H179</f>
        <v>0</v>
      </c>
      <c r="Y179" s="37"/>
      <c r="Z179" s="37"/>
      <c r="AA179" s="37"/>
      <c r="AB179" s="37"/>
      <c r="AC179" s="37"/>
      <c r="AD179" s="37"/>
      <c r="AE179" s="37"/>
      <c r="AR179" s="232" t="s">
        <v>150</v>
      </c>
      <c r="AT179" s="232" t="s">
        <v>145</v>
      </c>
      <c r="AU179" s="232" t="s">
        <v>87</v>
      </c>
      <c r="AY179" s="16" t="s">
        <v>143</v>
      </c>
      <c r="BE179" s="233">
        <f>IF(O179="základní",K179,0)</f>
        <v>0</v>
      </c>
      <c r="BF179" s="233">
        <f>IF(O179="snížená",K179,0)</f>
        <v>0</v>
      </c>
      <c r="BG179" s="233">
        <f>IF(O179="zákl. přenesená",K179,0)</f>
        <v>0</v>
      </c>
      <c r="BH179" s="233">
        <f>IF(O179="sníž. přenesená",K179,0)</f>
        <v>0</v>
      </c>
      <c r="BI179" s="233">
        <f>IF(O179="nulová",K179,0)</f>
        <v>0</v>
      </c>
      <c r="BJ179" s="16" t="s">
        <v>85</v>
      </c>
      <c r="BK179" s="233">
        <f>ROUND(P179*H179,2)</f>
        <v>0</v>
      </c>
      <c r="BL179" s="16" t="s">
        <v>150</v>
      </c>
      <c r="BM179" s="232" t="s">
        <v>234</v>
      </c>
    </row>
    <row r="180" s="2" customFormat="1">
      <c r="A180" s="37"/>
      <c r="B180" s="38"/>
      <c r="C180" s="39"/>
      <c r="D180" s="234" t="s">
        <v>152</v>
      </c>
      <c r="E180" s="39"/>
      <c r="F180" s="235" t="s">
        <v>230</v>
      </c>
      <c r="G180" s="39"/>
      <c r="H180" s="39"/>
      <c r="I180" s="236"/>
      <c r="J180" s="236"/>
      <c r="K180" s="39"/>
      <c r="L180" s="39"/>
      <c r="M180" s="43"/>
      <c r="N180" s="237"/>
      <c r="O180" s="238"/>
      <c r="P180" s="90"/>
      <c r="Q180" s="90"/>
      <c r="R180" s="90"/>
      <c r="S180" s="90"/>
      <c r="T180" s="90"/>
      <c r="U180" s="90"/>
      <c r="V180" s="90"/>
      <c r="W180" s="90"/>
      <c r="X180" s="91"/>
      <c r="Y180" s="37"/>
      <c r="Z180" s="37"/>
      <c r="AA180" s="37"/>
      <c r="AB180" s="37"/>
      <c r="AC180" s="37"/>
      <c r="AD180" s="37"/>
      <c r="AE180" s="37"/>
      <c r="AT180" s="16" t="s">
        <v>152</v>
      </c>
      <c r="AU180" s="16" t="s">
        <v>87</v>
      </c>
    </row>
    <row r="181" s="2" customFormat="1">
      <c r="A181" s="37"/>
      <c r="B181" s="38"/>
      <c r="C181" s="39"/>
      <c r="D181" s="234" t="s">
        <v>161</v>
      </c>
      <c r="E181" s="39"/>
      <c r="F181" s="239" t="s">
        <v>235</v>
      </c>
      <c r="G181" s="39"/>
      <c r="H181" s="39"/>
      <c r="I181" s="236"/>
      <c r="J181" s="236"/>
      <c r="K181" s="39"/>
      <c r="L181" s="39"/>
      <c r="M181" s="43"/>
      <c r="N181" s="237"/>
      <c r="O181" s="238"/>
      <c r="P181" s="90"/>
      <c r="Q181" s="90"/>
      <c r="R181" s="90"/>
      <c r="S181" s="90"/>
      <c r="T181" s="90"/>
      <c r="U181" s="90"/>
      <c r="V181" s="90"/>
      <c r="W181" s="90"/>
      <c r="X181" s="91"/>
      <c r="Y181" s="37"/>
      <c r="Z181" s="37"/>
      <c r="AA181" s="37"/>
      <c r="AB181" s="37"/>
      <c r="AC181" s="37"/>
      <c r="AD181" s="37"/>
      <c r="AE181" s="37"/>
      <c r="AT181" s="16" t="s">
        <v>161</v>
      </c>
      <c r="AU181" s="16" t="s">
        <v>87</v>
      </c>
    </row>
    <row r="182" s="13" customFormat="1">
      <c r="A182" s="13"/>
      <c r="B182" s="240"/>
      <c r="C182" s="241"/>
      <c r="D182" s="234" t="s">
        <v>236</v>
      </c>
      <c r="E182" s="242" t="s">
        <v>1</v>
      </c>
      <c r="F182" s="243" t="s">
        <v>237</v>
      </c>
      <c r="G182" s="241"/>
      <c r="H182" s="244">
        <v>81.25</v>
      </c>
      <c r="I182" s="245"/>
      <c r="J182" s="245"/>
      <c r="K182" s="241"/>
      <c r="L182" s="241"/>
      <c r="M182" s="246"/>
      <c r="N182" s="247"/>
      <c r="O182" s="248"/>
      <c r="P182" s="248"/>
      <c r="Q182" s="248"/>
      <c r="R182" s="248"/>
      <c r="S182" s="248"/>
      <c r="T182" s="248"/>
      <c r="U182" s="248"/>
      <c r="V182" s="248"/>
      <c r="W182" s="248"/>
      <c r="X182" s="249"/>
      <c r="Y182" s="13"/>
      <c r="Z182" s="13"/>
      <c r="AA182" s="13"/>
      <c r="AB182" s="13"/>
      <c r="AC182" s="13"/>
      <c r="AD182" s="13"/>
      <c r="AE182" s="13"/>
      <c r="AT182" s="250" t="s">
        <v>236</v>
      </c>
      <c r="AU182" s="250" t="s">
        <v>87</v>
      </c>
      <c r="AV182" s="13" t="s">
        <v>87</v>
      </c>
      <c r="AW182" s="13" t="s">
        <v>5</v>
      </c>
      <c r="AX182" s="13" t="s">
        <v>85</v>
      </c>
      <c r="AY182" s="250" t="s">
        <v>143</v>
      </c>
    </row>
    <row r="183" s="2" customFormat="1" ht="33" customHeight="1">
      <c r="A183" s="37"/>
      <c r="B183" s="38"/>
      <c r="C183" s="220" t="s">
        <v>238</v>
      </c>
      <c r="D183" s="220" t="s">
        <v>145</v>
      </c>
      <c r="E183" s="221" t="s">
        <v>239</v>
      </c>
      <c r="F183" s="222" t="s">
        <v>228</v>
      </c>
      <c r="G183" s="223" t="s">
        <v>223</v>
      </c>
      <c r="H183" s="224">
        <v>76.859999999999999</v>
      </c>
      <c r="I183" s="225"/>
      <c r="J183" s="225"/>
      <c r="K183" s="226">
        <f>ROUND(P183*H183,2)</f>
        <v>0</v>
      </c>
      <c r="L183" s="222" t="s">
        <v>1</v>
      </c>
      <c r="M183" s="43"/>
      <c r="N183" s="227" t="s">
        <v>1</v>
      </c>
      <c r="O183" s="228" t="s">
        <v>40</v>
      </c>
      <c r="P183" s="229">
        <f>I183+J183</f>
        <v>0</v>
      </c>
      <c r="Q183" s="229">
        <f>ROUND(I183*H183,2)</f>
        <v>0</v>
      </c>
      <c r="R183" s="229">
        <f>ROUND(J183*H183,2)</f>
        <v>0</v>
      </c>
      <c r="S183" s="90"/>
      <c r="T183" s="230">
        <f>S183*H183</f>
        <v>0</v>
      </c>
      <c r="U183" s="230">
        <v>0</v>
      </c>
      <c r="V183" s="230">
        <f>U183*H183</f>
        <v>0</v>
      </c>
      <c r="W183" s="230">
        <v>0</v>
      </c>
      <c r="X183" s="231">
        <f>W183*H183</f>
        <v>0</v>
      </c>
      <c r="Y183" s="37"/>
      <c r="Z183" s="37"/>
      <c r="AA183" s="37"/>
      <c r="AB183" s="37"/>
      <c r="AC183" s="37"/>
      <c r="AD183" s="37"/>
      <c r="AE183" s="37"/>
      <c r="AR183" s="232" t="s">
        <v>150</v>
      </c>
      <c r="AT183" s="232" t="s">
        <v>145</v>
      </c>
      <c r="AU183" s="232" t="s">
        <v>87</v>
      </c>
      <c r="AY183" s="16" t="s">
        <v>143</v>
      </c>
      <c r="BE183" s="233">
        <f>IF(O183="základní",K183,0)</f>
        <v>0</v>
      </c>
      <c r="BF183" s="233">
        <f>IF(O183="snížená",K183,0)</f>
        <v>0</v>
      </c>
      <c r="BG183" s="233">
        <f>IF(O183="zákl. přenesená",K183,0)</f>
        <v>0</v>
      </c>
      <c r="BH183" s="233">
        <f>IF(O183="sníž. přenesená",K183,0)</f>
        <v>0</v>
      </c>
      <c r="BI183" s="233">
        <f>IF(O183="nulová",K183,0)</f>
        <v>0</v>
      </c>
      <c r="BJ183" s="16" t="s">
        <v>85</v>
      </c>
      <c r="BK183" s="233">
        <f>ROUND(P183*H183,2)</f>
        <v>0</v>
      </c>
      <c r="BL183" s="16" t="s">
        <v>150</v>
      </c>
      <c r="BM183" s="232" t="s">
        <v>240</v>
      </c>
    </row>
    <row r="184" s="2" customFormat="1">
      <c r="A184" s="37"/>
      <c r="B184" s="38"/>
      <c r="C184" s="39"/>
      <c r="D184" s="234" t="s">
        <v>152</v>
      </c>
      <c r="E184" s="39"/>
      <c r="F184" s="235" t="s">
        <v>230</v>
      </c>
      <c r="G184" s="39"/>
      <c r="H184" s="39"/>
      <c r="I184" s="236"/>
      <c r="J184" s="236"/>
      <c r="K184" s="39"/>
      <c r="L184" s="39"/>
      <c r="M184" s="43"/>
      <c r="N184" s="237"/>
      <c r="O184" s="238"/>
      <c r="P184" s="90"/>
      <c r="Q184" s="90"/>
      <c r="R184" s="90"/>
      <c r="S184" s="90"/>
      <c r="T184" s="90"/>
      <c r="U184" s="90"/>
      <c r="V184" s="90"/>
      <c r="W184" s="90"/>
      <c r="X184" s="91"/>
      <c r="Y184" s="37"/>
      <c r="Z184" s="37"/>
      <c r="AA184" s="37"/>
      <c r="AB184" s="37"/>
      <c r="AC184" s="37"/>
      <c r="AD184" s="37"/>
      <c r="AE184" s="37"/>
      <c r="AT184" s="16" t="s">
        <v>152</v>
      </c>
      <c r="AU184" s="16" t="s">
        <v>87</v>
      </c>
    </row>
    <row r="185" s="2" customFormat="1">
      <c r="A185" s="37"/>
      <c r="B185" s="38"/>
      <c r="C185" s="39"/>
      <c r="D185" s="234" t="s">
        <v>161</v>
      </c>
      <c r="E185" s="39"/>
      <c r="F185" s="239" t="s">
        <v>241</v>
      </c>
      <c r="G185" s="39"/>
      <c r="H185" s="39"/>
      <c r="I185" s="236"/>
      <c r="J185" s="236"/>
      <c r="K185" s="39"/>
      <c r="L185" s="39"/>
      <c r="M185" s="43"/>
      <c r="N185" s="237"/>
      <c r="O185" s="238"/>
      <c r="P185" s="90"/>
      <c r="Q185" s="90"/>
      <c r="R185" s="90"/>
      <c r="S185" s="90"/>
      <c r="T185" s="90"/>
      <c r="U185" s="90"/>
      <c r="V185" s="90"/>
      <c r="W185" s="90"/>
      <c r="X185" s="91"/>
      <c r="Y185" s="37"/>
      <c r="Z185" s="37"/>
      <c r="AA185" s="37"/>
      <c r="AB185" s="37"/>
      <c r="AC185" s="37"/>
      <c r="AD185" s="37"/>
      <c r="AE185" s="37"/>
      <c r="AT185" s="16" t="s">
        <v>161</v>
      </c>
      <c r="AU185" s="16" t="s">
        <v>87</v>
      </c>
    </row>
    <row r="186" s="2" customFormat="1" ht="33" customHeight="1">
      <c r="A186" s="37"/>
      <c r="B186" s="38"/>
      <c r="C186" s="220" t="s">
        <v>242</v>
      </c>
      <c r="D186" s="220" t="s">
        <v>145</v>
      </c>
      <c r="E186" s="221" t="s">
        <v>243</v>
      </c>
      <c r="F186" s="222" t="s">
        <v>228</v>
      </c>
      <c r="G186" s="223" t="s">
        <v>223</v>
      </c>
      <c r="H186" s="224">
        <v>15.1</v>
      </c>
      <c r="I186" s="225"/>
      <c r="J186" s="225"/>
      <c r="K186" s="226">
        <f>ROUND(P186*H186,2)</f>
        <v>0</v>
      </c>
      <c r="L186" s="222" t="s">
        <v>1</v>
      </c>
      <c r="M186" s="43"/>
      <c r="N186" s="227" t="s">
        <v>1</v>
      </c>
      <c r="O186" s="228" t="s">
        <v>40</v>
      </c>
      <c r="P186" s="229">
        <f>I186+J186</f>
        <v>0</v>
      </c>
      <c r="Q186" s="229">
        <f>ROUND(I186*H186,2)</f>
        <v>0</v>
      </c>
      <c r="R186" s="229">
        <f>ROUND(J186*H186,2)</f>
        <v>0</v>
      </c>
      <c r="S186" s="90"/>
      <c r="T186" s="230">
        <f>S186*H186</f>
        <v>0</v>
      </c>
      <c r="U186" s="230">
        <v>0</v>
      </c>
      <c r="V186" s="230">
        <f>U186*H186</f>
        <v>0</v>
      </c>
      <c r="W186" s="230">
        <v>0</v>
      </c>
      <c r="X186" s="231">
        <f>W186*H186</f>
        <v>0</v>
      </c>
      <c r="Y186" s="37"/>
      <c r="Z186" s="37"/>
      <c r="AA186" s="37"/>
      <c r="AB186" s="37"/>
      <c r="AC186" s="37"/>
      <c r="AD186" s="37"/>
      <c r="AE186" s="37"/>
      <c r="AR186" s="232" t="s">
        <v>150</v>
      </c>
      <c r="AT186" s="232" t="s">
        <v>145</v>
      </c>
      <c r="AU186" s="232" t="s">
        <v>87</v>
      </c>
      <c r="AY186" s="16" t="s">
        <v>143</v>
      </c>
      <c r="BE186" s="233">
        <f>IF(O186="základní",K186,0)</f>
        <v>0</v>
      </c>
      <c r="BF186" s="233">
        <f>IF(O186="snížená",K186,0)</f>
        <v>0</v>
      </c>
      <c r="BG186" s="233">
        <f>IF(O186="zákl. přenesená",K186,0)</f>
        <v>0</v>
      </c>
      <c r="BH186" s="233">
        <f>IF(O186="sníž. přenesená",K186,0)</f>
        <v>0</v>
      </c>
      <c r="BI186" s="233">
        <f>IF(O186="nulová",K186,0)</f>
        <v>0</v>
      </c>
      <c r="BJ186" s="16" t="s">
        <v>85</v>
      </c>
      <c r="BK186" s="233">
        <f>ROUND(P186*H186,2)</f>
        <v>0</v>
      </c>
      <c r="BL186" s="16" t="s">
        <v>150</v>
      </c>
      <c r="BM186" s="232" t="s">
        <v>244</v>
      </c>
    </row>
    <row r="187" s="2" customFormat="1">
      <c r="A187" s="37"/>
      <c r="B187" s="38"/>
      <c r="C187" s="39"/>
      <c r="D187" s="234" t="s">
        <v>152</v>
      </c>
      <c r="E187" s="39"/>
      <c r="F187" s="235" t="s">
        <v>230</v>
      </c>
      <c r="G187" s="39"/>
      <c r="H187" s="39"/>
      <c r="I187" s="236"/>
      <c r="J187" s="236"/>
      <c r="K187" s="39"/>
      <c r="L187" s="39"/>
      <c r="M187" s="43"/>
      <c r="N187" s="237"/>
      <c r="O187" s="238"/>
      <c r="P187" s="90"/>
      <c r="Q187" s="90"/>
      <c r="R187" s="90"/>
      <c r="S187" s="90"/>
      <c r="T187" s="90"/>
      <c r="U187" s="90"/>
      <c r="V187" s="90"/>
      <c r="W187" s="90"/>
      <c r="X187" s="91"/>
      <c r="Y187" s="37"/>
      <c r="Z187" s="37"/>
      <c r="AA187" s="37"/>
      <c r="AB187" s="37"/>
      <c r="AC187" s="37"/>
      <c r="AD187" s="37"/>
      <c r="AE187" s="37"/>
      <c r="AT187" s="16" t="s">
        <v>152</v>
      </c>
      <c r="AU187" s="16" t="s">
        <v>87</v>
      </c>
    </row>
    <row r="188" s="2" customFormat="1">
      <c r="A188" s="37"/>
      <c r="B188" s="38"/>
      <c r="C188" s="39"/>
      <c r="D188" s="234" t="s">
        <v>161</v>
      </c>
      <c r="E188" s="39"/>
      <c r="F188" s="239" t="s">
        <v>245</v>
      </c>
      <c r="G188" s="39"/>
      <c r="H188" s="39"/>
      <c r="I188" s="236"/>
      <c r="J188" s="236"/>
      <c r="K188" s="39"/>
      <c r="L188" s="39"/>
      <c r="M188" s="43"/>
      <c r="N188" s="237"/>
      <c r="O188" s="238"/>
      <c r="P188" s="90"/>
      <c r="Q188" s="90"/>
      <c r="R188" s="90"/>
      <c r="S188" s="90"/>
      <c r="T188" s="90"/>
      <c r="U188" s="90"/>
      <c r="V188" s="90"/>
      <c r="W188" s="90"/>
      <c r="X188" s="91"/>
      <c r="Y188" s="37"/>
      <c r="Z188" s="37"/>
      <c r="AA188" s="37"/>
      <c r="AB188" s="37"/>
      <c r="AC188" s="37"/>
      <c r="AD188" s="37"/>
      <c r="AE188" s="37"/>
      <c r="AT188" s="16" t="s">
        <v>161</v>
      </c>
      <c r="AU188" s="16" t="s">
        <v>87</v>
      </c>
    </row>
    <row r="189" s="2" customFormat="1">
      <c r="A189" s="37"/>
      <c r="B189" s="38"/>
      <c r="C189" s="220" t="s">
        <v>246</v>
      </c>
      <c r="D189" s="220" t="s">
        <v>145</v>
      </c>
      <c r="E189" s="221" t="s">
        <v>247</v>
      </c>
      <c r="F189" s="222" t="s">
        <v>248</v>
      </c>
      <c r="G189" s="223" t="s">
        <v>223</v>
      </c>
      <c r="H189" s="224">
        <v>106.72199999999999</v>
      </c>
      <c r="I189" s="225"/>
      <c r="J189" s="225"/>
      <c r="K189" s="226">
        <f>ROUND(P189*H189,2)</f>
        <v>0</v>
      </c>
      <c r="L189" s="222" t="s">
        <v>1</v>
      </c>
      <c r="M189" s="43"/>
      <c r="N189" s="227" t="s">
        <v>1</v>
      </c>
      <c r="O189" s="228" t="s">
        <v>40</v>
      </c>
      <c r="P189" s="229">
        <f>I189+J189</f>
        <v>0</v>
      </c>
      <c r="Q189" s="229">
        <f>ROUND(I189*H189,2)</f>
        <v>0</v>
      </c>
      <c r="R189" s="229">
        <f>ROUND(J189*H189,2)</f>
        <v>0</v>
      </c>
      <c r="S189" s="90"/>
      <c r="T189" s="230">
        <f>S189*H189</f>
        <v>0</v>
      </c>
      <c r="U189" s="230">
        <v>0</v>
      </c>
      <c r="V189" s="230">
        <f>U189*H189</f>
        <v>0</v>
      </c>
      <c r="W189" s="230">
        <v>0</v>
      </c>
      <c r="X189" s="231">
        <f>W189*H189</f>
        <v>0</v>
      </c>
      <c r="Y189" s="37"/>
      <c r="Z189" s="37"/>
      <c r="AA189" s="37"/>
      <c r="AB189" s="37"/>
      <c r="AC189" s="37"/>
      <c r="AD189" s="37"/>
      <c r="AE189" s="37"/>
      <c r="AR189" s="232" t="s">
        <v>150</v>
      </c>
      <c r="AT189" s="232" t="s">
        <v>145</v>
      </c>
      <c r="AU189" s="232" t="s">
        <v>87</v>
      </c>
      <c r="AY189" s="16" t="s">
        <v>143</v>
      </c>
      <c r="BE189" s="233">
        <f>IF(O189="základní",K189,0)</f>
        <v>0</v>
      </c>
      <c r="BF189" s="233">
        <f>IF(O189="snížená",K189,0)</f>
        <v>0</v>
      </c>
      <c r="BG189" s="233">
        <f>IF(O189="zákl. přenesená",K189,0)</f>
        <v>0</v>
      </c>
      <c r="BH189" s="233">
        <f>IF(O189="sníž. přenesená",K189,0)</f>
        <v>0</v>
      </c>
      <c r="BI189" s="233">
        <f>IF(O189="nulová",K189,0)</f>
        <v>0</v>
      </c>
      <c r="BJ189" s="16" t="s">
        <v>85</v>
      </c>
      <c r="BK189" s="233">
        <f>ROUND(P189*H189,2)</f>
        <v>0</v>
      </c>
      <c r="BL189" s="16" t="s">
        <v>150</v>
      </c>
      <c r="BM189" s="232" t="s">
        <v>249</v>
      </c>
    </row>
    <row r="190" s="2" customFormat="1">
      <c r="A190" s="37"/>
      <c r="B190" s="38"/>
      <c r="C190" s="39"/>
      <c r="D190" s="234" t="s">
        <v>152</v>
      </c>
      <c r="E190" s="39"/>
      <c r="F190" s="235" t="s">
        <v>250</v>
      </c>
      <c r="G190" s="39"/>
      <c r="H190" s="39"/>
      <c r="I190" s="236"/>
      <c r="J190" s="236"/>
      <c r="K190" s="39"/>
      <c r="L190" s="39"/>
      <c r="M190" s="43"/>
      <c r="N190" s="237"/>
      <c r="O190" s="238"/>
      <c r="P190" s="90"/>
      <c r="Q190" s="90"/>
      <c r="R190" s="90"/>
      <c r="S190" s="90"/>
      <c r="T190" s="90"/>
      <c r="U190" s="90"/>
      <c r="V190" s="90"/>
      <c r="W190" s="90"/>
      <c r="X190" s="91"/>
      <c r="Y190" s="37"/>
      <c r="Z190" s="37"/>
      <c r="AA190" s="37"/>
      <c r="AB190" s="37"/>
      <c r="AC190" s="37"/>
      <c r="AD190" s="37"/>
      <c r="AE190" s="37"/>
      <c r="AT190" s="16" t="s">
        <v>152</v>
      </c>
      <c r="AU190" s="16" t="s">
        <v>87</v>
      </c>
    </row>
    <row r="191" s="2" customFormat="1">
      <c r="A191" s="37"/>
      <c r="B191" s="38"/>
      <c r="C191" s="39"/>
      <c r="D191" s="234" t="s">
        <v>161</v>
      </c>
      <c r="E191" s="39"/>
      <c r="F191" s="239" t="s">
        <v>251</v>
      </c>
      <c r="G191" s="39"/>
      <c r="H191" s="39"/>
      <c r="I191" s="236"/>
      <c r="J191" s="236"/>
      <c r="K191" s="39"/>
      <c r="L191" s="39"/>
      <c r="M191" s="43"/>
      <c r="N191" s="237"/>
      <c r="O191" s="238"/>
      <c r="P191" s="90"/>
      <c r="Q191" s="90"/>
      <c r="R191" s="90"/>
      <c r="S191" s="90"/>
      <c r="T191" s="90"/>
      <c r="U191" s="90"/>
      <c r="V191" s="90"/>
      <c r="W191" s="90"/>
      <c r="X191" s="91"/>
      <c r="Y191" s="37"/>
      <c r="Z191" s="37"/>
      <c r="AA191" s="37"/>
      <c r="AB191" s="37"/>
      <c r="AC191" s="37"/>
      <c r="AD191" s="37"/>
      <c r="AE191" s="37"/>
      <c r="AT191" s="16" t="s">
        <v>161</v>
      </c>
      <c r="AU191" s="16" t="s">
        <v>87</v>
      </c>
    </row>
    <row r="192" s="13" customFormat="1">
      <c r="A192" s="13"/>
      <c r="B192" s="240"/>
      <c r="C192" s="241"/>
      <c r="D192" s="234" t="s">
        <v>236</v>
      </c>
      <c r="E192" s="242" t="s">
        <v>1</v>
      </c>
      <c r="F192" s="243" t="s">
        <v>252</v>
      </c>
      <c r="G192" s="241"/>
      <c r="H192" s="244">
        <v>106.72199999999999</v>
      </c>
      <c r="I192" s="245"/>
      <c r="J192" s="245"/>
      <c r="K192" s="241"/>
      <c r="L192" s="241"/>
      <c r="M192" s="246"/>
      <c r="N192" s="247"/>
      <c r="O192" s="248"/>
      <c r="P192" s="248"/>
      <c r="Q192" s="248"/>
      <c r="R192" s="248"/>
      <c r="S192" s="248"/>
      <c r="T192" s="248"/>
      <c r="U192" s="248"/>
      <c r="V192" s="248"/>
      <c r="W192" s="248"/>
      <c r="X192" s="249"/>
      <c r="Y192" s="13"/>
      <c r="Z192" s="13"/>
      <c r="AA192" s="13"/>
      <c r="AB192" s="13"/>
      <c r="AC192" s="13"/>
      <c r="AD192" s="13"/>
      <c r="AE192" s="13"/>
      <c r="AT192" s="250" t="s">
        <v>236</v>
      </c>
      <c r="AU192" s="250" t="s">
        <v>87</v>
      </c>
      <c r="AV192" s="13" t="s">
        <v>87</v>
      </c>
      <c r="AW192" s="13" t="s">
        <v>5</v>
      </c>
      <c r="AX192" s="13" t="s">
        <v>77</v>
      </c>
      <c r="AY192" s="250" t="s">
        <v>143</v>
      </c>
    </row>
    <row r="193" s="14" customFormat="1">
      <c r="A193" s="14"/>
      <c r="B193" s="251"/>
      <c r="C193" s="252"/>
      <c r="D193" s="234" t="s">
        <v>236</v>
      </c>
      <c r="E193" s="253" t="s">
        <v>1</v>
      </c>
      <c r="F193" s="254" t="s">
        <v>253</v>
      </c>
      <c r="G193" s="252"/>
      <c r="H193" s="255">
        <v>106.72199999999999</v>
      </c>
      <c r="I193" s="256"/>
      <c r="J193" s="256"/>
      <c r="K193" s="252"/>
      <c r="L193" s="252"/>
      <c r="M193" s="257"/>
      <c r="N193" s="258"/>
      <c r="O193" s="259"/>
      <c r="P193" s="259"/>
      <c r="Q193" s="259"/>
      <c r="R193" s="259"/>
      <c r="S193" s="259"/>
      <c r="T193" s="259"/>
      <c r="U193" s="259"/>
      <c r="V193" s="259"/>
      <c r="W193" s="259"/>
      <c r="X193" s="260"/>
      <c r="Y193" s="14"/>
      <c r="Z193" s="14"/>
      <c r="AA193" s="14"/>
      <c r="AB193" s="14"/>
      <c r="AC193" s="14"/>
      <c r="AD193" s="14"/>
      <c r="AE193" s="14"/>
      <c r="AT193" s="261" t="s">
        <v>236</v>
      </c>
      <c r="AU193" s="261" t="s">
        <v>87</v>
      </c>
      <c r="AV193" s="14" t="s">
        <v>150</v>
      </c>
      <c r="AW193" s="14" t="s">
        <v>5</v>
      </c>
      <c r="AX193" s="14" t="s">
        <v>85</v>
      </c>
      <c r="AY193" s="261" t="s">
        <v>143</v>
      </c>
    </row>
    <row r="194" s="2" customFormat="1" ht="33" customHeight="1">
      <c r="A194" s="37"/>
      <c r="B194" s="38"/>
      <c r="C194" s="220" t="s">
        <v>254</v>
      </c>
      <c r="D194" s="220" t="s">
        <v>145</v>
      </c>
      <c r="E194" s="221" t="s">
        <v>255</v>
      </c>
      <c r="F194" s="222" t="s">
        <v>256</v>
      </c>
      <c r="G194" s="223" t="s">
        <v>201</v>
      </c>
      <c r="H194" s="224">
        <v>325</v>
      </c>
      <c r="I194" s="225"/>
      <c r="J194" s="225"/>
      <c r="K194" s="226">
        <f>ROUND(P194*H194,2)</f>
        <v>0</v>
      </c>
      <c r="L194" s="222" t="s">
        <v>149</v>
      </c>
      <c r="M194" s="43"/>
      <c r="N194" s="227" t="s">
        <v>1</v>
      </c>
      <c r="O194" s="228" t="s">
        <v>40</v>
      </c>
      <c r="P194" s="229">
        <f>I194+J194</f>
        <v>0</v>
      </c>
      <c r="Q194" s="229">
        <f>ROUND(I194*H194,2)</f>
        <v>0</v>
      </c>
      <c r="R194" s="229">
        <f>ROUND(J194*H194,2)</f>
        <v>0</v>
      </c>
      <c r="S194" s="90"/>
      <c r="T194" s="230">
        <f>S194*H194</f>
        <v>0</v>
      </c>
      <c r="U194" s="230">
        <v>0</v>
      </c>
      <c r="V194" s="230">
        <f>U194*H194</f>
        <v>0</v>
      </c>
      <c r="W194" s="230">
        <v>0</v>
      </c>
      <c r="X194" s="231">
        <f>W194*H194</f>
        <v>0</v>
      </c>
      <c r="Y194" s="37"/>
      <c r="Z194" s="37"/>
      <c r="AA194" s="37"/>
      <c r="AB194" s="37"/>
      <c r="AC194" s="37"/>
      <c r="AD194" s="37"/>
      <c r="AE194" s="37"/>
      <c r="AR194" s="232" t="s">
        <v>150</v>
      </c>
      <c r="AT194" s="232" t="s">
        <v>145</v>
      </c>
      <c r="AU194" s="232" t="s">
        <v>87</v>
      </c>
      <c r="AY194" s="16" t="s">
        <v>143</v>
      </c>
      <c r="BE194" s="233">
        <f>IF(O194="základní",K194,0)</f>
        <v>0</v>
      </c>
      <c r="BF194" s="233">
        <f>IF(O194="snížená",K194,0)</f>
        <v>0</v>
      </c>
      <c r="BG194" s="233">
        <f>IF(O194="zákl. přenesená",K194,0)</f>
        <v>0</v>
      </c>
      <c r="BH194" s="233">
        <f>IF(O194="sníž. přenesená",K194,0)</f>
        <v>0</v>
      </c>
      <c r="BI194" s="233">
        <f>IF(O194="nulová",K194,0)</f>
        <v>0</v>
      </c>
      <c r="BJ194" s="16" t="s">
        <v>85</v>
      </c>
      <c r="BK194" s="233">
        <f>ROUND(P194*H194,2)</f>
        <v>0</v>
      </c>
      <c r="BL194" s="16" t="s">
        <v>150</v>
      </c>
      <c r="BM194" s="232" t="s">
        <v>257</v>
      </c>
    </row>
    <row r="195" s="2" customFormat="1">
      <c r="A195" s="37"/>
      <c r="B195" s="38"/>
      <c r="C195" s="39"/>
      <c r="D195" s="234" t="s">
        <v>152</v>
      </c>
      <c r="E195" s="39"/>
      <c r="F195" s="235" t="s">
        <v>258</v>
      </c>
      <c r="G195" s="39"/>
      <c r="H195" s="39"/>
      <c r="I195" s="236"/>
      <c r="J195" s="236"/>
      <c r="K195" s="39"/>
      <c r="L195" s="39"/>
      <c r="M195" s="43"/>
      <c r="N195" s="237"/>
      <c r="O195" s="238"/>
      <c r="P195" s="90"/>
      <c r="Q195" s="90"/>
      <c r="R195" s="90"/>
      <c r="S195" s="90"/>
      <c r="T195" s="90"/>
      <c r="U195" s="90"/>
      <c r="V195" s="90"/>
      <c r="W195" s="90"/>
      <c r="X195" s="91"/>
      <c r="Y195" s="37"/>
      <c r="Z195" s="37"/>
      <c r="AA195" s="37"/>
      <c r="AB195" s="37"/>
      <c r="AC195" s="37"/>
      <c r="AD195" s="37"/>
      <c r="AE195" s="37"/>
      <c r="AT195" s="16" t="s">
        <v>152</v>
      </c>
      <c r="AU195" s="16" t="s">
        <v>87</v>
      </c>
    </row>
    <row r="196" s="2" customFormat="1">
      <c r="A196" s="37"/>
      <c r="B196" s="38"/>
      <c r="C196" s="39"/>
      <c r="D196" s="234" t="s">
        <v>154</v>
      </c>
      <c r="E196" s="39"/>
      <c r="F196" s="239" t="s">
        <v>259</v>
      </c>
      <c r="G196" s="39"/>
      <c r="H196" s="39"/>
      <c r="I196" s="236"/>
      <c r="J196" s="236"/>
      <c r="K196" s="39"/>
      <c r="L196" s="39"/>
      <c r="M196" s="43"/>
      <c r="N196" s="237"/>
      <c r="O196" s="238"/>
      <c r="P196" s="90"/>
      <c r="Q196" s="90"/>
      <c r="R196" s="90"/>
      <c r="S196" s="90"/>
      <c r="T196" s="90"/>
      <c r="U196" s="90"/>
      <c r="V196" s="90"/>
      <c r="W196" s="90"/>
      <c r="X196" s="91"/>
      <c r="Y196" s="37"/>
      <c r="Z196" s="37"/>
      <c r="AA196" s="37"/>
      <c r="AB196" s="37"/>
      <c r="AC196" s="37"/>
      <c r="AD196" s="37"/>
      <c r="AE196" s="37"/>
      <c r="AT196" s="16" t="s">
        <v>154</v>
      </c>
      <c r="AU196" s="16" t="s">
        <v>87</v>
      </c>
    </row>
    <row r="197" s="2" customFormat="1" ht="33" customHeight="1">
      <c r="A197" s="37"/>
      <c r="B197" s="38"/>
      <c r="C197" s="220" t="s">
        <v>8</v>
      </c>
      <c r="D197" s="220" t="s">
        <v>145</v>
      </c>
      <c r="E197" s="221" t="s">
        <v>260</v>
      </c>
      <c r="F197" s="222" t="s">
        <v>261</v>
      </c>
      <c r="G197" s="223" t="s">
        <v>223</v>
      </c>
      <c r="H197" s="224">
        <v>76.859999999999999</v>
      </c>
      <c r="I197" s="225"/>
      <c r="J197" s="225"/>
      <c r="K197" s="226">
        <f>ROUND(P197*H197,2)</f>
        <v>0</v>
      </c>
      <c r="L197" s="222" t="s">
        <v>149</v>
      </c>
      <c r="M197" s="43"/>
      <c r="N197" s="227" t="s">
        <v>1</v>
      </c>
      <c r="O197" s="228" t="s">
        <v>40</v>
      </c>
      <c r="P197" s="229">
        <f>I197+J197</f>
        <v>0</v>
      </c>
      <c r="Q197" s="229">
        <f>ROUND(I197*H197,2)</f>
        <v>0</v>
      </c>
      <c r="R197" s="229">
        <f>ROUND(J197*H197,2)</f>
        <v>0</v>
      </c>
      <c r="S197" s="90"/>
      <c r="T197" s="230">
        <f>S197*H197</f>
        <v>0</v>
      </c>
      <c r="U197" s="230">
        <v>0</v>
      </c>
      <c r="V197" s="230">
        <f>U197*H197</f>
        <v>0</v>
      </c>
      <c r="W197" s="230">
        <v>0</v>
      </c>
      <c r="X197" s="231">
        <f>W197*H197</f>
        <v>0</v>
      </c>
      <c r="Y197" s="37"/>
      <c r="Z197" s="37"/>
      <c r="AA197" s="37"/>
      <c r="AB197" s="37"/>
      <c r="AC197" s="37"/>
      <c r="AD197" s="37"/>
      <c r="AE197" s="37"/>
      <c r="AR197" s="232" t="s">
        <v>150</v>
      </c>
      <c r="AT197" s="232" t="s">
        <v>145</v>
      </c>
      <c r="AU197" s="232" t="s">
        <v>87</v>
      </c>
      <c r="AY197" s="16" t="s">
        <v>143</v>
      </c>
      <c r="BE197" s="233">
        <f>IF(O197="základní",K197,0)</f>
        <v>0</v>
      </c>
      <c r="BF197" s="233">
        <f>IF(O197="snížená",K197,0)</f>
        <v>0</v>
      </c>
      <c r="BG197" s="233">
        <f>IF(O197="zákl. přenesená",K197,0)</f>
        <v>0</v>
      </c>
      <c r="BH197" s="233">
        <f>IF(O197="sníž. přenesená",K197,0)</f>
        <v>0</v>
      </c>
      <c r="BI197" s="233">
        <f>IF(O197="nulová",K197,0)</f>
        <v>0</v>
      </c>
      <c r="BJ197" s="16" t="s">
        <v>85</v>
      </c>
      <c r="BK197" s="233">
        <f>ROUND(P197*H197,2)</f>
        <v>0</v>
      </c>
      <c r="BL197" s="16" t="s">
        <v>150</v>
      </c>
      <c r="BM197" s="232" t="s">
        <v>262</v>
      </c>
    </row>
    <row r="198" s="2" customFormat="1">
      <c r="A198" s="37"/>
      <c r="B198" s="38"/>
      <c r="C198" s="39"/>
      <c r="D198" s="234" t="s">
        <v>152</v>
      </c>
      <c r="E198" s="39"/>
      <c r="F198" s="235" t="s">
        <v>263</v>
      </c>
      <c r="G198" s="39"/>
      <c r="H198" s="39"/>
      <c r="I198" s="236"/>
      <c r="J198" s="236"/>
      <c r="K198" s="39"/>
      <c r="L198" s="39"/>
      <c r="M198" s="43"/>
      <c r="N198" s="237"/>
      <c r="O198" s="238"/>
      <c r="P198" s="90"/>
      <c r="Q198" s="90"/>
      <c r="R198" s="90"/>
      <c r="S198" s="90"/>
      <c r="T198" s="90"/>
      <c r="U198" s="90"/>
      <c r="V198" s="90"/>
      <c r="W198" s="90"/>
      <c r="X198" s="91"/>
      <c r="Y198" s="37"/>
      <c r="Z198" s="37"/>
      <c r="AA198" s="37"/>
      <c r="AB198" s="37"/>
      <c r="AC198" s="37"/>
      <c r="AD198" s="37"/>
      <c r="AE198" s="37"/>
      <c r="AT198" s="16" t="s">
        <v>152</v>
      </c>
      <c r="AU198" s="16" t="s">
        <v>87</v>
      </c>
    </row>
    <row r="199" s="2" customFormat="1">
      <c r="A199" s="37"/>
      <c r="B199" s="38"/>
      <c r="C199" s="39"/>
      <c r="D199" s="234" t="s">
        <v>154</v>
      </c>
      <c r="E199" s="39"/>
      <c r="F199" s="239" t="s">
        <v>264</v>
      </c>
      <c r="G199" s="39"/>
      <c r="H199" s="39"/>
      <c r="I199" s="236"/>
      <c r="J199" s="236"/>
      <c r="K199" s="39"/>
      <c r="L199" s="39"/>
      <c r="M199" s="43"/>
      <c r="N199" s="237"/>
      <c r="O199" s="238"/>
      <c r="P199" s="90"/>
      <c r="Q199" s="90"/>
      <c r="R199" s="90"/>
      <c r="S199" s="90"/>
      <c r="T199" s="90"/>
      <c r="U199" s="90"/>
      <c r="V199" s="90"/>
      <c r="W199" s="90"/>
      <c r="X199" s="91"/>
      <c r="Y199" s="37"/>
      <c r="Z199" s="37"/>
      <c r="AA199" s="37"/>
      <c r="AB199" s="37"/>
      <c r="AC199" s="37"/>
      <c r="AD199" s="37"/>
      <c r="AE199" s="37"/>
      <c r="AT199" s="16" t="s">
        <v>154</v>
      </c>
      <c r="AU199" s="16" t="s">
        <v>87</v>
      </c>
    </row>
    <row r="200" s="2" customFormat="1">
      <c r="A200" s="37"/>
      <c r="B200" s="38"/>
      <c r="C200" s="39"/>
      <c r="D200" s="234" t="s">
        <v>161</v>
      </c>
      <c r="E200" s="39"/>
      <c r="F200" s="239" t="s">
        <v>265</v>
      </c>
      <c r="G200" s="39"/>
      <c r="H200" s="39"/>
      <c r="I200" s="236"/>
      <c r="J200" s="236"/>
      <c r="K200" s="39"/>
      <c r="L200" s="39"/>
      <c r="M200" s="43"/>
      <c r="N200" s="237"/>
      <c r="O200" s="238"/>
      <c r="P200" s="90"/>
      <c r="Q200" s="90"/>
      <c r="R200" s="90"/>
      <c r="S200" s="90"/>
      <c r="T200" s="90"/>
      <c r="U200" s="90"/>
      <c r="V200" s="90"/>
      <c r="W200" s="90"/>
      <c r="X200" s="91"/>
      <c r="Y200" s="37"/>
      <c r="Z200" s="37"/>
      <c r="AA200" s="37"/>
      <c r="AB200" s="37"/>
      <c r="AC200" s="37"/>
      <c r="AD200" s="37"/>
      <c r="AE200" s="37"/>
      <c r="AT200" s="16" t="s">
        <v>161</v>
      </c>
      <c r="AU200" s="16" t="s">
        <v>87</v>
      </c>
    </row>
    <row r="201" s="2" customFormat="1">
      <c r="A201" s="37"/>
      <c r="B201" s="38"/>
      <c r="C201" s="220" t="s">
        <v>266</v>
      </c>
      <c r="D201" s="220" t="s">
        <v>145</v>
      </c>
      <c r="E201" s="221" t="s">
        <v>267</v>
      </c>
      <c r="F201" s="222" t="s">
        <v>268</v>
      </c>
      <c r="G201" s="223" t="s">
        <v>223</v>
      </c>
      <c r="H201" s="224">
        <v>15.1</v>
      </c>
      <c r="I201" s="225"/>
      <c r="J201" s="225"/>
      <c r="K201" s="226">
        <f>ROUND(P201*H201,2)</f>
        <v>0</v>
      </c>
      <c r="L201" s="222" t="s">
        <v>149</v>
      </c>
      <c r="M201" s="43"/>
      <c r="N201" s="227" t="s">
        <v>1</v>
      </c>
      <c r="O201" s="228" t="s">
        <v>40</v>
      </c>
      <c r="P201" s="229">
        <f>I201+J201</f>
        <v>0</v>
      </c>
      <c r="Q201" s="229">
        <f>ROUND(I201*H201,2)</f>
        <v>0</v>
      </c>
      <c r="R201" s="229">
        <f>ROUND(J201*H201,2)</f>
        <v>0</v>
      </c>
      <c r="S201" s="90"/>
      <c r="T201" s="230">
        <f>S201*H201</f>
        <v>0</v>
      </c>
      <c r="U201" s="230">
        <v>0</v>
      </c>
      <c r="V201" s="230">
        <f>U201*H201</f>
        <v>0</v>
      </c>
      <c r="W201" s="230">
        <v>0</v>
      </c>
      <c r="X201" s="231">
        <f>W201*H201</f>
        <v>0</v>
      </c>
      <c r="Y201" s="37"/>
      <c r="Z201" s="37"/>
      <c r="AA201" s="37"/>
      <c r="AB201" s="37"/>
      <c r="AC201" s="37"/>
      <c r="AD201" s="37"/>
      <c r="AE201" s="37"/>
      <c r="AR201" s="232" t="s">
        <v>150</v>
      </c>
      <c r="AT201" s="232" t="s">
        <v>145</v>
      </c>
      <c r="AU201" s="232" t="s">
        <v>87</v>
      </c>
      <c r="AY201" s="16" t="s">
        <v>143</v>
      </c>
      <c r="BE201" s="233">
        <f>IF(O201="základní",K201,0)</f>
        <v>0</v>
      </c>
      <c r="BF201" s="233">
        <f>IF(O201="snížená",K201,0)</f>
        <v>0</v>
      </c>
      <c r="BG201" s="233">
        <f>IF(O201="zákl. přenesená",K201,0)</f>
        <v>0</v>
      </c>
      <c r="BH201" s="233">
        <f>IF(O201="sníž. přenesená",K201,0)</f>
        <v>0</v>
      </c>
      <c r="BI201" s="233">
        <f>IF(O201="nulová",K201,0)</f>
        <v>0</v>
      </c>
      <c r="BJ201" s="16" t="s">
        <v>85</v>
      </c>
      <c r="BK201" s="233">
        <f>ROUND(P201*H201,2)</f>
        <v>0</v>
      </c>
      <c r="BL201" s="16" t="s">
        <v>150</v>
      </c>
      <c r="BM201" s="232" t="s">
        <v>269</v>
      </c>
    </row>
    <row r="202" s="2" customFormat="1">
      <c r="A202" s="37"/>
      <c r="B202" s="38"/>
      <c r="C202" s="39"/>
      <c r="D202" s="234" t="s">
        <v>152</v>
      </c>
      <c r="E202" s="39"/>
      <c r="F202" s="235" t="s">
        <v>270</v>
      </c>
      <c r="G202" s="39"/>
      <c r="H202" s="39"/>
      <c r="I202" s="236"/>
      <c r="J202" s="236"/>
      <c r="K202" s="39"/>
      <c r="L202" s="39"/>
      <c r="M202" s="43"/>
      <c r="N202" s="237"/>
      <c r="O202" s="238"/>
      <c r="P202" s="90"/>
      <c r="Q202" s="90"/>
      <c r="R202" s="90"/>
      <c r="S202" s="90"/>
      <c r="T202" s="90"/>
      <c r="U202" s="90"/>
      <c r="V202" s="90"/>
      <c r="W202" s="90"/>
      <c r="X202" s="91"/>
      <c r="Y202" s="37"/>
      <c r="Z202" s="37"/>
      <c r="AA202" s="37"/>
      <c r="AB202" s="37"/>
      <c r="AC202" s="37"/>
      <c r="AD202" s="37"/>
      <c r="AE202" s="37"/>
      <c r="AT202" s="16" t="s">
        <v>152</v>
      </c>
      <c r="AU202" s="16" t="s">
        <v>87</v>
      </c>
    </row>
    <row r="203" s="2" customFormat="1">
      <c r="A203" s="37"/>
      <c r="B203" s="38"/>
      <c r="C203" s="39"/>
      <c r="D203" s="234" t="s">
        <v>154</v>
      </c>
      <c r="E203" s="39"/>
      <c r="F203" s="239" t="s">
        <v>271</v>
      </c>
      <c r="G203" s="39"/>
      <c r="H203" s="39"/>
      <c r="I203" s="236"/>
      <c r="J203" s="236"/>
      <c r="K203" s="39"/>
      <c r="L203" s="39"/>
      <c r="M203" s="43"/>
      <c r="N203" s="237"/>
      <c r="O203" s="238"/>
      <c r="P203" s="90"/>
      <c r="Q203" s="90"/>
      <c r="R203" s="90"/>
      <c r="S203" s="90"/>
      <c r="T203" s="90"/>
      <c r="U203" s="90"/>
      <c r="V203" s="90"/>
      <c r="W203" s="90"/>
      <c r="X203" s="91"/>
      <c r="Y203" s="37"/>
      <c r="Z203" s="37"/>
      <c r="AA203" s="37"/>
      <c r="AB203" s="37"/>
      <c r="AC203" s="37"/>
      <c r="AD203" s="37"/>
      <c r="AE203" s="37"/>
      <c r="AT203" s="16" t="s">
        <v>154</v>
      </c>
      <c r="AU203" s="16" t="s">
        <v>87</v>
      </c>
    </row>
    <row r="204" s="2" customFormat="1">
      <c r="A204" s="37"/>
      <c r="B204" s="38"/>
      <c r="C204" s="39"/>
      <c r="D204" s="234" t="s">
        <v>161</v>
      </c>
      <c r="E204" s="39"/>
      <c r="F204" s="239" t="s">
        <v>272</v>
      </c>
      <c r="G204" s="39"/>
      <c r="H204" s="39"/>
      <c r="I204" s="236"/>
      <c r="J204" s="236"/>
      <c r="K204" s="39"/>
      <c r="L204" s="39"/>
      <c r="M204" s="43"/>
      <c r="N204" s="237"/>
      <c r="O204" s="238"/>
      <c r="P204" s="90"/>
      <c r="Q204" s="90"/>
      <c r="R204" s="90"/>
      <c r="S204" s="90"/>
      <c r="T204" s="90"/>
      <c r="U204" s="90"/>
      <c r="V204" s="90"/>
      <c r="W204" s="90"/>
      <c r="X204" s="91"/>
      <c r="Y204" s="37"/>
      <c r="Z204" s="37"/>
      <c r="AA204" s="37"/>
      <c r="AB204" s="37"/>
      <c r="AC204" s="37"/>
      <c r="AD204" s="37"/>
      <c r="AE204" s="37"/>
      <c r="AT204" s="16" t="s">
        <v>161</v>
      </c>
      <c r="AU204" s="16" t="s">
        <v>87</v>
      </c>
    </row>
    <row r="205" s="2" customFormat="1" ht="33" customHeight="1">
      <c r="A205" s="37"/>
      <c r="B205" s="38"/>
      <c r="C205" s="220" t="s">
        <v>273</v>
      </c>
      <c r="D205" s="220" t="s">
        <v>145</v>
      </c>
      <c r="E205" s="221" t="s">
        <v>274</v>
      </c>
      <c r="F205" s="222" t="s">
        <v>275</v>
      </c>
      <c r="G205" s="223" t="s">
        <v>223</v>
      </c>
      <c r="H205" s="224">
        <v>478.70999999999998</v>
      </c>
      <c r="I205" s="225"/>
      <c r="J205" s="225"/>
      <c r="K205" s="226">
        <f>ROUND(P205*H205,2)</f>
        <v>0</v>
      </c>
      <c r="L205" s="222" t="s">
        <v>1</v>
      </c>
      <c r="M205" s="43"/>
      <c r="N205" s="227" t="s">
        <v>1</v>
      </c>
      <c r="O205" s="228" t="s">
        <v>40</v>
      </c>
      <c r="P205" s="229">
        <f>I205+J205</f>
        <v>0</v>
      </c>
      <c r="Q205" s="229">
        <f>ROUND(I205*H205,2)</f>
        <v>0</v>
      </c>
      <c r="R205" s="229">
        <f>ROUND(J205*H205,2)</f>
        <v>0</v>
      </c>
      <c r="S205" s="90"/>
      <c r="T205" s="230">
        <f>S205*H205</f>
        <v>0</v>
      </c>
      <c r="U205" s="230">
        <v>0</v>
      </c>
      <c r="V205" s="230">
        <f>U205*H205</f>
        <v>0</v>
      </c>
      <c r="W205" s="230">
        <v>0</v>
      </c>
      <c r="X205" s="231">
        <f>W205*H205</f>
        <v>0</v>
      </c>
      <c r="Y205" s="37"/>
      <c r="Z205" s="37"/>
      <c r="AA205" s="37"/>
      <c r="AB205" s="37"/>
      <c r="AC205" s="37"/>
      <c r="AD205" s="37"/>
      <c r="AE205" s="37"/>
      <c r="AR205" s="232" t="s">
        <v>150</v>
      </c>
      <c r="AT205" s="232" t="s">
        <v>145</v>
      </c>
      <c r="AU205" s="232" t="s">
        <v>87</v>
      </c>
      <c r="AY205" s="16" t="s">
        <v>143</v>
      </c>
      <c r="BE205" s="233">
        <f>IF(O205="základní",K205,0)</f>
        <v>0</v>
      </c>
      <c r="BF205" s="233">
        <f>IF(O205="snížená",K205,0)</f>
        <v>0</v>
      </c>
      <c r="BG205" s="233">
        <f>IF(O205="zákl. přenesená",K205,0)</f>
        <v>0</v>
      </c>
      <c r="BH205" s="233">
        <f>IF(O205="sníž. přenesená",K205,0)</f>
        <v>0</v>
      </c>
      <c r="BI205" s="233">
        <f>IF(O205="nulová",K205,0)</f>
        <v>0</v>
      </c>
      <c r="BJ205" s="16" t="s">
        <v>85</v>
      </c>
      <c r="BK205" s="233">
        <f>ROUND(P205*H205,2)</f>
        <v>0</v>
      </c>
      <c r="BL205" s="16" t="s">
        <v>150</v>
      </c>
      <c r="BM205" s="232" t="s">
        <v>276</v>
      </c>
    </row>
    <row r="206" s="2" customFormat="1">
      <c r="A206" s="37"/>
      <c r="B206" s="38"/>
      <c r="C206" s="39"/>
      <c r="D206" s="234" t="s">
        <v>152</v>
      </c>
      <c r="E206" s="39"/>
      <c r="F206" s="235" t="s">
        <v>277</v>
      </c>
      <c r="G206" s="39"/>
      <c r="H206" s="39"/>
      <c r="I206" s="236"/>
      <c r="J206" s="236"/>
      <c r="K206" s="39"/>
      <c r="L206" s="39"/>
      <c r="M206" s="43"/>
      <c r="N206" s="237"/>
      <c r="O206" s="238"/>
      <c r="P206" s="90"/>
      <c r="Q206" s="90"/>
      <c r="R206" s="90"/>
      <c r="S206" s="90"/>
      <c r="T206" s="90"/>
      <c r="U206" s="90"/>
      <c r="V206" s="90"/>
      <c r="W206" s="90"/>
      <c r="X206" s="91"/>
      <c r="Y206" s="37"/>
      <c r="Z206" s="37"/>
      <c r="AA206" s="37"/>
      <c r="AB206" s="37"/>
      <c r="AC206" s="37"/>
      <c r="AD206" s="37"/>
      <c r="AE206" s="37"/>
      <c r="AT206" s="16" t="s">
        <v>152</v>
      </c>
      <c r="AU206" s="16" t="s">
        <v>87</v>
      </c>
    </row>
    <row r="207" s="2" customFormat="1">
      <c r="A207" s="37"/>
      <c r="B207" s="38"/>
      <c r="C207" s="39"/>
      <c r="D207" s="234" t="s">
        <v>154</v>
      </c>
      <c r="E207" s="39"/>
      <c r="F207" s="239" t="s">
        <v>278</v>
      </c>
      <c r="G207" s="39"/>
      <c r="H207" s="39"/>
      <c r="I207" s="236"/>
      <c r="J207" s="236"/>
      <c r="K207" s="39"/>
      <c r="L207" s="39"/>
      <c r="M207" s="43"/>
      <c r="N207" s="237"/>
      <c r="O207" s="238"/>
      <c r="P207" s="90"/>
      <c r="Q207" s="90"/>
      <c r="R207" s="90"/>
      <c r="S207" s="90"/>
      <c r="T207" s="90"/>
      <c r="U207" s="90"/>
      <c r="V207" s="90"/>
      <c r="W207" s="90"/>
      <c r="X207" s="91"/>
      <c r="Y207" s="37"/>
      <c r="Z207" s="37"/>
      <c r="AA207" s="37"/>
      <c r="AB207" s="37"/>
      <c r="AC207" s="37"/>
      <c r="AD207" s="37"/>
      <c r="AE207" s="37"/>
      <c r="AT207" s="16" t="s">
        <v>154</v>
      </c>
      <c r="AU207" s="16" t="s">
        <v>87</v>
      </c>
    </row>
    <row r="208" s="2" customFormat="1">
      <c r="A208" s="37"/>
      <c r="B208" s="38"/>
      <c r="C208" s="39"/>
      <c r="D208" s="234" t="s">
        <v>161</v>
      </c>
      <c r="E208" s="39"/>
      <c r="F208" s="239" t="s">
        <v>279</v>
      </c>
      <c r="G208" s="39"/>
      <c r="H208" s="39"/>
      <c r="I208" s="236"/>
      <c r="J208" s="236"/>
      <c r="K208" s="39"/>
      <c r="L208" s="39"/>
      <c r="M208" s="43"/>
      <c r="N208" s="237"/>
      <c r="O208" s="238"/>
      <c r="P208" s="90"/>
      <c r="Q208" s="90"/>
      <c r="R208" s="90"/>
      <c r="S208" s="90"/>
      <c r="T208" s="90"/>
      <c r="U208" s="90"/>
      <c r="V208" s="90"/>
      <c r="W208" s="90"/>
      <c r="X208" s="91"/>
      <c r="Y208" s="37"/>
      <c r="Z208" s="37"/>
      <c r="AA208" s="37"/>
      <c r="AB208" s="37"/>
      <c r="AC208" s="37"/>
      <c r="AD208" s="37"/>
      <c r="AE208" s="37"/>
      <c r="AT208" s="16" t="s">
        <v>161</v>
      </c>
      <c r="AU208" s="16" t="s">
        <v>87</v>
      </c>
    </row>
    <row r="209" s="13" customFormat="1">
      <c r="A209" s="13"/>
      <c r="B209" s="240"/>
      <c r="C209" s="241"/>
      <c r="D209" s="234" t="s">
        <v>236</v>
      </c>
      <c r="E209" s="242" t="s">
        <v>1</v>
      </c>
      <c r="F209" s="243" t="s">
        <v>280</v>
      </c>
      <c r="G209" s="241"/>
      <c r="H209" s="244">
        <v>478.70999999999998</v>
      </c>
      <c r="I209" s="245"/>
      <c r="J209" s="245"/>
      <c r="K209" s="241"/>
      <c r="L209" s="241"/>
      <c r="M209" s="246"/>
      <c r="N209" s="247"/>
      <c r="O209" s="248"/>
      <c r="P209" s="248"/>
      <c r="Q209" s="248"/>
      <c r="R209" s="248"/>
      <c r="S209" s="248"/>
      <c r="T209" s="248"/>
      <c r="U209" s="248"/>
      <c r="V209" s="248"/>
      <c r="W209" s="248"/>
      <c r="X209" s="249"/>
      <c r="Y209" s="13"/>
      <c r="Z209" s="13"/>
      <c r="AA209" s="13"/>
      <c r="AB209" s="13"/>
      <c r="AC209" s="13"/>
      <c r="AD209" s="13"/>
      <c r="AE209" s="13"/>
      <c r="AT209" s="250" t="s">
        <v>236</v>
      </c>
      <c r="AU209" s="250" t="s">
        <v>87</v>
      </c>
      <c r="AV209" s="13" t="s">
        <v>87</v>
      </c>
      <c r="AW209" s="13" t="s">
        <v>5</v>
      </c>
      <c r="AX209" s="13" t="s">
        <v>85</v>
      </c>
      <c r="AY209" s="250" t="s">
        <v>143</v>
      </c>
    </row>
    <row r="210" s="2" customFormat="1" ht="33" customHeight="1">
      <c r="A210" s="37"/>
      <c r="B210" s="38"/>
      <c r="C210" s="220" t="s">
        <v>281</v>
      </c>
      <c r="D210" s="220" t="s">
        <v>145</v>
      </c>
      <c r="E210" s="221" t="s">
        <v>282</v>
      </c>
      <c r="F210" s="222" t="s">
        <v>275</v>
      </c>
      <c r="G210" s="223" t="s">
        <v>223</v>
      </c>
      <c r="H210" s="224">
        <v>12.720000000000001</v>
      </c>
      <c r="I210" s="225"/>
      <c r="J210" s="225"/>
      <c r="K210" s="226">
        <f>ROUND(P210*H210,2)</f>
        <v>0</v>
      </c>
      <c r="L210" s="222" t="s">
        <v>1</v>
      </c>
      <c r="M210" s="43"/>
      <c r="N210" s="227" t="s">
        <v>1</v>
      </c>
      <c r="O210" s="228" t="s">
        <v>40</v>
      </c>
      <c r="P210" s="229">
        <f>I210+J210</f>
        <v>0</v>
      </c>
      <c r="Q210" s="229">
        <f>ROUND(I210*H210,2)</f>
        <v>0</v>
      </c>
      <c r="R210" s="229">
        <f>ROUND(J210*H210,2)</f>
        <v>0</v>
      </c>
      <c r="S210" s="90"/>
      <c r="T210" s="230">
        <f>S210*H210</f>
        <v>0</v>
      </c>
      <c r="U210" s="230">
        <v>0</v>
      </c>
      <c r="V210" s="230">
        <f>U210*H210</f>
        <v>0</v>
      </c>
      <c r="W210" s="230">
        <v>0</v>
      </c>
      <c r="X210" s="231">
        <f>W210*H210</f>
        <v>0</v>
      </c>
      <c r="Y210" s="37"/>
      <c r="Z210" s="37"/>
      <c r="AA210" s="37"/>
      <c r="AB210" s="37"/>
      <c r="AC210" s="37"/>
      <c r="AD210" s="37"/>
      <c r="AE210" s="37"/>
      <c r="AR210" s="232" t="s">
        <v>150</v>
      </c>
      <c r="AT210" s="232" t="s">
        <v>145</v>
      </c>
      <c r="AU210" s="232" t="s">
        <v>87</v>
      </c>
      <c r="AY210" s="16" t="s">
        <v>143</v>
      </c>
      <c r="BE210" s="233">
        <f>IF(O210="základní",K210,0)</f>
        <v>0</v>
      </c>
      <c r="BF210" s="233">
        <f>IF(O210="snížená",K210,0)</f>
        <v>0</v>
      </c>
      <c r="BG210" s="233">
        <f>IF(O210="zákl. přenesená",K210,0)</f>
        <v>0</v>
      </c>
      <c r="BH210" s="233">
        <f>IF(O210="sníž. přenesená",K210,0)</f>
        <v>0</v>
      </c>
      <c r="BI210" s="233">
        <f>IF(O210="nulová",K210,0)</f>
        <v>0</v>
      </c>
      <c r="BJ210" s="16" t="s">
        <v>85</v>
      </c>
      <c r="BK210" s="233">
        <f>ROUND(P210*H210,2)</f>
        <v>0</v>
      </c>
      <c r="BL210" s="16" t="s">
        <v>150</v>
      </c>
      <c r="BM210" s="232" t="s">
        <v>283</v>
      </c>
    </row>
    <row r="211" s="2" customFormat="1">
      <c r="A211" s="37"/>
      <c r="B211" s="38"/>
      <c r="C211" s="39"/>
      <c r="D211" s="234" t="s">
        <v>152</v>
      </c>
      <c r="E211" s="39"/>
      <c r="F211" s="235" t="s">
        <v>277</v>
      </c>
      <c r="G211" s="39"/>
      <c r="H211" s="39"/>
      <c r="I211" s="236"/>
      <c r="J211" s="236"/>
      <c r="K211" s="39"/>
      <c r="L211" s="39"/>
      <c r="M211" s="43"/>
      <c r="N211" s="237"/>
      <c r="O211" s="238"/>
      <c r="P211" s="90"/>
      <c r="Q211" s="90"/>
      <c r="R211" s="90"/>
      <c r="S211" s="90"/>
      <c r="T211" s="90"/>
      <c r="U211" s="90"/>
      <c r="V211" s="90"/>
      <c r="W211" s="90"/>
      <c r="X211" s="91"/>
      <c r="Y211" s="37"/>
      <c r="Z211" s="37"/>
      <c r="AA211" s="37"/>
      <c r="AB211" s="37"/>
      <c r="AC211" s="37"/>
      <c r="AD211" s="37"/>
      <c r="AE211" s="37"/>
      <c r="AT211" s="16" t="s">
        <v>152</v>
      </c>
      <c r="AU211" s="16" t="s">
        <v>87</v>
      </c>
    </row>
    <row r="212" s="2" customFormat="1">
      <c r="A212" s="37"/>
      <c r="B212" s="38"/>
      <c r="C212" s="39"/>
      <c r="D212" s="234" t="s">
        <v>154</v>
      </c>
      <c r="E212" s="39"/>
      <c r="F212" s="239" t="s">
        <v>278</v>
      </c>
      <c r="G212" s="39"/>
      <c r="H212" s="39"/>
      <c r="I212" s="236"/>
      <c r="J212" s="236"/>
      <c r="K212" s="39"/>
      <c r="L212" s="39"/>
      <c r="M212" s="43"/>
      <c r="N212" s="237"/>
      <c r="O212" s="238"/>
      <c r="P212" s="90"/>
      <c r="Q212" s="90"/>
      <c r="R212" s="90"/>
      <c r="S212" s="90"/>
      <c r="T212" s="90"/>
      <c r="U212" s="90"/>
      <c r="V212" s="90"/>
      <c r="W212" s="90"/>
      <c r="X212" s="91"/>
      <c r="Y212" s="37"/>
      <c r="Z212" s="37"/>
      <c r="AA212" s="37"/>
      <c r="AB212" s="37"/>
      <c r="AC212" s="37"/>
      <c r="AD212" s="37"/>
      <c r="AE212" s="37"/>
      <c r="AT212" s="16" t="s">
        <v>154</v>
      </c>
      <c r="AU212" s="16" t="s">
        <v>87</v>
      </c>
    </row>
    <row r="213" s="2" customFormat="1">
      <c r="A213" s="37"/>
      <c r="B213" s="38"/>
      <c r="C213" s="39"/>
      <c r="D213" s="234" t="s">
        <v>161</v>
      </c>
      <c r="E213" s="39"/>
      <c r="F213" s="239" t="s">
        <v>284</v>
      </c>
      <c r="G213" s="39"/>
      <c r="H213" s="39"/>
      <c r="I213" s="236"/>
      <c r="J213" s="236"/>
      <c r="K213" s="39"/>
      <c r="L213" s="39"/>
      <c r="M213" s="43"/>
      <c r="N213" s="237"/>
      <c r="O213" s="238"/>
      <c r="P213" s="90"/>
      <c r="Q213" s="90"/>
      <c r="R213" s="90"/>
      <c r="S213" s="90"/>
      <c r="T213" s="90"/>
      <c r="U213" s="90"/>
      <c r="V213" s="90"/>
      <c r="W213" s="90"/>
      <c r="X213" s="91"/>
      <c r="Y213" s="37"/>
      <c r="Z213" s="37"/>
      <c r="AA213" s="37"/>
      <c r="AB213" s="37"/>
      <c r="AC213" s="37"/>
      <c r="AD213" s="37"/>
      <c r="AE213" s="37"/>
      <c r="AT213" s="16" t="s">
        <v>161</v>
      </c>
      <c r="AU213" s="16" t="s">
        <v>87</v>
      </c>
    </row>
    <row r="214" s="2" customFormat="1">
      <c r="A214" s="37"/>
      <c r="B214" s="38"/>
      <c r="C214" s="220" t="s">
        <v>285</v>
      </c>
      <c r="D214" s="220" t="s">
        <v>145</v>
      </c>
      <c r="E214" s="221" t="s">
        <v>286</v>
      </c>
      <c r="F214" s="222" t="s">
        <v>287</v>
      </c>
      <c r="G214" s="223" t="s">
        <v>223</v>
      </c>
      <c r="H214" s="224">
        <v>7180.6499999999996</v>
      </c>
      <c r="I214" s="225"/>
      <c r="J214" s="225"/>
      <c r="K214" s="226">
        <f>ROUND(P214*H214,2)</f>
        <v>0</v>
      </c>
      <c r="L214" s="222" t="s">
        <v>1</v>
      </c>
      <c r="M214" s="43"/>
      <c r="N214" s="227" t="s">
        <v>1</v>
      </c>
      <c r="O214" s="228" t="s">
        <v>40</v>
      </c>
      <c r="P214" s="229">
        <f>I214+J214</f>
        <v>0</v>
      </c>
      <c r="Q214" s="229">
        <f>ROUND(I214*H214,2)</f>
        <v>0</v>
      </c>
      <c r="R214" s="229">
        <f>ROUND(J214*H214,2)</f>
        <v>0</v>
      </c>
      <c r="S214" s="90"/>
      <c r="T214" s="230">
        <f>S214*H214</f>
        <v>0</v>
      </c>
      <c r="U214" s="230">
        <v>0</v>
      </c>
      <c r="V214" s="230">
        <f>U214*H214</f>
        <v>0</v>
      </c>
      <c r="W214" s="230">
        <v>0</v>
      </c>
      <c r="X214" s="231">
        <f>W214*H214</f>
        <v>0</v>
      </c>
      <c r="Y214" s="37"/>
      <c r="Z214" s="37"/>
      <c r="AA214" s="37"/>
      <c r="AB214" s="37"/>
      <c r="AC214" s="37"/>
      <c r="AD214" s="37"/>
      <c r="AE214" s="37"/>
      <c r="AR214" s="232" t="s">
        <v>150</v>
      </c>
      <c r="AT214" s="232" t="s">
        <v>145</v>
      </c>
      <c r="AU214" s="232" t="s">
        <v>87</v>
      </c>
      <c r="AY214" s="16" t="s">
        <v>143</v>
      </c>
      <c r="BE214" s="233">
        <f>IF(O214="základní",K214,0)</f>
        <v>0</v>
      </c>
      <c r="BF214" s="233">
        <f>IF(O214="snížená",K214,0)</f>
        <v>0</v>
      </c>
      <c r="BG214" s="233">
        <f>IF(O214="zákl. přenesená",K214,0)</f>
        <v>0</v>
      </c>
      <c r="BH214" s="233">
        <f>IF(O214="sníž. přenesená",K214,0)</f>
        <v>0</v>
      </c>
      <c r="BI214" s="233">
        <f>IF(O214="nulová",K214,0)</f>
        <v>0</v>
      </c>
      <c r="BJ214" s="16" t="s">
        <v>85</v>
      </c>
      <c r="BK214" s="233">
        <f>ROUND(P214*H214,2)</f>
        <v>0</v>
      </c>
      <c r="BL214" s="16" t="s">
        <v>150</v>
      </c>
      <c r="BM214" s="232" t="s">
        <v>288</v>
      </c>
    </row>
    <row r="215" s="2" customFormat="1">
      <c r="A215" s="37"/>
      <c r="B215" s="38"/>
      <c r="C215" s="39"/>
      <c r="D215" s="234" t="s">
        <v>152</v>
      </c>
      <c r="E215" s="39"/>
      <c r="F215" s="235" t="s">
        <v>289</v>
      </c>
      <c r="G215" s="39"/>
      <c r="H215" s="39"/>
      <c r="I215" s="236"/>
      <c r="J215" s="236"/>
      <c r="K215" s="39"/>
      <c r="L215" s="39"/>
      <c r="M215" s="43"/>
      <c r="N215" s="237"/>
      <c r="O215" s="238"/>
      <c r="P215" s="90"/>
      <c r="Q215" s="90"/>
      <c r="R215" s="90"/>
      <c r="S215" s="90"/>
      <c r="T215" s="90"/>
      <c r="U215" s="90"/>
      <c r="V215" s="90"/>
      <c r="W215" s="90"/>
      <c r="X215" s="91"/>
      <c r="Y215" s="37"/>
      <c r="Z215" s="37"/>
      <c r="AA215" s="37"/>
      <c r="AB215" s="37"/>
      <c r="AC215" s="37"/>
      <c r="AD215" s="37"/>
      <c r="AE215" s="37"/>
      <c r="AT215" s="16" t="s">
        <v>152</v>
      </c>
      <c r="AU215" s="16" t="s">
        <v>87</v>
      </c>
    </row>
    <row r="216" s="2" customFormat="1">
      <c r="A216" s="37"/>
      <c r="B216" s="38"/>
      <c r="C216" s="39"/>
      <c r="D216" s="234" t="s">
        <v>154</v>
      </c>
      <c r="E216" s="39"/>
      <c r="F216" s="239" t="s">
        <v>278</v>
      </c>
      <c r="G216" s="39"/>
      <c r="H216" s="39"/>
      <c r="I216" s="236"/>
      <c r="J216" s="236"/>
      <c r="K216" s="39"/>
      <c r="L216" s="39"/>
      <c r="M216" s="43"/>
      <c r="N216" s="237"/>
      <c r="O216" s="238"/>
      <c r="P216" s="90"/>
      <c r="Q216" s="90"/>
      <c r="R216" s="90"/>
      <c r="S216" s="90"/>
      <c r="T216" s="90"/>
      <c r="U216" s="90"/>
      <c r="V216" s="90"/>
      <c r="W216" s="90"/>
      <c r="X216" s="91"/>
      <c r="Y216" s="37"/>
      <c r="Z216" s="37"/>
      <c r="AA216" s="37"/>
      <c r="AB216" s="37"/>
      <c r="AC216" s="37"/>
      <c r="AD216" s="37"/>
      <c r="AE216" s="37"/>
      <c r="AT216" s="16" t="s">
        <v>154</v>
      </c>
      <c r="AU216" s="16" t="s">
        <v>87</v>
      </c>
    </row>
    <row r="217" s="2" customFormat="1">
      <c r="A217" s="37"/>
      <c r="B217" s="38"/>
      <c r="C217" s="39"/>
      <c r="D217" s="234" t="s">
        <v>161</v>
      </c>
      <c r="E217" s="39"/>
      <c r="F217" s="239" t="s">
        <v>290</v>
      </c>
      <c r="G217" s="39"/>
      <c r="H217" s="39"/>
      <c r="I217" s="236"/>
      <c r="J217" s="236"/>
      <c r="K217" s="39"/>
      <c r="L217" s="39"/>
      <c r="M217" s="43"/>
      <c r="N217" s="237"/>
      <c r="O217" s="238"/>
      <c r="P217" s="90"/>
      <c r="Q217" s="90"/>
      <c r="R217" s="90"/>
      <c r="S217" s="90"/>
      <c r="T217" s="90"/>
      <c r="U217" s="90"/>
      <c r="V217" s="90"/>
      <c r="W217" s="90"/>
      <c r="X217" s="91"/>
      <c r="Y217" s="37"/>
      <c r="Z217" s="37"/>
      <c r="AA217" s="37"/>
      <c r="AB217" s="37"/>
      <c r="AC217" s="37"/>
      <c r="AD217" s="37"/>
      <c r="AE217" s="37"/>
      <c r="AT217" s="16" t="s">
        <v>161</v>
      </c>
      <c r="AU217" s="16" t="s">
        <v>87</v>
      </c>
    </row>
    <row r="218" s="13" customFormat="1">
      <c r="A218" s="13"/>
      <c r="B218" s="240"/>
      <c r="C218" s="241"/>
      <c r="D218" s="234" t="s">
        <v>236</v>
      </c>
      <c r="E218" s="242" t="s">
        <v>1</v>
      </c>
      <c r="F218" s="243" t="s">
        <v>291</v>
      </c>
      <c r="G218" s="241"/>
      <c r="H218" s="244">
        <v>7180.6499999999996</v>
      </c>
      <c r="I218" s="245"/>
      <c r="J218" s="245"/>
      <c r="K218" s="241"/>
      <c r="L218" s="241"/>
      <c r="M218" s="246"/>
      <c r="N218" s="247"/>
      <c r="O218" s="248"/>
      <c r="P218" s="248"/>
      <c r="Q218" s="248"/>
      <c r="R218" s="248"/>
      <c r="S218" s="248"/>
      <c r="T218" s="248"/>
      <c r="U218" s="248"/>
      <c r="V218" s="248"/>
      <c r="W218" s="248"/>
      <c r="X218" s="249"/>
      <c r="Y218" s="13"/>
      <c r="Z218" s="13"/>
      <c r="AA218" s="13"/>
      <c r="AB218" s="13"/>
      <c r="AC218" s="13"/>
      <c r="AD218" s="13"/>
      <c r="AE218" s="13"/>
      <c r="AT218" s="250" t="s">
        <v>236</v>
      </c>
      <c r="AU218" s="250" t="s">
        <v>87</v>
      </c>
      <c r="AV218" s="13" t="s">
        <v>87</v>
      </c>
      <c r="AW218" s="13" t="s">
        <v>5</v>
      </c>
      <c r="AX218" s="13" t="s">
        <v>85</v>
      </c>
      <c r="AY218" s="250" t="s">
        <v>143</v>
      </c>
    </row>
    <row r="219" s="2" customFormat="1">
      <c r="A219" s="37"/>
      <c r="B219" s="38"/>
      <c r="C219" s="220" t="s">
        <v>292</v>
      </c>
      <c r="D219" s="220" t="s">
        <v>145</v>
      </c>
      <c r="E219" s="221" t="s">
        <v>293</v>
      </c>
      <c r="F219" s="222" t="s">
        <v>287</v>
      </c>
      <c r="G219" s="223" t="s">
        <v>223</v>
      </c>
      <c r="H219" s="224">
        <v>190.80000000000001</v>
      </c>
      <c r="I219" s="225"/>
      <c r="J219" s="225"/>
      <c r="K219" s="226">
        <f>ROUND(P219*H219,2)</f>
        <v>0</v>
      </c>
      <c r="L219" s="222" t="s">
        <v>1</v>
      </c>
      <c r="M219" s="43"/>
      <c r="N219" s="227" t="s">
        <v>1</v>
      </c>
      <c r="O219" s="228" t="s">
        <v>40</v>
      </c>
      <c r="P219" s="229">
        <f>I219+J219</f>
        <v>0</v>
      </c>
      <c r="Q219" s="229">
        <f>ROUND(I219*H219,2)</f>
        <v>0</v>
      </c>
      <c r="R219" s="229">
        <f>ROUND(J219*H219,2)</f>
        <v>0</v>
      </c>
      <c r="S219" s="90"/>
      <c r="T219" s="230">
        <f>S219*H219</f>
        <v>0</v>
      </c>
      <c r="U219" s="230">
        <v>0</v>
      </c>
      <c r="V219" s="230">
        <f>U219*H219</f>
        <v>0</v>
      </c>
      <c r="W219" s="230">
        <v>0</v>
      </c>
      <c r="X219" s="231">
        <f>W219*H219</f>
        <v>0</v>
      </c>
      <c r="Y219" s="37"/>
      <c r="Z219" s="37"/>
      <c r="AA219" s="37"/>
      <c r="AB219" s="37"/>
      <c r="AC219" s="37"/>
      <c r="AD219" s="37"/>
      <c r="AE219" s="37"/>
      <c r="AR219" s="232" t="s">
        <v>150</v>
      </c>
      <c r="AT219" s="232" t="s">
        <v>145</v>
      </c>
      <c r="AU219" s="232" t="s">
        <v>87</v>
      </c>
      <c r="AY219" s="16" t="s">
        <v>143</v>
      </c>
      <c r="BE219" s="233">
        <f>IF(O219="základní",K219,0)</f>
        <v>0</v>
      </c>
      <c r="BF219" s="233">
        <f>IF(O219="snížená",K219,0)</f>
        <v>0</v>
      </c>
      <c r="BG219" s="233">
        <f>IF(O219="zákl. přenesená",K219,0)</f>
        <v>0</v>
      </c>
      <c r="BH219" s="233">
        <f>IF(O219="sníž. přenesená",K219,0)</f>
        <v>0</v>
      </c>
      <c r="BI219" s="233">
        <f>IF(O219="nulová",K219,0)</f>
        <v>0</v>
      </c>
      <c r="BJ219" s="16" t="s">
        <v>85</v>
      </c>
      <c r="BK219" s="233">
        <f>ROUND(P219*H219,2)</f>
        <v>0</v>
      </c>
      <c r="BL219" s="16" t="s">
        <v>150</v>
      </c>
      <c r="BM219" s="232" t="s">
        <v>294</v>
      </c>
    </row>
    <row r="220" s="2" customFormat="1">
      <c r="A220" s="37"/>
      <c r="B220" s="38"/>
      <c r="C220" s="39"/>
      <c r="D220" s="234" t="s">
        <v>152</v>
      </c>
      <c r="E220" s="39"/>
      <c r="F220" s="235" t="s">
        <v>289</v>
      </c>
      <c r="G220" s="39"/>
      <c r="H220" s="39"/>
      <c r="I220" s="236"/>
      <c r="J220" s="236"/>
      <c r="K220" s="39"/>
      <c r="L220" s="39"/>
      <c r="M220" s="43"/>
      <c r="N220" s="237"/>
      <c r="O220" s="238"/>
      <c r="P220" s="90"/>
      <c r="Q220" s="90"/>
      <c r="R220" s="90"/>
      <c r="S220" s="90"/>
      <c r="T220" s="90"/>
      <c r="U220" s="90"/>
      <c r="V220" s="90"/>
      <c r="W220" s="90"/>
      <c r="X220" s="91"/>
      <c r="Y220" s="37"/>
      <c r="Z220" s="37"/>
      <c r="AA220" s="37"/>
      <c r="AB220" s="37"/>
      <c r="AC220" s="37"/>
      <c r="AD220" s="37"/>
      <c r="AE220" s="37"/>
      <c r="AT220" s="16" t="s">
        <v>152</v>
      </c>
      <c r="AU220" s="16" t="s">
        <v>87</v>
      </c>
    </row>
    <row r="221" s="2" customFormat="1">
      <c r="A221" s="37"/>
      <c r="B221" s="38"/>
      <c r="C221" s="39"/>
      <c r="D221" s="234" t="s">
        <v>154</v>
      </c>
      <c r="E221" s="39"/>
      <c r="F221" s="239" t="s">
        <v>278</v>
      </c>
      <c r="G221" s="39"/>
      <c r="H221" s="39"/>
      <c r="I221" s="236"/>
      <c r="J221" s="236"/>
      <c r="K221" s="39"/>
      <c r="L221" s="39"/>
      <c r="M221" s="43"/>
      <c r="N221" s="237"/>
      <c r="O221" s="238"/>
      <c r="P221" s="90"/>
      <c r="Q221" s="90"/>
      <c r="R221" s="90"/>
      <c r="S221" s="90"/>
      <c r="T221" s="90"/>
      <c r="U221" s="90"/>
      <c r="V221" s="90"/>
      <c r="W221" s="90"/>
      <c r="X221" s="91"/>
      <c r="Y221" s="37"/>
      <c r="Z221" s="37"/>
      <c r="AA221" s="37"/>
      <c r="AB221" s="37"/>
      <c r="AC221" s="37"/>
      <c r="AD221" s="37"/>
      <c r="AE221" s="37"/>
      <c r="AT221" s="16" t="s">
        <v>154</v>
      </c>
      <c r="AU221" s="16" t="s">
        <v>87</v>
      </c>
    </row>
    <row r="222" s="2" customFormat="1">
      <c r="A222" s="37"/>
      <c r="B222" s="38"/>
      <c r="C222" s="39"/>
      <c r="D222" s="234" t="s">
        <v>161</v>
      </c>
      <c r="E222" s="39"/>
      <c r="F222" s="239" t="s">
        <v>295</v>
      </c>
      <c r="G222" s="39"/>
      <c r="H222" s="39"/>
      <c r="I222" s="236"/>
      <c r="J222" s="236"/>
      <c r="K222" s="39"/>
      <c r="L222" s="39"/>
      <c r="M222" s="43"/>
      <c r="N222" s="237"/>
      <c r="O222" s="238"/>
      <c r="P222" s="90"/>
      <c r="Q222" s="90"/>
      <c r="R222" s="90"/>
      <c r="S222" s="90"/>
      <c r="T222" s="90"/>
      <c r="U222" s="90"/>
      <c r="V222" s="90"/>
      <c r="W222" s="90"/>
      <c r="X222" s="91"/>
      <c r="Y222" s="37"/>
      <c r="Z222" s="37"/>
      <c r="AA222" s="37"/>
      <c r="AB222" s="37"/>
      <c r="AC222" s="37"/>
      <c r="AD222" s="37"/>
      <c r="AE222" s="37"/>
      <c r="AT222" s="16" t="s">
        <v>161</v>
      </c>
      <c r="AU222" s="16" t="s">
        <v>87</v>
      </c>
    </row>
    <row r="223" s="13" customFormat="1">
      <c r="A223" s="13"/>
      <c r="B223" s="240"/>
      <c r="C223" s="241"/>
      <c r="D223" s="234" t="s">
        <v>236</v>
      </c>
      <c r="E223" s="242" t="s">
        <v>1</v>
      </c>
      <c r="F223" s="243" t="s">
        <v>296</v>
      </c>
      <c r="G223" s="241"/>
      <c r="H223" s="244">
        <v>190.80000000000001</v>
      </c>
      <c r="I223" s="245"/>
      <c r="J223" s="245"/>
      <c r="K223" s="241"/>
      <c r="L223" s="241"/>
      <c r="M223" s="246"/>
      <c r="N223" s="247"/>
      <c r="O223" s="248"/>
      <c r="P223" s="248"/>
      <c r="Q223" s="248"/>
      <c r="R223" s="248"/>
      <c r="S223" s="248"/>
      <c r="T223" s="248"/>
      <c r="U223" s="248"/>
      <c r="V223" s="248"/>
      <c r="W223" s="248"/>
      <c r="X223" s="249"/>
      <c r="Y223" s="13"/>
      <c r="Z223" s="13"/>
      <c r="AA223" s="13"/>
      <c r="AB223" s="13"/>
      <c r="AC223" s="13"/>
      <c r="AD223" s="13"/>
      <c r="AE223" s="13"/>
      <c r="AT223" s="250" t="s">
        <v>236</v>
      </c>
      <c r="AU223" s="250" t="s">
        <v>87</v>
      </c>
      <c r="AV223" s="13" t="s">
        <v>87</v>
      </c>
      <c r="AW223" s="13" t="s">
        <v>5</v>
      </c>
      <c r="AX223" s="13" t="s">
        <v>85</v>
      </c>
      <c r="AY223" s="250" t="s">
        <v>143</v>
      </c>
    </row>
    <row r="224" s="2" customFormat="1">
      <c r="A224" s="37"/>
      <c r="B224" s="38"/>
      <c r="C224" s="220" t="s">
        <v>297</v>
      </c>
      <c r="D224" s="220" t="s">
        <v>145</v>
      </c>
      <c r="E224" s="221" t="s">
        <v>298</v>
      </c>
      <c r="F224" s="222" t="s">
        <v>299</v>
      </c>
      <c r="G224" s="223" t="s">
        <v>223</v>
      </c>
      <c r="H224" s="224">
        <v>12.720000000000001</v>
      </c>
      <c r="I224" s="225"/>
      <c r="J224" s="225"/>
      <c r="K224" s="226">
        <f>ROUND(P224*H224,2)</f>
        <v>0</v>
      </c>
      <c r="L224" s="222" t="s">
        <v>224</v>
      </c>
      <c r="M224" s="43"/>
      <c r="N224" s="227" t="s">
        <v>1</v>
      </c>
      <c r="O224" s="228" t="s">
        <v>40</v>
      </c>
      <c r="P224" s="229">
        <f>I224+J224</f>
        <v>0</v>
      </c>
      <c r="Q224" s="229">
        <f>ROUND(I224*H224,2)</f>
        <v>0</v>
      </c>
      <c r="R224" s="229">
        <f>ROUND(J224*H224,2)</f>
        <v>0</v>
      </c>
      <c r="S224" s="90"/>
      <c r="T224" s="230">
        <f>S224*H224</f>
        <v>0</v>
      </c>
      <c r="U224" s="230">
        <v>0</v>
      </c>
      <c r="V224" s="230">
        <f>U224*H224</f>
        <v>0</v>
      </c>
      <c r="W224" s="230">
        <v>0</v>
      </c>
      <c r="X224" s="231">
        <f>W224*H224</f>
        <v>0</v>
      </c>
      <c r="Y224" s="37"/>
      <c r="Z224" s="37"/>
      <c r="AA224" s="37"/>
      <c r="AB224" s="37"/>
      <c r="AC224" s="37"/>
      <c r="AD224" s="37"/>
      <c r="AE224" s="37"/>
      <c r="AR224" s="232" t="s">
        <v>150</v>
      </c>
      <c r="AT224" s="232" t="s">
        <v>145</v>
      </c>
      <c r="AU224" s="232" t="s">
        <v>87</v>
      </c>
      <c r="AY224" s="16" t="s">
        <v>143</v>
      </c>
      <c r="BE224" s="233">
        <f>IF(O224="základní",K224,0)</f>
        <v>0</v>
      </c>
      <c r="BF224" s="233">
        <f>IF(O224="snížená",K224,0)</f>
        <v>0</v>
      </c>
      <c r="BG224" s="233">
        <f>IF(O224="zákl. přenesená",K224,0)</f>
        <v>0</v>
      </c>
      <c r="BH224" s="233">
        <f>IF(O224="sníž. přenesená",K224,0)</f>
        <v>0</v>
      </c>
      <c r="BI224" s="233">
        <f>IF(O224="nulová",K224,0)</f>
        <v>0</v>
      </c>
      <c r="BJ224" s="16" t="s">
        <v>85</v>
      </c>
      <c r="BK224" s="233">
        <f>ROUND(P224*H224,2)</f>
        <v>0</v>
      </c>
      <c r="BL224" s="16" t="s">
        <v>150</v>
      </c>
      <c r="BM224" s="232" t="s">
        <v>300</v>
      </c>
    </row>
    <row r="225" s="2" customFormat="1">
      <c r="A225" s="37"/>
      <c r="B225" s="38"/>
      <c r="C225" s="39"/>
      <c r="D225" s="234" t="s">
        <v>152</v>
      </c>
      <c r="E225" s="39"/>
      <c r="F225" s="235" t="s">
        <v>301</v>
      </c>
      <c r="G225" s="39"/>
      <c r="H225" s="39"/>
      <c r="I225" s="236"/>
      <c r="J225" s="236"/>
      <c r="K225" s="39"/>
      <c r="L225" s="39"/>
      <c r="M225" s="43"/>
      <c r="N225" s="237"/>
      <c r="O225" s="238"/>
      <c r="P225" s="90"/>
      <c r="Q225" s="90"/>
      <c r="R225" s="90"/>
      <c r="S225" s="90"/>
      <c r="T225" s="90"/>
      <c r="U225" s="90"/>
      <c r="V225" s="90"/>
      <c r="W225" s="90"/>
      <c r="X225" s="91"/>
      <c r="Y225" s="37"/>
      <c r="Z225" s="37"/>
      <c r="AA225" s="37"/>
      <c r="AB225" s="37"/>
      <c r="AC225" s="37"/>
      <c r="AD225" s="37"/>
      <c r="AE225" s="37"/>
      <c r="AT225" s="16" t="s">
        <v>152</v>
      </c>
      <c r="AU225" s="16" t="s">
        <v>87</v>
      </c>
    </row>
    <row r="226" s="2" customFormat="1">
      <c r="A226" s="37"/>
      <c r="B226" s="38"/>
      <c r="C226" s="39"/>
      <c r="D226" s="234" t="s">
        <v>161</v>
      </c>
      <c r="E226" s="39"/>
      <c r="F226" s="239" t="s">
        <v>302</v>
      </c>
      <c r="G226" s="39"/>
      <c r="H226" s="39"/>
      <c r="I226" s="236"/>
      <c r="J226" s="236"/>
      <c r="K226" s="39"/>
      <c r="L226" s="39"/>
      <c r="M226" s="43"/>
      <c r="N226" s="237"/>
      <c r="O226" s="238"/>
      <c r="P226" s="90"/>
      <c r="Q226" s="90"/>
      <c r="R226" s="90"/>
      <c r="S226" s="90"/>
      <c r="T226" s="90"/>
      <c r="U226" s="90"/>
      <c r="V226" s="90"/>
      <c r="W226" s="90"/>
      <c r="X226" s="91"/>
      <c r="Y226" s="37"/>
      <c r="Z226" s="37"/>
      <c r="AA226" s="37"/>
      <c r="AB226" s="37"/>
      <c r="AC226" s="37"/>
      <c r="AD226" s="37"/>
      <c r="AE226" s="37"/>
      <c r="AT226" s="16" t="s">
        <v>161</v>
      </c>
      <c r="AU226" s="16" t="s">
        <v>87</v>
      </c>
    </row>
    <row r="227" s="2" customFormat="1">
      <c r="A227" s="37"/>
      <c r="B227" s="38"/>
      <c r="C227" s="220" t="s">
        <v>303</v>
      </c>
      <c r="D227" s="220" t="s">
        <v>145</v>
      </c>
      <c r="E227" s="221" t="s">
        <v>304</v>
      </c>
      <c r="F227" s="222" t="s">
        <v>305</v>
      </c>
      <c r="G227" s="223" t="s">
        <v>223</v>
      </c>
      <c r="H227" s="224">
        <v>20.5</v>
      </c>
      <c r="I227" s="225"/>
      <c r="J227" s="225"/>
      <c r="K227" s="226">
        <f>ROUND(P227*H227,2)</f>
        <v>0</v>
      </c>
      <c r="L227" s="222" t="s">
        <v>224</v>
      </c>
      <c r="M227" s="43"/>
      <c r="N227" s="227" t="s">
        <v>1</v>
      </c>
      <c r="O227" s="228" t="s">
        <v>40</v>
      </c>
      <c r="P227" s="229">
        <f>I227+J227</f>
        <v>0</v>
      </c>
      <c r="Q227" s="229">
        <f>ROUND(I227*H227,2)</f>
        <v>0</v>
      </c>
      <c r="R227" s="229">
        <f>ROUND(J227*H227,2)</f>
        <v>0</v>
      </c>
      <c r="S227" s="90"/>
      <c r="T227" s="230">
        <f>S227*H227</f>
        <v>0</v>
      </c>
      <c r="U227" s="230">
        <v>0</v>
      </c>
      <c r="V227" s="230">
        <f>U227*H227</f>
        <v>0</v>
      </c>
      <c r="W227" s="230">
        <v>0</v>
      </c>
      <c r="X227" s="231">
        <f>W227*H227</f>
        <v>0</v>
      </c>
      <c r="Y227" s="37"/>
      <c r="Z227" s="37"/>
      <c r="AA227" s="37"/>
      <c r="AB227" s="37"/>
      <c r="AC227" s="37"/>
      <c r="AD227" s="37"/>
      <c r="AE227" s="37"/>
      <c r="AR227" s="232" t="s">
        <v>150</v>
      </c>
      <c r="AT227" s="232" t="s">
        <v>145</v>
      </c>
      <c r="AU227" s="232" t="s">
        <v>87</v>
      </c>
      <c r="AY227" s="16" t="s">
        <v>143</v>
      </c>
      <c r="BE227" s="233">
        <f>IF(O227="základní",K227,0)</f>
        <v>0</v>
      </c>
      <c r="BF227" s="233">
        <f>IF(O227="snížená",K227,0)</f>
        <v>0</v>
      </c>
      <c r="BG227" s="233">
        <f>IF(O227="zákl. přenesená",K227,0)</f>
        <v>0</v>
      </c>
      <c r="BH227" s="233">
        <f>IF(O227="sníž. přenesená",K227,0)</f>
        <v>0</v>
      </c>
      <c r="BI227" s="233">
        <f>IF(O227="nulová",K227,0)</f>
        <v>0</v>
      </c>
      <c r="BJ227" s="16" t="s">
        <v>85</v>
      </c>
      <c r="BK227" s="233">
        <f>ROUND(P227*H227,2)</f>
        <v>0</v>
      </c>
      <c r="BL227" s="16" t="s">
        <v>150</v>
      </c>
      <c r="BM227" s="232" t="s">
        <v>306</v>
      </c>
    </row>
    <row r="228" s="2" customFormat="1">
      <c r="A228" s="37"/>
      <c r="B228" s="38"/>
      <c r="C228" s="39"/>
      <c r="D228" s="234" t="s">
        <v>152</v>
      </c>
      <c r="E228" s="39"/>
      <c r="F228" s="235" t="s">
        <v>307</v>
      </c>
      <c r="G228" s="39"/>
      <c r="H228" s="39"/>
      <c r="I228" s="236"/>
      <c r="J228" s="236"/>
      <c r="K228" s="39"/>
      <c r="L228" s="39"/>
      <c r="M228" s="43"/>
      <c r="N228" s="237"/>
      <c r="O228" s="238"/>
      <c r="P228" s="90"/>
      <c r="Q228" s="90"/>
      <c r="R228" s="90"/>
      <c r="S228" s="90"/>
      <c r="T228" s="90"/>
      <c r="U228" s="90"/>
      <c r="V228" s="90"/>
      <c r="W228" s="90"/>
      <c r="X228" s="91"/>
      <c r="Y228" s="37"/>
      <c r="Z228" s="37"/>
      <c r="AA228" s="37"/>
      <c r="AB228" s="37"/>
      <c r="AC228" s="37"/>
      <c r="AD228" s="37"/>
      <c r="AE228" s="37"/>
      <c r="AT228" s="16" t="s">
        <v>152</v>
      </c>
      <c r="AU228" s="16" t="s">
        <v>87</v>
      </c>
    </row>
    <row r="229" s="2" customFormat="1">
      <c r="A229" s="37"/>
      <c r="B229" s="38"/>
      <c r="C229" s="220" t="s">
        <v>308</v>
      </c>
      <c r="D229" s="220" t="s">
        <v>145</v>
      </c>
      <c r="E229" s="221" t="s">
        <v>309</v>
      </c>
      <c r="F229" s="222" t="s">
        <v>310</v>
      </c>
      <c r="G229" s="223" t="s">
        <v>311</v>
      </c>
      <c r="H229" s="224">
        <v>909.54899999999998</v>
      </c>
      <c r="I229" s="225"/>
      <c r="J229" s="225"/>
      <c r="K229" s="226">
        <f>ROUND(P229*H229,2)</f>
        <v>0</v>
      </c>
      <c r="L229" s="222" t="s">
        <v>1</v>
      </c>
      <c r="M229" s="43"/>
      <c r="N229" s="227" t="s">
        <v>1</v>
      </c>
      <c r="O229" s="228" t="s">
        <v>40</v>
      </c>
      <c r="P229" s="229">
        <f>I229+J229</f>
        <v>0</v>
      </c>
      <c r="Q229" s="229">
        <f>ROUND(I229*H229,2)</f>
        <v>0</v>
      </c>
      <c r="R229" s="229">
        <f>ROUND(J229*H229,2)</f>
        <v>0</v>
      </c>
      <c r="S229" s="90"/>
      <c r="T229" s="230">
        <f>S229*H229</f>
        <v>0</v>
      </c>
      <c r="U229" s="230">
        <v>0</v>
      </c>
      <c r="V229" s="230">
        <f>U229*H229</f>
        <v>0</v>
      </c>
      <c r="W229" s="230">
        <v>0</v>
      </c>
      <c r="X229" s="231">
        <f>W229*H229</f>
        <v>0</v>
      </c>
      <c r="Y229" s="37"/>
      <c r="Z229" s="37"/>
      <c r="AA229" s="37"/>
      <c r="AB229" s="37"/>
      <c r="AC229" s="37"/>
      <c r="AD229" s="37"/>
      <c r="AE229" s="37"/>
      <c r="AR229" s="232" t="s">
        <v>150</v>
      </c>
      <c r="AT229" s="232" t="s">
        <v>145</v>
      </c>
      <c r="AU229" s="232" t="s">
        <v>87</v>
      </c>
      <c r="AY229" s="16" t="s">
        <v>143</v>
      </c>
      <c r="BE229" s="233">
        <f>IF(O229="základní",K229,0)</f>
        <v>0</v>
      </c>
      <c r="BF229" s="233">
        <f>IF(O229="snížená",K229,0)</f>
        <v>0</v>
      </c>
      <c r="BG229" s="233">
        <f>IF(O229="zákl. přenesená",K229,0)</f>
        <v>0</v>
      </c>
      <c r="BH229" s="233">
        <f>IF(O229="sníž. přenesená",K229,0)</f>
        <v>0</v>
      </c>
      <c r="BI229" s="233">
        <f>IF(O229="nulová",K229,0)</f>
        <v>0</v>
      </c>
      <c r="BJ229" s="16" t="s">
        <v>85</v>
      </c>
      <c r="BK229" s="233">
        <f>ROUND(P229*H229,2)</f>
        <v>0</v>
      </c>
      <c r="BL229" s="16" t="s">
        <v>150</v>
      </c>
      <c r="BM229" s="232" t="s">
        <v>312</v>
      </c>
    </row>
    <row r="230" s="2" customFormat="1">
      <c r="A230" s="37"/>
      <c r="B230" s="38"/>
      <c r="C230" s="39"/>
      <c r="D230" s="234" t="s">
        <v>152</v>
      </c>
      <c r="E230" s="39"/>
      <c r="F230" s="235" t="s">
        <v>313</v>
      </c>
      <c r="G230" s="39"/>
      <c r="H230" s="39"/>
      <c r="I230" s="236"/>
      <c r="J230" s="236"/>
      <c r="K230" s="39"/>
      <c r="L230" s="39"/>
      <c r="M230" s="43"/>
      <c r="N230" s="237"/>
      <c r="O230" s="238"/>
      <c r="P230" s="90"/>
      <c r="Q230" s="90"/>
      <c r="R230" s="90"/>
      <c r="S230" s="90"/>
      <c r="T230" s="90"/>
      <c r="U230" s="90"/>
      <c r="V230" s="90"/>
      <c r="W230" s="90"/>
      <c r="X230" s="91"/>
      <c r="Y230" s="37"/>
      <c r="Z230" s="37"/>
      <c r="AA230" s="37"/>
      <c r="AB230" s="37"/>
      <c r="AC230" s="37"/>
      <c r="AD230" s="37"/>
      <c r="AE230" s="37"/>
      <c r="AT230" s="16" t="s">
        <v>152</v>
      </c>
      <c r="AU230" s="16" t="s">
        <v>87</v>
      </c>
    </row>
    <row r="231" s="2" customFormat="1">
      <c r="A231" s="37"/>
      <c r="B231" s="38"/>
      <c r="C231" s="39"/>
      <c r="D231" s="234" t="s">
        <v>161</v>
      </c>
      <c r="E231" s="39"/>
      <c r="F231" s="239" t="s">
        <v>314</v>
      </c>
      <c r="G231" s="39"/>
      <c r="H231" s="39"/>
      <c r="I231" s="236"/>
      <c r="J231" s="236"/>
      <c r="K231" s="39"/>
      <c r="L231" s="39"/>
      <c r="M231" s="43"/>
      <c r="N231" s="237"/>
      <c r="O231" s="238"/>
      <c r="P231" s="90"/>
      <c r="Q231" s="90"/>
      <c r="R231" s="90"/>
      <c r="S231" s="90"/>
      <c r="T231" s="90"/>
      <c r="U231" s="90"/>
      <c r="V231" s="90"/>
      <c r="W231" s="90"/>
      <c r="X231" s="91"/>
      <c r="Y231" s="37"/>
      <c r="Z231" s="37"/>
      <c r="AA231" s="37"/>
      <c r="AB231" s="37"/>
      <c r="AC231" s="37"/>
      <c r="AD231" s="37"/>
      <c r="AE231" s="37"/>
      <c r="AT231" s="16" t="s">
        <v>161</v>
      </c>
      <c r="AU231" s="16" t="s">
        <v>87</v>
      </c>
    </row>
    <row r="232" s="13" customFormat="1">
      <c r="A232" s="13"/>
      <c r="B232" s="240"/>
      <c r="C232" s="241"/>
      <c r="D232" s="234" t="s">
        <v>236</v>
      </c>
      <c r="E232" s="242" t="s">
        <v>1</v>
      </c>
      <c r="F232" s="243" t="s">
        <v>315</v>
      </c>
      <c r="G232" s="241"/>
      <c r="H232" s="244">
        <v>909.54899999999998</v>
      </c>
      <c r="I232" s="245"/>
      <c r="J232" s="245"/>
      <c r="K232" s="241"/>
      <c r="L232" s="241"/>
      <c r="M232" s="246"/>
      <c r="N232" s="247"/>
      <c r="O232" s="248"/>
      <c r="P232" s="248"/>
      <c r="Q232" s="248"/>
      <c r="R232" s="248"/>
      <c r="S232" s="248"/>
      <c r="T232" s="248"/>
      <c r="U232" s="248"/>
      <c r="V232" s="248"/>
      <c r="W232" s="248"/>
      <c r="X232" s="249"/>
      <c r="Y232" s="13"/>
      <c r="Z232" s="13"/>
      <c r="AA232" s="13"/>
      <c r="AB232" s="13"/>
      <c r="AC232" s="13"/>
      <c r="AD232" s="13"/>
      <c r="AE232" s="13"/>
      <c r="AT232" s="250" t="s">
        <v>236</v>
      </c>
      <c r="AU232" s="250" t="s">
        <v>87</v>
      </c>
      <c r="AV232" s="13" t="s">
        <v>87</v>
      </c>
      <c r="AW232" s="13" t="s">
        <v>5</v>
      </c>
      <c r="AX232" s="13" t="s">
        <v>85</v>
      </c>
      <c r="AY232" s="250" t="s">
        <v>143</v>
      </c>
    </row>
    <row r="233" s="2" customFormat="1" ht="16.5" customHeight="1">
      <c r="A233" s="37"/>
      <c r="B233" s="38"/>
      <c r="C233" s="220" t="s">
        <v>316</v>
      </c>
      <c r="D233" s="220" t="s">
        <v>145</v>
      </c>
      <c r="E233" s="221" t="s">
        <v>317</v>
      </c>
      <c r="F233" s="222" t="s">
        <v>318</v>
      </c>
      <c r="G233" s="223" t="s">
        <v>223</v>
      </c>
      <c r="H233" s="224">
        <v>478.70999999999998</v>
      </c>
      <c r="I233" s="225"/>
      <c r="J233" s="225"/>
      <c r="K233" s="226">
        <f>ROUND(P233*H233,2)</f>
        <v>0</v>
      </c>
      <c r="L233" s="222" t="s">
        <v>1</v>
      </c>
      <c r="M233" s="43"/>
      <c r="N233" s="227" t="s">
        <v>1</v>
      </c>
      <c r="O233" s="228" t="s">
        <v>40</v>
      </c>
      <c r="P233" s="229">
        <f>I233+J233</f>
        <v>0</v>
      </c>
      <c r="Q233" s="229">
        <f>ROUND(I233*H233,2)</f>
        <v>0</v>
      </c>
      <c r="R233" s="229">
        <f>ROUND(J233*H233,2)</f>
        <v>0</v>
      </c>
      <c r="S233" s="90"/>
      <c r="T233" s="230">
        <f>S233*H233</f>
        <v>0</v>
      </c>
      <c r="U233" s="230">
        <v>0</v>
      </c>
      <c r="V233" s="230">
        <f>U233*H233</f>
        <v>0</v>
      </c>
      <c r="W233" s="230">
        <v>0</v>
      </c>
      <c r="X233" s="231">
        <f>W233*H233</f>
        <v>0</v>
      </c>
      <c r="Y233" s="37"/>
      <c r="Z233" s="37"/>
      <c r="AA233" s="37"/>
      <c r="AB233" s="37"/>
      <c r="AC233" s="37"/>
      <c r="AD233" s="37"/>
      <c r="AE233" s="37"/>
      <c r="AR233" s="232" t="s">
        <v>150</v>
      </c>
      <c r="AT233" s="232" t="s">
        <v>145</v>
      </c>
      <c r="AU233" s="232" t="s">
        <v>87</v>
      </c>
      <c r="AY233" s="16" t="s">
        <v>143</v>
      </c>
      <c r="BE233" s="233">
        <f>IF(O233="základní",K233,0)</f>
        <v>0</v>
      </c>
      <c r="BF233" s="233">
        <f>IF(O233="snížená",K233,0)</f>
        <v>0</v>
      </c>
      <c r="BG233" s="233">
        <f>IF(O233="zákl. přenesená",K233,0)</f>
        <v>0</v>
      </c>
      <c r="BH233" s="233">
        <f>IF(O233="sníž. přenesená",K233,0)</f>
        <v>0</v>
      </c>
      <c r="BI233" s="233">
        <f>IF(O233="nulová",K233,0)</f>
        <v>0</v>
      </c>
      <c r="BJ233" s="16" t="s">
        <v>85</v>
      </c>
      <c r="BK233" s="233">
        <f>ROUND(P233*H233,2)</f>
        <v>0</v>
      </c>
      <c r="BL233" s="16" t="s">
        <v>150</v>
      </c>
      <c r="BM233" s="232" t="s">
        <v>319</v>
      </c>
    </row>
    <row r="234" s="2" customFormat="1">
      <c r="A234" s="37"/>
      <c r="B234" s="38"/>
      <c r="C234" s="39"/>
      <c r="D234" s="234" t="s">
        <v>152</v>
      </c>
      <c r="E234" s="39"/>
      <c r="F234" s="235" t="s">
        <v>320</v>
      </c>
      <c r="G234" s="39"/>
      <c r="H234" s="39"/>
      <c r="I234" s="236"/>
      <c r="J234" s="236"/>
      <c r="K234" s="39"/>
      <c r="L234" s="39"/>
      <c r="M234" s="43"/>
      <c r="N234" s="237"/>
      <c r="O234" s="238"/>
      <c r="P234" s="90"/>
      <c r="Q234" s="90"/>
      <c r="R234" s="90"/>
      <c r="S234" s="90"/>
      <c r="T234" s="90"/>
      <c r="U234" s="90"/>
      <c r="V234" s="90"/>
      <c r="W234" s="90"/>
      <c r="X234" s="91"/>
      <c r="Y234" s="37"/>
      <c r="Z234" s="37"/>
      <c r="AA234" s="37"/>
      <c r="AB234" s="37"/>
      <c r="AC234" s="37"/>
      <c r="AD234" s="37"/>
      <c r="AE234" s="37"/>
      <c r="AT234" s="16" t="s">
        <v>152</v>
      </c>
      <c r="AU234" s="16" t="s">
        <v>87</v>
      </c>
    </row>
    <row r="235" s="2" customFormat="1">
      <c r="A235" s="37"/>
      <c r="B235" s="38"/>
      <c r="C235" s="39"/>
      <c r="D235" s="234" t="s">
        <v>161</v>
      </c>
      <c r="E235" s="39"/>
      <c r="F235" s="239" t="s">
        <v>321</v>
      </c>
      <c r="G235" s="39"/>
      <c r="H235" s="39"/>
      <c r="I235" s="236"/>
      <c r="J235" s="236"/>
      <c r="K235" s="39"/>
      <c r="L235" s="39"/>
      <c r="M235" s="43"/>
      <c r="N235" s="237"/>
      <c r="O235" s="238"/>
      <c r="P235" s="90"/>
      <c r="Q235" s="90"/>
      <c r="R235" s="90"/>
      <c r="S235" s="90"/>
      <c r="T235" s="90"/>
      <c r="U235" s="90"/>
      <c r="V235" s="90"/>
      <c r="W235" s="90"/>
      <c r="X235" s="91"/>
      <c r="Y235" s="37"/>
      <c r="Z235" s="37"/>
      <c r="AA235" s="37"/>
      <c r="AB235" s="37"/>
      <c r="AC235" s="37"/>
      <c r="AD235" s="37"/>
      <c r="AE235" s="37"/>
      <c r="AT235" s="16" t="s">
        <v>161</v>
      </c>
      <c r="AU235" s="16" t="s">
        <v>87</v>
      </c>
    </row>
    <row r="236" s="2" customFormat="1">
      <c r="A236" s="37"/>
      <c r="B236" s="38"/>
      <c r="C236" s="220" t="s">
        <v>322</v>
      </c>
      <c r="D236" s="220" t="s">
        <v>145</v>
      </c>
      <c r="E236" s="221" t="s">
        <v>323</v>
      </c>
      <c r="F236" s="222" t="s">
        <v>324</v>
      </c>
      <c r="G236" s="223" t="s">
        <v>223</v>
      </c>
      <c r="H236" s="224">
        <v>34.399999999999999</v>
      </c>
      <c r="I236" s="225"/>
      <c r="J236" s="225"/>
      <c r="K236" s="226">
        <f>ROUND(P236*H236,2)</f>
        <v>0</v>
      </c>
      <c r="L236" s="222" t="s">
        <v>149</v>
      </c>
      <c r="M236" s="43"/>
      <c r="N236" s="227" t="s">
        <v>1</v>
      </c>
      <c r="O236" s="228" t="s">
        <v>40</v>
      </c>
      <c r="P236" s="229">
        <f>I236+J236</f>
        <v>0</v>
      </c>
      <c r="Q236" s="229">
        <f>ROUND(I236*H236,2)</f>
        <v>0</v>
      </c>
      <c r="R236" s="229">
        <f>ROUND(J236*H236,2)</f>
        <v>0</v>
      </c>
      <c r="S236" s="90"/>
      <c r="T236" s="230">
        <f>S236*H236</f>
        <v>0</v>
      </c>
      <c r="U236" s="230">
        <v>0</v>
      </c>
      <c r="V236" s="230">
        <f>U236*H236</f>
        <v>0</v>
      </c>
      <c r="W236" s="230">
        <v>0</v>
      </c>
      <c r="X236" s="231">
        <f>W236*H236</f>
        <v>0</v>
      </c>
      <c r="Y236" s="37"/>
      <c r="Z236" s="37"/>
      <c r="AA236" s="37"/>
      <c r="AB236" s="37"/>
      <c r="AC236" s="37"/>
      <c r="AD236" s="37"/>
      <c r="AE236" s="37"/>
      <c r="AR236" s="232" t="s">
        <v>150</v>
      </c>
      <c r="AT236" s="232" t="s">
        <v>145</v>
      </c>
      <c r="AU236" s="232" t="s">
        <v>87</v>
      </c>
      <c r="AY236" s="16" t="s">
        <v>143</v>
      </c>
      <c r="BE236" s="233">
        <f>IF(O236="základní",K236,0)</f>
        <v>0</v>
      </c>
      <c r="BF236" s="233">
        <f>IF(O236="snížená",K236,0)</f>
        <v>0</v>
      </c>
      <c r="BG236" s="233">
        <f>IF(O236="zákl. přenesená",K236,0)</f>
        <v>0</v>
      </c>
      <c r="BH236" s="233">
        <f>IF(O236="sníž. přenesená",K236,0)</f>
        <v>0</v>
      </c>
      <c r="BI236" s="233">
        <f>IF(O236="nulová",K236,0)</f>
        <v>0</v>
      </c>
      <c r="BJ236" s="16" t="s">
        <v>85</v>
      </c>
      <c r="BK236" s="233">
        <f>ROUND(P236*H236,2)</f>
        <v>0</v>
      </c>
      <c r="BL236" s="16" t="s">
        <v>150</v>
      </c>
      <c r="BM236" s="232" t="s">
        <v>325</v>
      </c>
    </row>
    <row r="237" s="2" customFormat="1">
      <c r="A237" s="37"/>
      <c r="B237" s="38"/>
      <c r="C237" s="39"/>
      <c r="D237" s="234" t="s">
        <v>152</v>
      </c>
      <c r="E237" s="39"/>
      <c r="F237" s="235" t="s">
        <v>326</v>
      </c>
      <c r="G237" s="39"/>
      <c r="H237" s="39"/>
      <c r="I237" s="236"/>
      <c r="J237" s="236"/>
      <c r="K237" s="39"/>
      <c r="L237" s="39"/>
      <c r="M237" s="43"/>
      <c r="N237" s="237"/>
      <c r="O237" s="238"/>
      <c r="P237" s="90"/>
      <c r="Q237" s="90"/>
      <c r="R237" s="90"/>
      <c r="S237" s="90"/>
      <c r="T237" s="90"/>
      <c r="U237" s="90"/>
      <c r="V237" s="90"/>
      <c r="W237" s="90"/>
      <c r="X237" s="91"/>
      <c r="Y237" s="37"/>
      <c r="Z237" s="37"/>
      <c r="AA237" s="37"/>
      <c r="AB237" s="37"/>
      <c r="AC237" s="37"/>
      <c r="AD237" s="37"/>
      <c r="AE237" s="37"/>
      <c r="AT237" s="16" t="s">
        <v>152</v>
      </c>
      <c r="AU237" s="16" t="s">
        <v>87</v>
      </c>
    </row>
    <row r="238" s="2" customFormat="1">
      <c r="A238" s="37"/>
      <c r="B238" s="38"/>
      <c r="C238" s="39"/>
      <c r="D238" s="234" t="s">
        <v>154</v>
      </c>
      <c r="E238" s="39"/>
      <c r="F238" s="239" t="s">
        <v>327</v>
      </c>
      <c r="G238" s="39"/>
      <c r="H238" s="39"/>
      <c r="I238" s="236"/>
      <c r="J238" s="236"/>
      <c r="K238" s="39"/>
      <c r="L238" s="39"/>
      <c r="M238" s="43"/>
      <c r="N238" s="237"/>
      <c r="O238" s="238"/>
      <c r="P238" s="90"/>
      <c r="Q238" s="90"/>
      <c r="R238" s="90"/>
      <c r="S238" s="90"/>
      <c r="T238" s="90"/>
      <c r="U238" s="90"/>
      <c r="V238" s="90"/>
      <c r="W238" s="90"/>
      <c r="X238" s="91"/>
      <c r="Y238" s="37"/>
      <c r="Z238" s="37"/>
      <c r="AA238" s="37"/>
      <c r="AB238" s="37"/>
      <c r="AC238" s="37"/>
      <c r="AD238" s="37"/>
      <c r="AE238" s="37"/>
      <c r="AT238" s="16" t="s">
        <v>154</v>
      </c>
      <c r="AU238" s="16" t="s">
        <v>87</v>
      </c>
    </row>
    <row r="239" s="2" customFormat="1">
      <c r="A239" s="37"/>
      <c r="B239" s="38"/>
      <c r="C239" s="220" t="s">
        <v>328</v>
      </c>
      <c r="D239" s="220" t="s">
        <v>145</v>
      </c>
      <c r="E239" s="221" t="s">
        <v>329</v>
      </c>
      <c r="F239" s="222" t="s">
        <v>330</v>
      </c>
      <c r="G239" s="223" t="s">
        <v>223</v>
      </c>
      <c r="H239" s="224">
        <v>34.399999999999999</v>
      </c>
      <c r="I239" s="225"/>
      <c r="J239" s="225"/>
      <c r="K239" s="226">
        <f>ROUND(P239*H239,2)</f>
        <v>0</v>
      </c>
      <c r="L239" s="222" t="s">
        <v>149</v>
      </c>
      <c r="M239" s="43"/>
      <c r="N239" s="227" t="s">
        <v>1</v>
      </c>
      <c r="O239" s="228" t="s">
        <v>40</v>
      </c>
      <c r="P239" s="229">
        <f>I239+J239</f>
        <v>0</v>
      </c>
      <c r="Q239" s="229">
        <f>ROUND(I239*H239,2)</f>
        <v>0</v>
      </c>
      <c r="R239" s="229">
        <f>ROUND(J239*H239,2)</f>
        <v>0</v>
      </c>
      <c r="S239" s="90"/>
      <c r="T239" s="230">
        <f>S239*H239</f>
        <v>0</v>
      </c>
      <c r="U239" s="230">
        <v>0</v>
      </c>
      <c r="V239" s="230">
        <f>U239*H239</f>
        <v>0</v>
      </c>
      <c r="W239" s="230">
        <v>0</v>
      </c>
      <c r="X239" s="231">
        <f>W239*H239</f>
        <v>0</v>
      </c>
      <c r="Y239" s="37"/>
      <c r="Z239" s="37"/>
      <c r="AA239" s="37"/>
      <c r="AB239" s="37"/>
      <c r="AC239" s="37"/>
      <c r="AD239" s="37"/>
      <c r="AE239" s="37"/>
      <c r="AR239" s="232" t="s">
        <v>150</v>
      </c>
      <c r="AT239" s="232" t="s">
        <v>145</v>
      </c>
      <c r="AU239" s="232" t="s">
        <v>87</v>
      </c>
      <c r="AY239" s="16" t="s">
        <v>143</v>
      </c>
      <c r="BE239" s="233">
        <f>IF(O239="základní",K239,0)</f>
        <v>0</v>
      </c>
      <c r="BF239" s="233">
        <f>IF(O239="snížená",K239,0)</f>
        <v>0</v>
      </c>
      <c r="BG239" s="233">
        <f>IF(O239="zákl. přenesená",K239,0)</f>
        <v>0</v>
      </c>
      <c r="BH239" s="233">
        <f>IF(O239="sníž. přenesená",K239,0)</f>
        <v>0</v>
      </c>
      <c r="BI239" s="233">
        <f>IF(O239="nulová",K239,0)</f>
        <v>0</v>
      </c>
      <c r="BJ239" s="16" t="s">
        <v>85</v>
      </c>
      <c r="BK239" s="233">
        <f>ROUND(P239*H239,2)</f>
        <v>0</v>
      </c>
      <c r="BL239" s="16" t="s">
        <v>150</v>
      </c>
      <c r="BM239" s="232" t="s">
        <v>331</v>
      </c>
    </row>
    <row r="240" s="2" customFormat="1">
      <c r="A240" s="37"/>
      <c r="B240" s="38"/>
      <c r="C240" s="39"/>
      <c r="D240" s="234" t="s">
        <v>152</v>
      </c>
      <c r="E240" s="39"/>
      <c r="F240" s="235" t="s">
        <v>332</v>
      </c>
      <c r="G240" s="39"/>
      <c r="H240" s="39"/>
      <c r="I240" s="236"/>
      <c r="J240" s="236"/>
      <c r="K240" s="39"/>
      <c r="L240" s="39"/>
      <c r="M240" s="43"/>
      <c r="N240" s="237"/>
      <c r="O240" s="238"/>
      <c r="P240" s="90"/>
      <c r="Q240" s="90"/>
      <c r="R240" s="90"/>
      <c r="S240" s="90"/>
      <c r="T240" s="90"/>
      <c r="U240" s="90"/>
      <c r="V240" s="90"/>
      <c r="W240" s="90"/>
      <c r="X240" s="91"/>
      <c r="Y240" s="37"/>
      <c r="Z240" s="37"/>
      <c r="AA240" s="37"/>
      <c r="AB240" s="37"/>
      <c r="AC240" s="37"/>
      <c r="AD240" s="37"/>
      <c r="AE240" s="37"/>
      <c r="AT240" s="16" t="s">
        <v>152</v>
      </c>
      <c r="AU240" s="16" t="s">
        <v>87</v>
      </c>
    </row>
    <row r="241" s="2" customFormat="1">
      <c r="A241" s="37"/>
      <c r="B241" s="38"/>
      <c r="C241" s="39"/>
      <c r="D241" s="234" t="s">
        <v>154</v>
      </c>
      <c r="E241" s="39"/>
      <c r="F241" s="239" t="s">
        <v>327</v>
      </c>
      <c r="G241" s="39"/>
      <c r="H241" s="39"/>
      <c r="I241" s="236"/>
      <c r="J241" s="236"/>
      <c r="K241" s="39"/>
      <c r="L241" s="39"/>
      <c r="M241" s="43"/>
      <c r="N241" s="237"/>
      <c r="O241" s="238"/>
      <c r="P241" s="90"/>
      <c r="Q241" s="90"/>
      <c r="R241" s="90"/>
      <c r="S241" s="90"/>
      <c r="T241" s="90"/>
      <c r="U241" s="90"/>
      <c r="V241" s="90"/>
      <c r="W241" s="90"/>
      <c r="X241" s="91"/>
      <c r="Y241" s="37"/>
      <c r="Z241" s="37"/>
      <c r="AA241" s="37"/>
      <c r="AB241" s="37"/>
      <c r="AC241" s="37"/>
      <c r="AD241" s="37"/>
      <c r="AE241" s="37"/>
      <c r="AT241" s="16" t="s">
        <v>154</v>
      </c>
      <c r="AU241" s="16" t="s">
        <v>87</v>
      </c>
    </row>
    <row r="242" s="2" customFormat="1">
      <c r="A242" s="37"/>
      <c r="B242" s="38"/>
      <c r="C242" s="220" t="s">
        <v>333</v>
      </c>
      <c r="D242" s="220" t="s">
        <v>145</v>
      </c>
      <c r="E242" s="221" t="s">
        <v>334</v>
      </c>
      <c r="F242" s="222" t="s">
        <v>335</v>
      </c>
      <c r="G242" s="223" t="s">
        <v>148</v>
      </c>
      <c r="H242" s="224">
        <v>81.400000000000006</v>
      </c>
      <c r="I242" s="225"/>
      <c r="J242" s="225"/>
      <c r="K242" s="226">
        <f>ROUND(P242*H242,2)</f>
        <v>0</v>
      </c>
      <c r="L242" s="222" t="s">
        <v>224</v>
      </c>
      <c r="M242" s="43"/>
      <c r="N242" s="227" t="s">
        <v>1</v>
      </c>
      <c r="O242" s="228" t="s">
        <v>40</v>
      </c>
      <c r="P242" s="229">
        <f>I242+J242</f>
        <v>0</v>
      </c>
      <c r="Q242" s="229">
        <f>ROUND(I242*H242,2)</f>
        <v>0</v>
      </c>
      <c r="R242" s="229">
        <f>ROUND(J242*H242,2)</f>
        <v>0</v>
      </c>
      <c r="S242" s="90"/>
      <c r="T242" s="230">
        <f>S242*H242</f>
        <v>0</v>
      </c>
      <c r="U242" s="230">
        <v>0</v>
      </c>
      <c r="V242" s="230">
        <f>U242*H242</f>
        <v>0</v>
      </c>
      <c r="W242" s="230">
        <v>0</v>
      </c>
      <c r="X242" s="231">
        <f>W242*H242</f>
        <v>0</v>
      </c>
      <c r="Y242" s="37"/>
      <c r="Z242" s="37"/>
      <c r="AA242" s="37"/>
      <c r="AB242" s="37"/>
      <c r="AC242" s="37"/>
      <c r="AD242" s="37"/>
      <c r="AE242" s="37"/>
      <c r="AR242" s="232" t="s">
        <v>150</v>
      </c>
      <c r="AT242" s="232" t="s">
        <v>145</v>
      </c>
      <c r="AU242" s="232" t="s">
        <v>87</v>
      </c>
      <c r="AY242" s="16" t="s">
        <v>143</v>
      </c>
      <c r="BE242" s="233">
        <f>IF(O242="základní",K242,0)</f>
        <v>0</v>
      </c>
      <c r="BF242" s="233">
        <f>IF(O242="snížená",K242,0)</f>
        <v>0</v>
      </c>
      <c r="BG242" s="233">
        <f>IF(O242="zákl. přenesená",K242,0)</f>
        <v>0</v>
      </c>
      <c r="BH242" s="233">
        <f>IF(O242="sníž. přenesená",K242,0)</f>
        <v>0</v>
      </c>
      <c r="BI242" s="233">
        <f>IF(O242="nulová",K242,0)</f>
        <v>0</v>
      </c>
      <c r="BJ242" s="16" t="s">
        <v>85</v>
      </c>
      <c r="BK242" s="233">
        <f>ROUND(P242*H242,2)</f>
        <v>0</v>
      </c>
      <c r="BL242" s="16" t="s">
        <v>150</v>
      </c>
      <c r="BM242" s="232" t="s">
        <v>336</v>
      </c>
    </row>
    <row r="243" s="2" customFormat="1">
      <c r="A243" s="37"/>
      <c r="B243" s="38"/>
      <c r="C243" s="39"/>
      <c r="D243" s="234" t="s">
        <v>152</v>
      </c>
      <c r="E243" s="39"/>
      <c r="F243" s="235" t="s">
        <v>337</v>
      </c>
      <c r="G243" s="39"/>
      <c r="H243" s="39"/>
      <c r="I243" s="236"/>
      <c r="J243" s="236"/>
      <c r="K243" s="39"/>
      <c r="L243" s="39"/>
      <c r="M243" s="43"/>
      <c r="N243" s="237"/>
      <c r="O243" s="238"/>
      <c r="P243" s="90"/>
      <c r="Q243" s="90"/>
      <c r="R243" s="90"/>
      <c r="S243" s="90"/>
      <c r="T243" s="90"/>
      <c r="U243" s="90"/>
      <c r="V243" s="90"/>
      <c r="W243" s="90"/>
      <c r="X243" s="91"/>
      <c r="Y243" s="37"/>
      <c r="Z243" s="37"/>
      <c r="AA243" s="37"/>
      <c r="AB243" s="37"/>
      <c r="AC243" s="37"/>
      <c r="AD243" s="37"/>
      <c r="AE243" s="37"/>
      <c r="AT243" s="16" t="s">
        <v>152</v>
      </c>
      <c r="AU243" s="16" t="s">
        <v>87</v>
      </c>
    </row>
    <row r="244" s="2" customFormat="1">
      <c r="A244" s="37"/>
      <c r="B244" s="38"/>
      <c r="C244" s="220" t="s">
        <v>338</v>
      </c>
      <c r="D244" s="220" t="s">
        <v>145</v>
      </c>
      <c r="E244" s="221" t="s">
        <v>339</v>
      </c>
      <c r="F244" s="222" t="s">
        <v>340</v>
      </c>
      <c r="G244" s="223" t="s">
        <v>148</v>
      </c>
      <c r="H244" s="224">
        <v>2848.8000000000002</v>
      </c>
      <c r="I244" s="225"/>
      <c r="J244" s="225"/>
      <c r="K244" s="226">
        <f>ROUND(P244*H244,2)</f>
        <v>0</v>
      </c>
      <c r="L244" s="222" t="s">
        <v>1</v>
      </c>
      <c r="M244" s="43"/>
      <c r="N244" s="227" t="s">
        <v>1</v>
      </c>
      <c r="O244" s="228" t="s">
        <v>40</v>
      </c>
      <c r="P244" s="229">
        <f>I244+J244</f>
        <v>0</v>
      </c>
      <c r="Q244" s="229">
        <f>ROUND(I244*H244,2)</f>
        <v>0</v>
      </c>
      <c r="R244" s="229">
        <f>ROUND(J244*H244,2)</f>
        <v>0</v>
      </c>
      <c r="S244" s="90"/>
      <c r="T244" s="230">
        <f>S244*H244</f>
        <v>0</v>
      </c>
      <c r="U244" s="230">
        <v>0</v>
      </c>
      <c r="V244" s="230">
        <f>U244*H244</f>
        <v>0</v>
      </c>
      <c r="W244" s="230">
        <v>0</v>
      </c>
      <c r="X244" s="231">
        <f>W244*H244</f>
        <v>0</v>
      </c>
      <c r="Y244" s="37"/>
      <c r="Z244" s="37"/>
      <c r="AA244" s="37"/>
      <c r="AB244" s="37"/>
      <c r="AC244" s="37"/>
      <c r="AD244" s="37"/>
      <c r="AE244" s="37"/>
      <c r="AR244" s="232" t="s">
        <v>150</v>
      </c>
      <c r="AT244" s="232" t="s">
        <v>145</v>
      </c>
      <c r="AU244" s="232" t="s">
        <v>87</v>
      </c>
      <c r="AY244" s="16" t="s">
        <v>143</v>
      </c>
      <c r="BE244" s="233">
        <f>IF(O244="základní",K244,0)</f>
        <v>0</v>
      </c>
      <c r="BF244" s="233">
        <f>IF(O244="snížená",K244,0)</f>
        <v>0</v>
      </c>
      <c r="BG244" s="233">
        <f>IF(O244="zákl. přenesená",K244,0)</f>
        <v>0</v>
      </c>
      <c r="BH244" s="233">
        <f>IF(O244="sníž. přenesená",K244,0)</f>
        <v>0</v>
      </c>
      <c r="BI244" s="233">
        <f>IF(O244="nulová",K244,0)</f>
        <v>0</v>
      </c>
      <c r="BJ244" s="16" t="s">
        <v>85</v>
      </c>
      <c r="BK244" s="233">
        <f>ROUND(P244*H244,2)</f>
        <v>0</v>
      </c>
      <c r="BL244" s="16" t="s">
        <v>150</v>
      </c>
      <c r="BM244" s="232" t="s">
        <v>341</v>
      </c>
    </row>
    <row r="245" s="2" customFormat="1">
      <c r="A245" s="37"/>
      <c r="B245" s="38"/>
      <c r="C245" s="39"/>
      <c r="D245" s="234" t="s">
        <v>152</v>
      </c>
      <c r="E245" s="39"/>
      <c r="F245" s="235" t="s">
        <v>342</v>
      </c>
      <c r="G245" s="39"/>
      <c r="H245" s="39"/>
      <c r="I245" s="236"/>
      <c r="J245" s="236"/>
      <c r="K245" s="39"/>
      <c r="L245" s="39"/>
      <c r="M245" s="43"/>
      <c r="N245" s="237"/>
      <c r="O245" s="238"/>
      <c r="P245" s="90"/>
      <c r="Q245" s="90"/>
      <c r="R245" s="90"/>
      <c r="S245" s="90"/>
      <c r="T245" s="90"/>
      <c r="U245" s="90"/>
      <c r="V245" s="90"/>
      <c r="W245" s="90"/>
      <c r="X245" s="91"/>
      <c r="Y245" s="37"/>
      <c r="Z245" s="37"/>
      <c r="AA245" s="37"/>
      <c r="AB245" s="37"/>
      <c r="AC245" s="37"/>
      <c r="AD245" s="37"/>
      <c r="AE245" s="37"/>
      <c r="AT245" s="16" t="s">
        <v>152</v>
      </c>
      <c r="AU245" s="16" t="s">
        <v>87</v>
      </c>
    </row>
    <row r="246" s="2" customFormat="1">
      <c r="A246" s="37"/>
      <c r="B246" s="38"/>
      <c r="C246" s="39"/>
      <c r="D246" s="234" t="s">
        <v>161</v>
      </c>
      <c r="E246" s="39"/>
      <c r="F246" s="239" t="s">
        <v>343</v>
      </c>
      <c r="G246" s="39"/>
      <c r="H246" s="39"/>
      <c r="I246" s="236"/>
      <c r="J246" s="236"/>
      <c r="K246" s="39"/>
      <c r="L246" s="39"/>
      <c r="M246" s="43"/>
      <c r="N246" s="237"/>
      <c r="O246" s="238"/>
      <c r="P246" s="90"/>
      <c r="Q246" s="90"/>
      <c r="R246" s="90"/>
      <c r="S246" s="90"/>
      <c r="T246" s="90"/>
      <c r="U246" s="90"/>
      <c r="V246" s="90"/>
      <c r="W246" s="90"/>
      <c r="X246" s="91"/>
      <c r="Y246" s="37"/>
      <c r="Z246" s="37"/>
      <c r="AA246" s="37"/>
      <c r="AB246" s="37"/>
      <c r="AC246" s="37"/>
      <c r="AD246" s="37"/>
      <c r="AE246" s="37"/>
      <c r="AT246" s="16" t="s">
        <v>161</v>
      </c>
      <c r="AU246" s="16" t="s">
        <v>87</v>
      </c>
    </row>
    <row r="247" s="2" customFormat="1">
      <c r="A247" s="37"/>
      <c r="B247" s="38"/>
      <c r="C247" s="220" t="s">
        <v>344</v>
      </c>
      <c r="D247" s="220" t="s">
        <v>145</v>
      </c>
      <c r="E247" s="221" t="s">
        <v>345</v>
      </c>
      <c r="F247" s="222" t="s">
        <v>346</v>
      </c>
      <c r="G247" s="223" t="s">
        <v>148</v>
      </c>
      <c r="H247" s="224">
        <v>81.400000000000006</v>
      </c>
      <c r="I247" s="225"/>
      <c r="J247" s="225"/>
      <c r="K247" s="226">
        <f>ROUND(P247*H247,2)</f>
        <v>0</v>
      </c>
      <c r="L247" s="222" t="s">
        <v>149</v>
      </c>
      <c r="M247" s="43"/>
      <c r="N247" s="227" t="s">
        <v>1</v>
      </c>
      <c r="O247" s="228" t="s">
        <v>40</v>
      </c>
      <c r="P247" s="229">
        <f>I247+J247</f>
        <v>0</v>
      </c>
      <c r="Q247" s="229">
        <f>ROUND(I247*H247,2)</f>
        <v>0</v>
      </c>
      <c r="R247" s="229">
        <f>ROUND(J247*H247,2)</f>
        <v>0</v>
      </c>
      <c r="S247" s="90"/>
      <c r="T247" s="230">
        <f>S247*H247</f>
        <v>0</v>
      </c>
      <c r="U247" s="230">
        <v>0</v>
      </c>
      <c r="V247" s="230">
        <f>U247*H247</f>
        <v>0</v>
      </c>
      <c r="W247" s="230">
        <v>0</v>
      </c>
      <c r="X247" s="231">
        <f>W247*H247</f>
        <v>0</v>
      </c>
      <c r="Y247" s="37"/>
      <c r="Z247" s="37"/>
      <c r="AA247" s="37"/>
      <c r="AB247" s="37"/>
      <c r="AC247" s="37"/>
      <c r="AD247" s="37"/>
      <c r="AE247" s="37"/>
      <c r="AR247" s="232" t="s">
        <v>150</v>
      </c>
      <c r="AT247" s="232" t="s">
        <v>145</v>
      </c>
      <c r="AU247" s="232" t="s">
        <v>87</v>
      </c>
      <c r="AY247" s="16" t="s">
        <v>143</v>
      </c>
      <c r="BE247" s="233">
        <f>IF(O247="základní",K247,0)</f>
        <v>0</v>
      </c>
      <c r="BF247" s="233">
        <f>IF(O247="snížená",K247,0)</f>
        <v>0</v>
      </c>
      <c r="BG247" s="233">
        <f>IF(O247="zákl. přenesená",K247,0)</f>
        <v>0</v>
      </c>
      <c r="BH247" s="233">
        <f>IF(O247="sníž. přenesená",K247,0)</f>
        <v>0</v>
      </c>
      <c r="BI247" s="233">
        <f>IF(O247="nulová",K247,0)</f>
        <v>0</v>
      </c>
      <c r="BJ247" s="16" t="s">
        <v>85</v>
      </c>
      <c r="BK247" s="233">
        <f>ROUND(P247*H247,2)</f>
        <v>0</v>
      </c>
      <c r="BL247" s="16" t="s">
        <v>150</v>
      </c>
      <c r="BM247" s="232" t="s">
        <v>347</v>
      </c>
    </row>
    <row r="248" s="2" customFormat="1">
      <c r="A248" s="37"/>
      <c r="B248" s="38"/>
      <c r="C248" s="39"/>
      <c r="D248" s="234" t="s">
        <v>152</v>
      </c>
      <c r="E248" s="39"/>
      <c r="F248" s="235" t="s">
        <v>348</v>
      </c>
      <c r="G248" s="39"/>
      <c r="H248" s="39"/>
      <c r="I248" s="236"/>
      <c r="J248" s="236"/>
      <c r="K248" s="39"/>
      <c r="L248" s="39"/>
      <c r="M248" s="43"/>
      <c r="N248" s="237"/>
      <c r="O248" s="238"/>
      <c r="P248" s="90"/>
      <c r="Q248" s="90"/>
      <c r="R248" s="90"/>
      <c r="S248" s="90"/>
      <c r="T248" s="90"/>
      <c r="U248" s="90"/>
      <c r="V248" s="90"/>
      <c r="W248" s="90"/>
      <c r="X248" s="91"/>
      <c r="Y248" s="37"/>
      <c r="Z248" s="37"/>
      <c r="AA248" s="37"/>
      <c r="AB248" s="37"/>
      <c r="AC248" s="37"/>
      <c r="AD248" s="37"/>
      <c r="AE248" s="37"/>
      <c r="AT248" s="16" t="s">
        <v>152</v>
      </c>
      <c r="AU248" s="16" t="s">
        <v>87</v>
      </c>
    </row>
    <row r="249" s="2" customFormat="1">
      <c r="A249" s="37"/>
      <c r="B249" s="38"/>
      <c r="C249" s="39"/>
      <c r="D249" s="234" t="s">
        <v>154</v>
      </c>
      <c r="E249" s="39"/>
      <c r="F249" s="239" t="s">
        <v>349</v>
      </c>
      <c r="G249" s="39"/>
      <c r="H249" s="39"/>
      <c r="I249" s="236"/>
      <c r="J249" s="236"/>
      <c r="K249" s="39"/>
      <c r="L249" s="39"/>
      <c r="M249" s="43"/>
      <c r="N249" s="237"/>
      <c r="O249" s="238"/>
      <c r="P249" s="90"/>
      <c r="Q249" s="90"/>
      <c r="R249" s="90"/>
      <c r="S249" s="90"/>
      <c r="T249" s="90"/>
      <c r="U249" s="90"/>
      <c r="V249" s="90"/>
      <c r="W249" s="90"/>
      <c r="X249" s="91"/>
      <c r="Y249" s="37"/>
      <c r="Z249" s="37"/>
      <c r="AA249" s="37"/>
      <c r="AB249" s="37"/>
      <c r="AC249" s="37"/>
      <c r="AD249" s="37"/>
      <c r="AE249" s="37"/>
      <c r="AT249" s="16" t="s">
        <v>154</v>
      </c>
      <c r="AU249" s="16" t="s">
        <v>87</v>
      </c>
    </row>
    <row r="250" s="2" customFormat="1">
      <c r="A250" s="37"/>
      <c r="B250" s="38"/>
      <c r="C250" s="220" t="s">
        <v>350</v>
      </c>
      <c r="D250" s="220" t="s">
        <v>145</v>
      </c>
      <c r="E250" s="221" t="s">
        <v>351</v>
      </c>
      <c r="F250" s="222" t="s">
        <v>352</v>
      </c>
      <c r="G250" s="223" t="s">
        <v>148</v>
      </c>
      <c r="H250" s="224">
        <v>81.400000000000006</v>
      </c>
      <c r="I250" s="225"/>
      <c r="J250" s="225"/>
      <c r="K250" s="226">
        <f>ROUND(P250*H250,2)</f>
        <v>0</v>
      </c>
      <c r="L250" s="222" t="s">
        <v>149</v>
      </c>
      <c r="M250" s="43"/>
      <c r="N250" s="227" t="s">
        <v>1</v>
      </c>
      <c r="O250" s="228" t="s">
        <v>40</v>
      </c>
      <c r="P250" s="229">
        <f>I250+J250</f>
        <v>0</v>
      </c>
      <c r="Q250" s="229">
        <f>ROUND(I250*H250,2)</f>
        <v>0</v>
      </c>
      <c r="R250" s="229">
        <f>ROUND(J250*H250,2)</f>
        <v>0</v>
      </c>
      <c r="S250" s="90"/>
      <c r="T250" s="230">
        <f>S250*H250</f>
        <v>0</v>
      </c>
      <c r="U250" s="230">
        <v>0</v>
      </c>
      <c r="V250" s="230">
        <f>U250*H250</f>
        <v>0</v>
      </c>
      <c r="W250" s="230">
        <v>0</v>
      </c>
      <c r="X250" s="231">
        <f>W250*H250</f>
        <v>0</v>
      </c>
      <c r="Y250" s="37"/>
      <c r="Z250" s="37"/>
      <c r="AA250" s="37"/>
      <c r="AB250" s="37"/>
      <c r="AC250" s="37"/>
      <c r="AD250" s="37"/>
      <c r="AE250" s="37"/>
      <c r="AR250" s="232" t="s">
        <v>150</v>
      </c>
      <c r="AT250" s="232" t="s">
        <v>145</v>
      </c>
      <c r="AU250" s="232" t="s">
        <v>87</v>
      </c>
      <c r="AY250" s="16" t="s">
        <v>143</v>
      </c>
      <c r="BE250" s="233">
        <f>IF(O250="základní",K250,0)</f>
        <v>0</v>
      </c>
      <c r="BF250" s="233">
        <f>IF(O250="snížená",K250,0)</f>
        <v>0</v>
      </c>
      <c r="BG250" s="233">
        <f>IF(O250="zákl. přenesená",K250,0)</f>
        <v>0</v>
      </c>
      <c r="BH250" s="233">
        <f>IF(O250="sníž. přenesená",K250,0)</f>
        <v>0</v>
      </c>
      <c r="BI250" s="233">
        <f>IF(O250="nulová",K250,0)</f>
        <v>0</v>
      </c>
      <c r="BJ250" s="16" t="s">
        <v>85</v>
      </c>
      <c r="BK250" s="233">
        <f>ROUND(P250*H250,2)</f>
        <v>0</v>
      </c>
      <c r="BL250" s="16" t="s">
        <v>150</v>
      </c>
      <c r="BM250" s="232" t="s">
        <v>353</v>
      </c>
    </row>
    <row r="251" s="2" customFormat="1">
      <c r="A251" s="37"/>
      <c r="B251" s="38"/>
      <c r="C251" s="39"/>
      <c r="D251" s="234" t="s">
        <v>152</v>
      </c>
      <c r="E251" s="39"/>
      <c r="F251" s="235" t="s">
        <v>354</v>
      </c>
      <c r="G251" s="39"/>
      <c r="H251" s="39"/>
      <c r="I251" s="236"/>
      <c r="J251" s="236"/>
      <c r="K251" s="39"/>
      <c r="L251" s="39"/>
      <c r="M251" s="43"/>
      <c r="N251" s="237"/>
      <c r="O251" s="238"/>
      <c r="P251" s="90"/>
      <c r="Q251" s="90"/>
      <c r="R251" s="90"/>
      <c r="S251" s="90"/>
      <c r="T251" s="90"/>
      <c r="U251" s="90"/>
      <c r="V251" s="90"/>
      <c r="W251" s="90"/>
      <c r="X251" s="91"/>
      <c r="Y251" s="37"/>
      <c r="Z251" s="37"/>
      <c r="AA251" s="37"/>
      <c r="AB251" s="37"/>
      <c r="AC251" s="37"/>
      <c r="AD251" s="37"/>
      <c r="AE251" s="37"/>
      <c r="AT251" s="16" t="s">
        <v>152</v>
      </c>
      <c r="AU251" s="16" t="s">
        <v>87</v>
      </c>
    </row>
    <row r="252" s="2" customFormat="1">
      <c r="A252" s="37"/>
      <c r="B252" s="38"/>
      <c r="C252" s="39"/>
      <c r="D252" s="234" t="s">
        <v>154</v>
      </c>
      <c r="E252" s="39"/>
      <c r="F252" s="239" t="s">
        <v>355</v>
      </c>
      <c r="G252" s="39"/>
      <c r="H252" s="39"/>
      <c r="I252" s="236"/>
      <c r="J252" s="236"/>
      <c r="K252" s="39"/>
      <c r="L252" s="39"/>
      <c r="M252" s="43"/>
      <c r="N252" s="237"/>
      <c r="O252" s="238"/>
      <c r="P252" s="90"/>
      <c r="Q252" s="90"/>
      <c r="R252" s="90"/>
      <c r="S252" s="90"/>
      <c r="T252" s="90"/>
      <c r="U252" s="90"/>
      <c r="V252" s="90"/>
      <c r="W252" s="90"/>
      <c r="X252" s="91"/>
      <c r="Y252" s="37"/>
      <c r="Z252" s="37"/>
      <c r="AA252" s="37"/>
      <c r="AB252" s="37"/>
      <c r="AC252" s="37"/>
      <c r="AD252" s="37"/>
      <c r="AE252" s="37"/>
      <c r="AT252" s="16" t="s">
        <v>154</v>
      </c>
      <c r="AU252" s="16" t="s">
        <v>87</v>
      </c>
    </row>
    <row r="253" s="2" customFormat="1">
      <c r="A253" s="37"/>
      <c r="B253" s="38"/>
      <c r="C253" s="220" t="s">
        <v>356</v>
      </c>
      <c r="D253" s="220" t="s">
        <v>145</v>
      </c>
      <c r="E253" s="221" t="s">
        <v>357</v>
      </c>
      <c r="F253" s="222" t="s">
        <v>358</v>
      </c>
      <c r="G253" s="223" t="s">
        <v>148</v>
      </c>
      <c r="H253" s="224">
        <v>45.799999999999997</v>
      </c>
      <c r="I253" s="225"/>
      <c r="J253" s="225"/>
      <c r="K253" s="226">
        <f>ROUND(P253*H253,2)</f>
        <v>0</v>
      </c>
      <c r="L253" s="222" t="s">
        <v>149</v>
      </c>
      <c r="M253" s="43"/>
      <c r="N253" s="227" t="s">
        <v>1</v>
      </c>
      <c r="O253" s="228" t="s">
        <v>40</v>
      </c>
      <c r="P253" s="229">
        <f>I253+J253</f>
        <v>0</v>
      </c>
      <c r="Q253" s="229">
        <f>ROUND(I253*H253,2)</f>
        <v>0</v>
      </c>
      <c r="R253" s="229">
        <f>ROUND(J253*H253,2)</f>
        <v>0</v>
      </c>
      <c r="S253" s="90"/>
      <c r="T253" s="230">
        <f>S253*H253</f>
        <v>0</v>
      </c>
      <c r="U253" s="230">
        <v>0</v>
      </c>
      <c r="V253" s="230">
        <f>U253*H253</f>
        <v>0</v>
      </c>
      <c r="W253" s="230">
        <v>0</v>
      </c>
      <c r="X253" s="231">
        <f>W253*H253</f>
        <v>0</v>
      </c>
      <c r="Y253" s="37"/>
      <c r="Z253" s="37"/>
      <c r="AA253" s="37"/>
      <c r="AB253" s="37"/>
      <c r="AC253" s="37"/>
      <c r="AD253" s="37"/>
      <c r="AE253" s="37"/>
      <c r="AR253" s="232" t="s">
        <v>150</v>
      </c>
      <c r="AT253" s="232" t="s">
        <v>145</v>
      </c>
      <c r="AU253" s="232" t="s">
        <v>87</v>
      </c>
      <c r="AY253" s="16" t="s">
        <v>143</v>
      </c>
      <c r="BE253" s="233">
        <f>IF(O253="základní",K253,0)</f>
        <v>0</v>
      </c>
      <c r="BF253" s="233">
        <f>IF(O253="snížená",K253,0)</f>
        <v>0</v>
      </c>
      <c r="BG253" s="233">
        <f>IF(O253="zákl. přenesená",K253,0)</f>
        <v>0</v>
      </c>
      <c r="BH253" s="233">
        <f>IF(O253="sníž. přenesená",K253,0)</f>
        <v>0</v>
      </c>
      <c r="BI253" s="233">
        <f>IF(O253="nulová",K253,0)</f>
        <v>0</v>
      </c>
      <c r="BJ253" s="16" t="s">
        <v>85</v>
      </c>
      <c r="BK253" s="233">
        <f>ROUND(P253*H253,2)</f>
        <v>0</v>
      </c>
      <c r="BL253" s="16" t="s">
        <v>150</v>
      </c>
      <c r="BM253" s="232" t="s">
        <v>359</v>
      </c>
    </row>
    <row r="254" s="2" customFormat="1">
      <c r="A254" s="37"/>
      <c r="B254" s="38"/>
      <c r="C254" s="39"/>
      <c r="D254" s="234" t="s">
        <v>152</v>
      </c>
      <c r="E254" s="39"/>
      <c r="F254" s="235" t="s">
        <v>360</v>
      </c>
      <c r="G254" s="39"/>
      <c r="H254" s="39"/>
      <c r="I254" s="236"/>
      <c r="J254" s="236"/>
      <c r="K254" s="39"/>
      <c r="L254" s="39"/>
      <c r="M254" s="43"/>
      <c r="N254" s="237"/>
      <c r="O254" s="238"/>
      <c r="P254" s="90"/>
      <c r="Q254" s="90"/>
      <c r="R254" s="90"/>
      <c r="S254" s="90"/>
      <c r="T254" s="90"/>
      <c r="U254" s="90"/>
      <c r="V254" s="90"/>
      <c r="W254" s="90"/>
      <c r="X254" s="91"/>
      <c r="Y254" s="37"/>
      <c r="Z254" s="37"/>
      <c r="AA254" s="37"/>
      <c r="AB254" s="37"/>
      <c r="AC254" s="37"/>
      <c r="AD254" s="37"/>
      <c r="AE254" s="37"/>
      <c r="AT254" s="16" t="s">
        <v>152</v>
      </c>
      <c r="AU254" s="16" t="s">
        <v>87</v>
      </c>
    </row>
    <row r="255" s="2" customFormat="1">
      <c r="A255" s="37"/>
      <c r="B255" s="38"/>
      <c r="C255" s="39"/>
      <c r="D255" s="234" t="s">
        <v>154</v>
      </c>
      <c r="E255" s="39"/>
      <c r="F255" s="239" t="s">
        <v>355</v>
      </c>
      <c r="G255" s="39"/>
      <c r="H255" s="39"/>
      <c r="I255" s="236"/>
      <c r="J255" s="236"/>
      <c r="K255" s="39"/>
      <c r="L255" s="39"/>
      <c r="M255" s="43"/>
      <c r="N255" s="237"/>
      <c r="O255" s="238"/>
      <c r="P255" s="90"/>
      <c r="Q255" s="90"/>
      <c r="R255" s="90"/>
      <c r="S255" s="90"/>
      <c r="T255" s="90"/>
      <c r="U255" s="90"/>
      <c r="V255" s="90"/>
      <c r="W255" s="90"/>
      <c r="X255" s="91"/>
      <c r="Y255" s="37"/>
      <c r="Z255" s="37"/>
      <c r="AA255" s="37"/>
      <c r="AB255" s="37"/>
      <c r="AC255" s="37"/>
      <c r="AD255" s="37"/>
      <c r="AE255" s="37"/>
      <c r="AT255" s="16" t="s">
        <v>154</v>
      </c>
      <c r="AU255" s="16" t="s">
        <v>87</v>
      </c>
    </row>
    <row r="256" s="2" customFormat="1" ht="24.15" customHeight="1">
      <c r="A256" s="37"/>
      <c r="B256" s="38"/>
      <c r="C256" s="262" t="s">
        <v>361</v>
      </c>
      <c r="D256" s="262" t="s">
        <v>362</v>
      </c>
      <c r="E256" s="263" t="s">
        <v>363</v>
      </c>
      <c r="F256" s="264" t="s">
        <v>364</v>
      </c>
      <c r="G256" s="265" t="s">
        <v>365</v>
      </c>
      <c r="H256" s="266">
        <v>4.6749999999999998</v>
      </c>
      <c r="I256" s="267"/>
      <c r="J256" s="268"/>
      <c r="K256" s="269">
        <f>ROUND(P256*H256,2)</f>
        <v>0</v>
      </c>
      <c r="L256" s="264" t="s">
        <v>224</v>
      </c>
      <c r="M256" s="270"/>
      <c r="N256" s="271" t="s">
        <v>1</v>
      </c>
      <c r="O256" s="228" t="s">
        <v>40</v>
      </c>
      <c r="P256" s="229">
        <f>I256+J256</f>
        <v>0</v>
      </c>
      <c r="Q256" s="229">
        <f>ROUND(I256*H256,2)</f>
        <v>0</v>
      </c>
      <c r="R256" s="229">
        <f>ROUND(J256*H256,2)</f>
        <v>0</v>
      </c>
      <c r="S256" s="90"/>
      <c r="T256" s="230">
        <f>S256*H256</f>
        <v>0</v>
      </c>
      <c r="U256" s="230">
        <v>0.001</v>
      </c>
      <c r="V256" s="230">
        <f>U256*H256</f>
        <v>0.0046750000000000003</v>
      </c>
      <c r="W256" s="230">
        <v>0</v>
      </c>
      <c r="X256" s="231">
        <f>W256*H256</f>
        <v>0</v>
      </c>
      <c r="Y256" s="37"/>
      <c r="Z256" s="37"/>
      <c r="AA256" s="37"/>
      <c r="AB256" s="37"/>
      <c r="AC256" s="37"/>
      <c r="AD256" s="37"/>
      <c r="AE256" s="37"/>
      <c r="AR256" s="232" t="s">
        <v>189</v>
      </c>
      <c r="AT256" s="232" t="s">
        <v>362</v>
      </c>
      <c r="AU256" s="232" t="s">
        <v>87</v>
      </c>
      <c r="AY256" s="16" t="s">
        <v>143</v>
      </c>
      <c r="BE256" s="233">
        <f>IF(O256="základní",K256,0)</f>
        <v>0</v>
      </c>
      <c r="BF256" s="233">
        <f>IF(O256="snížená",K256,0)</f>
        <v>0</v>
      </c>
      <c r="BG256" s="233">
        <f>IF(O256="zákl. přenesená",K256,0)</f>
        <v>0</v>
      </c>
      <c r="BH256" s="233">
        <f>IF(O256="sníž. přenesená",K256,0)</f>
        <v>0</v>
      </c>
      <c r="BI256" s="233">
        <f>IF(O256="nulová",K256,0)</f>
        <v>0</v>
      </c>
      <c r="BJ256" s="16" t="s">
        <v>85</v>
      </c>
      <c r="BK256" s="233">
        <f>ROUND(P256*H256,2)</f>
        <v>0</v>
      </c>
      <c r="BL256" s="16" t="s">
        <v>150</v>
      </c>
      <c r="BM256" s="232" t="s">
        <v>366</v>
      </c>
    </row>
    <row r="257" s="2" customFormat="1">
      <c r="A257" s="37"/>
      <c r="B257" s="38"/>
      <c r="C257" s="39"/>
      <c r="D257" s="234" t="s">
        <v>152</v>
      </c>
      <c r="E257" s="39"/>
      <c r="F257" s="235" t="s">
        <v>364</v>
      </c>
      <c r="G257" s="39"/>
      <c r="H257" s="39"/>
      <c r="I257" s="236"/>
      <c r="J257" s="236"/>
      <c r="K257" s="39"/>
      <c r="L257" s="39"/>
      <c r="M257" s="43"/>
      <c r="N257" s="237"/>
      <c r="O257" s="238"/>
      <c r="P257" s="90"/>
      <c r="Q257" s="90"/>
      <c r="R257" s="90"/>
      <c r="S257" s="90"/>
      <c r="T257" s="90"/>
      <c r="U257" s="90"/>
      <c r="V257" s="90"/>
      <c r="W257" s="90"/>
      <c r="X257" s="91"/>
      <c r="Y257" s="37"/>
      <c r="Z257" s="37"/>
      <c r="AA257" s="37"/>
      <c r="AB257" s="37"/>
      <c r="AC257" s="37"/>
      <c r="AD257" s="37"/>
      <c r="AE257" s="37"/>
      <c r="AT257" s="16" t="s">
        <v>152</v>
      </c>
      <c r="AU257" s="16" t="s">
        <v>87</v>
      </c>
    </row>
    <row r="258" s="13" customFormat="1">
      <c r="A258" s="13"/>
      <c r="B258" s="240"/>
      <c r="C258" s="241"/>
      <c r="D258" s="234" t="s">
        <v>236</v>
      </c>
      <c r="E258" s="242" t="s">
        <v>1</v>
      </c>
      <c r="F258" s="243" t="s">
        <v>367</v>
      </c>
      <c r="G258" s="241"/>
      <c r="H258" s="244">
        <v>4.6749999999999998</v>
      </c>
      <c r="I258" s="245"/>
      <c r="J258" s="245"/>
      <c r="K258" s="241"/>
      <c r="L258" s="241"/>
      <c r="M258" s="246"/>
      <c r="N258" s="247"/>
      <c r="O258" s="248"/>
      <c r="P258" s="248"/>
      <c r="Q258" s="248"/>
      <c r="R258" s="248"/>
      <c r="S258" s="248"/>
      <c r="T258" s="248"/>
      <c r="U258" s="248"/>
      <c r="V258" s="248"/>
      <c r="W258" s="248"/>
      <c r="X258" s="249"/>
      <c r="Y258" s="13"/>
      <c r="Z258" s="13"/>
      <c r="AA258" s="13"/>
      <c r="AB258" s="13"/>
      <c r="AC258" s="13"/>
      <c r="AD258" s="13"/>
      <c r="AE258" s="13"/>
      <c r="AT258" s="250" t="s">
        <v>236</v>
      </c>
      <c r="AU258" s="250" t="s">
        <v>87</v>
      </c>
      <c r="AV258" s="13" t="s">
        <v>87</v>
      </c>
      <c r="AW258" s="13" t="s">
        <v>5</v>
      </c>
      <c r="AX258" s="13" t="s">
        <v>85</v>
      </c>
      <c r="AY258" s="250" t="s">
        <v>143</v>
      </c>
    </row>
    <row r="259" s="2" customFormat="1" ht="24.15" customHeight="1">
      <c r="A259" s="37"/>
      <c r="B259" s="38"/>
      <c r="C259" s="220" t="s">
        <v>368</v>
      </c>
      <c r="D259" s="220" t="s">
        <v>145</v>
      </c>
      <c r="E259" s="221" t="s">
        <v>369</v>
      </c>
      <c r="F259" s="222" t="s">
        <v>370</v>
      </c>
      <c r="G259" s="223" t="s">
        <v>148</v>
      </c>
      <c r="H259" s="224">
        <v>45.799999999999997</v>
      </c>
      <c r="I259" s="225"/>
      <c r="J259" s="225"/>
      <c r="K259" s="226">
        <f>ROUND(P259*H259,2)</f>
        <v>0</v>
      </c>
      <c r="L259" s="222" t="s">
        <v>224</v>
      </c>
      <c r="M259" s="43"/>
      <c r="N259" s="227" t="s">
        <v>1</v>
      </c>
      <c r="O259" s="228" t="s">
        <v>40</v>
      </c>
      <c r="P259" s="229">
        <f>I259+J259</f>
        <v>0</v>
      </c>
      <c r="Q259" s="229">
        <f>ROUND(I259*H259,2)</f>
        <v>0</v>
      </c>
      <c r="R259" s="229">
        <f>ROUND(J259*H259,2)</f>
        <v>0</v>
      </c>
      <c r="S259" s="90"/>
      <c r="T259" s="230">
        <f>S259*H259</f>
        <v>0</v>
      </c>
      <c r="U259" s="230">
        <v>0</v>
      </c>
      <c r="V259" s="230">
        <f>U259*H259</f>
        <v>0</v>
      </c>
      <c r="W259" s="230">
        <v>0</v>
      </c>
      <c r="X259" s="231">
        <f>W259*H259</f>
        <v>0</v>
      </c>
      <c r="Y259" s="37"/>
      <c r="Z259" s="37"/>
      <c r="AA259" s="37"/>
      <c r="AB259" s="37"/>
      <c r="AC259" s="37"/>
      <c r="AD259" s="37"/>
      <c r="AE259" s="37"/>
      <c r="AR259" s="232" t="s">
        <v>150</v>
      </c>
      <c r="AT259" s="232" t="s">
        <v>145</v>
      </c>
      <c r="AU259" s="232" t="s">
        <v>87</v>
      </c>
      <c r="AY259" s="16" t="s">
        <v>143</v>
      </c>
      <c r="BE259" s="233">
        <f>IF(O259="základní",K259,0)</f>
        <v>0</v>
      </c>
      <c r="BF259" s="233">
        <f>IF(O259="snížená",K259,0)</f>
        <v>0</v>
      </c>
      <c r="BG259" s="233">
        <f>IF(O259="zákl. přenesená",K259,0)</f>
        <v>0</v>
      </c>
      <c r="BH259" s="233">
        <f>IF(O259="sníž. přenesená",K259,0)</f>
        <v>0</v>
      </c>
      <c r="BI259" s="233">
        <f>IF(O259="nulová",K259,0)</f>
        <v>0</v>
      </c>
      <c r="BJ259" s="16" t="s">
        <v>85</v>
      </c>
      <c r="BK259" s="233">
        <f>ROUND(P259*H259,2)</f>
        <v>0</v>
      </c>
      <c r="BL259" s="16" t="s">
        <v>150</v>
      </c>
      <c r="BM259" s="232" t="s">
        <v>371</v>
      </c>
    </row>
    <row r="260" s="2" customFormat="1">
      <c r="A260" s="37"/>
      <c r="B260" s="38"/>
      <c r="C260" s="39"/>
      <c r="D260" s="234" t="s">
        <v>152</v>
      </c>
      <c r="E260" s="39"/>
      <c r="F260" s="235" t="s">
        <v>372</v>
      </c>
      <c r="G260" s="39"/>
      <c r="H260" s="39"/>
      <c r="I260" s="236"/>
      <c r="J260" s="236"/>
      <c r="K260" s="39"/>
      <c r="L260" s="39"/>
      <c r="M260" s="43"/>
      <c r="N260" s="237"/>
      <c r="O260" s="238"/>
      <c r="P260" s="90"/>
      <c r="Q260" s="90"/>
      <c r="R260" s="90"/>
      <c r="S260" s="90"/>
      <c r="T260" s="90"/>
      <c r="U260" s="90"/>
      <c r="V260" s="90"/>
      <c r="W260" s="90"/>
      <c r="X260" s="91"/>
      <c r="Y260" s="37"/>
      <c r="Z260" s="37"/>
      <c r="AA260" s="37"/>
      <c r="AB260" s="37"/>
      <c r="AC260" s="37"/>
      <c r="AD260" s="37"/>
      <c r="AE260" s="37"/>
      <c r="AT260" s="16" t="s">
        <v>152</v>
      </c>
      <c r="AU260" s="16" t="s">
        <v>87</v>
      </c>
    </row>
    <row r="261" s="2" customFormat="1" ht="24.15" customHeight="1">
      <c r="A261" s="37"/>
      <c r="B261" s="38"/>
      <c r="C261" s="262" t="s">
        <v>373</v>
      </c>
      <c r="D261" s="262" t="s">
        <v>362</v>
      </c>
      <c r="E261" s="263" t="s">
        <v>374</v>
      </c>
      <c r="F261" s="264" t="s">
        <v>375</v>
      </c>
      <c r="G261" s="265" t="s">
        <v>311</v>
      </c>
      <c r="H261" s="266">
        <v>12.720000000000001</v>
      </c>
      <c r="I261" s="267"/>
      <c r="J261" s="268"/>
      <c r="K261" s="269">
        <f>ROUND(P261*H261,2)</f>
        <v>0</v>
      </c>
      <c r="L261" s="264" t="s">
        <v>224</v>
      </c>
      <c r="M261" s="270"/>
      <c r="N261" s="271" t="s">
        <v>1</v>
      </c>
      <c r="O261" s="228" t="s">
        <v>40</v>
      </c>
      <c r="P261" s="229">
        <f>I261+J261</f>
        <v>0</v>
      </c>
      <c r="Q261" s="229">
        <f>ROUND(I261*H261,2)</f>
        <v>0</v>
      </c>
      <c r="R261" s="229">
        <f>ROUND(J261*H261,2)</f>
        <v>0</v>
      </c>
      <c r="S261" s="90"/>
      <c r="T261" s="230">
        <f>S261*H261</f>
        <v>0</v>
      </c>
      <c r="U261" s="230">
        <v>1</v>
      </c>
      <c r="V261" s="230">
        <f>U261*H261</f>
        <v>12.720000000000001</v>
      </c>
      <c r="W261" s="230">
        <v>0</v>
      </c>
      <c r="X261" s="231">
        <f>W261*H261</f>
        <v>0</v>
      </c>
      <c r="Y261" s="37"/>
      <c r="Z261" s="37"/>
      <c r="AA261" s="37"/>
      <c r="AB261" s="37"/>
      <c r="AC261" s="37"/>
      <c r="AD261" s="37"/>
      <c r="AE261" s="37"/>
      <c r="AR261" s="232" t="s">
        <v>189</v>
      </c>
      <c r="AT261" s="232" t="s">
        <v>362</v>
      </c>
      <c r="AU261" s="232" t="s">
        <v>87</v>
      </c>
      <c r="AY261" s="16" t="s">
        <v>143</v>
      </c>
      <c r="BE261" s="233">
        <f>IF(O261="základní",K261,0)</f>
        <v>0</v>
      </c>
      <c r="BF261" s="233">
        <f>IF(O261="snížená",K261,0)</f>
        <v>0</v>
      </c>
      <c r="BG261" s="233">
        <f>IF(O261="zákl. přenesená",K261,0)</f>
        <v>0</v>
      </c>
      <c r="BH261" s="233">
        <f>IF(O261="sníž. přenesená",K261,0)</f>
        <v>0</v>
      </c>
      <c r="BI261" s="233">
        <f>IF(O261="nulová",K261,0)</f>
        <v>0</v>
      </c>
      <c r="BJ261" s="16" t="s">
        <v>85</v>
      </c>
      <c r="BK261" s="233">
        <f>ROUND(P261*H261,2)</f>
        <v>0</v>
      </c>
      <c r="BL261" s="16" t="s">
        <v>150</v>
      </c>
      <c r="BM261" s="232" t="s">
        <v>376</v>
      </c>
    </row>
    <row r="262" s="2" customFormat="1">
      <c r="A262" s="37"/>
      <c r="B262" s="38"/>
      <c r="C262" s="39"/>
      <c r="D262" s="234" t="s">
        <v>152</v>
      </c>
      <c r="E262" s="39"/>
      <c r="F262" s="235" t="s">
        <v>375</v>
      </c>
      <c r="G262" s="39"/>
      <c r="H262" s="39"/>
      <c r="I262" s="236"/>
      <c r="J262" s="236"/>
      <c r="K262" s="39"/>
      <c r="L262" s="39"/>
      <c r="M262" s="43"/>
      <c r="N262" s="237"/>
      <c r="O262" s="238"/>
      <c r="P262" s="90"/>
      <c r="Q262" s="90"/>
      <c r="R262" s="90"/>
      <c r="S262" s="90"/>
      <c r="T262" s="90"/>
      <c r="U262" s="90"/>
      <c r="V262" s="90"/>
      <c r="W262" s="90"/>
      <c r="X262" s="91"/>
      <c r="Y262" s="37"/>
      <c r="Z262" s="37"/>
      <c r="AA262" s="37"/>
      <c r="AB262" s="37"/>
      <c r="AC262" s="37"/>
      <c r="AD262" s="37"/>
      <c r="AE262" s="37"/>
      <c r="AT262" s="16" t="s">
        <v>152</v>
      </c>
      <c r="AU262" s="16" t="s">
        <v>87</v>
      </c>
    </row>
    <row r="263" s="2" customFormat="1">
      <c r="A263" s="37"/>
      <c r="B263" s="38"/>
      <c r="C263" s="39"/>
      <c r="D263" s="234" t="s">
        <v>161</v>
      </c>
      <c r="E263" s="39"/>
      <c r="F263" s="239" t="s">
        <v>377</v>
      </c>
      <c r="G263" s="39"/>
      <c r="H263" s="39"/>
      <c r="I263" s="236"/>
      <c r="J263" s="236"/>
      <c r="K263" s="39"/>
      <c r="L263" s="39"/>
      <c r="M263" s="43"/>
      <c r="N263" s="237"/>
      <c r="O263" s="238"/>
      <c r="P263" s="90"/>
      <c r="Q263" s="90"/>
      <c r="R263" s="90"/>
      <c r="S263" s="90"/>
      <c r="T263" s="90"/>
      <c r="U263" s="90"/>
      <c r="V263" s="90"/>
      <c r="W263" s="90"/>
      <c r="X263" s="91"/>
      <c r="Y263" s="37"/>
      <c r="Z263" s="37"/>
      <c r="AA263" s="37"/>
      <c r="AB263" s="37"/>
      <c r="AC263" s="37"/>
      <c r="AD263" s="37"/>
      <c r="AE263" s="37"/>
      <c r="AT263" s="16" t="s">
        <v>161</v>
      </c>
      <c r="AU263" s="16" t="s">
        <v>87</v>
      </c>
    </row>
    <row r="264" s="13" customFormat="1">
      <c r="A264" s="13"/>
      <c r="B264" s="240"/>
      <c r="C264" s="241"/>
      <c r="D264" s="234" t="s">
        <v>236</v>
      </c>
      <c r="E264" s="242" t="s">
        <v>1</v>
      </c>
      <c r="F264" s="243" t="s">
        <v>378</v>
      </c>
      <c r="G264" s="241"/>
      <c r="H264" s="244">
        <v>12.720000000000001</v>
      </c>
      <c r="I264" s="245"/>
      <c r="J264" s="245"/>
      <c r="K264" s="241"/>
      <c r="L264" s="241"/>
      <c r="M264" s="246"/>
      <c r="N264" s="247"/>
      <c r="O264" s="248"/>
      <c r="P264" s="248"/>
      <c r="Q264" s="248"/>
      <c r="R264" s="248"/>
      <c r="S264" s="248"/>
      <c r="T264" s="248"/>
      <c r="U264" s="248"/>
      <c r="V264" s="248"/>
      <c r="W264" s="248"/>
      <c r="X264" s="249"/>
      <c r="Y264" s="13"/>
      <c r="Z264" s="13"/>
      <c r="AA264" s="13"/>
      <c r="AB264" s="13"/>
      <c r="AC264" s="13"/>
      <c r="AD264" s="13"/>
      <c r="AE264" s="13"/>
      <c r="AT264" s="250" t="s">
        <v>236</v>
      </c>
      <c r="AU264" s="250" t="s">
        <v>87</v>
      </c>
      <c r="AV264" s="13" t="s">
        <v>87</v>
      </c>
      <c r="AW264" s="13" t="s">
        <v>5</v>
      </c>
      <c r="AX264" s="13" t="s">
        <v>85</v>
      </c>
      <c r="AY264" s="250" t="s">
        <v>143</v>
      </c>
    </row>
    <row r="265" s="2" customFormat="1">
      <c r="A265" s="37"/>
      <c r="B265" s="38"/>
      <c r="C265" s="220" t="s">
        <v>379</v>
      </c>
      <c r="D265" s="220" t="s">
        <v>145</v>
      </c>
      <c r="E265" s="221" t="s">
        <v>380</v>
      </c>
      <c r="F265" s="222" t="s">
        <v>381</v>
      </c>
      <c r="G265" s="223" t="s">
        <v>148</v>
      </c>
      <c r="H265" s="224">
        <v>45.799999999999997</v>
      </c>
      <c r="I265" s="225"/>
      <c r="J265" s="225"/>
      <c r="K265" s="226">
        <f>ROUND(P265*H265,2)</f>
        <v>0</v>
      </c>
      <c r="L265" s="222" t="s">
        <v>149</v>
      </c>
      <c r="M265" s="43"/>
      <c r="N265" s="227" t="s">
        <v>1</v>
      </c>
      <c r="O265" s="228" t="s">
        <v>40</v>
      </c>
      <c r="P265" s="229">
        <f>I265+J265</f>
        <v>0</v>
      </c>
      <c r="Q265" s="229">
        <f>ROUND(I265*H265,2)</f>
        <v>0</v>
      </c>
      <c r="R265" s="229">
        <f>ROUND(J265*H265,2)</f>
        <v>0</v>
      </c>
      <c r="S265" s="90"/>
      <c r="T265" s="230">
        <f>S265*H265</f>
        <v>0</v>
      </c>
      <c r="U265" s="230">
        <v>0</v>
      </c>
      <c r="V265" s="230">
        <f>U265*H265</f>
        <v>0</v>
      </c>
      <c r="W265" s="230">
        <v>0</v>
      </c>
      <c r="X265" s="231">
        <f>W265*H265</f>
        <v>0</v>
      </c>
      <c r="Y265" s="37"/>
      <c r="Z265" s="37"/>
      <c r="AA265" s="37"/>
      <c r="AB265" s="37"/>
      <c r="AC265" s="37"/>
      <c r="AD265" s="37"/>
      <c r="AE265" s="37"/>
      <c r="AR265" s="232" t="s">
        <v>150</v>
      </c>
      <c r="AT265" s="232" t="s">
        <v>145</v>
      </c>
      <c r="AU265" s="232" t="s">
        <v>87</v>
      </c>
      <c r="AY265" s="16" t="s">
        <v>143</v>
      </c>
      <c r="BE265" s="233">
        <f>IF(O265="základní",K265,0)</f>
        <v>0</v>
      </c>
      <c r="BF265" s="233">
        <f>IF(O265="snížená",K265,0)</f>
        <v>0</v>
      </c>
      <c r="BG265" s="233">
        <f>IF(O265="zákl. přenesená",K265,0)</f>
        <v>0</v>
      </c>
      <c r="BH265" s="233">
        <f>IF(O265="sníž. přenesená",K265,0)</f>
        <v>0</v>
      </c>
      <c r="BI265" s="233">
        <f>IF(O265="nulová",K265,0)</f>
        <v>0</v>
      </c>
      <c r="BJ265" s="16" t="s">
        <v>85</v>
      </c>
      <c r="BK265" s="233">
        <f>ROUND(P265*H265,2)</f>
        <v>0</v>
      </c>
      <c r="BL265" s="16" t="s">
        <v>150</v>
      </c>
      <c r="BM265" s="232" t="s">
        <v>382</v>
      </c>
    </row>
    <row r="266" s="2" customFormat="1">
      <c r="A266" s="37"/>
      <c r="B266" s="38"/>
      <c r="C266" s="39"/>
      <c r="D266" s="234" t="s">
        <v>152</v>
      </c>
      <c r="E266" s="39"/>
      <c r="F266" s="235" t="s">
        <v>383</v>
      </c>
      <c r="G266" s="39"/>
      <c r="H266" s="39"/>
      <c r="I266" s="236"/>
      <c r="J266" s="236"/>
      <c r="K266" s="39"/>
      <c r="L266" s="39"/>
      <c r="M266" s="43"/>
      <c r="N266" s="237"/>
      <c r="O266" s="238"/>
      <c r="P266" s="90"/>
      <c r="Q266" s="90"/>
      <c r="R266" s="90"/>
      <c r="S266" s="90"/>
      <c r="T266" s="90"/>
      <c r="U266" s="90"/>
      <c r="V266" s="90"/>
      <c r="W266" s="90"/>
      <c r="X266" s="91"/>
      <c r="Y266" s="37"/>
      <c r="Z266" s="37"/>
      <c r="AA266" s="37"/>
      <c r="AB266" s="37"/>
      <c r="AC266" s="37"/>
      <c r="AD266" s="37"/>
      <c r="AE266" s="37"/>
      <c r="AT266" s="16" t="s">
        <v>152</v>
      </c>
      <c r="AU266" s="16" t="s">
        <v>87</v>
      </c>
    </row>
    <row r="267" s="2" customFormat="1">
      <c r="A267" s="37"/>
      <c r="B267" s="38"/>
      <c r="C267" s="39"/>
      <c r="D267" s="234" t="s">
        <v>154</v>
      </c>
      <c r="E267" s="39"/>
      <c r="F267" s="239" t="s">
        <v>384</v>
      </c>
      <c r="G267" s="39"/>
      <c r="H267" s="39"/>
      <c r="I267" s="236"/>
      <c r="J267" s="236"/>
      <c r="K267" s="39"/>
      <c r="L267" s="39"/>
      <c r="M267" s="43"/>
      <c r="N267" s="237"/>
      <c r="O267" s="238"/>
      <c r="P267" s="90"/>
      <c r="Q267" s="90"/>
      <c r="R267" s="90"/>
      <c r="S267" s="90"/>
      <c r="T267" s="90"/>
      <c r="U267" s="90"/>
      <c r="V267" s="90"/>
      <c r="W267" s="90"/>
      <c r="X267" s="91"/>
      <c r="Y267" s="37"/>
      <c r="Z267" s="37"/>
      <c r="AA267" s="37"/>
      <c r="AB267" s="37"/>
      <c r="AC267" s="37"/>
      <c r="AD267" s="37"/>
      <c r="AE267" s="37"/>
      <c r="AT267" s="16" t="s">
        <v>154</v>
      </c>
      <c r="AU267" s="16" t="s">
        <v>87</v>
      </c>
    </row>
    <row r="268" s="12" customFormat="1" ht="22.8" customHeight="1">
      <c r="A268" s="12"/>
      <c r="B268" s="203"/>
      <c r="C268" s="204"/>
      <c r="D268" s="205" t="s">
        <v>76</v>
      </c>
      <c r="E268" s="218" t="s">
        <v>385</v>
      </c>
      <c r="F268" s="218" t="s">
        <v>386</v>
      </c>
      <c r="G268" s="204"/>
      <c r="H268" s="204"/>
      <c r="I268" s="207"/>
      <c r="J268" s="207"/>
      <c r="K268" s="219">
        <f>BK268</f>
        <v>0</v>
      </c>
      <c r="L268" s="204"/>
      <c r="M268" s="209"/>
      <c r="N268" s="210"/>
      <c r="O268" s="211"/>
      <c r="P268" s="211"/>
      <c r="Q268" s="212">
        <f>SUM(Q269:Q303)</f>
        <v>0</v>
      </c>
      <c r="R268" s="212">
        <f>SUM(R269:R303)</f>
        <v>0</v>
      </c>
      <c r="S268" s="211"/>
      <c r="T268" s="213">
        <f>SUM(T269:T303)</f>
        <v>0</v>
      </c>
      <c r="U268" s="211"/>
      <c r="V268" s="213">
        <f>SUM(V269:V303)</f>
        <v>0.85932000000000008</v>
      </c>
      <c r="W268" s="211"/>
      <c r="X268" s="214">
        <f>SUM(X269:X303)</f>
        <v>0</v>
      </c>
      <c r="Y268" s="12"/>
      <c r="Z268" s="12"/>
      <c r="AA268" s="12"/>
      <c r="AB268" s="12"/>
      <c r="AC268" s="12"/>
      <c r="AD268" s="12"/>
      <c r="AE268" s="12"/>
      <c r="AR268" s="215" t="s">
        <v>85</v>
      </c>
      <c r="AT268" s="216" t="s">
        <v>76</v>
      </c>
      <c r="AU268" s="216" t="s">
        <v>85</v>
      </c>
      <c r="AY268" s="215" t="s">
        <v>143</v>
      </c>
      <c r="BK268" s="217">
        <f>SUM(BK269:BK303)</f>
        <v>0</v>
      </c>
    </row>
    <row r="269" s="2" customFormat="1">
      <c r="A269" s="37"/>
      <c r="B269" s="38"/>
      <c r="C269" s="220" t="s">
        <v>387</v>
      </c>
      <c r="D269" s="220" t="s">
        <v>145</v>
      </c>
      <c r="E269" s="221" t="s">
        <v>388</v>
      </c>
      <c r="F269" s="222" t="s">
        <v>222</v>
      </c>
      <c r="G269" s="223" t="s">
        <v>223</v>
      </c>
      <c r="H269" s="224">
        <v>465</v>
      </c>
      <c r="I269" s="225"/>
      <c r="J269" s="225"/>
      <c r="K269" s="226">
        <f>ROUND(P269*H269,2)</f>
        <v>0</v>
      </c>
      <c r="L269" s="222" t="s">
        <v>1</v>
      </c>
      <c r="M269" s="43"/>
      <c r="N269" s="227" t="s">
        <v>1</v>
      </c>
      <c r="O269" s="228" t="s">
        <v>40</v>
      </c>
      <c r="P269" s="229">
        <f>I269+J269</f>
        <v>0</v>
      </c>
      <c r="Q269" s="229">
        <f>ROUND(I269*H269,2)</f>
        <v>0</v>
      </c>
      <c r="R269" s="229">
        <f>ROUND(J269*H269,2)</f>
        <v>0</v>
      </c>
      <c r="S269" s="90"/>
      <c r="T269" s="230">
        <f>S269*H269</f>
        <v>0</v>
      </c>
      <c r="U269" s="230">
        <v>0</v>
      </c>
      <c r="V269" s="230">
        <f>U269*H269</f>
        <v>0</v>
      </c>
      <c r="W269" s="230">
        <v>0</v>
      </c>
      <c r="X269" s="231">
        <f>W269*H269</f>
        <v>0</v>
      </c>
      <c r="Y269" s="37"/>
      <c r="Z269" s="37"/>
      <c r="AA269" s="37"/>
      <c r="AB269" s="37"/>
      <c r="AC269" s="37"/>
      <c r="AD269" s="37"/>
      <c r="AE269" s="37"/>
      <c r="AR269" s="232" t="s">
        <v>150</v>
      </c>
      <c r="AT269" s="232" t="s">
        <v>145</v>
      </c>
      <c r="AU269" s="232" t="s">
        <v>87</v>
      </c>
      <c r="AY269" s="16" t="s">
        <v>143</v>
      </c>
      <c r="BE269" s="233">
        <f>IF(O269="základní",K269,0)</f>
        <v>0</v>
      </c>
      <c r="BF269" s="233">
        <f>IF(O269="snížená",K269,0)</f>
        <v>0</v>
      </c>
      <c r="BG269" s="233">
        <f>IF(O269="zákl. přenesená",K269,0)</f>
        <v>0</v>
      </c>
      <c r="BH269" s="233">
        <f>IF(O269="sníž. přenesená",K269,0)</f>
        <v>0</v>
      </c>
      <c r="BI269" s="233">
        <f>IF(O269="nulová",K269,0)</f>
        <v>0</v>
      </c>
      <c r="BJ269" s="16" t="s">
        <v>85</v>
      </c>
      <c r="BK269" s="233">
        <f>ROUND(P269*H269,2)</f>
        <v>0</v>
      </c>
      <c r="BL269" s="16" t="s">
        <v>150</v>
      </c>
      <c r="BM269" s="232" t="s">
        <v>389</v>
      </c>
    </row>
    <row r="270" s="2" customFormat="1">
      <c r="A270" s="37"/>
      <c r="B270" s="38"/>
      <c r="C270" s="39"/>
      <c r="D270" s="234" t="s">
        <v>152</v>
      </c>
      <c r="E270" s="39"/>
      <c r="F270" s="235" t="s">
        <v>226</v>
      </c>
      <c r="G270" s="39"/>
      <c r="H270" s="39"/>
      <c r="I270" s="236"/>
      <c r="J270" s="236"/>
      <c r="K270" s="39"/>
      <c r="L270" s="39"/>
      <c r="M270" s="43"/>
      <c r="N270" s="237"/>
      <c r="O270" s="238"/>
      <c r="P270" s="90"/>
      <c r="Q270" s="90"/>
      <c r="R270" s="90"/>
      <c r="S270" s="90"/>
      <c r="T270" s="90"/>
      <c r="U270" s="90"/>
      <c r="V270" s="90"/>
      <c r="W270" s="90"/>
      <c r="X270" s="91"/>
      <c r="Y270" s="37"/>
      <c r="Z270" s="37"/>
      <c r="AA270" s="37"/>
      <c r="AB270" s="37"/>
      <c r="AC270" s="37"/>
      <c r="AD270" s="37"/>
      <c r="AE270" s="37"/>
      <c r="AT270" s="16" t="s">
        <v>152</v>
      </c>
      <c r="AU270" s="16" t="s">
        <v>87</v>
      </c>
    </row>
    <row r="271" s="2" customFormat="1" ht="33" customHeight="1">
      <c r="A271" s="37"/>
      <c r="B271" s="38"/>
      <c r="C271" s="220" t="s">
        <v>390</v>
      </c>
      <c r="D271" s="220" t="s">
        <v>145</v>
      </c>
      <c r="E271" s="221" t="s">
        <v>391</v>
      </c>
      <c r="F271" s="222" t="s">
        <v>228</v>
      </c>
      <c r="G271" s="223" t="s">
        <v>223</v>
      </c>
      <c r="H271" s="224">
        <v>465</v>
      </c>
      <c r="I271" s="225"/>
      <c r="J271" s="225"/>
      <c r="K271" s="226">
        <f>ROUND(P271*H271,2)</f>
        <v>0</v>
      </c>
      <c r="L271" s="222" t="s">
        <v>1</v>
      </c>
      <c r="M271" s="43"/>
      <c r="N271" s="227" t="s">
        <v>1</v>
      </c>
      <c r="O271" s="228" t="s">
        <v>40</v>
      </c>
      <c r="P271" s="229">
        <f>I271+J271</f>
        <v>0</v>
      </c>
      <c r="Q271" s="229">
        <f>ROUND(I271*H271,2)</f>
        <v>0</v>
      </c>
      <c r="R271" s="229">
        <f>ROUND(J271*H271,2)</f>
        <v>0</v>
      </c>
      <c r="S271" s="90"/>
      <c r="T271" s="230">
        <f>S271*H271</f>
        <v>0</v>
      </c>
      <c r="U271" s="230">
        <v>0</v>
      </c>
      <c r="V271" s="230">
        <f>U271*H271</f>
        <v>0</v>
      </c>
      <c r="W271" s="230">
        <v>0</v>
      </c>
      <c r="X271" s="231">
        <f>W271*H271</f>
        <v>0</v>
      </c>
      <c r="Y271" s="37"/>
      <c r="Z271" s="37"/>
      <c r="AA271" s="37"/>
      <c r="AB271" s="37"/>
      <c r="AC271" s="37"/>
      <c r="AD271" s="37"/>
      <c r="AE271" s="37"/>
      <c r="AR271" s="232" t="s">
        <v>150</v>
      </c>
      <c r="AT271" s="232" t="s">
        <v>145</v>
      </c>
      <c r="AU271" s="232" t="s">
        <v>87</v>
      </c>
      <c r="AY271" s="16" t="s">
        <v>143</v>
      </c>
      <c r="BE271" s="233">
        <f>IF(O271="základní",K271,0)</f>
        <v>0</v>
      </c>
      <c r="BF271" s="233">
        <f>IF(O271="snížená",K271,0)</f>
        <v>0</v>
      </c>
      <c r="BG271" s="233">
        <f>IF(O271="zákl. přenesená",K271,0)</f>
        <v>0</v>
      </c>
      <c r="BH271" s="233">
        <f>IF(O271="sníž. přenesená",K271,0)</f>
        <v>0</v>
      </c>
      <c r="BI271" s="233">
        <f>IF(O271="nulová",K271,0)</f>
        <v>0</v>
      </c>
      <c r="BJ271" s="16" t="s">
        <v>85</v>
      </c>
      <c r="BK271" s="233">
        <f>ROUND(P271*H271,2)</f>
        <v>0</v>
      </c>
      <c r="BL271" s="16" t="s">
        <v>150</v>
      </c>
      <c r="BM271" s="232" t="s">
        <v>392</v>
      </c>
    </row>
    <row r="272" s="2" customFormat="1">
      <c r="A272" s="37"/>
      <c r="B272" s="38"/>
      <c r="C272" s="39"/>
      <c r="D272" s="234" t="s">
        <v>152</v>
      </c>
      <c r="E272" s="39"/>
      <c r="F272" s="235" t="s">
        <v>230</v>
      </c>
      <c r="G272" s="39"/>
      <c r="H272" s="39"/>
      <c r="I272" s="236"/>
      <c r="J272" s="236"/>
      <c r="K272" s="39"/>
      <c r="L272" s="39"/>
      <c r="M272" s="43"/>
      <c r="N272" s="237"/>
      <c r="O272" s="238"/>
      <c r="P272" s="90"/>
      <c r="Q272" s="90"/>
      <c r="R272" s="90"/>
      <c r="S272" s="90"/>
      <c r="T272" s="90"/>
      <c r="U272" s="90"/>
      <c r="V272" s="90"/>
      <c r="W272" s="90"/>
      <c r="X272" s="91"/>
      <c r="Y272" s="37"/>
      <c r="Z272" s="37"/>
      <c r="AA272" s="37"/>
      <c r="AB272" s="37"/>
      <c r="AC272" s="37"/>
      <c r="AD272" s="37"/>
      <c r="AE272" s="37"/>
      <c r="AT272" s="16" t="s">
        <v>152</v>
      </c>
      <c r="AU272" s="16" t="s">
        <v>87</v>
      </c>
    </row>
    <row r="273" s="2" customFormat="1">
      <c r="A273" s="37"/>
      <c r="B273" s="38"/>
      <c r="C273" s="39"/>
      <c r="D273" s="234" t="s">
        <v>161</v>
      </c>
      <c r="E273" s="39"/>
      <c r="F273" s="239" t="s">
        <v>393</v>
      </c>
      <c r="G273" s="39"/>
      <c r="H273" s="39"/>
      <c r="I273" s="236"/>
      <c r="J273" s="236"/>
      <c r="K273" s="39"/>
      <c r="L273" s="39"/>
      <c r="M273" s="43"/>
      <c r="N273" s="237"/>
      <c r="O273" s="238"/>
      <c r="P273" s="90"/>
      <c r="Q273" s="90"/>
      <c r="R273" s="90"/>
      <c r="S273" s="90"/>
      <c r="T273" s="90"/>
      <c r="U273" s="90"/>
      <c r="V273" s="90"/>
      <c r="W273" s="90"/>
      <c r="X273" s="91"/>
      <c r="Y273" s="37"/>
      <c r="Z273" s="37"/>
      <c r="AA273" s="37"/>
      <c r="AB273" s="37"/>
      <c r="AC273" s="37"/>
      <c r="AD273" s="37"/>
      <c r="AE273" s="37"/>
      <c r="AT273" s="16" t="s">
        <v>161</v>
      </c>
      <c r="AU273" s="16" t="s">
        <v>87</v>
      </c>
    </row>
    <row r="274" s="2" customFormat="1">
      <c r="A274" s="37"/>
      <c r="B274" s="38"/>
      <c r="C274" s="220" t="s">
        <v>394</v>
      </c>
      <c r="D274" s="220" t="s">
        <v>145</v>
      </c>
      <c r="E274" s="221" t="s">
        <v>395</v>
      </c>
      <c r="F274" s="222" t="s">
        <v>248</v>
      </c>
      <c r="G274" s="223" t="s">
        <v>223</v>
      </c>
      <c r="H274" s="224">
        <v>93</v>
      </c>
      <c r="I274" s="225"/>
      <c r="J274" s="225"/>
      <c r="K274" s="226">
        <f>ROUND(P274*H274,2)</f>
        <v>0</v>
      </c>
      <c r="L274" s="222" t="s">
        <v>1</v>
      </c>
      <c r="M274" s="43"/>
      <c r="N274" s="227" t="s">
        <v>1</v>
      </c>
      <c r="O274" s="228" t="s">
        <v>40</v>
      </c>
      <c r="P274" s="229">
        <f>I274+J274</f>
        <v>0</v>
      </c>
      <c r="Q274" s="229">
        <f>ROUND(I274*H274,2)</f>
        <v>0</v>
      </c>
      <c r="R274" s="229">
        <f>ROUND(J274*H274,2)</f>
        <v>0</v>
      </c>
      <c r="S274" s="90"/>
      <c r="T274" s="230">
        <f>S274*H274</f>
        <v>0</v>
      </c>
      <c r="U274" s="230">
        <v>0</v>
      </c>
      <c r="V274" s="230">
        <f>U274*H274</f>
        <v>0</v>
      </c>
      <c r="W274" s="230">
        <v>0</v>
      </c>
      <c r="X274" s="231">
        <f>W274*H274</f>
        <v>0</v>
      </c>
      <c r="Y274" s="37"/>
      <c r="Z274" s="37"/>
      <c r="AA274" s="37"/>
      <c r="AB274" s="37"/>
      <c r="AC274" s="37"/>
      <c r="AD274" s="37"/>
      <c r="AE274" s="37"/>
      <c r="AR274" s="232" t="s">
        <v>150</v>
      </c>
      <c r="AT274" s="232" t="s">
        <v>145</v>
      </c>
      <c r="AU274" s="232" t="s">
        <v>87</v>
      </c>
      <c r="AY274" s="16" t="s">
        <v>143</v>
      </c>
      <c r="BE274" s="233">
        <f>IF(O274="základní",K274,0)</f>
        <v>0</v>
      </c>
      <c r="BF274" s="233">
        <f>IF(O274="snížená",K274,0)</f>
        <v>0</v>
      </c>
      <c r="BG274" s="233">
        <f>IF(O274="zákl. přenesená",K274,0)</f>
        <v>0</v>
      </c>
      <c r="BH274" s="233">
        <f>IF(O274="sníž. přenesená",K274,0)</f>
        <v>0</v>
      </c>
      <c r="BI274" s="233">
        <f>IF(O274="nulová",K274,0)</f>
        <v>0</v>
      </c>
      <c r="BJ274" s="16" t="s">
        <v>85</v>
      </c>
      <c r="BK274" s="233">
        <f>ROUND(P274*H274,2)</f>
        <v>0</v>
      </c>
      <c r="BL274" s="16" t="s">
        <v>150</v>
      </c>
      <c r="BM274" s="232" t="s">
        <v>396</v>
      </c>
    </row>
    <row r="275" s="2" customFormat="1">
      <c r="A275" s="37"/>
      <c r="B275" s="38"/>
      <c r="C275" s="39"/>
      <c r="D275" s="234" t="s">
        <v>152</v>
      </c>
      <c r="E275" s="39"/>
      <c r="F275" s="235" t="s">
        <v>250</v>
      </c>
      <c r="G275" s="39"/>
      <c r="H275" s="39"/>
      <c r="I275" s="236"/>
      <c r="J275" s="236"/>
      <c r="K275" s="39"/>
      <c r="L275" s="39"/>
      <c r="M275" s="43"/>
      <c r="N275" s="237"/>
      <c r="O275" s="238"/>
      <c r="P275" s="90"/>
      <c r="Q275" s="90"/>
      <c r="R275" s="90"/>
      <c r="S275" s="90"/>
      <c r="T275" s="90"/>
      <c r="U275" s="90"/>
      <c r="V275" s="90"/>
      <c r="W275" s="90"/>
      <c r="X275" s="91"/>
      <c r="Y275" s="37"/>
      <c r="Z275" s="37"/>
      <c r="AA275" s="37"/>
      <c r="AB275" s="37"/>
      <c r="AC275" s="37"/>
      <c r="AD275" s="37"/>
      <c r="AE275" s="37"/>
      <c r="AT275" s="16" t="s">
        <v>152</v>
      </c>
      <c r="AU275" s="16" t="s">
        <v>87</v>
      </c>
    </row>
    <row r="276" s="2" customFormat="1">
      <c r="A276" s="37"/>
      <c r="B276" s="38"/>
      <c r="C276" s="39"/>
      <c r="D276" s="234" t="s">
        <v>161</v>
      </c>
      <c r="E276" s="39"/>
      <c r="F276" s="239" t="s">
        <v>397</v>
      </c>
      <c r="G276" s="39"/>
      <c r="H276" s="39"/>
      <c r="I276" s="236"/>
      <c r="J276" s="236"/>
      <c r="K276" s="39"/>
      <c r="L276" s="39"/>
      <c r="M276" s="43"/>
      <c r="N276" s="237"/>
      <c r="O276" s="238"/>
      <c r="P276" s="90"/>
      <c r="Q276" s="90"/>
      <c r="R276" s="90"/>
      <c r="S276" s="90"/>
      <c r="T276" s="90"/>
      <c r="U276" s="90"/>
      <c r="V276" s="90"/>
      <c r="W276" s="90"/>
      <c r="X276" s="91"/>
      <c r="Y276" s="37"/>
      <c r="Z276" s="37"/>
      <c r="AA276" s="37"/>
      <c r="AB276" s="37"/>
      <c r="AC276" s="37"/>
      <c r="AD276" s="37"/>
      <c r="AE276" s="37"/>
      <c r="AT276" s="16" t="s">
        <v>161</v>
      </c>
      <c r="AU276" s="16" t="s">
        <v>87</v>
      </c>
    </row>
    <row r="277" s="13" customFormat="1">
      <c r="A277" s="13"/>
      <c r="B277" s="240"/>
      <c r="C277" s="241"/>
      <c r="D277" s="234" t="s">
        <v>236</v>
      </c>
      <c r="E277" s="242" t="s">
        <v>1</v>
      </c>
      <c r="F277" s="243" t="s">
        <v>398</v>
      </c>
      <c r="G277" s="241"/>
      <c r="H277" s="244">
        <v>93</v>
      </c>
      <c r="I277" s="245"/>
      <c r="J277" s="245"/>
      <c r="K277" s="241"/>
      <c r="L277" s="241"/>
      <c r="M277" s="246"/>
      <c r="N277" s="247"/>
      <c r="O277" s="248"/>
      <c r="P277" s="248"/>
      <c r="Q277" s="248"/>
      <c r="R277" s="248"/>
      <c r="S277" s="248"/>
      <c r="T277" s="248"/>
      <c r="U277" s="248"/>
      <c r="V277" s="248"/>
      <c r="W277" s="248"/>
      <c r="X277" s="249"/>
      <c r="Y277" s="13"/>
      <c r="Z277" s="13"/>
      <c r="AA277" s="13"/>
      <c r="AB277" s="13"/>
      <c r="AC277" s="13"/>
      <c r="AD277" s="13"/>
      <c r="AE277" s="13"/>
      <c r="AT277" s="250" t="s">
        <v>236</v>
      </c>
      <c r="AU277" s="250" t="s">
        <v>87</v>
      </c>
      <c r="AV277" s="13" t="s">
        <v>87</v>
      </c>
      <c r="AW277" s="13" t="s">
        <v>5</v>
      </c>
      <c r="AX277" s="13" t="s">
        <v>85</v>
      </c>
      <c r="AY277" s="250" t="s">
        <v>143</v>
      </c>
    </row>
    <row r="278" s="2" customFormat="1" ht="33" customHeight="1">
      <c r="A278" s="37"/>
      <c r="B278" s="38"/>
      <c r="C278" s="220" t="s">
        <v>399</v>
      </c>
      <c r="D278" s="220" t="s">
        <v>145</v>
      </c>
      <c r="E278" s="221" t="s">
        <v>400</v>
      </c>
      <c r="F278" s="222" t="s">
        <v>275</v>
      </c>
      <c r="G278" s="223" t="s">
        <v>223</v>
      </c>
      <c r="H278" s="224">
        <v>465</v>
      </c>
      <c r="I278" s="225"/>
      <c r="J278" s="225"/>
      <c r="K278" s="226">
        <f>ROUND(P278*H278,2)</f>
        <v>0</v>
      </c>
      <c r="L278" s="222" t="s">
        <v>1</v>
      </c>
      <c r="M278" s="43"/>
      <c r="N278" s="227" t="s">
        <v>1</v>
      </c>
      <c r="O278" s="228" t="s">
        <v>40</v>
      </c>
      <c r="P278" s="229">
        <f>I278+J278</f>
        <v>0</v>
      </c>
      <c r="Q278" s="229">
        <f>ROUND(I278*H278,2)</f>
        <v>0</v>
      </c>
      <c r="R278" s="229">
        <f>ROUND(J278*H278,2)</f>
        <v>0</v>
      </c>
      <c r="S278" s="90"/>
      <c r="T278" s="230">
        <f>S278*H278</f>
        <v>0</v>
      </c>
      <c r="U278" s="230">
        <v>0</v>
      </c>
      <c r="V278" s="230">
        <f>U278*H278</f>
        <v>0</v>
      </c>
      <c r="W278" s="230">
        <v>0</v>
      </c>
      <c r="X278" s="231">
        <f>W278*H278</f>
        <v>0</v>
      </c>
      <c r="Y278" s="37"/>
      <c r="Z278" s="37"/>
      <c r="AA278" s="37"/>
      <c r="AB278" s="37"/>
      <c r="AC278" s="37"/>
      <c r="AD278" s="37"/>
      <c r="AE278" s="37"/>
      <c r="AR278" s="232" t="s">
        <v>150</v>
      </c>
      <c r="AT278" s="232" t="s">
        <v>145</v>
      </c>
      <c r="AU278" s="232" t="s">
        <v>87</v>
      </c>
      <c r="AY278" s="16" t="s">
        <v>143</v>
      </c>
      <c r="BE278" s="233">
        <f>IF(O278="základní",K278,0)</f>
        <v>0</v>
      </c>
      <c r="BF278" s="233">
        <f>IF(O278="snížená",K278,0)</f>
        <v>0</v>
      </c>
      <c r="BG278" s="233">
        <f>IF(O278="zákl. přenesená",K278,0)</f>
        <v>0</v>
      </c>
      <c r="BH278" s="233">
        <f>IF(O278="sníž. přenesená",K278,0)</f>
        <v>0</v>
      </c>
      <c r="BI278" s="233">
        <f>IF(O278="nulová",K278,0)</f>
        <v>0</v>
      </c>
      <c r="BJ278" s="16" t="s">
        <v>85</v>
      </c>
      <c r="BK278" s="233">
        <f>ROUND(P278*H278,2)</f>
        <v>0</v>
      </c>
      <c r="BL278" s="16" t="s">
        <v>150</v>
      </c>
      <c r="BM278" s="232" t="s">
        <v>401</v>
      </c>
    </row>
    <row r="279" s="2" customFormat="1">
      <c r="A279" s="37"/>
      <c r="B279" s="38"/>
      <c r="C279" s="39"/>
      <c r="D279" s="234" t="s">
        <v>152</v>
      </c>
      <c r="E279" s="39"/>
      <c r="F279" s="235" t="s">
        <v>277</v>
      </c>
      <c r="G279" s="39"/>
      <c r="H279" s="39"/>
      <c r="I279" s="236"/>
      <c r="J279" s="236"/>
      <c r="K279" s="39"/>
      <c r="L279" s="39"/>
      <c r="M279" s="43"/>
      <c r="N279" s="237"/>
      <c r="O279" s="238"/>
      <c r="P279" s="90"/>
      <c r="Q279" s="90"/>
      <c r="R279" s="90"/>
      <c r="S279" s="90"/>
      <c r="T279" s="90"/>
      <c r="U279" s="90"/>
      <c r="V279" s="90"/>
      <c r="W279" s="90"/>
      <c r="X279" s="91"/>
      <c r="Y279" s="37"/>
      <c r="Z279" s="37"/>
      <c r="AA279" s="37"/>
      <c r="AB279" s="37"/>
      <c r="AC279" s="37"/>
      <c r="AD279" s="37"/>
      <c r="AE279" s="37"/>
      <c r="AT279" s="16" t="s">
        <v>152</v>
      </c>
      <c r="AU279" s="16" t="s">
        <v>87</v>
      </c>
    </row>
    <row r="280" s="2" customFormat="1">
      <c r="A280" s="37"/>
      <c r="B280" s="38"/>
      <c r="C280" s="39"/>
      <c r="D280" s="234" t="s">
        <v>161</v>
      </c>
      <c r="E280" s="39"/>
      <c r="F280" s="239" t="s">
        <v>402</v>
      </c>
      <c r="G280" s="39"/>
      <c r="H280" s="39"/>
      <c r="I280" s="236"/>
      <c r="J280" s="236"/>
      <c r="K280" s="39"/>
      <c r="L280" s="39"/>
      <c r="M280" s="43"/>
      <c r="N280" s="237"/>
      <c r="O280" s="238"/>
      <c r="P280" s="90"/>
      <c r="Q280" s="90"/>
      <c r="R280" s="90"/>
      <c r="S280" s="90"/>
      <c r="T280" s="90"/>
      <c r="U280" s="90"/>
      <c r="V280" s="90"/>
      <c r="W280" s="90"/>
      <c r="X280" s="91"/>
      <c r="Y280" s="37"/>
      <c r="Z280" s="37"/>
      <c r="AA280" s="37"/>
      <c r="AB280" s="37"/>
      <c r="AC280" s="37"/>
      <c r="AD280" s="37"/>
      <c r="AE280" s="37"/>
      <c r="AT280" s="16" t="s">
        <v>161</v>
      </c>
      <c r="AU280" s="16" t="s">
        <v>87</v>
      </c>
    </row>
    <row r="281" s="2" customFormat="1">
      <c r="A281" s="37"/>
      <c r="B281" s="38"/>
      <c r="C281" s="220" t="s">
        <v>403</v>
      </c>
      <c r="D281" s="220" t="s">
        <v>145</v>
      </c>
      <c r="E281" s="221" t="s">
        <v>404</v>
      </c>
      <c r="F281" s="222" t="s">
        <v>287</v>
      </c>
      <c r="G281" s="223" t="s">
        <v>223</v>
      </c>
      <c r="H281" s="224">
        <v>6975</v>
      </c>
      <c r="I281" s="225"/>
      <c r="J281" s="225"/>
      <c r="K281" s="226">
        <f>ROUND(P281*H281,2)</f>
        <v>0</v>
      </c>
      <c r="L281" s="222" t="s">
        <v>1</v>
      </c>
      <c r="M281" s="43"/>
      <c r="N281" s="227" t="s">
        <v>1</v>
      </c>
      <c r="O281" s="228" t="s">
        <v>40</v>
      </c>
      <c r="P281" s="229">
        <f>I281+J281</f>
        <v>0</v>
      </c>
      <c r="Q281" s="229">
        <f>ROUND(I281*H281,2)</f>
        <v>0</v>
      </c>
      <c r="R281" s="229">
        <f>ROUND(J281*H281,2)</f>
        <v>0</v>
      </c>
      <c r="S281" s="90"/>
      <c r="T281" s="230">
        <f>S281*H281</f>
        <v>0</v>
      </c>
      <c r="U281" s="230">
        <v>0</v>
      </c>
      <c r="V281" s="230">
        <f>U281*H281</f>
        <v>0</v>
      </c>
      <c r="W281" s="230">
        <v>0</v>
      </c>
      <c r="X281" s="231">
        <f>W281*H281</f>
        <v>0</v>
      </c>
      <c r="Y281" s="37"/>
      <c r="Z281" s="37"/>
      <c r="AA281" s="37"/>
      <c r="AB281" s="37"/>
      <c r="AC281" s="37"/>
      <c r="AD281" s="37"/>
      <c r="AE281" s="37"/>
      <c r="AR281" s="232" t="s">
        <v>150</v>
      </c>
      <c r="AT281" s="232" t="s">
        <v>145</v>
      </c>
      <c r="AU281" s="232" t="s">
        <v>87</v>
      </c>
      <c r="AY281" s="16" t="s">
        <v>143</v>
      </c>
      <c r="BE281" s="233">
        <f>IF(O281="základní",K281,0)</f>
        <v>0</v>
      </c>
      <c r="BF281" s="233">
        <f>IF(O281="snížená",K281,0)</f>
        <v>0</v>
      </c>
      <c r="BG281" s="233">
        <f>IF(O281="zákl. přenesená",K281,0)</f>
        <v>0</v>
      </c>
      <c r="BH281" s="233">
        <f>IF(O281="sníž. přenesená",K281,0)</f>
        <v>0</v>
      </c>
      <c r="BI281" s="233">
        <f>IF(O281="nulová",K281,0)</f>
        <v>0</v>
      </c>
      <c r="BJ281" s="16" t="s">
        <v>85</v>
      </c>
      <c r="BK281" s="233">
        <f>ROUND(P281*H281,2)</f>
        <v>0</v>
      </c>
      <c r="BL281" s="16" t="s">
        <v>150</v>
      </c>
      <c r="BM281" s="232" t="s">
        <v>405</v>
      </c>
    </row>
    <row r="282" s="2" customFormat="1">
      <c r="A282" s="37"/>
      <c r="B282" s="38"/>
      <c r="C282" s="39"/>
      <c r="D282" s="234" t="s">
        <v>152</v>
      </c>
      <c r="E282" s="39"/>
      <c r="F282" s="235" t="s">
        <v>289</v>
      </c>
      <c r="G282" s="39"/>
      <c r="H282" s="39"/>
      <c r="I282" s="236"/>
      <c r="J282" s="236"/>
      <c r="K282" s="39"/>
      <c r="L282" s="39"/>
      <c r="M282" s="43"/>
      <c r="N282" s="237"/>
      <c r="O282" s="238"/>
      <c r="P282" s="90"/>
      <c r="Q282" s="90"/>
      <c r="R282" s="90"/>
      <c r="S282" s="90"/>
      <c r="T282" s="90"/>
      <c r="U282" s="90"/>
      <c r="V282" s="90"/>
      <c r="W282" s="90"/>
      <c r="X282" s="91"/>
      <c r="Y282" s="37"/>
      <c r="Z282" s="37"/>
      <c r="AA282" s="37"/>
      <c r="AB282" s="37"/>
      <c r="AC282" s="37"/>
      <c r="AD282" s="37"/>
      <c r="AE282" s="37"/>
      <c r="AT282" s="16" t="s">
        <v>152</v>
      </c>
      <c r="AU282" s="16" t="s">
        <v>87</v>
      </c>
    </row>
    <row r="283" s="2" customFormat="1">
      <c r="A283" s="37"/>
      <c r="B283" s="38"/>
      <c r="C283" s="39"/>
      <c r="D283" s="234" t="s">
        <v>161</v>
      </c>
      <c r="E283" s="39"/>
      <c r="F283" s="239" t="s">
        <v>406</v>
      </c>
      <c r="G283" s="39"/>
      <c r="H283" s="39"/>
      <c r="I283" s="236"/>
      <c r="J283" s="236"/>
      <c r="K283" s="39"/>
      <c r="L283" s="39"/>
      <c r="M283" s="43"/>
      <c r="N283" s="237"/>
      <c r="O283" s="238"/>
      <c r="P283" s="90"/>
      <c r="Q283" s="90"/>
      <c r="R283" s="90"/>
      <c r="S283" s="90"/>
      <c r="T283" s="90"/>
      <c r="U283" s="90"/>
      <c r="V283" s="90"/>
      <c r="W283" s="90"/>
      <c r="X283" s="91"/>
      <c r="Y283" s="37"/>
      <c r="Z283" s="37"/>
      <c r="AA283" s="37"/>
      <c r="AB283" s="37"/>
      <c r="AC283" s="37"/>
      <c r="AD283" s="37"/>
      <c r="AE283" s="37"/>
      <c r="AT283" s="16" t="s">
        <v>161</v>
      </c>
      <c r="AU283" s="16" t="s">
        <v>87</v>
      </c>
    </row>
    <row r="284" s="13" customFormat="1">
      <c r="A284" s="13"/>
      <c r="B284" s="240"/>
      <c r="C284" s="241"/>
      <c r="D284" s="234" t="s">
        <v>236</v>
      </c>
      <c r="E284" s="242" t="s">
        <v>1</v>
      </c>
      <c r="F284" s="243" t="s">
        <v>407</v>
      </c>
      <c r="G284" s="241"/>
      <c r="H284" s="244">
        <v>6975</v>
      </c>
      <c r="I284" s="245"/>
      <c r="J284" s="245"/>
      <c r="K284" s="241"/>
      <c r="L284" s="241"/>
      <c r="M284" s="246"/>
      <c r="N284" s="247"/>
      <c r="O284" s="248"/>
      <c r="P284" s="248"/>
      <c r="Q284" s="248"/>
      <c r="R284" s="248"/>
      <c r="S284" s="248"/>
      <c r="T284" s="248"/>
      <c r="U284" s="248"/>
      <c r="V284" s="248"/>
      <c r="W284" s="248"/>
      <c r="X284" s="249"/>
      <c r="Y284" s="13"/>
      <c r="Z284" s="13"/>
      <c r="AA284" s="13"/>
      <c r="AB284" s="13"/>
      <c r="AC284" s="13"/>
      <c r="AD284" s="13"/>
      <c r="AE284" s="13"/>
      <c r="AT284" s="250" t="s">
        <v>236</v>
      </c>
      <c r="AU284" s="250" t="s">
        <v>87</v>
      </c>
      <c r="AV284" s="13" t="s">
        <v>87</v>
      </c>
      <c r="AW284" s="13" t="s">
        <v>5</v>
      </c>
      <c r="AX284" s="13" t="s">
        <v>85</v>
      </c>
      <c r="AY284" s="250" t="s">
        <v>143</v>
      </c>
    </row>
    <row r="285" s="2" customFormat="1">
      <c r="A285" s="37"/>
      <c r="B285" s="38"/>
      <c r="C285" s="220" t="s">
        <v>408</v>
      </c>
      <c r="D285" s="220" t="s">
        <v>145</v>
      </c>
      <c r="E285" s="221" t="s">
        <v>409</v>
      </c>
      <c r="F285" s="222" t="s">
        <v>310</v>
      </c>
      <c r="G285" s="223" t="s">
        <v>311</v>
      </c>
      <c r="H285" s="224">
        <v>883.5</v>
      </c>
      <c r="I285" s="225"/>
      <c r="J285" s="225"/>
      <c r="K285" s="226">
        <f>ROUND(P285*H285,2)</f>
        <v>0</v>
      </c>
      <c r="L285" s="222" t="s">
        <v>1</v>
      </c>
      <c r="M285" s="43"/>
      <c r="N285" s="227" t="s">
        <v>1</v>
      </c>
      <c r="O285" s="228" t="s">
        <v>40</v>
      </c>
      <c r="P285" s="229">
        <f>I285+J285</f>
        <v>0</v>
      </c>
      <c r="Q285" s="229">
        <f>ROUND(I285*H285,2)</f>
        <v>0</v>
      </c>
      <c r="R285" s="229">
        <f>ROUND(J285*H285,2)</f>
        <v>0</v>
      </c>
      <c r="S285" s="90"/>
      <c r="T285" s="230">
        <f>S285*H285</f>
        <v>0</v>
      </c>
      <c r="U285" s="230">
        <v>0</v>
      </c>
      <c r="V285" s="230">
        <f>U285*H285</f>
        <v>0</v>
      </c>
      <c r="W285" s="230">
        <v>0</v>
      </c>
      <c r="X285" s="231">
        <f>W285*H285</f>
        <v>0</v>
      </c>
      <c r="Y285" s="37"/>
      <c r="Z285" s="37"/>
      <c r="AA285" s="37"/>
      <c r="AB285" s="37"/>
      <c r="AC285" s="37"/>
      <c r="AD285" s="37"/>
      <c r="AE285" s="37"/>
      <c r="AR285" s="232" t="s">
        <v>150</v>
      </c>
      <c r="AT285" s="232" t="s">
        <v>145</v>
      </c>
      <c r="AU285" s="232" t="s">
        <v>87</v>
      </c>
      <c r="AY285" s="16" t="s">
        <v>143</v>
      </c>
      <c r="BE285" s="233">
        <f>IF(O285="základní",K285,0)</f>
        <v>0</v>
      </c>
      <c r="BF285" s="233">
        <f>IF(O285="snížená",K285,0)</f>
        <v>0</v>
      </c>
      <c r="BG285" s="233">
        <f>IF(O285="zákl. přenesená",K285,0)</f>
        <v>0</v>
      </c>
      <c r="BH285" s="233">
        <f>IF(O285="sníž. přenesená",K285,0)</f>
        <v>0</v>
      </c>
      <c r="BI285" s="233">
        <f>IF(O285="nulová",K285,0)</f>
        <v>0</v>
      </c>
      <c r="BJ285" s="16" t="s">
        <v>85</v>
      </c>
      <c r="BK285" s="233">
        <f>ROUND(P285*H285,2)</f>
        <v>0</v>
      </c>
      <c r="BL285" s="16" t="s">
        <v>150</v>
      </c>
      <c r="BM285" s="232" t="s">
        <v>410</v>
      </c>
    </row>
    <row r="286" s="2" customFormat="1">
      <c r="A286" s="37"/>
      <c r="B286" s="38"/>
      <c r="C286" s="39"/>
      <c r="D286" s="234" t="s">
        <v>152</v>
      </c>
      <c r="E286" s="39"/>
      <c r="F286" s="235" t="s">
        <v>313</v>
      </c>
      <c r="G286" s="39"/>
      <c r="H286" s="39"/>
      <c r="I286" s="236"/>
      <c r="J286" s="236"/>
      <c r="K286" s="39"/>
      <c r="L286" s="39"/>
      <c r="M286" s="43"/>
      <c r="N286" s="237"/>
      <c r="O286" s="238"/>
      <c r="P286" s="90"/>
      <c r="Q286" s="90"/>
      <c r="R286" s="90"/>
      <c r="S286" s="90"/>
      <c r="T286" s="90"/>
      <c r="U286" s="90"/>
      <c r="V286" s="90"/>
      <c r="W286" s="90"/>
      <c r="X286" s="91"/>
      <c r="Y286" s="37"/>
      <c r="Z286" s="37"/>
      <c r="AA286" s="37"/>
      <c r="AB286" s="37"/>
      <c r="AC286" s="37"/>
      <c r="AD286" s="37"/>
      <c r="AE286" s="37"/>
      <c r="AT286" s="16" t="s">
        <v>152</v>
      </c>
      <c r="AU286" s="16" t="s">
        <v>87</v>
      </c>
    </row>
    <row r="287" s="2" customFormat="1">
      <c r="A287" s="37"/>
      <c r="B287" s="38"/>
      <c r="C287" s="39"/>
      <c r="D287" s="234" t="s">
        <v>161</v>
      </c>
      <c r="E287" s="39"/>
      <c r="F287" s="239" t="s">
        <v>411</v>
      </c>
      <c r="G287" s="39"/>
      <c r="H287" s="39"/>
      <c r="I287" s="236"/>
      <c r="J287" s="236"/>
      <c r="K287" s="39"/>
      <c r="L287" s="39"/>
      <c r="M287" s="43"/>
      <c r="N287" s="237"/>
      <c r="O287" s="238"/>
      <c r="P287" s="90"/>
      <c r="Q287" s="90"/>
      <c r="R287" s="90"/>
      <c r="S287" s="90"/>
      <c r="T287" s="90"/>
      <c r="U287" s="90"/>
      <c r="V287" s="90"/>
      <c r="W287" s="90"/>
      <c r="X287" s="91"/>
      <c r="Y287" s="37"/>
      <c r="Z287" s="37"/>
      <c r="AA287" s="37"/>
      <c r="AB287" s="37"/>
      <c r="AC287" s="37"/>
      <c r="AD287" s="37"/>
      <c r="AE287" s="37"/>
      <c r="AT287" s="16" t="s">
        <v>161</v>
      </c>
      <c r="AU287" s="16" t="s">
        <v>87</v>
      </c>
    </row>
    <row r="288" s="13" customFormat="1">
      <c r="A288" s="13"/>
      <c r="B288" s="240"/>
      <c r="C288" s="241"/>
      <c r="D288" s="234" t="s">
        <v>236</v>
      </c>
      <c r="E288" s="242" t="s">
        <v>1</v>
      </c>
      <c r="F288" s="243" t="s">
        <v>412</v>
      </c>
      <c r="G288" s="241"/>
      <c r="H288" s="244">
        <v>883.5</v>
      </c>
      <c r="I288" s="245"/>
      <c r="J288" s="245"/>
      <c r="K288" s="241"/>
      <c r="L288" s="241"/>
      <c r="M288" s="246"/>
      <c r="N288" s="247"/>
      <c r="O288" s="248"/>
      <c r="P288" s="248"/>
      <c r="Q288" s="248"/>
      <c r="R288" s="248"/>
      <c r="S288" s="248"/>
      <c r="T288" s="248"/>
      <c r="U288" s="248"/>
      <c r="V288" s="248"/>
      <c r="W288" s="248"/>
      <c r="X288" s="249"/>
      <c r="Y288" s="13"/>
      <c r="Z288" s="13"/>
      <c r="AA288" s="13"/>
      <c r="AB288" s="13"/>
      <c r="AC288" s="13"/>
      <c r="AD288" s="13"/>
      <c r="AE288" s="13"/>
      <c r="AT288" s="250" t="s">
        <v>236</v>
      </c>
      <c r="AU288" s="250" t="s">
        <v>87</v>
      </c>
      <c r="AV288" s="13" t="s">
        <v>87</v>
      </c>
      <c r="AW288" s="13" t="s">
        <v>5</v>
      </c>
      <c r="AX288" s="13" t="s">
        <v>85</v>
      </c>
      <c r="AY288" s="250" t="s">
        <v>143</v>
      </c>
    </row>
    <row r="289" s="2" customFormat="1" ht="16.5" customHeight="1">
      <c r="A289" s="37"/>
      <c r="B289" s="38"/>
      <c r="C289" s="220" t="s">
        <v>413</v>
      </c>
      <c r="D289" s="220" t="s">
        <v>145</v>
      </c>
      <c r="E289" s="221" t="s">
        <v>414</v>
      </c>
      <c r="F289" s="222" t="s">
        <v>318</v>
      </c>
      <c r="G289" s="223" t="s">
        <v>223</v>
      </c>
      <c r="H289" s="224">
        <v>465</v>
      </c>
      <c r="I289" s="225"/>
      <c r="J289" s="225"/>
      <c r="K289" s="226">
        <f>ROUND(P289*H289,2)</f>
        <v>0</v>
      </c>
      <c r="L289" s="222" t="s">
        <v>1</v>
      </c>
      <c r="M289" s="43"/>
      <c r="N289" s="227" t="s">
        <v>1</v>
      </c>
      <c r="O289" s="228" t="s">
        <v>40</v>
      </c>
      <c r="P289" s="229">
        <f>I289+J289</f>
        <v>0</v>
      </c>
      <c r="Q289" s="229">
        <f>ROUND(I289*H289,2)</f>
        <v>0</v>
      </c>
      <c r="R289" s="229">
        <f>ROUND(J289*H289,2)</f>
        <v>0</v>
      </c>
      <c r="S289" s="90"/>
      <c r="T289" s="230">
        <f>S289*H289</f>
        <v>0</v>
      </c>
      <c r="U289" s="230">
        <v>0</v>
      </c>
      <c r="V289" s="230">
        <f>U289*H289</f>
        <v>0</v>
      </c>
      <c r="W289" s="230">
        <v>0</v>
      </c>
      <c r="X289" s="231">
        <f>W289*H289</f>
        <v>0</v>
      </c>
      <c r="Y289" s="37"/>
      <c r="Z289" s="37"/>
      <c r="AA289" s="37"/>
      <c r="AB289" s="37"/>
      <c r="AC289" s="37"/>
      <c r="AD289" s="37"/>
      <c r="AE289" s="37"/>
      <c r="AR289" s="232" t="s">
        <v>150</v>
      </c>
      <c r="AT289" s="232" t="s">
        <v>145</v>
      </c>
      <c r="AU289" s="232" t="s">
        <v>87</v>
      </c>
      <c r="AY289" s="16" t="s">
        <v>143</v>
      </c>
      <c r="BE289" s="233">
        <f>IF(O289="základní",K289,0)</f>
        <v>0</v>
      </c>
      <c r="BF289" s="233">
        <f>IF(O289="snížená",K289,0)</f>
        <v>0</v>
      </c>
      <c r="BG289" s="233">
        <f>IF(O289="zákl. přenesená",K289,0)</f>
        <v>0</v>
      </c>
      <c r="BH289" s="233">
        <f>IF(O289="sníž. přenesená",K289,0)</f>
        <v>0</v>
      </c>
      <c r="BI289" s="233">
        <f>IF(O289="nulová",K289,0)</f>
        <v>0</v>
      </c>
      <c r="BJ289" s="16" t="s">
        <v>85</v>
      </c>
      <c r="BK289" s="233">
        <f>ROUND(P289*H289,2)</f>
        <v>0</v>
      </c>
      <c r="BL289" s="16" t="s">
        <v>150</v>
      </c>
      <c r="BM289" s="232" t="s">
        <v>415</v>
      </c>
    </row>
    <row r="290" s="2" customFormat="1">
      <c r="A290" s="37"/>
      <c r="B290" s="38"/>
      <c r="C290" s="39"/>
      <c r="D290" s="234" t="s">
        <v>152</v>
      </c>
      <c r="E290" s="39"/>
      <c r="F290" s="235" t="s">
        <v>320</v>
      </c>
      <c r="G290" s="39"/>
      <c r="H290" s="39"/>
      <c r="I290" s="236"/>
      <c r="J290" s="236"/>
      <c r="K290" s="39"/>
      <c r="L290" s="39"/>
      <c r="M290" s="43"/>
      <c r="N290" s="237"/>
      <c r="O290" s="238"/>
      <c r="P290" s="90"/>
      <c r="Q290" s="90"/>
      <c r="R290" s="90"/>
      <c r="S290" s="90"/>
      <c r="T290" s="90"/>
      <c r="U290" s="90"/>
      <c r="V290" s="90"/>
      <c r="W290" s="90"/>
      <c r="X290" s="91"/>
      <c r="Y290" s="37"/>
      <c r="Z290" s="37"/>
      <c r="AA290" s="37"/>
      <c r="AB290" s="37"/>
      <c r="AC290" s="37"/>
      <c r="AD290" s="37"/>
      <c r="AE290" s="37"/>
      <c r="AT290" s="16" t="s">
        <v>152</v>
      </c>
      <c r="AU290" s="16" t="s">
        <v>87</v>
      </c>
    </row>
    <row r="291" s="2" customFormat="1">
      <c r="A291" s="37"/>
      <c r="B291" s="38"/>
      <c r="C291" s="39"/>
      <c r="D291" s="234" t="s">
        <v>161</v>
      </c>
      <c r="E291" s="39"/>
      <c r="F291" s="239" t="s">
        <v>416</v>
      </c>
      <c r="G291" s="39"/>
      <c r="H291" s="39"/>
      <c r="I291" s="236"/>
      <c r="J291" s="236"/>
      <c r="K291" s="39"/>
      <c r="L291" s="39"/>
      <c r="M291" s="43"/>
      <c r="N291" s="237"/>
      <c r="O291" s="238"/>
      <c r="P291" s="90"/>
      <c r="Q291" s="90"/>
      <c r="R291" s="90"/>
      <c r="S291" s="90"/>
      <c r="T291" s="90"/>
      <c r="U291" s="90"/>
      <c r="V291" s="90"/>
      <c r="W291" s="90"/>
      <c r="X291" s="91"/>
      <c r="Y291" s="37"/>
      <c r="Z291" s="37"/>
      <c r="AA291" s="37"/>
      <c r="AB291" s="37"/>
      <c r="AC291" s="37"/>
      <c r="AD291" s="37"/>
      <c r="AE291" s="37"/>
      <c r="AT291" s="16" t="s">
        <v>161</v>
      </c>
      <c r="AU291" s="16" t="s">
        <v>87</v>
      </c>
    </row>
    <row r="292" s="2" customFormat="1">
      <c r="A292" s="37"/>
      <c r="B292" s="38"/>
      <c r="C292" s="220" t="s">
        <v>417</v>
      </c>
      <c r="D292" s="220" t="s">
        <v>145</v>
      </c>
      <c r="E292" s="221" t="s">
        <v>418</v>
      </c>
      <c r="F292" s="222" t="s">
        <v>340</v>
      </c>
      <c r="G292" s="223" t="s">
        <v>148</v>
      </c>
      <c r="H292" s="224">
        <v>1860</v>
      </c>
      <c r="I292" s="225"/>
      <c r="J292" s="225"/>
      <c r="K292" s="226">
        <f>ROUND(P292*H292,2)</f>
        <v>0</v>
      </c>
      <c r="L292" s="222" t="s">
        <v>1</v>
      </c>
      <c r="M292" s="43"/>
      <c r="N292" s="227" t="s">
        <v>1</v>
      </c>
      <c r="O292" s="228" t="s">
        <v>40</v>
      </c>
      <c r="P292" s="229">
        <f>I292+J292</f>
        <v>0</v>
      </c>
      <c r="Q292" s="229">
        <f>ROUND(I292*H292,2)</f>
        <v>0</v>
      </c>
      <c r="R292" s="229">
        <f>ROUND(J292*H292,2)</f>
        <v>0</v>
      </c>
      <c r="S292" s="90"/>
      <c r="T292" s="230">
        <f>S292*H292</f>
        <v>0</v>
      </c>
      <c r="U292" s="230">
        <v>0</v>
      </c>
      <c r="V292" s="230">
        <f>U292*H292</f>
        <v>0</v>
      </c>
      <c r="W292" s="230">
        <v>0</v>
      </c>
      <c r="X292" s="231">
        <f>W292*H292</f>
        <v>0</v>
      </c>
      <c r="Y292" s="37"/>
      <c r="Z292" s="37"/>
      <c r="AA292" s="37"/>
      <c r="AB292" s="37"/>
      <c r="AC292" s="37"/>
      <c r="AD292" s="37"/>
      <c r="AE292" s="37"/>
      <c r="AR292" s="232" t="s">
        <v>150</v>
      </c>
      <c r="AT292" s="232" t="s">
        <v>145</v>
      </c>
      <c r="AU292" s="232" t="s">
        <v>87</v>
      </c>
      <c r="AY292" s="16" t="s">
        <v>143</v>
      </c>
      <c r="BE292" s="233">
        <f>IF(O292="základní",K292,0)</f>
        <v>0</v>
      </c>
      <c r="BF292" s="233">
        <f>IF(O292="snížená",K292,0)</f>
        <v>0</v>
      </c>
      <c r="BG292" s="233">
        <f>IF(O292="zákl. přenesená",K292,0)</f>
        <v>0</v>
      </c>
      <c r="BH292" s="233">
        <f>IF(O292="sníž. přenesená",K292,0)</f>
        <v>0</v>
      </c>
      <c r="BI292" s="233">
        <f>IF(O292="nulová",K292,0)</f>
        <v>0</v>
      </c>
      <c r="BJ292" s="16" t="s">
        <v>85</v>
      </c>
      <c r="BK292" s="233">
        <f>ROUND(P292*H292,2)</f>
        <v>0</v>
      </c>
      <c r="BL292" s="16" t="s">
        <v>150</v>
      </c>
      <c r="BM292" s="232" t="s">
        <v>419</v>
      </c>
    </row>
    <row r="293" s="2" customFormat="1">
      <c r="A293" s="37"/>
      <c r="B293" s="38"/>
      <c r="C293" s="39"/>
      <c r="D293" s="234" t="s">
        <v>152</v>
      </c>
      <c r="E293" s="39"/>
      <c r="F293" s="235" t="s">
        <v>342</v>
      </c>
      <c r="G293" s="39"/>
      <c r="H293" s="39"/>
      <c r="I293" s="236"/>
      <c r="J293" s="236"/>
      <c r="K293" s="39"/>
      <c r="L293" s="39"/>
      <c r="M293" s="43"/>
      <c r="N293" s="237"/>
      <c r="O293" s="238"/>
      <c r="P293" s="90"/>
      <c r="Q293" s="90"/>
      <c r="R293" s="90"/>
      <c r="S293" s="90"/>
      <c r="T293" s="90"/>
      <c r="U293" s="90"/>
      <c r="V293" s="90"/>
      <c r="W293" s="90"/>
      <c r="X293" s="91"/>
      <c r="Y293" s="37"/>
      <c r="Z293" s="37"/>
      <c r="AA293" s="37"/>
      <c r="AB293" s="37"/>
      <c r="AC293" s="37"/>
      <c r="AD293" s="37"/>
      <c r="AE293" s="37"/>
      <c r="AT293" s="16" t="s">
        <v>152</v>
      </c>
      <c r="AU293" s="16" t="s">
        <v>87</v>
      </c>
    </row>
    <row r="294" s="2" customFormat="1">
      <c r="A294" s="37"/>
      <c r="B294" s="38"/>
      <c r="C294" s="39"/>
      <c r="D294" s="234" t="s">
        <v>161</v>
      </c>
      <c r="E294" s="39"/>
      <c r="F294" s="239" t="s">
        <v>420</v>
      </c>
      <c r="G294" s="39"/>
      <c r="H294" s="39"/>
      <c r="I294" s="236"/>
      <c r="J294" s="236"/>
      <c r="K294" s="39"/>
      <c r="L294" s="39"/>
      <c r="M294" s="43"/>
      <c r="N294" s="237"/>
      <c r="O294" s="238"/>
      <c r="P294" s="90"/>
      <c r="Q294" s="90"/>
      <c r="R294" s="90"/>
      <c r="S294" s="90"/>
      <c r="T294" s="90"/>
      <c r="U294" s="90"/>
      <c r="V294" s="90"/>
      <c r="W294" s="90"/>
      <c r="X294" s="91"/>
      <c r="Y294" s="37"/>
      <c r="Z294" s="37"/>
      <c r="AA294" s="37"/>
      <c r="AB294" s="37"/>
      <c r="AC294" s="37"/>
      <c r="AD294" s="37"/>
      <c r="AE294" s="37"/>
      <c r="AT294" s="16" t="s">
        <v>161</v>
      </c>
      <c r="AU294" s="16" t="s">
        <v>87</v>
      </c>
    </row>
    <row r="295" s="2" customFormat="1">
      <c r="A295" s="37"/>
      <c r="B295" s="38"/>
      <c r="C295" s="262" t="s">
        <v>421</v>
      </c>
      <c r="D295" s="262" t="s">
        <v>362</v>
      </c>
      <c r="E295" s="263" t="s">
        <v>422</v>
      </c>
      <c r="F295" s="264" t="s">
        <v>423</v>
      </c>
      <c r="G295" s="265" t="s">
        <v>148</v>
      </c>
      <c r="H295" s="266">
        <v>2046</v>
      </c>
      <c r="I295" s="267"/>
      <c r="J295" s="268"/>
      <c r="K295" s="269">
        <f>ROUND(P295*H295,2)</f>
        <v>0</v>
      </c>
      <c r="L295" s="264" t="s">
        <v>424</v>
      </c>
      <c r="M295" s="270"/>
      <c r="N295" s="271" t="s">
        <v>1</v>
      </c>
      <c r="O295" s="228" t="s">
        <v>40</v>
      </c>
      <c r="P295" s="229">
        <f>I295+J295</f>
        <v>0</v>
      </c>
      <c r="Q295" s="229">
        <f>ROUND(I295*H295,2)</f>
        <v>0</v>
      </c>
      <c r="R295" s="229">
        <f>ROUND(J295*H295,2)</f>
        <v>0</v>
      </c>
      <c r="S295" s="90"/>
      <c r="T295" s="230">
        <f>S295*H295</f>
        <v>0</v>
      </c>
      <c r="U295" s="230">
        <v>0.00020000000000000001</v>
      </c>
      <c r="V295" s="230">
        <f>U295*H295</f>
        <v>0.40920000000000001</v>
      </c>
      <c r="W295" s="230">
        <v>0</v>
      </c>
      <c r="X295" s="231">
        <f>W295*H295</f>
        <v>0</v>
      </c>
      <c r="Y295" s="37"/>
      <c r="Z295" s="37"/>
      <c r="AA295" s="37"/>
      <c r="AB295" s="37"/>
      <c r="AC295" s="37"/>
      <c r="AD295" s="37"/>
      <c r="AE295" s="37"/>
      <c r="AR295" s="232" t="s">
        <v>189</v>
      </c>
      <c r="AT295" s="232" t="s">
        <v>362</v>
      </c>
      <c r="AU295" s="232" t="s">
        <v>87</v>
      </c>
      <c r="AY295" s="16" t="s">
        <v>143</v>
      </c>
      <c r="BE295" s="233">
        <f>IF(O295="základní",K295,0)</f>
        <v>0</v>
      </c>
      <c r="BF295" s="233">
        <f>IF(O295="snížená",K295,0)</f>
        <v>0</v>
      </c>
      <c r="BG295" s="233">
        <f>IF(O295="zákl. přenesená",K295,0)</f>
        <v>0</v>
      </c>
      <c r="BH295" s="233">
        <f>IF(O295="sníž. přenesená",K295,0)</f>
        <v>0</v>
      </c>
      <c r="BI295" s="233">
        <f>IF(O295="nulová",K295,0)</f>
        <v>0</v>
      </c>
      <c r="BJ295" s="16" t="s">
        <v>85</v>
      </c>
      <c r="BK295" s="233">
        <f>ROUND(P295*H295,2)</f>
        <v>0</v>
      </c>
      <c r="BL295" s="16" t="s">
        <v>150</v>
      </c>
      <c r="BM295" s="232" t="s">
        <v>425</v>
      </c>
    </row>
    <row r="296" s="2" customFormat="1">
      <c r="A296" s="37"/>
      <c r="B296" s="38"/>
      <c r="C296" s="39"/>
      <c r="D296" s="234" t="s">
        <v>152</v>
      </c>
      <c r="E296" s="39"/>
      <c r="F296" s="235" t="s">
        <v>423</v>
      </c>
      <c r="G296" s="39"/>
      <c r="H296" s="39"/>
      <c r="I296" s="236"/>
      <c r="J296" s="236"/>
      <c r="K296" s="39"/>
      <c r="L296" s="39"/>
      <c r="M296" s="43"/>
      <c r="N296" s="237"/>
      <c r="O296" s="238"/>
      <c r="P296" s="90"/>
      <c r="Q296" s="90"/>
      <c r="R296" s="90"/>
      <c r="S296" s="90"/>
      <c r="T296" s="90"/>
      <c r="U296" s="90"/>
      <c r="V296" s="90"/>
      <c r="W296" s="90"/>
      <c r="X296" s="91"/>
      <c r="Y296" s="37"/>
      <c r="Z296" s="37"/>
      <c r="AA296" s="37"/>
      <c r="AB296" s="37"/>
      <c r="AC296" s="37"/>
      <c r="AD296" s="37"/>
      <c r="AE296" s="37"/>
      <c r="AT296" s="16" t="s">
        <v>152</v>
      </c>
      <c r="AU296" s="16" t="s">
        <v>87</v>
      </c>
    </row>
    <row r="297" s="2" customFormat="1">
      <c r="A297" s="37"/>
      <c r="B297" s="38"/>
      <c r="C297" s="39"/>
      <c r="D297" s="234" t="s">
        <v>161</v>
      </c>
      <c r="E297" s="39"/>
      <c r="F297" s="239" t="s">
        <v>426</v>
      </c>
      <c r="G297" s="39"/>
      <c r="H297" s="39"/>
      <c r="I297" s="236"/>
      <c r="J297" s="236"/>
      <c r="K297" s="39"/>
      <c r="L297" s="39"/>
      <c r="M297" s="43"/>
      <c r="N297" s="237"/>
      <c r="O297" s="238"/>
      <c r="P297" s="90"/>
      <c r="Q297" s="90"/>
      <c r="R297" s="90"/>
      <c r="S297" s="90"/>
      <c r="T297" s="90"/>
      <c r="U297" s="90"/>
      <c r="V297" s="90"/>
      <c r="W297" s="90"/>
      <c r="X297" s="91"/>
      <c r="Y297" s="37"/>
      <c r="Z297" s="37"/>
      <c r="AA297" s="37"/>
      <c r="AB297" s="37"/>
      <c r="AC297" s="37"/>
      <c r="AD297" s="37"/>
      <c r="AE297" s="37"/>
      <c r="AT297" s="16" t="s">
        <v>161</v>
      </c>
      <c r="AU297" s="16" t="s">
        <v>87</v>
      </c>
    </row>
    <row r="298" s="2" customFormat="1">
      <c r="A298" s="37"/>
      <c r="B298" s="38"/>
      <c r="C298" s="220" t="s">
        <v>427</v>
      </c>
      <c r="D298" s="220" t="s">
        <v>145</v>
      </c>
      <c r="E298" s="221" t="s">
        <v>428</v>
      </c>
      <c r="F298" s="222" t="s">
        <v>429</v>
      </c>
      <c r="G298" s="223" t="s">
        <v>148</v>
      </c>
      <c r="H298" s="224">
        <v>2046</v>
      </c>
      <c r="I298" s="225"/>
      <c r="J298" s="225"/>
      <c r="K298" s="226">
        <f>ROUND(P298*H298,2)</f>
        <v>0</v>
      </c>
      <c r="L298" s="222" t="s">
        <v>424</v>
      </c>
      <c r="M298" s="43"/>
      <c r="N298" s="227" t="s">
        <v>1</v>
      </c>
      <c r="O298" s="228" t="s">
        <v>40</v>
      </c>
      <c r="P298" s="229">
        <f>I298+J298</f>
        <v>0</v>
      </c>
      <c r="Q298" s="229">
        <f>ROUND(I298*H298,2)</f>
        <v>0</v>
      </c>
      <c r="R298" s="229">
        <f>ROUND(J298*H298,2)</f>
        <v>0</v>
      </c>
      <c r="S298" s="90"/>
      <c r="T298" s="230">
        <f>S298*H298</f>
        <v>0</v>
      </c>
      <c r="U298" s="230">
        <v>0.00022000000000000001</v>
      </c>
      <c r="V298" s="230">
        <f>U298*H298</f>
        <v>0.45012000000000002</v>
      </c>
      <c r="W298" s="230">
        <v>0</v>
      </c>
      <c r="X298" s="231">
        <f>W298*H298</f>
        <v>0</v>
      </c>
      <c r="Y298" s="37"/>
      <c r="Z298" s="37"/>
      <c r="AA298" s="37"/>
      <c r="AB298" s="37"/>
      <c r="AC298" s="37"/>
      <c r="AD298" s="37"/>
      <c r="AE298" s="37"/>
      <c r="AR298" s="232" t="s">
        <v>150</v>
      </c>
      <c r="AT298" s="232" t="s">
        <v>145</v>
      </c>
      <c r="AU298" s="232" t="s">
        <v>87</v>
      </c>
      <c r="AY298" s="16" t="s">
        <v>143</v>
      </c>
      <c r="BE298" s="233">
        <f>IF(O298="základní",K298,0)</f>
        <v>0</v>
      </c>
      <c r="BF298" s="233">
        <f>IF(O298="snížená",K298,0)</f>
        <v>0</v>
      </c>
      <c r="BG298" s="233">
        <f>IF(O298="zákl. přenesená",K298,0)</f>
        <v>0</v>
      </c>
      <c r="BH298" s="233">
        <f>IF(O298="sníž. přenesená",K298,0)</f>
        <v>0</v>
      </c>
      <c r="BI298" s="233">
        <f>IF(O298="nulová",K298,0)</f>
        <v>0</v>
      </c>
      <c r="BJ298" s="16" t="s">
        <v>85</v>
      </c>
      <c r="BK298" s="233">
        <f>ROUND(P298*H298,2)</f>
        <v>0</v>
      </c>
      <c r="BL298" s="16" t="s">
        <v>150</v>
      </c>
      <c r="BM298" s="232" t="s">
        <v>430</v>
      </c>
    </row>
    <row r="299" s="2" customFormat="1">
      <c r="A299" s="37"/>
      <c r="B299" s="38"/>
      <c r="C299" s="39"/>
      <c r="D299" s="234" t="s">
        <v>152</v>
      </c>
      <c r="E299" s="39"/>
      <c r="F299" s="235" t="s">
        <v>431</v>
      </c>
      <c r="G299" s="39"/>
      <c r="H299" s="39"/>
      <c r="I299" s="236"/>
      <c r="J299" s="236"/>
      <c r="K299" s="39"/>
      <c r="L299" s="39"/>
      <c r="M299" s="43"/>
      <c r="N299" s="237"/>
      <c r="O299" s="238"/>
      <c r="P299" s="90"/>
      <c r="Q299" s="90"/>
      <c r="R299" s="90"/>
      <c r="S299" s="90"/>
      <c r="T299" s="90"/>
      <c r="U299" s="90"/>
      <c r="V299" s="90"/>
      <c r="W299" s="90"/>
      <c r="X299" s="91"/>
      <c r="Y299" s="37"/>
      <c r="Z299" s="37"/>
      <c r="AA299" s="37"/>
      <c r="AB299" s="37"/>
      <c r="AC299" s="37"/>
      <c r="AD299" s="37"/>
      <c r="AE299" s="37"/>
      <c r="AT299" s="16" t="s">
        <v>152</v>
      </c>
      <c r="AU299" s="16" t="s">
        <v>87</v>
      </c>
    </row>
    <row r="300" s="2" customFormat="1">
      <c r="A300" s="37"/>
      <c r="B300" s="38"/>
      <c r="C300" s="39"/>
      <c r="D300" s="234" t="s">
        <v>161</v>
      </c>
      <c r="E300" s="39"/>
      <c r="F300" s="239" t="s">
        <v>432</v>
      </c>
      <c r="G300" s="39"/>
      <c r="H300" s="39"/>
      <c r="I300" s="236"/>
      <c r="J300" s="236"/>
      <c r="K300" s="39"/>
      <c r="L300" s="39"/>
      <c r="M300" s="43"/>
      <c r="N300" s="237"/>
      <c r="O300" s="238"/>
      <c r="P300" s="90"/>
      <c r="Q300" s="90"/>
      <c r="R300" s="90"/>
      <c r="S300" s="90"/>
      <c r="T300" s="90"/>
      <c r="U300" s="90"/>
      <c r="V300" s="90"/>
      <c r="W300" s="90"/>
      <c r="X300" s="91"/>
      <c r="Y300" s="37"/>
      <c r="Z300" s="37"/>
      <c r="AA300" s="37"/>
      <c r="AB300" s="37"/>
      <c r="AC300" s="37"/>
      <c r="AD300" s="37"/>
      <c r="AE300" s="37"/>
      <c r="AT300" s="16" t="s">
        <v>161</v>
      </c>
      <c r="AU300" s="16" t="s">
        <v>87</v>
      </c>
    </row>
    <row r="301" s="13" customFormat="1">
      <c r="A301" s="13"/>
      <c r="B301" s="240"/>
      <c r="C301" s="241"/>
      <c r="D301" s="234" t="s">
        <v>236</v>
      </c>
      <c r="E301" s="242" t="s">
        <v>1</v>
      </c>
      <c r="F301" s="243" t="s">
        <v>433</v>
      </c>
      <c r="G301" s="241"/>
      <c r="H301" s="244">
        <v>2046</v>
      </c>
      <c r="I301" s="245"/>
      <c r="J301" s="245"/>
      <c r="K301" s="241"/>
      <c r="L301" s="241"/>
      <c r="M301" s="246"/>
      <c r="N301" s="247"/>
      <c r="O301" s="248"/>
      <c r="P301" s="248"/>
      <c r="Q301" s="248"/>
      <c r="R301" s="248"/>
      <c r="S301" s="248"/>
      <c r="T301" s="248"/>
      <c r="U301" s="248"/>
      <c r="V301" s="248"/>
      <c r="W301" s="248"/>
      <c r="X301" s="249"/>
      <c r="Y301" s="13"/>
      <c r="Z301" s="13"/>
      <c r="AA301" s="13"/>
      <c r="AB301" s="13"/>
      <c r="AC301" s="13"/>
      <c r="AD301" s="13"/>
      <c r="AE301" s="13"/>
      <c r="AT301" s="250" t="s">
        <v>236</v>
      </c>
      <c r="AU301" s="250" t="s">
        <v>87</v>
      </c>
      <c r="AV301" s="13" t="s">
        <v>87</v>
      </c>
      <c r="AW301" s="13" t="s">
        <v>5</v>
      </c>
      <c r="AX301" s="13" t="s">
        <v>85</v>
      </c>
      <c r="AY301" s="250" t="s">
        <v>143</v>
      </c>
    </row>
    <row r="302" s="2" customFormat="1">
      <c r="A302" s="37"/>
      <c r="B302" s="38"/>
      <c r="C302" s="220" t="s">
        <v>434</v>
      </c>
      <c r="D302" s="220" t="s">
        <v>145</v>
      </c>
      <c r="E302" s="221" t="s">
        <v>435</v>
      </c>
      <c r="F302" s="222" t="s">
        <v>436</v>
      </c>
      <c r="G302" s="223" t="s">
        <v>148</v>
      </c>
      <c r="H302" s="224">
        <v>1860</v>
      </c>
      <c r="I302" s="225"/>
      <c r="J302" s="225"/>
      <c r="K302" s="226">
        <f>ROUND(P302*H302,2)</f>
        <v>0</v>
      </c>
      <c r="L302" s="222" t="s">
        <v>1</v>
      </c>
      <c r="M302" s="43"/>
      <c r="N302" s="227" t="s">
        <v>1</v>
      </c>
      <c r="O302" s="228" t="s">
        <v>40</v>
      </c>
      <c r="P302" s="229">
        <f>I302+J302</f>
        <v>0</v>
      </c>
      <c r="Q302" s="229">
        <f>ROUND(I302*H302,2)</f>
        <v>0</v>
      </c>
      <c r="R302" s="229">
        <f>ROUND(J302*H302,2)</f>
        <v>0</v>
      </c>
      <c r="S302" s="90"/>
      <c r="T302" s="230">
        <f>S302*H302</f>
        <v>0</v>
      </c>
      <c r="U302" s="230">
        <v>0</v>
      </c>
      <c r="V302" s="230">
        <f>U302*H302</f>
        <v>0</v>
      </c>
      <c r="W302" s="230">
        <v>0</v>
      </c>
      <c r="X302" s="231">
        <f>W302*H302</f>
        <v>0</v>
      </c>
      <c r="Y302" s="37"/>
      <c r="Z302" s="37"/>
      <c r="AA302" s="37"/>
      <c r="AB302" s="37"/>
      <c r="AC302" s="37"/>
      <c r="AD302" s="37"/>
      <c r="AE302" s="37"/>
      <c r="AR302" s="232" t="s">
        <v>150</v>
      </c>
      <c r="AT302" s="232" t="s">
        <v>145</v>
      </c>
      <c r="AU302" s="232" t="s">
        <v>87</v>
      </c>
      <c r="AY302" s="16" t="s">
        <v>143</v>
      </c>
      <c r="BE302" s="233">
        <f>IF(O302="základní",K302,0)</f>
        <v>0</v>
      </c>
      <c r="BF302" s="233">
        <f>IF(O302="snížená",K302,0)</f>
        <v>0</v>
      </c>
      <c r="BG302" s="233">
        <f>IF(O302="zákl. přenesená",K302,0)</f>
        <v>0</v>
      </c>
      <c r="BH302" s="233">
        <f>IF(O302="sníž. přenesená",K302,0)</f>
        <v>0</v>
      </c>
      <c r="BI302" s="233">
        <f>IF(O302="nulová",K302,0)</f>
        <v>0</v>
      </c>
      <c r="BJ302" s="16" t="s">
        <v>85</v>
      </c>
      <c r="BK302" s="233">
        <f>ROUND(P302*H302,2)</f>
        <v>0</v>
      </c>
      <c r="BL302" s="16" t="s">
        <v>150</v>
      </c>
      <c r="BM302" s="232" t="s">
        <v>437</v>
      </c>
    </row>
    <row r="303" s="2" customFormat="1">
      <c r="A303" s="37"/>
      <c r="B303" s="38"/>
      <c r="C303" s="39"/>
      <c r="D303" s="234" t="s">
        <v>152</v>
      </c>
      <c r="E303" s="39"/>
      <c r="F303" s="235" t="s">
        <v>438</v>
      </c>
      <c r="G303" s="39"/>
      <c r="H303" s="39"/>
      <c r="I303" s="236"/>
      <c r="J303" s="236"/>
      <c r="K303" s="39"/>
      <c r="L303" s="39"/>
      <c r="M303" s="43"/>
      <c r="N303" s="237"/>
      <c r="O303" s="238"/>
      <c r="P303" s="90"/>
      <c r="Q303" s="90"/>
      <c r="R303" s="90"/>
      <c r="S303" s="90"/>
      <c r="T303" s="90"/>
      <c r="U303" s="90"/>
      <c r="V303" s="90"/>
      <c r="W303" s="90"/>
      <c r="X303" s="91"/>
      <c r="Y303" s="37"/>
      <c r="Z303" s="37"/>
      <c r="AA303" s="37"/>
      <c r="AB303" s="37"/>
      <c r="AC303" s="37"/>
      <c r="AD303" s="37"/>
      <c r="AE303" s="37"/>
      <c r="AT303" s="16" t="s">
        <v>152</v>
      </c>
      <c r="AU303" s="16" t="s">
        <v>87</v>
      </c>
    </row>
    <row r="304" s="12" customFormat="1" ht="22.8" customHeight="1">
      <c r="A304" s="12"/>
      <c r="B304" s="203"/>
      <c r="C304" s="204"/>
      <c r="D304" s="205" t="s">
        <v>76</v>
      </c>
      <c r="E304" s="218" t="s">
        <v>87</v>
      </c>
      <c r="F304" s="218" t="s">
        <v>439</v>
      </c>
      <c r="G304" s="204"/>
      <c r="H304" s="204"/>
      <c r="I304" s="207"/>
      <c r="J304" s="207"/>
      <c r="K304" s="219">
        <f>BK304</f>
        <v>0</v>
      </c>
      <c r="L304" s="204"/>
      <c r="M304" s="209"/>
      <c r="N304" s="210"/>
      <c r="O304" s="211"/>
      <c r="P304" s="211"/>
      <c r="Q304" s="212">
        <f>SUM(Q305:Q315)</f>
        <v>0</v>
      </c>
      <c r="R304" s="212">
        <f>SUM(R305:R315)</f>
        <v>0</v>
      </c>
      <c r="S304" s="211"/>
      <c r="T304" s="213">
        <f>SUM(T305:T315)</f>
        <v>0</v>
      </c>
      <c r="U304" s="211"/>
      <c r="V304" s="213">
        <f>SUM(V305:V315)</f>
        <v>89.439175500000019</v>
      </c>
      <c r="W304" s="211"/>
      <c r="X304" s="214">
        <f>SUM(X305:X315)</f>
        <v>0</v>
      </c>
      <c r="Y304" s="12"/>
      <c r="Z304" s="12"/>
      <c r="AA304" s="12"/>
      <c r="AB304" s="12"/>
      <c r="AC304" s="12"/>
      <c r="AD304" s="12"/>
      <c r="AE304" s="12"/>
      <c r="AR304" s="215" t="s">
        <v>85</v>
      </c>
      <c r="AT304" s="216" t="s">
        <v>76</v>
      </c>
      <c r="AU304" s="216" t="s">
        <v>85</v>
      </c>
      <c r="AY304" s="215" t="s">
        <v>143</v>
      </c>
      <c r="BK304" s="217">
        <f>SUM(BK305:BK315)</f>
        <v>0</v>
      </c>
    </row>
    <row r="305" s="2" customFormat="1">
      <c r="A305" s="37"/>
      <c r="B305" s="38"/>
      <c r="C305" s="220" t="s">
        <v>440</v>
      </c>
      <c r="D305" s="220" t="s">
        <v>145</v>
      </c>
      <c r="E305" s="221" t="s">
        <v>441</v>
      </c>
      <c r="F305" s="222" t="s">
        <v>442</v>
      </c>
      <c r="G305" s="223" t="s">
        <v>201</v>
      </c>
      <c r="H305" s="224">
        <v>325</v>
      </c>
      <c r="I305" s="225"/>
      <c r="J305" s="225"/>
      <c r="K305" s="226">
        <f>ROUND(P305*H305,2)</f>
        <v>0</v>
      </c>
      <c r="L305" s="222" t="s">
        <v>149</v>
      </c>
      <c r="M305" s="43"/>
      <c r="N305" s="227" t="s">
        <v>1</v>
      </c>
      <c r="O305" s="228" t="s">
        <v>40</v>
      </c>
      <c r="P305" s="229">
        <f>I305+J305</f>
        <v>0</v>
      </c>
      <c r="Q305" s="229">
        <f>ROUND(I305*H305,2)</f>
        <v>0</v>
      </c>
      <c r="R305" s="229">
        <f>ROUND(J305*H305,2)</f>
        <v>0</v>
      </c>
      <c r="S305" s="90"/>
      <c r="T305" s="230">
        <f>S305*H305</f>
        <v>0</v>
      </c>
      <c r="U305" s="230">
        <v>0.27378000000000002</v>
      </c>
      <c r="V305" s="230">
        <f>U305*H305</f>
        <v>88.978500000000011</v>
      </c>
      <c r="W305" s="230">
        <v>0</v>
      </c>
      <c r="X305" s="231">
        <f>W305*H305</f>
        <v>0</v>
      </c>
      <c r="Y305" s="37"/>
      <c r="Z305" s="37"/>
      <c r="AA305" s="37"/>
      <c r="AB305" s="37"/>
      <c r="AC305" s="37"/>
      <c r="AD305" s="37"/>
      <c r="AE305" s="37"/>
      <c r="AR305" s="232" t="s">
        <v>150</v>
      </c>
      <c r="AT305" s="232" t="s">
        <v>145</v>
      </c>
      <c r="AU305" s="232" t="s">
        <v>87</v>
      </c>
      <c r="AY305" s="16" t="s">
        <v>143</v>
      </c>
      <c r="BE305" s="233">
        <f>IF(O305="základní",K305,0)</f>
        <v>0</v>
      </c>
      <c r="BF305" s="233">
        <f>IF(O305="snížená",K305,0)</f>
        <v>0</v>
      </c>
      <c r="BG305" s="233">
        <f>IF(O305="zákl. přenesená",K305,0)</f>
        <v>0</v>
      </c>
      <c r="BH305" s="233">
        <f>IF(O305="sníž. přenesená",K305,0)</f>
        <v>0</v>
      </c>
      <c r="BI305" s="233">
        <f>IF(O305="nulová",K305,0)</f>
        <v>0</v>
      </c>
      <c r="BJ305" s="16" t="s">
        <v>85</v>
      </c>
      <c r="BK305" s="233">
        <f>ROUND(P305*H305,2)</f>
        <v>0</v>
      </c>
      <c r="BL305" s="16" t="s">
        <v>150</v>
      </c>
      <c r="BM305" s="232" t="s">
        <v>443</v>
      </c>
    </row>
    <row r="306" s="2" customFormat="1">
      <c r="A306" s="37"/>
      <c r="B306" s="38"/>
      <c r="C306" s="39"/>
      <c r="D306" s="234" t="s">
        <v>152</v>
      </c>
      <c r="E306" s="39"/>
      <c r="F306" s="235" t="s">
        <v>444</v>
      </c>
      <c r="G306" s="39"/>
      <c r="H306" s="39"/>
      <c r="I306" s="236"/>
      <c r="J306" s="236"/>
      <c r="K306" s="39"/>
      <c r="L306" s="39"/>
      <c r="M306" s="43"/>
      <c r="N306" s="237"/>
      <c r="O306" s="238"/>
      <c r="P306" s="90"/>
      <c r="Q306" s="90"/>
      <c r="R306" s="90"/>
      <c r="S306" s="90"/>
      <c r="T306" s="90"/>
      <c r="U306" s="90"/>
      <c r="V306" s="90"/>
      <c r="W306" s="90"/>
      <c r="X306" s="91"/>
      <c r="Y306" s="37"/>
      <c r="Z306" s="37"/>
      <c r="AA306" s="37"/>
      <c r="AB306" s="37"/>
      <c r="AC306" s="37"/>
      <c r="AD306" s="37"/>
      <c r="AE306" s="37"/>
      <c r="AT306" s="16" t="s">
        <v>152</v>
      </c>
      <c r="AU306" s="16" t="s">
        <v>87</v>
      </c>
    </row>
    <row r="307" s="2" customFormat="1">
      <c r="A307" s="37"/>
      <c r="B307" s="38"/>
      <c r="C307" s="39"/>
      <c r="D307" s="234" t="s">
        <v>154</v>
      </c>
      <c r="E307" s="39"/>
      <c r="F307" s="239" t="s">
        <v>445</v>
      </c>
      <c r="G307" s="39"/>
      <c r="H307" s="39"/>
      <c r="I307" s="236"/>
      <c r="J307" s="236"/>
      <c r="K307" s="39"/>
      <c r="L307" s="39"/>
      <c r="M307" s="43"/>
      <c r="N307" s="237"/>
      <c r="O307" s="238"/>
      <c r="P307" s="90"/>
      <c r="Q307" s="90"/>
      <c r="R307" s="90"/>
      <c r="S307" s="90"/>
      <c r="T307" s="90"/>
      <c r="U307" s="90"/>
      <c r="V307" s="90"/>
      <c r="W307" s="90"/>
      <c r="X307" s="91"/>
      <c r="Y307" s="37"/>
      <c r="Z307" s="37"/>
      <c r="AA307" s="37"/>
      <c r="AB307" s="37"/>
      <c r="AC307" s="37"/>
      <c r="AD307" s="37"/>
      <c r="AE307" s="37"/>
      <c r="AT307" s="16" t="s">
        <v>154</v>
      </c>
      <c r="AU307" s="16" t="s">
        <v>87</v>
      </c>
    </row>
    <row r="308" s="2" customFormat="1">
      <c r="A308" s="37"/>
      <c r="B308" s="38"/>
      <c r="C308" s="220" t="s">
        <v>446</v>
      </c>
      <c r="D308" s="220" t="s">
        <v>145</v>
      </c>
      <c r="E308" s="221" t="s">
        <v>447</v>
      </c>
      <c r="F308" s="222" t="s">
        <v>448</v>
      </c>
      <c r="G308" s="223" t="s">
        <v>148</v>
      </c>
      <c r="H308" s="224">
        <v>930</v>
      </c>
      <c r="I308" s="225"/>
      <c r="J308" s="225"/>
      <c r="K308" s="226">
        <f>ROUND(P308*H308,2)</f>
        <v>0</v>
      </c>
      <c r="L308" s="222" t="s">
        <v>149</v>
      </c>
      <c r="M308" s="43"/>
      <c r="N308" s="227" t="s">
        <v>1</v>
      </c>
      <c r="O308" s="228" t="s">
        <v>40</v>
      </c>
      <c r="P308" s="229">
        <f>I308+J308</f>
        <v>0</v>
      </c>
      <c r="Q308" s="229">
        <f>ROUND(I308*H308,2)</f>
        <v>0</v>
      </c>
      <c r="R308" s="229">
        <f>ROUND(J308*H308,2)</f>
        <v>0</v>
      </c>
      <c r="S308" s="90"/>
      <c r="T308" s="230">
        <f>S308*H308</f>
        <v>0</v>
      </c>
      <c r="U308" s="230">
        <v>0.00013999999999999999</v>
      </c>
      <c r="V308" s="230">
        <f>U308*H308</f>
        <v>0.13019999999999998</v>
      </c>
      <c r="W308" s="230">
        <v>0</v>
      </c>
      <c r="X308" s="231">
        <f>W308*H308</f>
        <v>0</v>
      </c>
      <c r="Y308" s="37"/>
      <c r="Z308" s="37"/>
      <c r="AA308" s="37"/>
      <c r="AB308" s="37"/>
      <c r="AC308" s="37"/>
      <c r="AD308" s="37"/>
      <c r="AE308" s="37"/>
      <c r="AR308" s="232" t="s">
        <v>150</v>
      </c>
      <c r="AT308" s="232" t="s">
        <v>145</v>
      </c>
      <c r="AU308" s="232" t="s">
        <v>87</v>
      </c>
      <c r="AY308" s="16" t="s">
        <v>143</v>
      </c>
      <c r="BE308" s="233">
        <f>IF(O308="základní",K308,0)</f>
        <v>0</v>
      </c>
      <c r="BF308" s="233">
        <f>IF(O308="snížená",K308,0)</f>
        <v>0</v>
      </c>
      <c r="BG308" s="233">
        <f>IF(O308="zákl. přenesená",K308,0)</f>
        <v>0</v>
      </c>
      <c r="BH308" s="233">
        <f>IF(O308="sníž. přenesená",K308,0)</f>
        <v>0</v>
      </c>
      <c r="BI308" s="233">
        <f>IF(O308="nulová",K308,0)</f>
        <v>0</v>
      </c>
      <c r="BJ308" s="16" t="s">
        <v>85</v>
      </c>
      <c r="BK308" s="233">
        <f>ROUND(P308*H308,2)</f>
        <v>0</v>
      </c>
      <c r="BL308" s="16" t="s">
        <v>150</v>
      </c>
      <c r="BM308" s="232" t="s">
        <v>449</v>
      </c>
    </row>
    <row r="309" s="2" customFormat="1">
      <c r="A309" s="37"/>
      <c r="B309" s="38"/>
      <c r="C309" s="39"/>
      <c r="D309" s="234" t="s">
        <v>152</v>
      </c>
      <c r="E309" s="39"/>
      <c r="F309" s="235" t="s">
        <v>450</v>
      </c>
      <c r="G309" s="39"/>
      <c r="H309" s="39"/>
      <c r="I309" s="236"/>
      <c r="J309" s="236"/>
      <c r="K309" s="39"/>
      <c r="L309" s="39"/>
      <c r="M309" s="43"/>
      <c r="N309" s="237"/>
      <c r="O309" s="238"/>
      <c r="P309" s="90"/>
      <c r="Q309" s="90"/>
      <c r="R309" s="90"/>
      <c r="S309" s="90"/>
      <c r="T309" s="90"/>
      <c r="U309" s="90"/>
      <c r="V309" s="90"/>
      <c r="W309" s="90"/>
      <c r="X309" s="91"/>
      <c r="Y309" s="37"/>
      <c r="Z309" s="37"/>
      <c r="AA309" s="37"/>
      <c r="AB309" s="37"/>
      <c r="AC309" s="37"/>
      <c r="AD309" s="37"/>
      <c r="AE309" s="37"/>
      <c r="AT309" s="16" t="s">
        <v>152</v>
      </c>
      <c r="AU309" s="16" t="s">
        <v>87</v>
      </c>
    </row>
    <row r="310" s="2" customFormat="1">
      <c r="A310" s="37"/>
      <c r="B310" s="38"/>
      <c r="C310" s="39"/>
      <c r="D310" s="234" t="s">
        <v>154</v>
      </c>
      <c r="E310" s="39"/>
      <c r="F310" s="239" t="s">
        <v>451</v>
      </c>
      <c r="G310" s="39"/>
      <c r="H310" s="39"/>
      <c r="I310" s="236"/>
      <c r="J310" s="236"/>
      <c r="K310" s="39"/>
      <c r="L310" s="39"/>
      <c r="M310" s="43"/>
      <c r="N310" s="237"/>
      <c r="O310" s="238"/>
      <c r="P310" s="90"/>
      <c r="Q310" s="90"/>
      <c r="R310" s="90"/>
      <c r="S310" s="90"/>
      <c r="T310" s="90"/>
      <c r="U310" s="90"/>
      <c r="V310" s="90"/>
      <c r="W310" s="90"/>
      <c r="X310" s="91"/>
      <c r="Y310" s="37"/>
      <c r="Z310" s="37"/>
      <c r="AA310" s="37"/>
      <c r="AB310" s="37"/>
      <c r="AC310" s="37"/>
      <c r="AD310" s="37"/>
      <c r="AE310" s="37"/>
      <c r="AT310" s="16" t="s">
        <v>154</v>
      </c>
      <c r="AU310" s="16" t="s">
        <v>87</v>
      </c>
    </row>
    <row r="311" s="2" customFormat="1">
      <c r="A311" s="37"/>
      <c r="B311" s="38"/>
      <c r="C311" s="39"/>
      <c r="D311" s="234" t="s">
        <v>161</v>
      </c>
      <c r="E311" s="39"/>
      <c r="F311" s="239" t="s">
        <v>452</v>
      </c>
      <c r="G311" s="39"/>
      <c r="H311" s="39"/>
      <c r="I311" s="236"/>
      <c r="J311" s="236"/>
      <c r="K311" s="39"/>
      <c r="L311" s="39"/>
      <c r="M311" s="43"/>
      <c r="N311" s="237"/>
      <c r="O311" s="238"/>
      <c r="P311" s="90"/>
      <c r="Q311" s="90"/>
      <c r="R311" s="90"/>
      <c r="S311" s="90"/>
      <c r="T311" s="90"/>
      <c r="U311" s="90"/>
      <c r="V311" s="90"/>
      <c r="W311" s="90"/>
      <c r="X311" s="91"/>
      <c r="Y311" s="37"/>
      <c r="Z311" s="37"/>
      <c r="AA311" s="37"/>
      <c r="AB311" s="37"/>
      <c r="AC311" s="37"/>
      <c r="AD311" s="37"/>
      <c r="AE311" s="37"/>
      <c r="AT311" s="16" t="s">
        <v>161</v>
      </c>
      <c r="AU311" s="16" t="s">
        <v>87</v>
      </c>
    </row>
    <row r="312" s="2" customFormat="1">
      <c r="A312" s="37"/>
      <c r="B312" s="38"/>
      <c r="C312" s="262" t="s">
        <v>453</v>
      </c>
      <c r="D312" s="262" t="s">
        <v>362</v>
      </c>
      <c r="E312" s="263" t="s">
        <v>454</v>
      </c>
      <c r="F312" s="264" t="s">
        <v>455</v>
      </c>
      <c r="G312" s="265" t="s">
        <v>148</v>
      </c>
      <c r="H312" s="266">
        <v>1101.585</v>
      </c>
      <c r="I312" s="267"/>
      <c r="J312" s="268"/>
      <c r="K312" s="269">
        <f>ROUND(P312*H312,2)</f>
        <v>0</v>
      </c>
      <c r="L312" s="264" t="s">
        <v>1</v>
      </c>
      <c r="M312" s="270"/>
      <c r="N312" s="271" t="s">
        <v>1</v>
      </c>
      <c r="O312" s="228" t="s">
        <v>40</v>
      </c>
      <c r="P312" s="229">
        <f>I312+J312</f>
        <v>0</v>
      </c>
      <c r="Q312" s="229">
        <f>ROUND(I312*H312,2)</f>
        <v>0</v>
      </c>
      <c r="R312" s="229">
        <f>ROUND(J312*H312,2)</f>
        <v>0</v>
      </c>
      <c r="S312" s="90"/>
      <c r="T312" s="230">
        <f>S312*H312</f>
        <v>0</v>
      </c>
      <c r="U312" s="230">
        <v>0.00029999999999999997</v>
      </c>
      <c r="V312" s="230">
        <f>U312*H312</f>
        <v>0.33047549999999998</v>
      </c>
      <c r="W312" s="230">
        <v>0</v>
      </c>
      <c r="X312" s="231">
        <f>W312*H312</f>
        <v>0</v>
      </c>
      <c r="Y312" s="37"/>
      <c r="Z312" s="37"/>
      <c r="AA312" s="37"/>
      <c r="AB312" s="37"/>
      <c r="AC312" s="37"/>
      <c r="AD312" s="37"/>
      <c r="AE312" s="37"/>
      <c r="AR312" s="232" t="s">
        <v>189</v>
      </c>
      <c r="AT312" s="232" t="s">
        <v>362</v>
      </c>
      <c r="AU312" s="232" t="s">
        <v>87</v>
      </c>
      <c r="AY312" s="16" t="s">
        <v>143</v>
      </c>
      <c r="BE312" s="233">
        <f>IF(O312="základní",K312,0)</f>
        <v>0</v>
      </c>
      <c r="BF312" s="233">
        <f>IF(O312="snížená",K312,0)</f>
        <v>0</v>
      </c>
      <c r="BG312" s="233">
        <f>IF(O312="zákl. přenesená",K312,0)</f>
        <v>0</v>
      </c>
      <c r="BH312" s="233">
        <f>IF(O312="sníž. přenesená",K312,0)</f>
        <v>0</v>
      </c>
      <c r="BI312" s="233">
        <f>IF(O312="nulová",K312,0)</f>
        <v>0</v>
      </c>
      <c r="BJ312" s="16" t="s">
        <v>85</v>
      </c>
      <c r="BK312" s="233">
        <f>ROUND(P312*H312,2)</f>
        <v>0</v>
      </c>
      <c r="BL312" s="16" t="s">
        <v>150</v>
      </c>
      <c r="BM312" s="232" t="s">
        <v>456</v>
      </c>
    </row>
    <row r="313" s="2" customFormat="1">
      <c r="A313" s="37"/>
      <c r="B313" s="38"/>
      <c r="C313" s="39"/>
      <c r="D313" s="234" t="s">
        <v>152</v>
      </c>
      <c r="E313" s="39"/>
      <c r="F313" s="235" t="s">
        <v>455</v>
      </c>
      <c r="G313" s="39"/>
      <c r="H313" s="39"/>
      <c r="I313" s="236"/>
      <c r="J313" s="236"/>
      <c r="K313" s="39"/>
      <c r="L313" s="39"/>
      <c r="M313" s="43"/>
      <c r="N313" s="237"/>
      <c r="O313" s="238"/>
      <c r="P313" s="90"/>
      <c r="Q313" s="90"/>
      <c r="R313" s="90"/>
      <c r="S313" s="90"/>
      <c r="T313" s="90"/>
      <c r="U313" s="90"/>
      <c r="V313" s="90"/>
      <c r="W313" s="90"/>
      <c r="X313" s="91"/>
      <c r="Y313" s="37"/>
      <c r="Z313" s="37"/>
      <c r="AA313" s="37"/>
      <c r="AB313" s="37"/>
      <c r="AC313" s="37"/>
      <c r="AD313" s="37"/>
      <c r="AE313" s="37"/>
      <c r="AT313" s="16" t="s">
        <v>152</v>
      </c>
      <c r="AU313" s="16" t="s">
        <v>87</v>
      </c>
    </row>
    <row r="314" s="2" customFormat="1">
      <c r="A314" s="37"/>
      <c r="B314" s="38"/>
      <c r="C314" s="39"/>
      <c r="D314" s="234" t="s">
        <v>161</v>
      </c>
      <c r="E314" s="39"/>
      <c r="F314" s="239" t="s">
        <v>457</v>
      </c>
      <c r="G314" s="39"/>
      <c r="H314" s="39"/>
      <c r="I314" s="236"/>
      <c r="J314" s="236"/>
      <c r="K314" s="39"/>
      <c r="L314" s="39"/>
      <c r="M314" s="43"/>
      <c r="N314" s="237"/>
      <c r="O314" s="238"/>
      <c r="P314" s="90"/>
      <c r="Q314" s="90"/>
      <c r="R314" s="90"/>
      <c r="S314" s="90"/>
      <c r="T314" s="90"/>
      <c r="U314" s="90"/>
      <c r="V314" s="90"/>
      <c r="W314" s="90"/>
      <c r="X314" s="91"/>
      <c r="Y314" s="37"/>
      <c r="Z314" s="37"/>
      <c r="AA314" s="37"/>
      <c r="AB314" s="37"/>
      <c r="AC314" s="37"/>
      <c r="AD314" s="37"/>
      <c r="AE314" s="37"/>
      <c r="AT314" s="16" t="s">
        <v>161</v>
      </c>
      <c r="AU314" s="16" t="s">
        <v>87</v>
      </c>
    </row>
    <row r="315" s="13" customFormat="1">
      <c r="A315" s="13"/>
      <c r="B315" s="240"/>
      <c r="C315" s="241"/>
      <c r="D315" s="234" t="s">
        <v>236</v>
      </c>
      <c r="E315" s="241"/>
      <c r="F315" s="243" t="s">
        <v>458</v>
      </c>
      <c r="G315" s="241"/>
      <c r="H315" s="244">
        <v>1101.585</v>
      </c>
      <c r="I315" s="245"/>
      <c r="J315" s="245"/>
      <c r="K315" s="241"/>
      <c r="L315" s="241"/>
      <c r="M315" s="246"/>
      <c r="N315" s="247"/>
      <c r="O315" s="248"/>
      <c r="P315" s="248"/>
      <c r="Q315" s="248"/>
      <c r="R315" s="248"/>
      <c r="S315" s="248"/>
      <c r="T315" s="248"/>
      <c r="U315" s="248"/>
      <c r="V315" s="248"/>
      <c r="W315" s="248"/>
      <c r="X315" s="249"/>
      <c r="Y315" s="13"/>
      <c r="Z315" s="13"/>
      <c r="AA315" s="13"/>
      <c r="AB315" s="13"/>
      <c r="AC315" s="13"/>
      <c r="AD315" s="13"/>
      <c r="AE315" s="13"/>
      <c r="AT315" s="250" t="s">
        <v>236</v>
      </c>
      <c r="AU315" s="250" t="s">
        <v>87</v>
      </c>
      <c r="AV315" s="13" t="s">
        <v>87</v>
      </c>
      <c r="AW315" s="13" t="s">
        <v>4</v>
      </c>
      <c r="AX315" s="13" t="s">
        <v>85</v>
      </c>
      <c r="AY315" s="250" t="s">
        <v>143</v>
      </c>
    </row>
    <row r="316" s="12" customFormat="1" ht="22.8" customHeight="1">
      <c r="A316" s="12"/>
      <c r="B316" s="203"/>
      <c r="C316" s="204"/>
      <c r="D316" s="205" t="s">
        <v>76</v>
      </c>
      <c r="E316" s="218" t="s">
        <v>173</v>
      </c>
      <c r="F316" s="218" t="s">
        <v>459</v>
      </c>
      <c r="G316" s="204"/>
      <c r="H316" s="204"/>
      <c r="I316" s="207"/>
      <c r="J316" s="207"/>
      <c r="K316" s="219">
        <f>BK316</f>
        <v>0</v>
      </c>
      <c r="L316" s="204"/>
      <c r="M316" s="209"/>
      <c r="N316" s="210"/>
      <c r="O316" s="211"/>
      <c r="P316" s="211"/>
      <c r="Q316" s="212">
        <f>SUM(Q317:Q390)</f>
        <v>0</v>
      </c>
      <c r="R316" s="212">
        <f>SUM(R317:R390)</f>
        <v>0</v>
      </c>
      <c r="S316" s="211"/>
      <c r="T316" s="213">
        <f>SUM(T317:T390)</f>
        <v>0</v>
      </c>
      <c r="U316" s="211"/>
      <c r="V316" s="213">
        <f>SUM(V317:V390)</f>
        <v>215.15367699999999</v>
      </c>
      <c r="W316" s="211"/>
      <c r="X316" s="214">
        <f>SUM(X317:X390)</f>
        <v>0</v>
      </c>
      <c r="Y316" s="12"/>
      <c r="Z316" s="12"/>
      <c r="AA316" s="12"/>
      <c r="AB316" s="12"/>
      <c r="AC316" s="12"/>
      <c r="AD316" s="12"/>
      <c r="AE316" s="12"/>
      <c r="AR316" s="215" t="s">
        <v>85</v>
      </c>
      <c r="AT316" s="216" t="s">
        <v>76</v>
      </c>
      <c r="AU316" s="216" t="s">
        <v>85</v>
      </c>
      <c r="AY316" s="215" t="s">
        <v>143</v>
      </c>
      <c r="BK316" s="217">
        <f>SUM(BK317:BK390)</f>
        <v>0</v>
      </c>
    </row>
    <row r="317" s="2" customFormat="1" ht="24.15" customHeight="1">
      <c r="A317" s="37"/>
      <c r="B317" s="38"/>
      <c r="C317" s="220" t="s">
        <v>460</v>
      </c>
      <c r="D317" s="220" t="s">
        <v>145</v>
      </c>
      <c r="E317" s="221" t="s">
        <v>461</v>
      </c>
      <c r="F317" s="222" t="s">
        <v>462</v>
      </c>
      <c r="G317" s="223" t="s">
        <v>148</v>
      </c>
      <c r="H317" s="224">
        <v>33.299999999999997</v>
      </c>
      <c r="I317" s="225"/>
      <c r="J317" s="225"/>
      <c r="K317" s="226">
        <f>ROUND(P317*H317,2)</f>
        <v>0</v>
      </c>
      <c r="L317" s="222" t="s">
        <v>149</v>
      </c>
      <c r="M317" s="43"/>
      <c r="N317" s="227" t="s">
        <v>1</v>
      </c>
      <c r="O317" s="228" t="s">
        <v>40</v>
      </c>
      <c r="P317" s="229">
        <f>I317+J317</f>
        <v>0</v>
      </c>
      <c r="Q317" s="229">
        <f>ROUND(I317*H317,2)</f>
        <v>0</v>
      </c>
      <c r="R317" s="229">
        <f>ROUND(J317*H317,2)</f>
        <v>0</v>
      </c>
      <c r="S317" s="90"/>
      <c r="T317" s="230">
        <f>S317*H317</f>
        <v>0</v>
      </c>
      <c r="U317" s="230">
        <v>0</v>
      </c>
      <c r="V317" s="230">
        <f>U317*H317</f>
        <v>0</v>
      </c>
      <c r="W317" s="230">
        <v>0</v>
      </c>
      <c r="X317" s="231">
        <f>W317*H317</f>
        <v>0</v>
      </c>
      <c r="Y317" s="37"/>
      <c r="Z317" s="37"/>
      <c r="AA317" s="37"/>
      <c r="AB317" s="37"/>
      <c r="AC317" s="37"/>
      <c r="AD317" s="37"/>
      <c r="AE317" s="37"/>
      <c r="AR317" s="232" t="s">
        <v>150</v>
      </c>
      <c r="AT317" s="232" t="s">
        <v>145</v>
      </c>
      <c r="AU317" s="232" t="s">
        <v>87</v>
      </c>
      <c r="AY317" s="16" t="s">
        <v>143</v>
      </c>
      <c r="BE317" s="233">
        <f>IF(O317="základní",K317,0)</f>
        <v>0</v>
      </c>
      <c r="BF317" s="233">
        <f>IF(O317="snížená",K317,0)</f>
        <v>0</v>
      </c>
      <c r="BG317" s="233">
        <f>IF(O317="zákl. přenesená",K317,0)</f>
        <v>0</v>
      </c>
      <c r="BH317" s="233">
        <f>IF(O317="sníž. přenesená",K317,0)</f>
        <v>0</v>
      </c>
      <c r="BI317" s="233">
        <f>IF(O317="nulová",K317,0)</f>
        <v>0</v>
      </c>
      <c r="BJ317" s="16" t="s">
        <v>85</v>
      </c>
      <c r="BK317" s="233">
        <f>ROUND(P317*H317,2)</f>
        <v>0</v>
      </c>
      <c r="BL317" s="16" t="s">
        <v>150</v>
      </c>
      <c r="BM317" s="232" t="s">
        <v>463</v>
      </c>
    </row>
    <row r="318" s="2" customFormat="1">
      <c r="A318" s="37"/>
      <c r="B318" s="38"/>
      <c r="C318" s="39"/>
      <c r="D318" s="234" t="s">
        <v>152</v>
      </c>
      <c r="E318" s="39"/>
      <c r="F318" s="235" t="s">
        <v>464</v>
      </c>
      <c r="G318" s="39"/>
      <c r="H318" s="39"/>
      <c r="I318" s="236"/>
      <c r="J318" s="236"/>
      <c r="K318" s="39"/>
      <c r="L318" s="39"/>
      <c r="M318" s="43"/>
      <c r="N318" s="237"/>
      <c r="O318" s="238"/>
      <c r="P318" s="90"/>
      <c r="Q318" s="90"/>
      <c r="R318" s="90"/>
      <c r="S318" s="90"/>
      <c r="T318" s="90"/>
      <c r="U318" s="90"/>
      <c r="V318" s="90"/>
      <c r="W318" s="90"/>
      <c r="X318" s="91"/>
      <c r="Y318" s="37"/>
      <c r="Z318" s="37"/>
      <c r="AA318" s="37"/>
      <c r="AB318" s="37"/>
      <c r="AC318" s="37"/>
      <c r="AD318" s="37"/>
      <c r="AE318" s="37"/>
      <c r="AT318" s="16" t="s">
        <v>152</v>
      </c>
      <c r="AU318" s="16" t="s">
        <v>87</v>
      </c>
    </row>
    <row r="319" s="2" customFormat="1">
      <c r="A319" s="37"/>
      <c r="B319" s="38"/>
      <c r="C319" s="39"/>
      <c r="D319" s="234" t="s">
        <v>161</v>
      </c>
      <c r="E319" s="39"/>
      <c r="F319" s="239" t="s">
        <v>465</v>
      </c>
      <c r="G319" s="39"/>
      <c r="H319" s="39"/>
      <c r="I319" s="236"/>
      <c r="J319" s="236"/>
      <c r="K319" s="39"/>
      <c r="L319" s="39"/>
      <c r="M319" s="43"/>
      <c r="N319" s="237"/>
      <c r="O319" s="238"/>
      <c r="P319" s="90"/>
      <c r="Q319" s="90"/>
      <c r="R319" s="90"/>
      <c r="S319" s="90"/>
      <c r="T319" s="90"/>
      <c r="U319" s="90"/>
      <c r="V319" s="90"/>
      <c r="W319" s="90"/>
      <c r="X319" s="91"/>
      <c r="Y319" s="37"/>
      <c r="Z319" s="37"/>
      <c r="AA319" s="37"/>
      <c r="AB319" s="37"/>
      <c r="AC319" s="37"/>
      <c r="AD319" s="37"/>
      <c r="AE319" s="37"/>
      <c r="AT319" s="16" t="s">
        <v>161</v>
      </c>
      <c r="AU319" s="16" t="s">
        <v>87</v>
      </c>
    </row>
    <row r="320" s="2" customFormat="1" ht="16.5" customHeight="1">
      <c r="A320" s="37"/>
      <c r="B320" s="38"/>
      <c r="C320" s="220" t="s">
        <v>466</v>
      </c>
      <c r="D320" s="220" t="s">
        <v>145</v>
      </c>
      <c r="E320" s="221" t="s">
        <v>467</v>
      </c>
      <c r="F320" s="222" t="s">
        <v>468</v>
      </c>
      <c r="G320" s="223" t="s">
        <v>148</v>
      </c>
      <c r="H320" s="224">
        <v>345</v>
      </c>
      <c r="I320" s="225"/>
      <c r="J320" s="225"/>
      <c r="K320" s="226">
        <f>ROUND(P320*H320,2)</f>
        <v>0</v>
      </c>
      <c r="L320" s="222" t="s">
        <v>1</v>
      </c>
      <c r="M320" s="43"/>
      <c r="N320" s="227" t="s">
        <v>1</v>
      </c>
      <c r="O320" s="228" t="s">
        <v>40</v>
      </c>
      <c r="P320" s="229">
        <f>I320+J320</f>
        <v>0</v>
      </c>
      <c r="Q320" s="229">
        <f>ROUND(I320*H320,2)</f>
        <v>0</v>
      </c>
      <c r="R320" s="229">
        <f>ROUND(J320*H320,2)</f>
        <v>0</v>
      </c>
      <c r="S320" s="90"/>
      <c r="T320" s="230">
        <f>S320*H320</f>
        <v>0</v>
      </c>
      <c r="U320" s="230">
        <v>0</v>
      </c>
      <c r="V320" s="230">
        <f>U320*H320</f>
        <v>0</v>
      </c>
      <c r="W320" s="230">
        <v>0</v>
      </c>
      <c r="X320" s="231">
        <f>W320*H320</f>
        <v>0</v>
      </c>
      <c r="Y320" s="37"/>
      <c r="Z320" s="37"/>
      <c r="AA320" s="37"/>
      <c r="AB320" s="37"/>
      <c r="AC320" s="37"/>
      <c r="AD320" s="37"/>
      <c r="AE320" s="37"/>
      <c r="AR320" s="232" t="s">
        <v>150</v>
      </c>
      <c r="AT320" s="232" t="s">
        <v>145</v>
      </c>
      <c r="AU320" s="232" t="s">
        <v>87</v>
      </c>
      <c r="AY320" s="16" t="s">
        <v>143</v>
      </c>
      <c r="BE320" s="233">
        <f>IF(O320="základní",K320,0)</f>
        <v>0</v>
      </c>
      <c r="BF320" s="233">
        <f>IF(O320="snížená",K320,0)</f>
        <v>0</v>
      </c>
      <c r="BG320" s="233">
        <f>IF(O320="zákl. přenesená",K320,0)</f>
        <v>0</v>
      </c>
      <c r="BH320" s="233">
        <f>IF(O320="sníž. přenesená",K320,0)</f>
        <v>0</v>
      </c>
      <c r="BI320" s="233">
        <f>IF(O320="nulová",K320,0)</f>
        <v>0</v>
      </c>
      <c r="BJ320" s="16" t="s">
        <v>85</v>
      </c>
      <c r="BK320" s="233">
        <f>ROUND(P320*H320,2)</f>
        <v>0</v>
      </c>
      <c r="BL320" s="16" t="s">
        <v>150</v>
      </c>
      <c r="BM320" s="232" t="s">
        <v>469</v>
      </c>
    </row>
    <row r="321" s="2" customFormat="1">
      <c r="A321" s="37"/>
      <c r="B321" s="38"/>
      <c r="C321" s="39"/>
      <c r="D321" s="234" t="s">
        <v>152</v>
      </c>
      <c r="E321" s="39"/>
      <c r="F321" s="235" t="s">
        <v>470</v>
      </c>
      <c r="G321" s="39"/>
      <c r="H321" s="39"/>
      <c r="I321" s="236"/>
      <c r="J321" s="236"/>
      <c r="K321" s="39"/>
      <c r="L321" s="39"/>
      <c r="M321" s="43"/>
      <c r="N321" s="237"/>
      <c r="O321" s="238"/>
      <c r="P321" s="90"/>
      <c r="Q321" s="90"/>
      <c r="R321" s="90"/>
      <c r="S321" s="90"/>
      <c r="T321" s="90"/>
      <c r="U321" s="90"/>
      <c r="V321" s="90"/>
      <c r="W321" s="90"/>
      <c r="X321" s="91"/>
      <c r="Y321" s="37"/>
      <c r="Z321" s="37"/>
      <c r="AA321" s="37"/>
      <c r="AB321" s="37"/>
      <c r="AC321" s="37"/>
      <c r="AD321" s="37"/>
      <c r="AE321" s="37"/>
      <c r="AT321" s="16" t="s">
        <v>152</v>
      </c>
      <c r="AU321" s="16" t="s">
        <v>87</v>
      </c>
    </row>
    <row r="322" s="2" customFormat="1">
      <c r="A322" s="37"/>
      <c r="B322" s="38"/>
      <c r="C322" s="39"/>
      <c r="D322" s="234" t="s">
        <v>161</v>
      </c>
      <c r="E322" s="39"/>
      <c r="F322" s="239" t="s">
        <v>471</v>
      </c>
      <c r="G322" s="39"/>
      <c r="H322" s="39"/>
      <c r="I322" s="236"/>
      <c r="J322" s="236"/>
      <c r="K322" s="39"/>
      <c r="L322" s="39"/>
      <c r="M322" s="43"/>
      <c r="N322" s="237"/>
      <c r="O322" s="238"/>
      <c r="P322" s="90"/>
      <c r="Q322" s="90"/>
      <c r="R322" s="90"/>
      <c r="S322" s="90"/>
      <c r="T322" s="90"/>
      <c r="U322" s="90"/>
      <c r="V322" s="90"/>
      <c r="W322" s="90"/>
      <c r="X322" s="91"/>
      <c r="Y322" s="37"/>
      <c r="Z322" s="37"/>
      <c r="AA322" s="37"/>
      <c r="AB322" s="37"/>
      <c r="AC322" s="37"/>
      <c r="AD322" s="37"/>
      <c r="AE322" s="37"/>
      <c r="AT322" s="16" t="s">
        <v>161</v>
      </c>
      <c r="AU322" s="16" t="s">
        <v>87</v>
      </c>
    </row>
    <row r="323" s="2" customFormat="1" ht="16.5" customHeight="1">
      <c r="A323" s="37"/>
      <c r="B323" s="38"/>
      <c r="C323" s="220" t="s">
        <v>472</v>
      </c>
      <c r="D323" s="220" t="s">
        <v>145</v>
      </c>
      <c r="E323" s="221" t="s">
        <v>473</v>
      </c>
      <c r="F323" s="222" t="s">
        <v>468</v>
      </c>
      <c r="G323" s="223" t="s">
        <v>148</v>
      </c>
      <c r="H323" s="224">
        <v>653</v>
      </c>
      <c r="I323" s="225"/>
      <c r="J323" s="225"/>
      <c r="K323" s="226">
        <f>ROUND(P323*H323,2)</f>
        <v>0</v>
      </c>
      <c r="L323" s="222" t="s">
        <v>1</v>
      </c>
      <c r="M323" s="43"/>
      <c r="N323" s="227" t="s">
        <v>1</v>
      </c>
      <c r="O323" s="228" t="s">
        <v>40</v>
      </c>
      <c r="P323" s="229">
        <f>I323+J323</f>
        <v>0</v>
      </c>
      <c r="Q323" s="229">
        <f>ROUND(I323*H323,2)</f>
        <v>0</v>
      </c>
      <c r="R323" s="229">
        <f>ROUND(J323*H323,2)</f>
        <v>0</v>
      </c>
      <c r="S323" s="90"/>
      <c r="T323" s="230">
        <f>S323*H323</f>
        <v>0</v>
      </c>
      <c r="U323" s="230">
        <v>0</v>
      </c>
      <c r="V323" s="230">
        <f>U323*H323</f>
        <v>0</v>
      </c>
      <c r="W323" s="230">
        <v>0</v>
      </c>
      <c r="X323" s="231">
        <f>W323*H323</f>
        <v>0</v>
      </c>
      <c r="Y323" s="37"/>
      <c r="Z323" s="37"/>
      <c r="AA323" s="37"/>
      <c r="AB323" s="37"/>
      <c r="AC323" s="37"/>
      <c r="AD323" s="37"/>
      <c r="AE323" s="37"/>
      <c r="AR323" s="232" t="s">
        <v>150</v>
      </c>
      <c r="AT323" s="232" t="s">
        <v>145</v>
      </c>
      <c r="AU323" s="232" t="s">
        <v>87</v>
      </c>
      <c r="AY323" s="16" t="s">
        <v>143</v>
      </c>
      <c r="BE323" s="233">
        <f>IF(O323="základní",K323,0)</f>
        <v>0</v>
      </c>
      <c r="BF323" s="233">
        <f>IF(O323="snížená",K323,0)</f>
        <v>0</v>
      </c>
      <c r="BG323" s="233">
        <f>IF(O323="zákl. přenesená",K323,0)</f>
        <v>0</v>
      </c>
      <c r="BH323" s="233">
        <f>IF(O323="sníž. přenesená",K323,0)</f>
        <v>0</v>
      </c>
      <c r="BI323" s="233">
        <f>IF(O323="nulová",K323,0)</f>
        <v>0</v>
      </c>
      <c r="BJ323" s="16" t="s">
        <v>85</v>
      </c>
      <c r="BK323" s="233">
        <f>ROUND(P323*H323,2)</f>
        <v>0</v>
      </c>
      <c r="BL323" s="16" t="s">
        <v>150</v>
      </c>
      <c r="BM323" s="232" t="s">
        <v>474</v>
      </c>
    </row>
    <row r="324" s="2" customFormat="1">
      <c r="A324" s="37"/>
      <c r="B324" s="38"/>
      <c r="C324" s="39"/>
      <c r="D324" s="234" t="s">
        <v>152</v>
      </c>
      <c r="E324" s="39"/>
      <c r="F324" s="235" t="s">
        <v>470</v>
      </c>
      <c r="G324" s="39"/>
      <c r="H324" s="39"/>
      <c r="I324" s="236"/>
      <c r="J324" s="236"/>
      <c r="K324" s="39"/>
      <c r="L324" s="39"/>
      <c r="M324" s="43"/>
      <c r="N324" s="237"/>
      <c r="O324" s="238"/>
      <c r="P324" s="90"/>
      <c r="Q324" s="90"/>
      <c r="R324" s="90"/>
      <c r="S324" s="90"/>
      <c r="T324" s="90"/>
      <c r="U324" s="90"/>
      <c r="V324" s="90"/>
      <c r="W324" s="90"/>
      <c r="X324" s="91"/>
      <c r="Y324" s="37"/>
      <c r="Z324" s="37"/>
      <c r="AA324" s="37"/>
      <c r="AB324" s="37"/>
      <c r="AC324" s="37"/>
      <c r="AD324" s="37"/>
      <c r="AE324" s="37"/>
      <c r="AT324" s="16" t="s">
        <v>152</v>
      </c>
      <c r="AU324" s="16" t="s">
        <v>87</v>
      </c>
    </row>
    <row r="325" s="2" customFormat="1">
      <c r="A325" s="37"/>
      <c r="B325" s="38"/>
      <c r="C325" s="39"/>
      <c r="D325" s="234" t="s">
        <v>161</v>
      </c>
      <c r="E325" s="39"/>
      <c r="F325" s="239" t="s">
        <v>475</v>
      </c>
      <c r="G325" s="39"/>
      <c r="H325" s="39"/>
      <c r="I325" s="236"/>
      <c r="J325" s="236"/>
      <c r="K325" s="39"/>
      <c r="L325" s="39"/>
      <c r="M325" s="43"/>
      <c r="N325" s="237"/>
      <c r="O325" s="238"/>
      <c r="P325" s="90"/>
      <c r="Q325" s="90"/>
      <c r="R325" s="90"/>
      <c r="S325" s="90"/>
      <c r="T325" s="90"/>
      <c r="U325" s="90"/>
      <c r="V325" s="90"/>
      <c r="W325" s="90"/>
      <c r="X325" s="91"/>
      <c r="Y325" s="37"/>
      <c r="Z325" s="37"/>
      <c r="AA325" s="37"/>
      <c r="AB325" s="37"/>
      <c r="AC325" s="37"/>
      <c r="AD325" s="37"/>
      <c r="AE325" s="37"/>
      <c r="AT325" s="16" t="s">
        <v>161</v>
      </c>
      <c r="AU325" s="16" t="s">
        <v>87</v>
      </c>
    </row>
    <row r="326" s="2" customFormat="1" ht="24.15" customHeight="1">
      <c r="A326" s="37"/>
      <c r="B326" s="38"/>
      <c r="C326" s="220" t="s">
        <v>476</v>
      </c>
      <c r="D326" s="220" t="s">
        <v>145</v>
      </c>
      <c r="E326" s="221" t="s">
        <v>477</v>
      </c>
      <c r="F326" s="222" t="s">
        <v>478</v>
      </c>
      <c r="G326" s="223" t="s">
        <v>148</v>
      </c>
      <c r="H326" s="224">
        <v>1859.8</v>
      </c>
      <c r="I326" s="225"/>
      <c r="J326" s="225"/>
      <c r="K326" s="226">
        <f>ROUND(P326*H326,2)</f>
        <v>0</v>
      </c>
      <c r="L326" s="222" t="s">
        <v>149</v>
      </c>
      <c r="M326" s="43"/>
      <c r="N326" s="227" t="s">
        <v>1</v>
      </c>
      <c r="O326" s="228" t="s">
        <v>40</v>
      </c>
      <c r="P326" s="229">
        <f>I326+J326</f>
        <v>0</v>
      </c>
      <c r="Q326" s="229">
        <f>ROUND(I326*H326,2)</f>
        <v>0</v>
      </c>
      <c r="R326" s="229">
        <f>ROUND(J326*H326,2)</f>
        <v>0</v>
      </c>
      <c r="S326" s="90"/>
      <c r="T326" s="230">
        <f>S326*H326</f>
        <v>0</v>
      </c>
      <c r="U326" s="230">
        <v>0</v>
      </c>
      <c r="V326" s="230">
        <f>U326*H326</f>
        <v>0</v>
      </c>
      <c r="W326" s="230">
        <v>0</v>
      </c>
      <c r="X326" s="231">
        <f>W326*H326</f>
        <v>0</v>
      </c>
      <c r="Y326" s="37"/>
      <c r="Z326" s="37"/>
      <c r="AA326" s="37"/>
      <c r="AB326" s="37"/>
      <c r="AC326" s="37"/>
      <c r="AD326" s="37"/>
      <c r="AE326" s="37"/>
      <c r="AR326" s="232" t="s">
        <v>150</v>
      </c>
      <c r="AT326" s="232" t="s">
        <v>145</v>
      </c>
      <c r="AU326" s="232" t="s">
        <v>87</v>
      </c>
      <c r="AY326" s="16" t="s">
        <v>143</v>
      </c>
      <c r="BE326" s="233">
        <f>IF(O326="základní",K326,0)</f>
        <v>0</v>
      </c>
      <c r="BF326" s="233">
        <f>IF(O326="snížená",K326,0)</f>
        <v>0</v>
      </c>
      <c r="BG326" s="233">
        <f>IF(O326="zákl. přenesená",K326,0)</f>
        <v>0</v>
      </c>
      <c r="BH326" s="233">
        <f>IF(O326="sníž. přenesená",K326,0)</f>
        <v>0</v>
      </c>
      <c r="BI326" s="233">
        <f>IF(O326="nulová",K326,0)</f>
        <v>0</v>
      </c>
      <c r="BJ326" s="16" t="s">
        <v>85</v>
      </c>
      <c r="BK326" s="233">
        <f>ROUND(P326*H326,2)</f>
        <v>0</v>
      </c>
      <c r="BL326" s="16" t="s">
        <v>150</v>
      </c>
      <c r="BM326" s="232" t="s">
        <v>479</v>
      </c>
    </row>
    <row r="327" s="2" customFormat="1">
      <c r="A327" s="37"/>
      <c r="B327" s="38"/>
      <c r="C327" s="39"/>
      <c r="D327" s="234" t="s">
        <v>152</v>
      </c>
      <c r="E327" s="39"/>
      <c r="F327" s="235" t="s">
        <v>480</v>
      </c>
      <c r="G327" s="39"/>
      <c r="H327" s="39"/>
      <c r="I327" s="236"/>
      <c r="J327" s="236"/>
      <c r="K327" s="39"/>
      <c r="L327" s="39"/>
      <c r="M327" s="43"/>
      <c r="N327" s="237"/>
      <c r="O327" s="238"/>
      <c r="P327" s="90"/>
      <c r="Q327" s="90"/>
      <c r="R327" s="90"/>
      <c r="S327" s="90"/>
      <c r="T327" s="90"/>
      <c r="U327" s="90"/>
      <c r="V327" s="90"/>
      <c r="W327" s="90"/>
      <c r="X327" s="91"/>
      <c r="Y327" s="37"/>
      <c r="Z327" s="37"/>
      <c r="AA327" s="37"/>
      <c r="AB327" s="37"/>
      <c r="AC327" s="37"/>
      <c r="AD327" s="37"/>
      <c r="AE327" s="37"/>
      <c r="AT327" s="16" t="s">
        <v>152</v>
      </c>
      <c r="AU327" s="16" t="s">
        <v>87</v>
      </c>
    </row>
    <row r="328" s="2" customFormat="1">
      <c r="A328" s="37"/>
      <c r="B328" s="38"/>
      <c r="C328" s="39"/>
      <c r="D328" s="234" t="s">
        <v>161</v>
      </c>
      <c r="E328" s="39"/>
      <c r="F328" s="239" t="s">
        <v>481</v>
      </c>
      <c r="G328" s="39"/>
      <c r="H328" s="39"/>
      <c r="I328" s="236"/>
      <c r="J328" s="236"/>
      <c r="K328" s="39"/>
      <c r="L328" s="39"/>
      <c r="M328" s="43"/>
      <c r="N328" s="237"/>
      <c r="O328" s="238"/>
      <c r="P328" s="90"/>
      <c r="Q328" s="90"/>
      <c r="R328" s="90"/>
      <c r="S328" s="90"/>
      <c r="T328" s="90"/>
      <c r="U328" s="90"/>
      <c r="V328" s="90"/>
      <c r="W328" s="90"/>
      <c r="X328" s="91"/>
      <c r="Y328" s="37"/>
      <c r="Z328" s="37"/>
      <c r="AA328" s="37"/>
      <c r="AB328" s="37"/>
      <c r="AC328" s="37"/>
      <c r="AD328" s="37"/>
      <c r="AE328" s="37"/>
      <c r="AT328" s="16" t="s">
        <v>161</v>
      </c>
      <c r="AU328" s="16" t="s">
        <v>87</v>
      </c>
    </row>
    <row r="329" s="2" customFormat="1">
      <c r="A329" s="37"/>
      <c r="B329" s="38"/>
      <c r="C329" s="220" t="s">
        <v>482</v>
      </c>
      <c r="D329" s="220" t="s">
        <v>145</v>
      </c>
      <c r="E329" s="221" t="s">
        <v>483</v>
      </c>
      <c r="F329" s="222" t="s">
        <v>484</v>
      </c>
      <c r="G329" s="223" t="s">
        <v>148</v>
      </c>
      <c r="H329" s="224">
        <v>345</v>
      </c>
      <c r="I329" s="225"/>
      <c r="J329" s="225"/>
      <c r="K329" s="226">
        <f>ROUND(P329*H329,2)</f>
        <v>0</v>
      </c>
      <c r="L329" s="222" t="s">
        <v>149</v>
      </c>
      <c r="M329" s="43"/>
      <c r="N329" s="227" t="s">
        <v>1</v>
      </c>
      <c r="O329" s="228" t="s">
        <v>40</v>
      </c>
      <c r="P329" s="229">
        <f>I329+J329</f>
        <v>0</v>
      </c>
      <c r="Q329" s="229">
        <f>ROUND(I329*H329,2)</f>
        <v>0</v>
      </c>
      <c r="R329" s="229">
        <f>ROUND(J329*H329,2)</f>
        <v>0</v>
      </c>
      <c r="S329" s="90"/>
      <c r="T329" s="230">
        <f>S329*H329</f>
        <v>0</v>
      </c>
      <c r="U329" s="230">
        <v>0</v>
      </c>
      <c r="V329" s="230">
        <f>U329*H329</f>
        <v>0</v>
      </c>
      <c r="W329" s="230">
        <v>0</v>
      </c>
      <c r="X329" s="231">
        <f>W329*H329</f>
        <v>0</v>
      </c>
      <c r="Y329" s="37"/>
      <c r="Z329" s="37"/>
      <c r="AA329" s="37"/>
      <c r="AB329" s="37"/>
      <c r="AC329" s="37"/>
      <c r="AD329" s="37"/>
      <c r="AE329" s="37"/>
      <c r="AR329" s="232" t="s">
        <v>150</v>
      </c>
      <c r="AT329" s="232" t="s">
        <v>145</v>
      </c>
      <c r="AU329" s="232" t="s">
        <v>87</v>
      </c>
      <c r="AY329" s="16" t="s">
        <v>143</v>
      </c>
      <c r="BE329" s="233">
        <f>IF(O329="základní",K329,0)</f>
        <v>0</v>
      </c>
      <c r="BF329" s="233">
        <f>IF(O329="snížená",K329,0)</f>
        <v>0</v>
      </c>
      <c r="BG329" s="233">
        <f>IF(O329="zákl. přenesená",K329,0)</f>
        <v>0</v>
      </c>
      <c r="BH329" s="233">
        <f>IF(O329="sníž. přenesená",K329,0)</f>
        <v>0</v>
      </c>
      <c r="BI329" s="233">
        <f>IF(O329="nulová",K329,0)</f>
        <v>0</v>
      </c>
      <c r="BJ329" s="16" t="s">
        <v>85</v>
      </c>
      <c r="BK329" s="233">
        <f>ROUND(P329*H329,2)</f>
        <v>0</v>
      </c>
      <c r="BL329" s="16" t="s">
        <v>150</v>
      </c>
      <c r="BM329" s="232" t="s">
        <v>485</v>
      </c>
    </row>
    <row r="330" s="2" customFormat="1">
      <c r="A330" s="37"/>
      <c r="B330" s="38"/>
      <c r="C330" s="39"/>
      <c r="D330" s="234" t="s">
        <v>152</v>
      </c>
      <c r="E330" s="39"/>
      <c r="F330" s="235" t="s">
        <v>486</v>
      </c>
      <c r="G330" s="39"/>
      <c r="H330" s="39"/>
      <c r="I330" s="236"/>
      <c r="J330" s="236"/>
      <c r="K330" s="39"/>
      <c r="L330" s="39"/>
      <c r="M330" s="43"/>
      <c r="N330" s="237"/>
      <c r="O330" s="238"/>
      <c r="P330" s="90"/>
      <c r="Q330" s="90"/>
      <c r="R330" s="90"/>
      <c r="S330" s="90"/>
      <c r="T330" s="90"/>
      <c r="U330" s="90"/>
      <c r="V330" s="90"/>
      <c r="W330" s="90"/>
      <c r="X330" s="91"/>
      <c r="Y330" s="37"/>
      <c r="Z330" s="37"/>
      <c r="AA330" s="37"/>
      <c r="AB330" s="37"/>
      <c r="AC330" s="37"/>
      <c r="AD330" s="37"/>
      <c r="AE330" s="37"/>
      <c r="AT330" s="16" t="s">
        <v>152</v>
      </c>
      <c r="AU330" s="16" t="s">
        <v>87</v>
      </c>
    </row>
    <row r="331" s="2" customFormat="1">
      <c r="A331" s="37"/>
      <c r="B331" s="38"/>
      <c r="C331" s="39"/>
      <c r="D331" s="234" t="s">
        <v>154</v>
      </c>
      <c r="E331" s="39"/>
      <c r="F331" s="239" t="s">
        <v>487</v>
      </c>
      <c r="G331" s="39"/>
      <c r="H331" s="39"/>
      <c r="I331" s="236"/>
      <c r="J331" s="236"/>
      <c r="K331" s="39"/>
      <c r="L331" s="39"/>
      <c r="M331" s="43"/>
      <c r="N331" s="237"/>
      <c r="O331" s="238"/>
      <c r="P331" s="90"/>
      <c r="Q331" s="90"/>
      <c r="R331" s="90"/>
      <c r="S331" s="90"/>
      <c r="T331" s="90"/>
      <c r="U331" s="90"/>
      <c r="V331" s="90"/>
      <c r="W331" s="90"/>
      <c r="X331" s="91"/>
      <c r="Y331" s="37"/>
      <c r="Z331" s="37"/>
      <c r="AA331" s="37"/>
      <c r="AB331" s="37"/>
      <c r="AC331" s="37"/>
      <c r="AD331" s="37"/>
      <c r="AE331" s="37"/>
      <c r="AT331" s="16" t="s">
        <v>154</v>
      </c>
      <c r="AU331" s="16" t="s">
        <v>87</v>
      </c>
    </row>
    <row r="332" s="2" customFormat="1">
      <c r="A332" s="37"/>
      <c r="B332" s="38"/>
      <c r="C332" s="39"/>
      <c r="D332" s="234" t="s">
        <v>161</v>
      </c>
      <c r="E332" s="39"/>
      <c r="F332" s="239" t="s">
        <v>471</v>
      </c>
      <c r="G332" s="39"/>
      <c r="H332" s="39"/>
      <c r="I332" s="236"/>
      <c r="J332" s="236"/>
      <c r="K332" s="39"/>
      <c r="L332" s="39"/>
      <c r="M332" s="43"/>
      <c r="N332" s="237"/>
      <c r="O332" s="238"/>
      <c r="P332" s="90"/>
      <c r="Q332" s="90"/>
      <c r="R332" s="90"/>
      <c r="S332" s="90"/>
      <c r="T332" s="90"/>
      <c r="U332" s="90"/>
      <c r="V332" s="90"/>
      <c r="W332" s="90"/>
      <c r="X332" s="91"/>
      <c r="Y332" s="37"/>
      <c r="Z332" s="37"/>
      <c r="AA332" s="37"/>
      <c r="AB332" s="37"/>
      <c r="AC332" s="37"/>
      <c r="AD332" s="37"/>
      <c r="AE332" s="37"/>
      <c r="AT332" s="16" t="s">
        <v>161</v>
      </c>
      <c r="AU332" s="16" t="s">
        <v>87</v>
      </c>
    </row>
    <row r="333" s="2" customFormat="1" ht="33" customHeight="1">
      <c r="A333" s="37"/>
      <c r="B333" s="38"/>
      <c r="C333" s="220" t="s">
        <v>488</v>
      </c>
      <c r="D333" s="220" t="s">
        <v>145</v>
      </c>
      <c r="E333" s="221" t="s">
        <v>489</v>
      </c>
      <c r="F333" s="222" t="s">
        <v>490</v>
      </c>
      <c r="G333" s="223" t="s">
        <v>148</v>
      </c>
      <c r="H333" s="224">
        <v>1731.3</v>
      </c>
      <c r="I333" s="225"/>
      <c r="J333" s="225"/>
      <c r="K333" s="226">
        <f>ROUND(P333*H333,2)</f>
        <v>0</v>
      </c>
      <c r="L333" s="222" t="s">
        <v>149</v>
      </c>
      <c r="M333" s="43"/>
      <c r="N333" s="227" t="s">
        <v>1</v>
      </c>
      <c r="O333" s="228" t="s">
        <v>40</v>
      </c>
      <c r="P333" s="229">
        <f>I333+J333</f>
        <v>0</v>
      </c>
      <c r="Q333" s="229">
        <f>ROUND(I333*H333,2)</f>
        <v>0</v>
      </c>
      <c r="R333" s="229">
        <f>ROUND(J333*H333,2)</f>
        <v>0</v>
      </c>
      <c r="S333" s="90"/>
      <c r="T333" s="230">
        <f>S333*H333</f>
        <v>0</v>
      </c>
      <c r="U333" s="230">
        <v>0</v>
      </c>
      <c r="V333" s="230">
        <f>U333*H333</f>
        <v>0</v>
      </c>
      <c r="W333" s="230">
        <v>0</v>
      </c>
      <c r="X333" s="231">
        <f>W333*H333</f>
        <v>0</v>
      </c>
      <c r="Y333" s="37"/>
      <c r="Z333" s="37"/>
      <c r="AA333" s="37"/>
      <c r="AB333" s="37"/>
      <c r="AC333" s="37"/>
      <c r="AD333" s="37"/>
      <c r="AE333" s="37"/>
      <c r="AR333" s="232" t="s">
        <v>150</v>
      </c>
      <c r="AT333" s="232" t="s">
        <v>145</v>
      </c>
      <c r="AU333" s="232" t="s">
        <v>87</v>
      </c>
      <c r="AY333" s="16" t="s">
        <v>143</v>
      </c>
      <c r="BE333" s="233">
        <f>IF(O333="základní",K333,0)</f>
        <v>0</v>
      </c>
      <c r="BF333" s="233">
        <f>IF(O333="snížená",K333,0)</f>
        <v>0</v>
      </c>
      <c r="BG333" s="233">
        <f>IF(O333="zákl. přenesená",K333,0)</f>
        <v>0</v>
      </c>
      <c r="BH333" s="233">
        <f>IF(O333="sníž. přenesená",K333,0)</f>
        <v>0</v>
      </c>
      <c r="BI333" s="233">
        <f>IF(O333="nulová",K333,0)</f>
        <v>0</v>
      </c>
      <c r="BJ333" s="16" t="s">
        <v>85</v>
      </c>
      <c r="BK333" s="233">
        <f>ROUND(P333*H333,2)</f>
        <v>0</v>
      </c>
      <c r="BL333" s="16" t="s">
        <v>150</v>
      </c>
      <c r="BM333" s="232" t="s">
        <v>491</v>
      </c>
    </row>
    <row r="334" s="2" customFormat="1">
      <c r="A334" s="37"/>
      <c r="B334" s="38"/>
      <c r="C334" s="39"/>
      <c r="D334" s="234" t="s">
        <v>152</v>
      </c>
      <c r="E334" s="39"/>
      <c r="F334" s="235" t="s">
        <v>492</v>
      </c>
      <c r="G334" s="39"/>
      <c r="H334" s="39"/>
      <c r="I334" s="236"/>
      <c r="J334" s="236"/>
      <c r="K334" s="39"/>
      <c r="L334" s="39"/>
      <c r="M334" s="43"/>
      <c r="N334" s="237"/>
      <c r="O334" s="238"/>
      <c r="P334" s="90"/>
      <c r="Q334" s="90"/>
      <c r="R334" s="90"/>
      <c r="S334" s="90"/>
      <c r="T334" s="90"/>
      <c r="U334" s="90"/>
      <c r="V334" s="90"/>
      <c r="W334" s="90"/>
      <c r="X334" s="91"/>
      <c r="Y334" s="37"/>
      <c r="Z334" s="37"/>
      <c r="AA334" s="37"/>
      <c r="AB334" s="37"/>
      <c r="AC334" s="37"/>
      <c r="AD334" s="37"/>
      <c r="AE334" s="37"/>
      <c r="AT334" s="16" t="s">
        <v>152</v>
      </c>
      <c r="AU334" s="16" t="s">
        <v>87</v>
      </c>
    </row>
    <row r="335" s="2" customFormat="1">
      <c r="A335" s="37"/>
      <c r="B335" s="38"/>
      <c r="C335" s="39"/>
      <c r="D335" s="234" t="s">
        <v>154</v>
      </c>
      <c r="E335" s="39"/>
      <c r="F335" s="239" t="s">
        <v>493</v>
      </c>
      <c r="G335" s="39"/>
      <c r="H335" s="39"/>
      <c r="I335" s="236"/>
      <c r="J335" s="236"/>
      <c r="K335" s="39"/>
      <c r="L335" s="39"/>
      <c r="M335" s="43"/>
      <c r="N335" s="237"/>
      <c r="O335" s="238"/>
      <c r="P335" s="90"/>
      <c r="Q335" s="90"/>
      <c r="R335" s="90"/>
      <c r="S335" s="90"/>
      <c r="T335" s="90"/>
      <c r="U335" s="90"/>
      <c r="V335" s="90"/>
      <c r="W335" s="90"/>
      <c r="X335" s="91"/>
      <c r="Y335" s="37"/>
      <c r="Z335" s="37"/>
      <c r="AA335" s="37"/>
      <c r="AB335" s="37"/>
      <c r="AC335" s="37"/>
      <c r="AD335" s="37"/>
      <c r="AE335" s="37"/>
      <c r="AT335" s="16" t="s">
        <v>154</v>
      </c>
      <c r="AU335" s="16" t="s">
        <v>87</v>
      </c>
    </row>
    <row r="336" s="2" customFormat="1">
      <c r="A336" s="37"/>
      <c r="B336" s="38"/>
      <c r="C336" s="39"/>
      <c r="D336" s="234" t="s">
        <v>161</v>
      </c>
      <c r="E336" s="39"/>
      <c r="F336" s="239" t="s">
        <v>494</v>
      </c>
      <c r="G336" s="39"/>
      <c r="H336" s="39"/>
      <c r="I336" s="236"/>
      <c r="J336" s="236"/>
      <c r="K336" s="39"/>
      <c r="L336" s="39"/>
      <c r="M336" s="43"/>
      <c r="N336" s="237"/>
      <c r="O336" s="238"/>
      <c r="P336" s="90"/>
      <c r="Q336" s="90"/>
      <c r="R336" s="90"/>
      <c r="S336" s="90"/>
      <c r="T336" s="90"/>
      <c r="U336" s="90"/>
      <c r="V336" s="90"/>
      <c r="W336" s="90"/>
      <c r="X336" s="91"/>
      <c r="Y336" s="37"/>
      <c r="Z336" s="37"/>
      <c r="AA336" s="37"/>
      <c r="AB336" s="37"/>
      <c r="AC336" s="37"/>
      <c r="AD336" s="37"/>
      <c r="AE336" s="37"/>
      <c r="AT336" s="16" t="s">
        <v>161</v>
      </c>
      <c r="AU336" s="16" t="s">
        <v>87</v>
      </c>
    </row>
    <row r="337" s="2" customFormat="1">
      <c r="A337" s="37"/>
      <c r="B337" s="38"/>
      <c r="C337" s="220" t="s">
        <v>495</v>
      </c>
      <c r="D337" s="220" t="s">
        <v>145</v>
      </c>
      <c r="E337" s="221" t="s">
        <v>496</v>
      </c>
      <c r="F337" s="222" t="s">
        <v>497</v>
      </c>
      <c r="G337" s="223" t="s">
        <v>148</v>
      </c>
      <c r="H337" s="224">
        <v>1731.3</v>
      </c>
      <c r="I337" s="225"/>
      <c r="J337" s="225"/>
      <c r="K337" s="226">
        <f>ROUND(P337*H337,2)</f>
        <v>0</v>
      </c>
      <c r="L337" s="222" t="s">
        <v>149</v>
      </c>
      <c r="M337" s="43"/>
      <c r="N337" s="227" t="s">
        <v>1</v>
      </c>
      <c r="O337" s="228" t="s">
        <v>40</v>
      </c>
      <c r="P337" s="229">
        <f>I337+J337</f>
        <v>0</v>
      </c>
      <c r="Q337" s="229">
        <f>ROUND(I337*H337,2)</f>
        <v>0</v>
      </c>
      <c r="R337" s="229">
        <f>ROUND(J337*H337,2)</f>
        <v>0</v>
      </c>
      <c r="S337" s="90"/>
      <c r="T337" s="230">
        <f>S337*H337</f>
        <v>0</v>
      </c>
      <c r="U337" s="230">
        <v>0</v>
      </c>
      <c r="V337" s="230">
        <f>U337*H337</f>
        <v>0</v>
      </c>
      <c r="W337" s="230">
        <v>0</v>
      </c>
      <c r="X337" s="231">
        <f>W337*H337</f>
        <v>0</v>
      </c>
      <c r="Y337" s="37"/>
      <c r="Z337" s="37"/>
      <c r="AA337" s="37"/>
      <c r="AB337" s="37"/>
      <c r="AC337" s="37"/>
      <c r="AD337" s="37"/>
      <c r="AE337" s="37"/>
      <c r="AR337" s="232" t="s">
        <v>150</v>
      </c>
      <c r="AT337" s="232" t="s">
        <v>145</v>
      </c>
      <c r="AU337" s="232" t="s">
        <v>87</v>
      </c>
      <c r="AY337" s="16" t="s">
        <v>143</v>
      </c>
      <c r="BE337" s="233">
        <f>IF(O337="základní",K337,0)</f>
        <v>0</v>
      </c>
      <c r="BF337" s="233">
        <f>IF(O337="snížená",K337,0)</f>
        <v>0</v>
      </c>
      <c r="BG337" s="233">
        <f>IF(O337="zákl. přenesená",K337,0)</f>
        <v>0</v>
      </c>
      <c r="BH337" s="233">
        <f>IF(O337="sníž. přenesená",K337,0)</f>
        <v>0</v>
      </c>
      <c r="BI337" s="233">
        <f>IF(O337="nulová",K337,0)</f>
        <v>0</v>
      </c>
      <c r="BJ337" s="16" t="s">
        <v>85</v>
      </c>
      <c r="BK337" s="233">
        <f>ROUND(P337*H337,2)</f>
        <v>0</v>
      </c>
      <c r="BL337" s="16" t="s">
        <v>150</v>
      </c>
      <c r="BM337" s="232" t="s">
        <v>498</v>
      </c>
    </row>
    <row r="338" s="2" customFormat="1">
      <c r="A338" s="37"/>
      <c r="B338" s="38"/>
      <c r="C338" s="39"/>
      <c r="D338" s="234" t="s">
        <v>152</v>
      </c>
      <c r="E338" s="39"/>
      <c r="F338" s="235" t="s">
        <v>499</v>
      </c>
      <c r="G338" s="39"/>
      <c r="H338" s="39"/>
      <c r="I338" s="236"/>
      <c r="J338" s="236"/>
      <c r="K338" s="39"/>
      <c r="L338" s="39"/>
      <c r="M338" s="43"/>
      <c r="N338" s="237"/>
      <c r="O338" s="238"/>
      <c r="P338" s="90"/>
      <c r="Q338" s="90"/>
      <c r="R338" s="90"/>
      <c r="S338" s="90"/>
      <c r="T338" s="90"/>
      <c r="U338" s="90"/>
      <c r="V338" s="90"/>
      <c r="W338" s="90"/>
      <c r="X338" s="91"/>
      <c r="Y338" s="37"/>
      <c r="Z338" s="37"/>
      <c r="AA338" s="37"/>
      <c r="AB338" s="37"/>
      <c r="AC338" s="37"/>
      <c r="AD338" s="37"/>
      <c r="AE338" s="37"/>
      <c r="AT338" s="16" t="s">
        <v>152</v>
      </c>
      <c r="AU338" s="16" t="s">
        <v>87</v>
      </c>
    </row>
    <row r="339" s="2" customFormat="1">
      <c r="A339" s="37"/>
      <c r="B339" s="38"/>
      <c r="C339" s="39"/>
      <c r="D339" s="234" t="s">
        <v>154</v>
      </c>
      <c r="E339" s="39"/>
      <c r="F339" s="239" t="s">
        <v>500</v>
      </c>
      <c r="G339" s="39"/>
      <c r="H339" s="39"/>
      <c r="I339" s="236"/>
      <c r="J339" s="236"/>
      <c r="K339" s="39"/>
      <c r="L339" s="39"/>
      <c r="M339" s="43"/>
      <c r="N339" s="237"/>
      <c r="O339" s="238"/>
      <c r="P339" s="90"/>
      <c r="Q339" s="90"/>
      <c r="R339" s="90"/>
      <c r="S339" s="90"/>
      <c r="T339" s="90"/>
      <c r="U339" s="90"/>
      <c r="V339" s="90"/>
      <c r="W339" s="90"/>
      <c r="X339" s="91"/>
      <c r="Y339" s="37"/>
      <c r="Z339" s="37"/>
      <c r="AA339" s="37"/>
      <c r="AB339" s="37"/>
      <c r="AC339" s="37"/>
      <c r="AD339" s="37"/>
      <c r="AE339" s="37"/>
      <c r="AT339" s="16" t="s">
        <v>154</v>
      </c>
      <c r="AU339" s="16" t="s">
        <v>87</v>
      </c>
    </row>
    <row r="340" s="2" customFormat="1">
      <c r="A340" s="37"/>
      <c r="B340" s="38"/>
      <c r="C340" s="39"/>
      <c r="D340" s="234" t="s">
        <v>161</v>
      </c>
      <c r="E340" s="39"/>
      <c r="F340" s="239" t="s">
        <v>481</v>
      </c>
      <c r="G340" s="39"/>
      <c r="H340" s="39"/>
      <c r="I340" s="236"/>
      <c r="J340" s="236"/>
      <c r="K340" s="39"/>
      <c r="L340" s="39"/>
      <c r="M340" s="43"/>
      <c r="N340" s="237"/>
      <c r="O340" s="238"/>
      <c r="P340" s="90"/>
      <c r="Q340" s="90"/>
      <c r="R340" s="90"/>
      <c r="S340" s="90"/>
      <c r="T340" s="90"/>
      <c r="U340" s="90"/>
      <c r="V340" s="90"/>
      <c r="W340" s="90"/>
      <c r="X340" s="91"/>
      <c r="Y340" s="37"/>
      <c r="Z340" s="37"/>
      <c r="AA340" s="37"/>
      <c r="AB340" s="37"/>
      <c r="AC340" s="37"/>
      <c r="AD340" s="37"/>
      <c r="AE340" s="37"/>
      <c r="AT340" s="16" t="s">
        <v>161</v>
      </c>
      <c r="AU340" s="16" t="s">
        <v>87</v>
      </c>
    </row>
    <row r="341" s="2" customFormat="1">
      <c r="A341" s="37"/>
      <c r="B341" s="38"/>
      <c r="C341" s="220" t="s">
        <v>501</v>
      </c>
      <c r="D341" s="220" t="s">
        <v>145</v>
      </c>
      <c r="E341" s="221" t="s">
        <v>502</v>
      </c>
      <c r="F341" s="222" t="s">
        <v>503</v>
      </c>
      <c r="G341" s="223" t="s">
        <v>148</v>
      </c>
      <c r="H341" s="224">
        <v>1731.3</v>
      </c>
      <c r="I341" s="225"/>
      <c r="J341" s="225"/>
      <c r="K341" s="226">
        <f>ROUND(P341*H341,2)</f>
        <v>0</v>
      </c>
      <c r="L341" s="222" t="s">
        <v>149</v>
      </c>
      <c r="M341" s="43"/>
      <c r="N341" s="227" t="s">
        <v>1</v>
      </c>
      <c r="O341" s="228" t="s">
        <v>40</v>
      </c>
      <c r="P341" s="229">
        <f>I341+J341</f>
        <v>0</v>
      </c>
      <c r="Q341" s="229">
        <f>ROUND(I341*H341,2)</f>
        <v>0</v>
      </c>
      <c r="R341" s="229">
        <f>ROUND(J341*H341,2)</f>
        <v>0</v>
      </c>
      <c r="S341" s="90"/>
      <c r="T341" s="230">
        <f>S341*H341</f>
        <v>0</v>
      </c>
      <c r="U341" s="230">
        <v>0</v>
      </c>
      <c r="V341" s="230">
        <f>U341*H341</f>
        <v>0</v>
      </c>
      <c r="W341" s="230">
        <v>0</v>
      </c>
      <c r="X341" s="231">
        <f>W341*H341</f>
        <v>0</v>
      </c>
      <c r="Y341" s="37"/>
      <c r="Z341" s="37"/>
      <c r="AA341" s="37"/>
      <c r="AB341" s="37"/>
      <c r="AC341" s="37"/>
      <c r="AD341" s="37"/>
      <c r="AE341" s="37"/>
      <c r="AR341" s="232" t="s">
        <v>150</v>
      </c>
      <c r="AT341" s="232" t="s">
        <v>145</v>
      </c>
      <c r="AU341" s="232" t="s">
        <v>87</v>
      </c>
      <c r="AY341" s="16" t="s">
        <v>143</v>
      </c>
      <c r="BE341" s="233">
        <f>IF(O341="základní",K341,0)</f>
        <v>0</v>
      </c>
      <c r="BF341" s="233">
        <f>IF(O341="snížená",K341,0)</f>
        <v>0</v>
      </c>
      <c r="BG341" s="233">
        <f>IF(O341="zákl. přenesená",K341,0)</f>
        <v>0</v>
      </c>
      <c r="BH341" s="233">
        <f>IF(O341="sníž. přenesená",K341,0)</f>
        <v>0</v>
      </c>
      <c r="BI341" s="233">
        <f>IF(O341="nulová",K341,0)</f>
        <v>0</v>
      </c>
      <c r="BJ341" s="16" t="s">
        <v>85</v>
      </c>
      <c r="BK341" s="233">
        <f>ROUND(P341*H341,2)</f>
        <v>0</v>
      </c>
      <c r="BL341" s="16" t="s">
        <v>150</v>
      </c>
      <c r="BM341" s="232" t="s">
        <v>504</v>
      </c>
    </row>
    <row r="342" s="2" customFormat="1">
      <c r="A342" s="37"/>
      <c r="B342" s="38"/>
      <c r="C342" s="39"/>
      <c r="D342" s="234" t="s">
        <v>152</v>
      </c>
      <c r="E342" s="39"/>
      <c r="F342" s="235" t="s">
        <v>505</v>
      </c>
      <c r="G342" s="39"/>
      <c r="H342" s="39"/>
      <c r="I342" s="236"/>
      <c r="J342" s="236"/>
      <c r="K342" s="39"/>
      <c r="L342" s="39"/>
      <c r="M342" s="43"/>
      <c r="N342" s="237"/>
      <c r="O342" s="238"/>
      <c r="P342" s="90"/>
      <c r="Q342" s="90"/>
      <c r="R342" s="90"/>
      <c r="S342" s="90"/>
      <c r="T342" s="90"/>
      <c r="U342" s="90"/>
      <c r="V342" s="90"/>
      <c r="W342" s="90"/>
      <c r="X342" s="91"/>
      <c r="Y342" s="37"/>
      <c r="Z342" s="37"/>
      <c r="AA342" s="37"/>
      <c r="AB342" s="37"/>
      <c r="AC342" s="37"/>
      <c r="AD342" s="37"/>
      <c r="AE342" s="37"/>
      <c r="AT342" s="16" t="s">
        <v>152</v>
      </c>
      <c r="AU342" s="16" t="s">
        <v>87</v>
      </c>
    </row>
    <row r="343" s="2" customFormat="1">
      <c r="A343" s="37"/>
      <c r="B343" s="38"/>
      <c r="C343" s="39"/>
      <c r="D343" s="234" t="s">
        <v>161</v>
      </c>
      <c r="E343" s="39"/>
      <c r="F343" s="239" t="s">
        <v>481</v>
      </c>
      <c r="G343" s="39"/>
      <c r="H343" s="39"/>
      <c r="I343" s="236"/>
      <c r="J343" s="236"/>
      <c r="K343" s="39"/>
      <c r="L343" s="39"/>
      <c r="M343" s="43"/>
      <c r="N343" s="237"/>
      <c r="O343" s="238"/>
      <c r="P343" s="90"/>
      <c r="Q343" s="90"/>
      <c r="R343" s="90"/>
      <c r="S343" s="90"/>
      <c r="T343" s="90"/>
      <c r="U343" s="90"/>
      <c r="V343" s="90"/>
      <c r="W343" s="90"/>
      <c r="X343" s="91"/>
      <c r="Y343" s="37"/>
      <c r="Z343" s="37"/>
      <c r="AA343" s="37"/>
      <c r="AB343" s="37"/>
      <c r="AC343" s="37"/>
      <c r="AD343" s="37"/>
      <c r="AE343" s="37"/>
      <c r="AT343" s="16" t="s">
        <v>161</v>
      </c>
      <c r="AU343" s="16" t="s">
        <v>87</v>
      </c>
    </row>
    <row r="344" s="2" customFormat="1">
      <c r="A344" s="37"/>
      <c r="B344" s="38"/>
      <c r="C344" s="220" t="s">
        <v>506</v>
      </c>
      <c r="D344" s="220" t="s">
        <v>145</v>
      </c>
      <c r="E344" s="221" t="s">
        <v>507</v>
      </c>
      <c r="F344" s="222" t="s">
        <v>508</v>
      </c>
      <c r="G344" s="223" t="s">
        <v>148</v>
      </c>
      <c r="H344" s="224">
        <v>1731.3</v>
      </c>
      <c r="I344" s="225"/>
      <c r="J344" s="225"/>
      <c r="K344" s="226">
        <f>ROUND(P344*H344,2)</f>
        <v>0</v>
      </c>
      <c r="L344" s="222" t="s">
        <v>149</v>
      </c>
      <c r="M344" s="43"/>
      <c r="N344" s="227" t="s">
        <v>1</v>
      </c>
      <c r="O344" s="228" t="s">
        <v>40</v>
      </c>
      <c r="P344" s="229">
        <f>I344+J344</f>
        <v>0</v>
      </c>
      <c r="Q344" s="229">
        <f>ROUND(I344*H344,2)</f>
        <v>0</v>
      </c>
      <c r="R344" s="229">
        <f>ROUND(J344*H344,2)</f>
        <v>0</v>
      </c>
      <c r="S344" s="90"/>
      <c r="T344" s="230">
        <f>S344*H344</f>
        <v>0</v>
      </c>
      <c r="U344" s="230">
        <v>0</v>
      </c>
      <c r="V344" s="230">
        <f>U344*H344</f>
        <v>0</v>
      </c>
      <c r="W344" s="230">
        <v>0</v>
      </c>
      <c r="X344" s="231">
        <f>W344*H344</f>
        <v>0</v>
      </c>
      <c r="Y344" s="37"/>
      <c r="Z344" s="37"/>
      <c r="AA344" s="37"/>
      <c r="AB344" s="37"/>
      <c r="AC344" s="37"/>
      <c r="AD344" s="37"/>
      <c r="AE344" s="37"/>
      <c r="AR344" s="232" t="s">
        <v>150</v>
      </c>
      <c r="AT344" s="232" t="s">
        <v>145</v>
      </c>
      <c r="AU344" s="232" t="s">
        <v>87</v>
      </c>
      <c r="AY344" s="16" t="s">
        <v>143</v>
      </c>
      <c r="BE344" s="233">
        <f>IF(O344="základní",K344,0)</f>
        <v>0</v>
      </c>
      <c r="BF344" s="233">
        <f>IF(O344="snížená",K344,0)</f>
        <v>0</v>
      </c>
      <c r="BG344" s="233">
        <f>IF(O344="zákl. přenesená",K344,0)</f>
        <v>0</v>
      </c>
      <c r="BH344" s="233">
        <f>IF(O344="sníž. přenesená",K344,0)</f>
        <v>0</v>
      </c>
      <c r="BI344" s="233">
        <f>IF(O344="nulová",K344,0)</f>
        <v>0</v>
      </c>
      <c r="BJ344" s="16" t="s">
        <v>85</v>
      </c>
      <c r="BK344" s="233">
        <f>ROUND(P344*H344,2)</f>
        <v>0</v>
      </c>
      <c r="BL344" s="16" t="s">
        <v>150</v>
      </c>
      <c r="BM344" s="232" t="s">
        <v>509</v>
      </c>
    </row>
    <row r="345" s="2" customFormat="1">
      <c r="A345" s="37"/>
      <c r="B345" s="38"/>
      <c r="C345" s="39"/>
      <c r="D345" s="234" t="s">
        <v>152</v>
      </c>
      <c r="E345" s="39"/>
      <c r="F345" s="235" t="s">
        <v>510</v>
      </c>
      <c r="G345" s="39"/>
      <c r="H345" s="39"/>
      <c r="I345" s="236"/>
      <c r="J345" s="236"/>
      <c r="K345" s="39"/>
      <c r="L345" s="39"/>
      <c r="M345" s="43"/>
      <c r="N345" s="237"/>
      <c r="O345" s="238"/>
      <c r="P345" s="90"/>
      <c r="Q345" s="90"/>
      <c r="R345" s="90"/>
      <c r="S345" s="90"/>
      <c r="T345" s="90"/>
      <c r="U345" s="90"/>
      <c r="V345" s="90"/>
      <c r="W345" s="90"/>
      <c r="X345" s="91"/>
      <c r="Y345" s="37"/>
      <c r="Z345" s="37"/>
      <c r="AA345" s="37"/>
      <c r="AB345" s="37"/>
      <c r="AC345" s="37"/>
      <c r="AD345" s="37"/>
      <c r="AE345" s="37"/>
      <c r="AT345" s="16" t="s">
        <v>152</v>
      </c>
      <c r="AU345" s="16" t="s">
        <v>87</v>
      </c>
    </row>
    <row r="346" s="2" customFormat="1">
      <c r="A346" s="37"/>
      <c r="B346" s="38"/>
      <c r="C346" s="39"/>
      <c r="D346" s="234" t="s">
        <v>161</v>
      </c>
      <c r="E346" s="39"/>
      <c r="F346" s="239" t="s">
        <v>481</v>
      </c>
      <c r="G346" s="39"/>
      <c r="H346" s="39"/>
      <c r="I346" s="236"/>
      <c r="J346" s="236"/>
      <c r="K346" s="39"/>
      <c r="L346" s="39"/>
      <c r="M346" s="43"/>
      <c r="N346" s="237"/>
      <c r="O346" s="238"/>
      <c r="P346" s="90"/>
      <c r="Q346" s="90"/>
      <c r="R346" s="90"/>
      <c r="S346" s="90"/>
      <c r="T346" s="90"/>
      <c r="U346" s="90"/>
      <c r="V346" s="90"/>
      <c r="W346" s="90"/>
      <c r="X346" s="91"/>
      <c r="Y346" s="37"/>
      <c r="Z346" s="37"/>
      <c r="AA346" s="37"/>
      <c r="AB346" s="37"/>
      <c r="AC346" s="37"/>
      <c r="AD346" s="37"/>
      <c r="AE346" s="37"/>
      <c r="AT346" s="16" t="s">
        <v>161</v>
      </c>
      <c r="AU346" s="16" t="s">
        <v>87</v>
      </c>
    </row>
    <row r="347" s="2" customFormat="1" ht="33" customHeight="1">
      <c r="A347" s="37"/>
      <c r="B347" s="38"/>
      <c r="C347" s="220" t="s">
        <v>511</v>
      </c>
      <c r="D347" s="220" t="s">
        <v>145</v>
      </c>
      <c r="E347" s="221" t="s">
        <v>512</v>
      </c>
      <c r="F347" s="222" t="s">
        <v>513</v>
      </c>
      <c r="G347" s="223" t="s">
        <v>148</v>
      </c>
      <c r="H347" s="224">
        <v>1731.3</v>
      </c>
      <c r="I347" s="225"/>
      <c r="J347" s="225"/>
      <c r="K347" s="226">
        <f>ROUND(P347*H347,2)</f>
        <v>0</v>
      </c>
      <c r="L347" s="222" t="s">
        <v>149</v>
      </c>
      <c r="M347" s="43"/>
      <c r="N347" s="227" t="s">
        <v>1</v>
      </c>
      <c r="O347" s="228" t="s">
        <v>40</v>
      </c>
      <c r="P347" s="229">
        <f>I347+J347</f>
        <v>0</v>
      </c>
      <c r="Q347" s="229">
        <f>ROUND(I347*H347,2)</f>
        <v>0</v>
      </c>
      <c r="R347" s="229">
        <f>ROUND(J347*H347,2)</f>
        <v>0</v>
      </c>
      <c r="S347" s="90"/>
      <c r="T347" s="230">
        <f>S347*H347</f>
        <v>0</v>
      </c>
      <c r="U347" s="230">
        <v>0</v>
      </c>
      <c r="V347" s="230">
        <f>U347*H347</f>
        <v>0</v>
      </c>
      <c r="W347" s="230">
        <v>0</v>
      </c>
      <c r="X347" s="231">
        <f>W347*H347</f>
        <v>0</v>
      </c>
      <c r="Y347" s="37"/>
      <c r="Z347" s="37"/>
      <c r="AA347" s="37"/>
      <c r="AB347" s="37"/>
      <c r="AC347" s="37"/>
      <c r="AD347" s="37"/>
      <c r="AE347" s="37"/>
      <c r="AR347" s="232" t="s">
        <v>150</v>
      </c>
      <c r="AT347" s="232" t="s">
        <v>145</v>
      </c>
      <c r="AU347" s="232" t="s">
        <v>87</v>
      </c>
      <c r="AY347" s="16" t="s">
        <v>143</v>
      </c>
      <c r="BE347" s="233">
        <f>IF(O347="základní",K347,0)</f>
        <v>0</v>
      </c>
      <c r="BF347" s="233">
        <f>IF(O347="snížená",K347,0)</f>
        <v>0</v>
      </c>
      <c r="BG347" s="233">
        <f>IF(O347="zákl. přenesená",K347,0)</f>
        <v>0</v>
      </c>
      <c r="BH347" s="233">
        <f>IF(O347="sníž. přenesená",K347,0)</f>
        <v>0</v>
      </c>
      <c r="BI347" s="233">
        <f>IF(O347="nulová",K347,0)</f>
        <v>0</v>
      </c>
      <c r="BJ347" s="16" t="s">
        <v>85</v>
      </c>
      <c r="BK347" s="233">
        <f>ROUND(P347*H347,2)</f>
        <v>0</v>
      </c>
      <c r="BL347" s="16" t="s">
        <v>150</v>
      </c>
      <c r="BM347" s="232" t="s">
        <v>514</v>
      </c>
    </row>
    <row r="348" s="2" customFormat="1">
      <c r="A348" s="37"/>
      <c r="B348" s="38"/>
      <c r="C348" s="39"/>
      <c r="D348" s="234" t="s">
        <v>152</v>
      </c>
      <c r="E348" s="39"/>
      <c r="F348" s="235" t="s">
        <v>515</v>
      </c>
      <c r="G348" s="39"/>
      <c r="H348" s="39"/>
      <c r="I348" s="236"/>
      <c r="J348" s="236"/>
      <c r="K348" s="39"/>
      <c r="L348" s="39"/>
      <c r="M348" s="43"/>
      <c r="N348" s="237"/>
      <c r="O348" s="238"/>
      <c r="P348" s="90"/>
      <c r="Q348" s="90"/>
      <c r="R348" s="90"/>
      <c r="S348" s="90"/>
      <c r="T348" s="90"/>
      <c r="U348" s="90"/>
      <c r="V348" s="90"/>
      <c r="W348" s="90"/>
      <c r="X348" s="91"/>
      <c r="Y348" s="37"/>
      <c r="Z348" s="37"/>
      <c r="AA348" s="37"/>
      <c r="AB348" s="37"/>
      <c r="AC348" s="37"/>
      <c r="AD348" s="37"/>
      <c r="AE348" s="37"/>
      <c r="AT348" s="16" t="s">
        <v>152</v>
      </c>
      <c r="AU348" s="16" t="s">
        <v>87</v>
      </c>
    </row>
    <row r="349" s="2" customFormat="1">
      <c r="A349" s="37"/>
      <c r="B349" s="38"/>
      <c r="C349" s="39"/>
      <c r="D349" s="234" t="s">
        <v>154</v>
      </c>
      <c r="E349" s="39"/>
      <c r="F349" s="239" t="s">
        <v>516</v>
      </c>
      <c r="G349" s="39"/>
      <c r="H349" s="39"/>
      <c r="I349" s="236"/>
      <c r="J349" s="236"/>
      <c r="K349" s="39"/>
      <c r="L349" s="39"/>
      <c r="M349" s="43"/>
      <c r="N349" s="237"/>
      <c r="O349" s="238"/>
      <c r="P349" s="90"/>
      <c r="Q349" s="90"/>
      <c r="R349" s="90"/>
      <c r="S349" s="90"/>
      <c r="T349" s="90"/>
      <c r="U349" s="90"/>
      <c r="V349" s="90"/>
      <c r="W349" s="90"/>
      <c r="X349" s="91"/>
      <c r="Y349" s="37"/>
      <c r="Z349" s="37"/>
      <c r="AA349" s="37"/>
      <c r="AB349" s="37"/>
      <c r="AC349" s="37"/>
      <c r="AD349" s="37"/>
      <c r="AE349" s="37"/>
      <c r="AT349" s="16" t="s">
        <v>154</v>
      </c>
      <c r="AU349" s="16" t="s">
        <v>87</v>
      </c>
    </row>
    <row r="350" s="2" customFormat="1">
      <c r="A350" s="37"/>
      <c r="B350" s="38"/>
      <c r="C350" s="39"/>
      <c r="D350" s="234" t="s">
        <v>161</v>
      </c>
      <c r="E350" s="39"/>
      <c r="F350" s="239" t="s">
        <v>517</v>
      </c>
      <c r="G350" s="39"/>
      <c r="H350" s="39"/>
      <c r="I350" s="236"/>
      <c r="J350" s="236"/>
      <c r="K350" s="39"/>
      <c r="L350" s="39"/>
      <c r="M350" s="43"/>
      <c r="N350" s="237"/>
      <c r="O350" s="238"/>
      <c r="P350" s="90"/>
      <c r="Q350" s="90"/>
      <c r="R350" s="90"/>
      <c r="S350" s="90"/>
      <c r="T350" s="90"/>
      <c r="U350" s="90"/>
      <c r="V350" s="90"/>
      <c r="W350" s="90"/>
      <c r="X350" s="91"/>
      <c r="Y350" s="37"/>
      <c r="Z350" s="37"/>
      <c r="AA350" s="37"/>
      <c r="AB350" s="37"/>
      <c r="AC350" s="37"/>
      <c r="AD350" s="37"/>
      <c r="AE350" s="37"/>
      <c r="AT350" s="16" t="s">
        <v>161</v>
      </c>
      <c r="AU350" s="16" t="s">
        <v>87</v>
      </c>
    </row>
    <row r="351" s="2" customFormat="1">
      <c r="A351" s="37"/>
      <c r="B351" s="38"/>
      <c r="C351" s="220" t="s">
        <v>518</v>
      </c>
      <c r="D351" s="220" t="s">
        <v>145</v>
      </c>
      <c r="E351" s="221" t="s">
        <v>519</v>
      </c>
      <c r="F351" s="222" t="s">
        <v>520</v>
      </c>
      <c r="G351" s="223" t="s">
        <v>148</v>
      </c>
      <c r="H351" s="224">
        <v>31</v>
      </c>
      <c r="I351" s="225"/>
      <c r="J351" s="225"/>
      <c r="K351" s="226">
        <f>ROUND(P351*H351,2)</f>
        <v>0</v>
      </c>
      <c r="L351" s="222" t="s">
        <v>149</v>
      </c>
      <c r="M351" s="43"/>
      <c r="N351" s="227" t="s">
        <v>1</v>
      </c>
      <c r="O351" s="228" t="s">
        <v>40</v>
      </c>
      <c r="P351" s="229">
        <f>I351+J351</f>
        <v>0</v>
      </c>
      <c r="Q351" s="229">
        <f>ROUND(I351*H351,2)</f>
        <v>0</v>
      </c>
      <c r="R351" s="229">
        <f>ROUND(J351*H351,2)</f>
        <v>0</v>
      </c>
      <c r="S351" s="90"/>
      <c r="T351" s="230">
        <f>S351*H351</f>
        <v>0</v>
      </c>
      <c r="U351" s="230">
        <v>0.084250000000000005</v>
      </c>
      <c r="V351" s="230">
        <f>U351*H351</f>
        <v>2.6117500000000002</v>
      </c>
      <c r="W351" s="230">
        <v>0</v>
      </c>
      <c r="X351" s="231">
        <f>W351*H351</f>
        <v>0</v>
      </c>
      <c r="Y351" s="37"/>
      <c r="Z351" s="37"/>
      <c r="AA351" s="37"/>
      <c r="AB351" s="37"/>
      <c r="AC351" s="37"/>
      <c r="AD351" s="37"/>
      <c r="AE351" s="37"/>
      <c r="AR351" s="232" t="s">
        <v>150</v>
      </c>
      <c r="AT351" s="232" t="s">
        <v>145</v>
      </c>
      <c r="AU351" s="232" t="s">
        <v>87</v>
      </c>
      <c r="AY351" s="16" t="s">
        <v>143</v>
      </c>
      <c r="BE351" s="233">
        <f>IF(O351="základní",K351,0)</f>
        <v>0</v>
      </c>
      <c r="BF351" s="233">
        <f>IF(O351="snížená",K351,0)</f>
        <v>0</v>
      </c>
      <c r="BG351" s="233">
        <f>IF(O351="zákl. přenesená",K351,0)</f>
        <v>0</v>
      </c>
      <c r="BH351" s="233">
        <f>IF(O351="sníž. přenesená",K351,0)</f>
        <v>0</v>
      </c>
      <c r="BI351" s="233">
        <f>IF(O351="nulová",K351,0)</f>
        <v>0</v>
      </c>
      <c r="BJ351" s="16" t="s">
        <v>85</v>
      </c>
      <c r="BK351" s="233">
        <f>ROUND(P351*H351,2)</f>
        <v>0</v>
      </c>
      <c r="BL351" s="16" t="s">
        <v>150</v>
      </c>
      <c r="BM351" s="232" t="s">
        <v>521</v>
      </c>
    </row>
    <row r="352" s="2" customFormat="1">
      <c r="A352" s="37"/>
      <c r="B352" s="38"/>
      <c r="C352" s="39"/>
      <c r="D352" s="234" t="s">
        <v>152</v>
      </c>
      <c r="E352" s="39"/>
      <c r="F352" s="235" t="s">
        <v>522</v>
      </c>
      <c r="G352" s="39"/>
      <c r="H352" s="39"/>
      <c r="I352" s="236"/>
      <c r="J352" s="236"/>
      <c r="K352" s="39"/>
      <c r="L352" s="39"/>
      <c r="M352" s="43"/>
      <c r="N352" s="237"/>
      <c r="O352" s="238"/>
      <c r="P352" s="90"/>
      <c r="Q352" s="90"/>
      <c r="R352" s="90"/>
      <c r="S352" s="90"/>
      <c r="T352" s="90"/>
      <c r="U352" s="90"/>
      <c r="V352" s="90"/>
      <c r="W352" s="90"/>
      <c r="X352" s="91"/>
      <c r="Y352" s="37"/>
      <c r="Z352" s="37"/>
      <c r="AA352" s="37"/>
      <c r="AB352" s="37"/>
      <c r="AC352" s="37"/>
      <c r="AD352" s="37"/>
      <c r="AE352" s="37"/>
      <c r="AT352" s="16" t="s">
        <v>152</v>
      </c>
      <c r="AU352" s="16" t="s">
        <v>87</v>
      </c>
    </row>
    <row r="353" s="2" customFormat="1">
      <c r="A353" s="37"/>
      <c r="B353" s="38"/>
      <c r="C353" s="39"/>
      <c r="D353" s="234" t="s">
        <v>154</v>
      </c>
      <c r="E353" s="39"/>
      <c r="F353" s="239" t="s">
        <v>523</v>
      </c>
      <c r="G353" s="39"/>
      <c r="H353" s="39"/>
      <c r="I353" s="236"/>
      <c r="J353" s="236"/>
      <c r="K353" s="39"/>
      <c r="L353" s="39"/>
      <c r="M353" s="43"/>
      <c r="N353" s="237"/>
      <c r="O353" s="238"/>
      <c r="P353" s="90"/>
      <c r="Q353" s="90"/>
      <c r="R353" s="90"/>
      <c r="S353" s="90"/>
      <c r="T353" s="90"/>
      <c r="U353" s="90"/>
      <c r="V353" s="90"/>
      <c r="W353" s="90"/>
      <c r="X353" s="91"/>
      <c r="Y353" s="37"/>
      <c r="Z353" s="37"/>
      <c r="AA353" s="37"/>
      <c r="AB353" s="37"/>
      <c r="AC353" s="37"/>
      <c r="AD353" s="37"/>
      <c r="AE353" s="37"/>
      <c r="AT353" s="16" t="s">
        <v>154</v>
      </c>
      <c r="AU353" s="16" t="s">
        <v>87</v>
      </c>
    </row>
    <row r="354" s="2" customFormat="1">
      <c r="A354" s="37"/>
      <c r="B354" s="38"/>
      <c r="C354" s="39"/>
      <c r="D354" s="234" t="s">
        <v>161</v>
      </c>
      <c r="E354" s="39"/>
      <c r="F354" s="239" t="s">
        <v>524</v>
      </c>
      <c r="G354" s="39"/>
      <c r="H354" s="39"/>
      <c r="I354" s="236"/>
      <c r="J354" s="236"/>
      <c r="K354" s="39"/>
      <c r="L354" s="39"/>
      <c r="M354" s="43"/>
      <c r="N354" s="237"/>
      <c r="O354" s="238"/>
      <c r="P354" s="90"/>
      <c r="Q354" s="90"/>
      <c r="R354" s="90"/>
      <c r="S354" s="90"/>
      <c r="T354" s="90"/>
      <c r="U354" s="90"/>
      <c r="V354" s="90"/>
      <c r="W354" s="90"/>
      <c r="X354" s="91"/>
      <c r="Y354" s="37"/>
      <c r="Z354" s="37"/>
      <c r="AA354" s="37"/>
      <c r="AB354" s="37"/>
      <c r="AC354" s="37"/>
      <c r="AD354" s="37"/>
      <c r="AE354" s="37"/>
      <c r="AT354" s="16" t="s">
        <v>161</v>
      </c>
      <c r="AU354" s="16" t="s">
        <v>87</v>
      </c>
    </row>
    <row r="355" s="13" customFormat="1">
      <c r="A355" s="13"/>
      <c r="B355" s="240"/>
      <c r="C355" s="241"/>
      <c r="D355" s="234" t="s">
        <v>236</v>
      </c>
      <c r="E355" s="242" t="s">
        <v>1</v>
      </c>
      <c r="F355" s="243" t="s">
        <v>525</v>
      </c>
      <c r="G355" s="241"/>
      <c r="H355" s="244">
        <v>31</v>
      </c>
      <c r="I355" s="245"/>
      <c r="J355" s="245"/>
      <c r="K355" s="241"/>
      <c r="L355" s="241"/>
      <c r="M355" s="246"/>
      <c r="N355" s="247"/>
      <c r="O355" s="248"/>
      <c r="P355" s="248"/>
      <c r="Q355" s="248"/>
      <c r="R355" s="248"/>
      <c r="S355" s="248"/>
      <c r="T355" s="248"/>
      <c r="U355" s="248"/>
      <c r="V355" s="248"/>
      <c r="W355" s="248"/>
      <c r="X355" s="249"/>
      <c r="Y355" s="13"/>
      <c r="Z355" s="13"/>
      <c r="AA355" s="13"/>
      <c r="AB355" s="13"/>
      <c r="AC355" s="13"/>
      <c r="AD355" s="13"/>
      <c r="AE355" s="13"/>
      <c r="AT355" s="250" t="s">
        <v>236</v>
      </c>
      <c r="AU355" s="250" t="s">
        <v>87</v>
      </c>
      <c r="AV355" s="13" t="s">
        <v>87</v>
      </c>
      <c r="AW355" s="13" t="s">
        <v>5</v>
      </c>
      <c r="AX355" s="13" t="s">
        <v>85</v>
      </c>
      <c r="AY355" s="250" t="s">
        <v>143</v>
      </c>
    </row>
    <row r="356" s="2" customFormat="1">
      <c r="A356" s="37"/>
      <c r="B356" s="38"/>
      <c r="C356" s="262" t="s">
        <v>526</v>
      </c>
      <c r="D356" s="262" t="s">
        <v>362</v>
      </c>
      <c r="E356" s="263" t="s">
        <v>527</v>
      </c>
      <c r="F356" s="264" t="s">
        <v>528</v>
      </c>
      <c r="G356" s="265" t="s">
        <v>148</v>
      </c>
      <c r="H356" s="266">
        <v>14.214</v>
      </c>
      <c r="I356" s="267"/>
      <c r="J356" s="268"/>
      <c r="K356" s="269">
        <f>ROUND(P356*H356,2)</f>
        <v>0</v>
      </c>
      <c r="L356" s="264" t="s">
        <v>224</v>
      </c>
      <c r="M356" s="270"/>
      <c r="N356" s="271" t="s">
        <v>1</v>
      </c>
      <c r="O356" s="228" t="s">
        <v>40</v>
      </c>
      <c r="P356" s="229">
        <f>I356+J356</f>
        <v>0</v>
      </c>
      <c r="Q356" s="229">
        <f>ROUND(I356*H356,2)</f>
        <v>0</v>
      </c>
      <c r="R356" s="229">
        <f>ROUND(J356*H356,2)</f>
        <v>0</v>
      </c>
      <c r="S356" s="90"/>
      <c r="T356" s="230">
        <f>S356*H356</f>
        <v>0</v>
      </c>
      <c r="U356" s="230">
        <v>0.13100000000000001</v>
      </c>
      <c r="V356" s="230">
        <f>U356*H356</f>
        <v>1.8620340000000002</v>
      </c>
      <c r="W356" s="230">
        <v>0</v>
      </c>
      <c r="X356" s="231">
        <f>W356*H356</f>
        <v>0</v>
      </c>
      <c r="Y356" s="37"/>
      <c r="Z356" s="37"/>
      <c r="AA356" s="37"/>
      <c r="AB356" s="37"/>
      <c r="AC356" s="37"/>
      <c r="AD356" s="37"/>
      <c r="AE356" s="37"/>
      <c r="AR356" s="232" t="s">
        <v>189</v>
      </c>
      <c r="AT356" s="232" t="s">
        <v>362</v>
      </c>
      <c r="AU356" s="232" t="s">
        <v>87</v>
      </c>
      <c r="AY356" s="16" t="s">
        <v>143</v>
      </c>
      <c r="BE356" s="233">
        <f>IF(O356="základní",K356,0)</f>
        <v>0</v>
      </c>
      <c r="BF356" s="233">
        <f>IF(O356="snížená",K356,0)</f>
        <v>0</v>
      </c>
      <c r="BG356" s="233">
        <f>IF(O356="zákl. přenesená",K356,0)</f>
        <v>0</v>
      </c>
      <c r="BH356" s="233">
        <f>IF(O356="sníž. přenesená",K356,0)</f>
        <v>0</v>
      </c>
      <c r="BI356" s="233">
        <f>IF(O356="nulová",K356,0)</f>
        <v>0</v>
      </c>
      <c r="BJ356" s="16" t="s">
        <v>85</v>
      </c>
      <c r="BK356" s="233">
        <f>ROUND(P356*H356,2)</f>
        <v>0</v>
      </c>
      <c r="BL356" s="16" t="s">
        <v>150</v>
      </c>
      <c r="BM356" s="232" t="s">
        <v>529</v>
      </c>
    </row>
    <row r="357" s="2" customFormat="1">
      <c r="A357" s="37"/>
      <c r="B357" s="38"/>
      <c r="C357" s="39"/>
      <c r="D357" s="234" t="s">
        <v>152</v>
      </c>
      <c r="E357" s="39"/>
      <c r="F357" s="235" t="s">
        <v>528</v>
      </c>
      <c r="G357" s="39"/>
      <c r="H357" s="39"/>
      <c r="I357" s="236"/>
      <c r="J357" s="236"/>
      <c r="K357" s="39"/>
      <c r="L357" s="39"/>
      <c r="M357" s="43"/>
      <c r="N357" s="237"/>
      <c r="O357" s="238"/>
      <c r="P357" s="90"/>
      <c r="Q357" s="90"/>
      <c r="R357" s="90"/>
      <c r="S357" s="90"/>
      <c r="T357" s="90"/>
      <c r="U357" s="90"/>
      <c r="V357" s="90"/>
      <c r="W357" s="90"/>
      <c r="X357" s="91"/>
      <c r="Y357" s="37"/>
      <c r="Z357" s="37"/>
      <c r="AA357" s="37"/>
      <c r="AB357" s="37"/>
      <c r="AC357" s="37"/>
      <c r="AD357" s="37"/>
      <c r="AE357" s="37"/>
      <c r="AT357" s="16" t="s">
        <v>152</v>
      </c>
      <c r="AU357" s="16" t="s">
        <v>87</v>
      </c>
    </row>
    <row r="358" s="2" customFormat="1">
      <c r="A358" s="37"/>
      <c r="B358" s="38"/>
      <c r="C358" s="39"/>
      <c r="D358" s="234" t="s">
        <v>161</v>
      </c>
      <c r="E358" s="39"/>
      <c r="F358" s="239" t="s">
        <v>530</v>
      </c>
      <c r="G358" s="39"/>
      <c r="H358" s="39"/>
      <c r="I358" s="236"/>
      <c r="J358" s="236"/>
      <c r="K358" s="39"/>
      <c r="L358" s="39"/>
      <c r="M358" s="43"/>
      <c r="N358" s="237"/>
      <c r="O358" s="238"/>
      <c r="P358" s="90"/>
      <c r="Q358" s="90"/>
      <c r="R358" s="90"/>
      <c r="S358" s="90"/>
      <c r="T358" s="90"/>
      <c r="U358" s="90"/>
      <c r="V358" s="90"/>
      <c r="W358" s="90"/>
      <c r="X358" s="91"/>
      <c r="Y358" s="37"/>
      <c r="Z358" s="37"/>
      <c r="AA358" s="37"/>
      <c r="AB358" s="37"/>
      <c r="AC358" s="37"/>
      <c r="AD358" s="37"/>
      <c r="AE358" s="37"/>
      <c r="AT358" s="16" t="s">
        <v>161</v>
      </c>
      <c r="AU358" s="16" t="s">
        <v>87</v>
      </c>
    </row>
    <row r="359" s="13" customFormat="1">
      <c r="A359" s="13"/>
      <c r="B359" s="240"/>
      <c r="C359" s="241"/>
      <c r="D359" s="234" t="s">
        <v>236</v>
      </c>
      <c r="E359" s="242" t="s">
        <v>1</v>
      </c>
      <c r="F359" s="243" t="s">
        <v>531</v>
      </c>
      <c r="G359" s="241"/>
      <c r="H359" s="244">
        <v>14.214</v>
      </c>
      <c r="I359" s="245"/>
      <c r="J359" s="245"/>
      <c r="K359" s="241"/>
      <c r="L359" s="241"/>
      <c r="M359" s="246"/>
      <c r="N359" s="247"/>
      <c r="O359" s="248"/>
      <c r="P359" s="248"/>
      <c r="Q359" s="248"/>
      <c r="R359" s="248"/>
      <c r="S359" s="248"/>
      <c r="T359" s="248"/>
      <c r="U359" s="248"/>
      <c r="V359" s="248"/>
      <c r="W359" s="248"/>
      <c r="X359" s="249"/>
      <c r="Y359" s="13"/>
      <c r="Z359" s="13"/>
      <c r="AA359" s="13"/>
      <c r="AB359" s="13"/>
      <c r="AC359" s="13"/>
      <c r="AD359" s="13"/>
      <c r="AE359" s="13"/>
      <c r="AT359" s="250" t="s">
        <v>236</v>
      </c>
      <c r="AU359" s="250" t="s">
        <v>87</v>
      </c>
      <c r="AV359" s="13" t="s">
        <v>87</v>
      </c>
      <c r="AW359" s="13" t="s">
        <v>5</v>
      </c>
      <c r="AX359" s="13" t="s">
        <v>85</v>
      </c>
      <c r="AY359" s="250" t="s">
        <v>143</v>
      </c>
    </row>
    <row r="360" s="2" customFormat="1">
      <c r="A360" s="37"/>
      <c r="B360" s="38"/>
      <c r="C360" s="220" t="s">
        <v>532</v>
      </c>
      <c r="D360" s="220" t="s">
        <v>145</v>
      </c>
      <c r="E360" s="221" t="s">
        <v>533</v>
      </c>
      <c r="F360" s="222" t="s">
        <v>534</v>
      </c>
      <c r="G360" s="223" t="s">
        <v>148</v>
      </c>
      <c r="H360" s="224">
        <v>622</v>
      </c>
      <c r="I360" s="225"/>
      <c r="J360" s="225"/>
      <c r="K360" s="226">
        <f>ROUND(P360*H360,2)</f>
        <v>0</v>
      </c>
      <c r="L360" s="222" t="s">
        <v>149</v>
      </c>
      <c r="M360" s="43"/>
      <c r="N360" s="227" t="s">
        <v>1</v>
      </c>
      <c r="O360" s="228" t="s">
        <v>40</v>
      </c>
      <c r="P360" s="229">
        <f>I360+J360</f>
        <v>0</v>
      </c>
      <c r="Q360" s="229">
        <f>ROUND(I360*H360,2)</f>
        <v>0</v>
      </c>
      <c r="R360" s="229">
        <f>ROUND(J360*H360,2)</f>
        <v>0</v>
      </c>
      <c r="S360" s="90"/>
      <c r="T360" s="230">
        <f>S360*H360</f>
        <v>0</v>
      </c>
      <c r="U360" s="230">
        <v>0.084250000000000005</v>
      </c>
      <c r="V360" s="230">
        <f>U360*H360</f>
        <v>52.403500000000001</v>
      </c>
      <c r="W360" s="230">
        <v>0</v>
      </c>
      <c r="X360" s="231">
        <f>W360*H360</f>
        <v>0</v>
      </c>
      <c r="Y360" s="37"/>
      <c r="Z360" s="37"/>
      <c r="AA360" s="37"/>
      <c r="AB360" s="37"/>
      <c r="AC360" s="37"/>
      <c r="AD360" s="37"/>
      <c r="AE360" s="37"/>
      <c r="AR360" s="232" t="s">
        <v>150</v>
      </c>
      <c r="AT360" s="232" t="s">
        <v>145</v>
      </c>
      <c r="AU360" s="232" t="s">
        <v>87</v>
      </c>
      <c r="AY360" s="16" t="s">
        <v>143</v>
      </c>
      <c r="BE360" s="233">
        <f>IF(O360="základní",K360,0)</f>
        <v>0</v>
      </c>
      <c r="BF360" s="233">
        <f>IF(O360="snížená",K360,0)</f>
        <v>0</v>
      </c>
      <c r="BG360" s="233">
        <f>IF(O360="zákl. přenesená",K360,0)</f>
        <v>0</v>
      </c>
      <c r="BH360" s="233">
        <f>IF(O360="sníž. přenesená",K360,0)</f>
        <v>0</v>
      </c>
      <c r="BI360" s="233">
        <f>IF(O360="nulová",K360,0)</f>
        <v>0</v>
      </c>
      <c r="BJ360" s="16" t="s">
        <v>85</v>
      </c>
      <c r="BK360" s="233">
        <f>ROUND(P360*H360,2)</f>
        <v>0</v>
      </c>
      <c r="BL360" s="16" t="s">
        <v>150</v>
      </c>
      <c r="BM360" s="232" t="s">
        <v>535</v>
      </c>
    </row>
    <row r="361" s="2" customFormat="1">
      <c r="A361" s="37"/>
      <c r="B361" s="38"/>
      <c r="C361" s="39"/>
      <c r="D361" s="234" t="s">
        <v>152</v>
      </c>
      <c r="E361" s="39"/>
      <c r="F361" s="235" t="s">
        <v>536</v>
      </c>
      <c r="G361" s="39"/>
      <c r="H361" s="39"/>
      <c r="I361" s="236"/>
      <c r="J361" s="236"/>
      <c r="K361" s="39"/>
      <c r="L361" s="39"/>
      <c r="M361" s="43"/>
      <c r="N361" s="237"/>
      <c r="O361" s="238"/>
      <c r="P361" s="90"/>
      <c r="Q361" s="90"/>
      <c r="R361" s="90"/>
      <c r="S361" s="90"/>
      <c r="T361" s="90"/>
      <c r="U361" s="90"/>
      <c r="V361" s="90"/>
      <c r="W361" s="90"/>
      <c r="X361" s="91"/>
      <c r="Y361" s="37"/>
      <c r="Z361" s="37"/>
      <c r="AA361" s="37"/>
      <c r="AB361" s="37"/>
      <c r="AC361" s="37"/>
      <c r="AD361" s="37"/>
      <c r="AE361" s="37"/>
      <c r="AT361" s="16" t="s">
        <v>152</v>
      </c>
      <c r="AU361" s="16" t="s">
        <v>87</v>
      </c>
    </row>
    <row r="362" s="2" customFormat="1">
      <c r="A362" s="37"/>
      <c r="B362" s="38"/>
      <c r="C362" s="39"/>
      <c r="D362" s="234" t="s">
        <v>154</v>
      </c>
      <c r="E362" s="39"/>
      <c r="F362" s="239" t="s">
        <v>523</v>
      </c>
      <c r="G362" s="39"/>
      <c r="H362" s="39"/>
      <c r="I362" s="236"/>
      <c r="J362" s="236"/>
      <c r="K362" s="39"/>
      <c r="L362" s="39"/>
      <c r="M362" s="43"/>
      <c r="N362" s="237"/>
      <c r="O362" s="238"/>
      <c r="P362" s="90"/>
      <c r="Q362" s="90"/>
      <c r="R362" s="90"/>
      <c r="S362" s="90"/>
      <c r="T362" s="90"/>
      <c r="U362" s="90"/>
      <c r="V362" s="90"/>
      <c r="W362" s="90"/>
      <c r="X362" s="91"/>
      <c r="Y362" s="37"/>
      <c r="Z362" s="37"/>
      <c r="AA362" s="37"/>
      <c r="AB362" s="37"/>
      <c r="AC362" s="37"/>
      <c r="AD362" s="37"/>
      <c r="AE362" s="37"/>
      <c r="AT362" s="16" t="s">
        <v>154</v>
      </c>
      <c r="AU362" s="16" t="s">
        <v>87</v>
      </c>
    </row>
    <row r="363" s="2" customFormat="1">
      <c r="A363" s="37"/>
      <c r="B363" s="38"/>
      <c r="C363" s="39"/>
      <c r="D363" s="234" t="s">
        <v>161</v>
      </c>
      <c r="E363" s="39"/>
      <c r="F363" s="239" t="s">
        <v>475</v>
      </c>
      <c r="G363" s="39"/>
      <c r="H363" s="39"/>
      <c r="I363" s="236"/>
      <c r="J363" s="236"/>
      <c r="K363" s="39"/>
      <c r="L363" s="39"/>
      <c r="M363" s="43"/>
      <c r="N363" s="237"/>
      <c r="O363" s="238"/>
      <c r="P363" s="90"/>
      <c r="Q363" s="90"/>
      <c r="R363" s="90"/>
      <c r="S363" s="90"/>
      <c r="T363" s="90"/>
      <c r="U363" s="90"/>
      <c r="V363" s="90"/>
      <c r="W363" s="90"/>
      <c r="X363" s="91"/>
      <c r="Y363" s="37"/>
      <c r="Z363" s="37"/>
      <c r="AA363" s="37"/>
      <c r="AB363" s="37"/>
      <c r="AC363" s="37"/>
      <c r="AD363" s="37"/>
      <c r="AE363" s="37"/>
      <c r="AT363" s="16" t="s">
        <v>161</v>
      </c>
      <c r="AU363" s="16" t="s">
        <v>87</v>
      </c>
    </row>
    <row r="364" s="2" customFormat="1" ht="24.15" customHeight="1">
      <c r="A364" s="37"/>
      <c r="B364" s="38"/>
      <c r="C364" s="262" t="s">
        <v>537</v>
      </c>
      <c r="D364" s="262" t="s">
        <v>362</v>
      </c>
      <c r="E364" s="263" t="s">
        <v>538</v>
      </c>
      <c r="F364" s="264" t="s">
        <v>539</v>
      </c>
      <c r="G364" s="265" t="s">
        <v>148</v>
      </c>
      <c r="H364" s="266">
        <v>634.44000000000005</v>
      </c>
      <c r="I364" s="267"/>
      <c r="J364" s="268"/>
      <c r="K364" s="269">
        <f>ROUND(P364*H364,2)</f>
        <v>0</v>
      </c>
      <c r="L364" s="264" t="s">
        <v>224</v>
      </c>
      <c r="M364" s="270"/>
      <c r="N364" s="271" t="s">
        <v>1</v>
      </c>
      <c r="O364" s="228" t="s">
        <v>40</v>
      </c>
      <c r="P364" s="229">
        <f>I364+J364</f>
        <v>0</v>
      </c>
      <c r="Q364" s="229">
        <f>ROUND(I364*H364,2)</f>
        <v>0</v>
      </c>
      <c r="R364" s="229">
        <f>ROUND(J364*H364,2)</f>
        <v>0</v>
      </c>
      <c r="S364" s="90"/>
      <c r="T364" s="230">
        <f>S364*H364</f>
        <v>0</v>
      </c>
      <c r="U364" s="230">
        <v>0.113</v>
      </c>
      <c r="V364" s="230">
        <f>U364*H364</f>
        <v>71.691720000000004</v>
      </c>
      <c r="W364" s="230">
        <v>0</v>
      </c>
      <c r="X364" s="231">
        <f>W364*H364</f>
        <v>0</v>
      </c>
      <c r="Y364" s="37"/>
      <c r="Z364" s="37"/>
      <c r="AA364" s="37"/>
      <c r="AB364" s="37"/>
      <c r="AC364" s="37"/>
      <c r="AD364" s="37"/>
      <c r="AE364" s="37"/>
      <c r="AR364" s="232" t="s">
        <v>189</v>
      </c>
      <c r="AT364" s="232" t="s">
        <v>362</v>
      </c>
      <c r="AU364" s="232" t="s">
        <v>87</v>
      </c>
      <c r="AY364" s="16" t="s">
        <v>143</v>
      </c>
      <c r="BE364" s="233">
        <f>IF(O364="základní",K364,0)</f>
        <v>0</v>
      </c>
      <c r="BF364" s="233">
        <f>IF(O364="snížená",K364,0)</f>
        <v>0</v>
      </c>
      <c r="BG364" s="233">
        <f>IF(O364="zákl. přenesená",K364,0)</f>
        <v>0</v>
      </c>
      <c r="BH364" s="233">
        <f>IF(O364="sníž. přenesená",K364,0)</f>
        <v>0</v>
      </c>
      <c r="BI364" s="233">
        <f>IF(O364="nulová",K364,0)</f>
        <v>0</v>
      </c>
      <c r="BJ364" s="16" t="s">
        <v>85</v>
      </c>
      <c r="BK364" s="233">
        <f>ROUND(P364*H364,2)</f>
        <v>0</v>
      </c>
      <c r="BL364" s="16" t="s">
        <v>150</v>
      </c>
      <c r="BM364" s="232" t="s">
        <v>540</v>
      </c>
    </row>
    <row r="365" s="2" customFormat="1">
      <c r="A365" s="37"/>
      <c r="B365" s="38"/>
      <c r="C365" s="39"/>
      <c r="D365" s="234" t="s">
        <v>152</v>
      </c>
      <c r="E365" s="39"/>
      <c r="F365" s="235" t="s">
        <v>539</v>
      </c>
      <c r="G365" s="39"/>
      <c r="H365" s="39"/>
      <c r="I365" s="236"/>
      <c r="J365" s="236"/>
      <c r="K365" s="39"/>
      <c r="L365" s="39"/>
      <c r="M365" s="43"/>
      <c r="N365" s="237"/>
      <c r="O365" s="238"/>
      <c r="P365" s="90"/>
      <c r="Q365" s="90"/>
      <c r="R365" s="90"/>
      <c r="S365" s="90"/>
      <c r="T365" s="90"/>
      <c r="U365" s="90"/>
      <c r="V365" s="90"/>
      <c r="W365" s="90"/>
      <c r="X365" s="91"/>
      <c r="Y365" s="37"/>
      <c r="Z365" s="37"/>
      <c r="AA365" s="37"/>
      <c r="AB365" s="37"/>
      <c r="AC365" s="37"/>
      <c r="AD365" s="37"/>
      <c r="AE365" s="37"/>
      <c r="AT365" s="16" t="s">
        <v>152</v>
      </c>
      <c r="AU365" s="16" t="s">
        <v>87</v>
      </c>
    </row>
    <row r="366" s="2" customFormat="1">
      <c r="A366" s="37"/>
      <c r="B366" s="38"/>
      <c r="C366" s="39"/>
      <c r="D366" s="234" t="s">
        <v>161</v>
      </c>
      <c r="E366" s="39"/>
      <c r="F366" s="239" t="s">
        <v>541</v>
      </c>
      <c r="G366" s="39"/>
      <c r="H366" s="39"/>
      <c r="I366" s="236"/>
      <c r="J366" s="236"/>
      <c r="K366" s="39"/>
      <c r="L366" s="39"/>
      <c r="M366" s="43"/>
      <c r="N366" s="237"/>
      <c r="O366" s="238"/>
      <c r="P366" s="90"/>
      <c r="Q366" s="90"/>
      <c r="R366" s="90"/>
      <c r="S366" s="90"/>
      <c r="T366" s="90"/>
      <c r="U366" s="90"/>
      <c r="V366" s="90"/>
      <c r="W366" s="90"/>
      <c r="X366" s="91"/>
      <c r="Y366" s="37"/>
      <c r="Z366" s="37"/>
      <c r="AA366" s="37"/>
      <c r="AB366" s="37"/>
      <c r="AC366" s="37"/>
      <c r="AD366" s="37"/>
      <c r="AE366" s="37"/>
      <c r="AT366" s="16" t="s">
        <v>161</v>
      </c>
      <c r="AU366" s="16" t="s">
        <v>87</v>
      </c>
    </row>
    <row r="367" s="13" customFormat="1">
      <c r="A367" s="13"/>
      <c r="B367" s="240"/>
      <c r="C367" s="241"/>
      <c r="D367" s="234" t="s">
        <v>236</v>
      </c>
      <c r="E367" s="242" t="s">
        <v>1</v>
      </c>
      <c r="F367" s="243" t="s">
        <v>542</v>
      </c>
      <c r="G367" s="241"/>
      <c r="H367" s="244">
        <v>634.44000000000005</v>
      </c>
      <c r="I367" s="245"/>
      <c r="J367" s="245"/>
      <c r="K367" s="241"/>
      <c r="L367" s="241"/>
      <c r="M367" s="246"/>
      <c r="N367" s="247"/>
      <c r="O367" s="248"/>
      <c r="P367" s="248"/>
      <c r="Q367" s="248"/>
      <c r="R367" s="248"/>
      <c r="S367" s="248"/>
      <c r="T367" s="248"/>
      <c r="U367" s="248"/>
      <c r="V367" s="248"/>
      <c r="W367" s="248"/>
      <c r="X367" s="249"/>
      <c r="Y367" s="13"/>
      <c r="Z367" s="13"/>
      <c r="AA367" s="13"/>
      <c r="AB367" s="13"/>
      <c r="AC367" s="13"/>
      <c r="AD367" s="13"/>
      <c r="AE367" s="13"/>
      <c r="AT367" s="250" t="s">
        <v>236</v>
      </c>
      <c r="AU367" s="250" t="s">
        <v>87</v>
      </c>
      <c r="AV367" s="13" t="s">
        <v>87</v>
      </c>
      <c r="AW367" s="13" t="s">
        <v>5</v>
      </c>
      <c r="AX367" s="13" t="s">
        <v>85</v>
      </c>
      <c r="AY367" s="250" t="s">
        <v>143</v>
      </c>
    </row>
    <row r="368" s="2" customFormat="1" ht="24.15" customHeight="1">
      <c r="A368" s="37"/>
      <c r="B368" s="38"/>
      <c r="C368" s="262" t="s">
        <v>543</v>
      </c>
      <c r="D368" s="262" t="s">
        <v>362</v>
      </c>
      <c r="E368" s="263" t="s">
        <v>544</v>
      </c>
      <c r="F368" s="264" t="s">
        <v>545</v>
      </c>
      <c r="G368" s="265" t="s">
        <v>148</v>
      </c>
      <c r="H368" s="266">
        <v>17.716000000000001</v>
      </c>
      <c r="I368" s="267"/>
      <c r="J368" s="268"/>
      <c r="K368" s="269">
        <f>ROUND(P368*H368,2)</f>
        <v>0</v>
      </c>
      <c r="L368" s="264" t="s">
        <v>149</v>
      </c>
      <c r="M368" s="270"/>
      <c r="N368" s="271" t="s">
        <v>1</v>
      </c>
      <c r="O368" s="228" t="s">
        <v>40</v>
      </c>
      <c r="P368" s="229">
        <f>I368+J368</f>
        <v>0</v>
      </c>
      <c r="Q368" s="229">
        <f>ROUND(I368*H368,2)</f>
        <v>0</v>
      </c>
      <c r="R368" s="229">
        <f>ROUND(J368*H368,2)</f>
        <v>0</v>
      </c>
      <c r="S368" s="90"/>
      <c r="T368" s="230">
        <f>S368*H368</f>
        <v>0</v>
      </c>
      <c r="U368" s="230">
        <v>0.14000000000000001</v>
      </c>
      <c r="V368" s="230">
        <f>U368*H368</f>
        <v>2.4802400000000002</v>
      </c>
      <c r="W368" s="230">
        <v>0</v>
      </c>
      <c r="X368" s="231">
        <f>W368*H368</f>
        <v>0</v>
      </c>
      <c r="Y368" s="37"/>
      <c r="Z368" s="37"/>
      <c r="AA368" s="37"/>
      <c r="AB368" s="37"/>
      <c r="AC368" s="37"/>
      <c r="AD368" s="37"/>
      <c r="AE368" s="37"/>
      <c r="AR368" s="232" t="s">
        <v>189</v>
      </c>
      <c r="AT368" s="232" t="s">
        <v>362</v>
      </c>
      <c r="AU368" s="232" t="s">
        <v>87</v>
      </c>
      <c r="AY368" s="16" t="s">
        <v>143</v>
      </c>
      <c r="BE368" s="233">
        <f>IF(O368="základní",K368,0)</f>
        <v>0</v>
      </c>
      <c r="BF368" s="233">
        <f>IF(O368="snížená",K368,0)</f>
        <v>0</v>
      </c>
      <c r="BG368" s="233">
        <f>IF(O368="zákl. přenesená",K368,0)</f>
        <v>0</v>
      </c>
      <c r="BH368" s="233">
        <f>IF(O368="sníž. přenesená",K368,0)</f>
        <v>0</v>
      </c>
      <c r="BI368" s="233">
        <f>IF(O368="nulová",K368,0)</f>
        <v>0</v>
      </c>
      <c r="BJ368" s="16" t="s">
        <v>85</v>
      </c>
      <c r="BK368" s="233">
        <f>ROUND(P368*H368,2)</f>
        <v>0</v>
      </c>
      <c r="BL368" s="16" t="s">
        <v>150</v>
      </c>
      <c r="BM368" s="232" t="s">
        <v>546</v>
      </c>
    </row>
    <row r="369" s="2" customFormat="1">
      <c r="A369" s="37"/>
      <c r="B369" s="38"/>
      <c r="C369" s="39"/>
      <c r="D369" s="234" t="s">
        <v>152</v>
      </c>
      <c r="E369" s="39"/>
      <c r="F369" s="235" t="s">
        <v>545</v>
      </c>
      <c r="G369" s="39"/>
      <c r="H369" s="39"/>
      <c r="I369" s="236"/>
      <c r="J369" s="236"/>
      <c r="K369" s="39"/>
      <c r="L369" s="39"/>
      <c r="M369" s="43"/>
      <c r="N369" s="237"/>
      <c r="O369" s="238"/>
      <c r="P369" s="90"/>
      <c r="Q369" s="90"/>
      <c r="R369" s="90"/>
      <c r="S369" s="90"/>
      <c r="T369" s="90"/>
      <c r="U369" s="90"/>
      <c r="V369" s="90"/>
      <c r="W369" s="90"/>
      <c r="X369" s="91"/>
      <c r="Y369" s="37"/>
      <c r="Z369" s="37"/>
      <c r="AA369" s="37"/>
      <c r="AB369" s="37"/>
      <c r="AC369" s="37"/>
      <c r="AD369" s="37"/>
      <c r="AE369" s="37"/>
      <c r="AT369" s="16" t="s">
        <v>152</v>
      </c>
      <c r="AU369" s="16" t="s">
        <v>87</v>
      </c>
    </row>
    <row r="370" s="2" customFormat="1">
      <c r="A370" s="37"/>
      <c r="B370" s="38"/>
      <c r="C370" s="39"/>
      <c r="D370" s="234" t="s">
        <v>161</v>
      </c>
      <c r="E370" s="39"/>
      <c r="F370" s="239" t="s">
        <v>547</v>
      </c>
      <c r="G370" s="39"/>
      <c r="H370" s="39"/>
      <c r="I370" s="236"/>
      <c r="J370" s="236"/>
      <c r="K370" s="39"/>
      <c r="L370" s="39"/>
      <c r="M370" s="43"/>
      <c r="N370" s="237"/>
      <c r="O370" s="238"/>
      <c r="P370" s="90"/>
      <c r="Q370" s="90"/>
      <c r="R370" s="90"/>
      <c r="S370" s="90"/>
      <c r="T370" s="90"/>
      <c r="U370" s="90"/>
      <c r="V370" s="90"/>
      <c r="W370" s="90"/>
      <c r="X370" s="91"/>
      <c r="Y370" s="37"/>
      <c r="Z370" s="37"/>
      <c r="AA370" s="37"/>
      <c r="AB370" s="37"/>
      <c r="AC370" s="37"/>
      <c r="AD370" s="37"/>
      <c r="AE370" s="37"/>
      <c r="AT370" s="16" t="s">
        <v>161</v>
      </c>
      <c r="AU370" s="16" t="s">
        <v>87</v>
      </c>
    </row>
    <row r="371" s="13" customFormat="1">
      <c r="A371" s="13"/>
      <c r="B371" s="240"/>
      <c r="C371" s="241"/>
      <c r="D371" s="234" t="s">
        <v>236</v>
      </c>
      <c r="E371" s="242" t="s">
        <v>1</v>
      </c>
      <c r="F371" s="243" t="s">
        <v>548</v>
      </c>
      <c r="G371" s="241"/>
      <c r="H371" s="244">
        <v>17.716000000000001</v>
      </c>
      <c r="I371" s="245"/>
      <c r="J371" s="245"/>
      <c r="K371" s="241"/>
      <c r="L371" s="241"/>
      <c r="M371" s="246"/>
      <c r="N371" s="247"/>
      <c r="O371" s="248"/>
      <c r="P371" s="248"/>
      <c r="Q371" s="248"/>
      <c r="R371" s="248"/>
      <c r="S371" s="248"/>
      <c r="T371" s="248"/>
      <c r="U371" s="248"/>
      <c r="V371" s="248"/>
      <c r="W371" s="248"/>
      <c r="X371" s="249"/>
      <c r="Y371" s="13"/>
      <c r="Z371" s="13"/>
      <c r="AA371" s="13"/>
      <c r="AB371" s="13"/>
      <c r="AC371" s="13"/>
      <c r="AD371" s="13"/>
      <c r="AE371" s="13"/>
      <c r="AT371" s="250" t="s">
        <v>236</v>
      </c>
      <c r="AU371" s="250" t="s">
        <v>87</v>
      </c>
      <c r="AV371" s="13" t="s">
        <v>87</v>
      </c>
      <c r="AW371" s="13" t="s">
        <v>5</v>
      </c>
      <c r="AX371" s="13" t="s">
        <v>85</v>
      </c>
      <c r="AY371" s="250" t="s">
        <v>143</v>
      </c>
    </row>
    <row r="372" s="2" customFormat="1">
      <c r="A372" s="37"/>
      <c r="B372" s="38"/>
      <c r="C372" s="220" t="s">
        <v>549</v>
      </c>
      <c r="D372" s="220" t="s">
        <v>145</v>
      </c>
      <c r="E372" s="221" t="s">
        <v>550</v>
      </c>
      <c r="F372" s="222" t="s">
        <v>551</v>
      </c>
      <c r="G372" s="223" t="s">
        <v>148</v>
      </c>
      <c r="H372" s="224">
        <v>101</v>
      </c>
      <c r="I372" s="225"/>
      <c r="J372" s="225"/>
      <c r="K372" s="226">
        <f>ROUND(P372*H372,2)</f>
        <v>0</v>
      </c>
      <c r="L372" s="222" t="s">
        <v>149</v>
      </c>
      <c r="M372" s="43"/>
      <c r="N372" s="227" t="s">
        <v>1</v>
      </c>
      <c r="O372" s="228" t="s">
        <v>40</v>
      </c>
      <c r="P372" s="229">
        <f>I372+J372</f>
        <v>0</v>
      </c>
      <c r="Q372" s="229">
        <f>ROUND(I372*H372,2)</f>
        <v>0</v>
      </c>
      <c r="R372" s="229">
        <f>ROUND(J372*H372,2)</f>
        <v>0</v>
      </c>
      <c r="S372" s="90"/>
      <c r="T372" s="230">
        <f>S372*H372</f>
        <v>0</v>
      </c>
      <c r="U372" s="230">
        <v>0.085650000000000004</v>
      </c>
      <c r="V372" s="230">
        <f>U372*H372</f>
        <v>8.6506500000000006</v>
      </c>
      <c r="W372" s="230">
        <v>0</v>
      </c>
      <c r="X372" s="231">
        <f>W372*H372</f>
        <v>0</v>
      </c>
      <c r="Y372" s="37"/>
      <c r="Z372" s="37"/>
      <c r="AA372" s="37"/>
      <c r="AB372" s="37"/>
      <c r="AC372" s="37"/>
      <c r="AD372" s="37"/>
      <c r="AE372" s="37"/>
      <c r="AR372" s="232" t="s">
        <v>150</v>
      </c>
      <c r="AT372" s="232" t="s">
        <v>145</v>
      </c>
      <c r="AU372" s="232" t="s">
        <v>87</v>
      </c>
      <c r="AY372" s="16" t="s">
        <v>143</v>
      </c>
      <c r="BE372" s="233">
        <f>IF(O372="základní",K372,0)</f>
        <v>0</v>
      </c>
      <c r="BF372" s="233">
        <f>IF(O372="snížená",K372,0)</f>
        <v>0</v>
      </c>
      <c r="BG372" s="233">
        <f>IF(O372="zákl. přenesená",K372,0)</f>
        <v>0</v>
      </c>
      <c r="BH372" s="233">
        <f>IF(O372="sníž. přenesená",K372,0)</f>
        <v>0</v>
      </c>
      <c r="BI372" s="233">
        <f>IF(O372="nulová",K372,0)</f>
        <v>0</v>
      </c>
      <c r="BJ372" s="16" t="s">
        <v>85</v>
      </c>
      <c r="BK372" s="233">
        <f>ROUND(P372*H372,2)</f>
        <v>0</v>
      </c>
      <c r="BL372" s="16" t="s">
        <v>150</v>
      </c>
      <c r="BM372" s="232" t="s">
        <v>552</v>
      </c>
    </row>
    <row r="373" s="2" customFormat="1">
      <c r="A373" s="37"/>
      <c r="B373" s="38"/>
      <c r="C373" s="39"/>
      <c r="D373" s="234" t="s">
        <v>152</v>
      </c>
      <c r="E373" s="39"/>
      <c r="F373" s="235" t="s">
        <v>553</v>
      </c>
      <c r="G373" s="39"/>
      <c r="H373" s="39"/>
      <c r="I373" s="236"/>
      <c r="J373" s="236"/>
      <c r="K373" s="39"/>
      <c r="L373" s="39"/>
      <c r="M373" s="43"/>
      <c r="N373" s="237"/>
      <c r="O373" s="238"/>
      <c r="P373" s="90"/>
      <c r="Q373" s="90"/>
      <c r="R373" s="90"/>
      <c r="S373" s="90"/>
      <c r="T373" s="90"/>
      <c r="U373" s="90"/>
      <c r="V373" s="90"/>
      <c r="W373" s="90"/>
      <c r="X373" s="91"/>
      <c r="Y373" s="37"/>
      <c r="Z373" s="37"/>
      <c r="AA373" s="37"/>
      <c r="AB373" s="37"/>
      <c r="AC373" s="37"/>
      <c r="AD373" s="37"/>
      <c r="AE373" s="37"/>
      <c r="AT373" s="16" t="s">
        <v>152</v>
      </c>
      <c r="AU373" s="16" t="s">
        <v>87</v>
      </c>
    </row>
    <row r="374" s="2" customFormat="1">
      <c r="A374" s="37"/>
      <c r="B374" s="38"/>
      <c r="C374" s="39"/>
      <c r="D374" s="234" t="s">
        <v>154</v>
      </c>
      <c r="E374" s="39"/>
      <c r="F374" s="239" t="s">
        <v>523</v>
      </c>
      <c r="G374" s="39"/>
      <c r="H374" s="39"/>
      <c r="I374" s="236"/>
      <c r="J374" s="236"/>
      <c r="K374" s="39"/>
      <c r="L374" s="39"/>
      <c r="M374" s="43"/>
      <c r="N374" s="237"/>
      <c r="O374" s="238"/>
      <c r="P374" s="90"/>
      <c r="Q374" s="90"/>
      <c r="R374" s="90"/>
      <c r="S374" s="90"/>
      <c r="T374" s="90"/>
      <c r="U374" s="90"/>
      <c r="V374" s="90"/>
      <c r="W374" s="90"/>
      <c r="X374" s="91"/>
      <c r="Y374" s="37"/>
      <c r="Z374" s="37"/>
      <c r="AA374" s="37"/>
      <c r="AB374" s="37"/>
      <c r="AC374" s="37"/>
      <c r="AD374" s="37"/>
      <c r="AE374" s="37"/>
      <c r="AT374" s="16" t="s">
        <v>154</v>
      </c>
      <c r="AU374" s="16" t="s">
        <v>87</v>
      </c>
    </row>
    <row r="375" s="2" customFormat="1">
      <c r="A375" s="37"/>
      <c r="B375" s="38"/>
      <c r="C375" s="39"/>
      <c r="D375" s="234" t="s">
        <v>161</v>
      </c>
      <c r="E375" s="39"/>
      <c r="F375" s="239" t="s">
        <v>471</v>
      </c>
      <c r="G375" s="39"/>
      <c r="H375" s="39"/>
      <c r="I375" s="236"/>
      <c r="J375" s="236"/>
      <c r="K375" s="39"/>
      <c r="L375" s="39"/>
      <c r="M375" s="43"/>
      <c r="N375" s="237"/>
      <c r="O375" s="238"/>
      <c r="P375" s="90"/>
      <c r="Q375" s="90"/>
      <c r="R375" s="90"/>
      <c r="S375" s="90"/>
      <c r="T375" s="90"/>
      <c r="U375" s="90"/>
      <c r="V375" s="90"/>
      <c r="W375" s="90"/>
      <c r="X375" s="91"/>
      <c r="Y375" s="37"/>
      <c r="Z375" s="37"/>
      <c r="AA375" s="37"/>
      <c r="AB375" s="37"/>
      <c r="AC375" s="37"/>
      <c r="AD375" s="37"/>
      <c r="AE375" s="37"/>
      <c r="AT375" s="16" t="s">
        <v>161</v>
      </c>
      <c r="AU375" s="16" t="s">
        <v>87</v>
      </c>
    </row>
    <row r="376" s="2" customFormat="1">
      <c r="A376" s="37"/>
      <c r="B376" s="38"/>
      <c r="C376" s="220" t="s">
        <v>554</v>
      </c>
      <c r="D376" s="220" t="s">
        <v>145</v>
      </c>
      <c r="E376" s="221" t="s">
        <v>555</v>
      </c>
      <c r="F376" s="222" t="s">
        <v>556</v>
      </c>
      <c r="G376" s="223" t="s">
        <v>148</v>
      </c>
      <c r="H376" s="224">
        <v>77.299999999999997</v>
      </c>
      <c r="I376" s="225"/>
      <c r="J376" s="225"/>
      <c r="K376" s="226">
        <f>ROUND(P376*H376,2)</f>
        <v>0</v>
      </c>
      <c r="L376" s="222" t="s">
        <v>149</v>
      </c>
      <c r="M376" s="43"/>
      <c r="N376" s="227" t="s">
        <v>1</v>
      </c>
      <c r="O376" s="228" t="s">
        <v>40</v>
      </c>
      <c r="P376" s="229">
        <f>I376+J376</f>
        <v>0</v>
      </c>
      <c r="Q376" s="229">
        <f>ROUND(I376*H376,2)</f>
        <v>0</v>
      </c>
      <c r="R376" s="229">
        <f>ROUND(J376*H376,2)</f>
        <v>0</v>
      </c>
      <c r="S376" s="90"/>
      <c r="T376" s="230">
        <f>S376*H376</f>
        <v>0</v>
      </c>
      <c r="U376" s="230">
        <v>0.085650000000000004</v>
      </c>
      <c r="V376" s="230">
        <f>U376*H376</f>
        <v>6.6207450000000003</v>
      </c>
      <c r="W376" s="230">
        <v>0</v>
      </c>
      <c r="X376" s="231">
        <f>W376*H376</f>
        <v>0</v>
      </c>
      <c r="Y376" s="37"/>
      <c r="Z376" s="37"/>
      <c r="AA376" s="37"/>
      <c r="AB376" s="37"/>
      <c r="AC376" s="37"/>
      <c r="AD376" s="37"/>
      <c r="AE376" s="37"/>
      <c r="AR376" s="232" t="s">
        <v>150</v>
      </c>
      <c r="AT376" s="232" t="s">
        <v>145</v>
      </c>
      <c r="AU376" s="232" t="s">
        <v>87</v>
      </c>
      <c r="AY376" s="16" t="s">
        <v>143</v>
      </c>
      <c r="BE376" s="233">
        <f>IF(O376="základní",K376,0)</f>
        <v>0</v>
      </c>
      <c r="BF376" s="233">
        <f>IF(O376="snížená",K376,0)</f>
        <v>0</v>
      </c>
      <c r="BG376" s="233">
        <f>IF(O376="zákl. přenesená",K376,0)</f>
        <v>0</v>
      </c>
      <c r="BH376" s="233">
        <f>IF(O376="sníž. přenesená",K376,0)</f>
        <v>0</v>
      </c>
      <c r="BI376" s="233">
        <f>IF(O376="nulová",K376,0)</f>
        <v>0</v>
      </c>
      <c r="BJ376" s="16" t="s">
        <v>85</v>
      </c>
      <c r="BK376" s="233">
        <f>ROUND(P376*H376,2)</f>
        <v>0</v>
      </c>
      <c r="BL376" s="16" t="s">
        <v>150</v>
      </c>
      <c r="BM376" s="232" t="s">
        <v>557</v>
      </c>
    </row>
    <row r="377" s="2" customFormat="1">
      <c r="A377" s="37"/>
      <c r="B377" s="38"/>
      <c r="C377" s="39"/>
      <c r="D377" s="234" t="s">
        <v>152</v>
      </c>
      <c r="E377" s="39"/>
      <c r="F377" s="235" t="s">
        <v>558</v>
      </c>
      <c r="G377" s="39"/>
      <c r="H377" s="39"/>
      <c r="I377" s="236"/>
      <c r="J377" s="236"/>
      <c r="K377" s="39"/>
      <c r="L377" s="39"/>
      <c r="M377" s="43"/>
      <c r="N377" s="237"/>
      <c r="O377" s="238"/>
      <c r="P377" s="90"/>
      <c r="Q377" s="90"/>
      <c r="R377" s="90"/>
      <c r="S377" s="90"/>
      <c r="T377" s="90"/>
      <c r="U377" s="90"/>
      <c r="V377" s="90"/>
      <c r="W377" s="90"/>
      <c r="X377" s="91"/>
      <c r="Y377" s="37"/>
      <c r="Z377" s="37"/>
      <c r="AA377" s="37"/>
      <c r="AB377" s="37"/>
      <c r="AC377" s="37"/>
      <c r="AD377" s="37"/>
      <c r="AE377" s="37"/>
      <c r="AT377" s="16" t="s">
        <v>152</v>
      </c>
      <c r="AU377" s="16" t="s">
        <v>87</v>
      </c>
    </row>
    <row r="378" s="2" customFormat="1">
      <c r="A378" s="37"/>
      <c r="B378" s="38"/>
      <c r="C378" s="39"/>
      <c r="D378" s="234" t="s">
        <v>154</v>
      </c>
      <c r="E378" s="39"/>
      <c r="F378" s="239" t="s">
        <v>523</v>
      </c>
      <c r="G378" s="39"/>
      <c r="H378" s="39"/>
      <c r="I378" s="236"/>
      <c r="J378" s="236"/>
      <c r="K378" s="39"/>
      <c r="L378" s="39"/>
      <c r="M378" s="43"/>
      <c r="N378" s="237"/>
      <c r="O378" s="238"/>
      <c r="P378" s="90"/>
      <c r="Q378" s="90"/>
      <c r="R378" s="90"/>
      <c r="S378" s="90"/>
      <c r="T378" s="90"/>
      <c r="U378" s="90"/>
      <c r="V378" s="90"/>
      <c r="W378" s="90"/>
      <c r="X378" s="91"/>
      <c r="Y378" s="37"/>
      <c r="Z378" s="37"/>
      <c r="AA378" s="37"/>
      <c r="AB378" s="37"/>
      <c r="AC378" s="37"/>
      <c r="AD378" s="37"/>
      <c r="AE378" s="37"/>
      <c r="AT378" s="16" t="s">
        <v>154</v>
      </c>
      <c r="AU378" s="16" t="s">
        <v>87</v>
      </c>
    </row>
    <row r="379" s="2" customFormat="1">
      <c r="A379" s="37"/>
      <c r="B379" s="38"/>
      <c r="C379" s="39"/>
      <c r="D379" s="234" t="s">
        <v>161</v>
      </c>
      <c r="E379" s="39"/>
      <c r="F379" s="239" t="s">
        <v>471</v>
      </c>
      <c r="G379" s="39"/>
      <c r="H379" s="39"/>
      <c r="I379" s="236"/>
      <c r="J379" s="236"/>
      <c r="K379" s="39"/>
      <c r="L379" s="39"/>
      <c r="M379" s="43"/>
      <c r="N379" s="237"/>
      <c r="O379" s="238"/>
      <c r="P379" s="90"/>
      <c r="Q379" s="90"/>
      <c r="R379" s="90"/>
      <c r="S379" s="90"/>
      <c r="T379" s="90"/>
      <c r="U379" s="90"/>
      <c r="V379" s="90"/>
      <c r="W379" s="90"/>
      <c r="X379" s="91"/>
      <c r="Y379" s="37"/>
      <c r="Z379" s="37"/>
      <c r="AA379" s="37"/>
      <c r="AB379" s="37"/>
      <c r="AC379" s="37"/>
      <c r="AD379" s="37"/>
      <c r="AE379" s="37"/>
      <c r="AT379" s="16" t="s">
        <v>161</v>
      </c>
      <c r="AU379" s="16" t="s">
        <v>87</v>
      </c>
    </row>
    <row r="380" s="2" customFormat="1">
      <c r="A380" s="37"/>
      <c r="B380" s="38"/>
      <c r="C380" s="220" t="s">
        <v>559</v>
      </c>
      <c r="D380" s="220" t="s">
        <v>145</v>
      </c>
      <c r="E380" s="221" t="s">
        <v>560</v>
      </c>
      <c r="F380" s="222" t="s">
        <v>561</v>
      </c>
      <c r="G380" s="223" t="s">
        <v>148</v>
      </c>
      <c r="H380" s="224">
        <v>166.69999999999999</v>
      </c>
      <c r="I380" s="225"/>
      <c r="J380" s="225"/>
      <c r="K380" s="226">
        <f>ROUND(P380*H380,2)</f>
        <v>0</v>
      </c>
      <c r="L380" s="222" t="s">
        <v>149</v>
      </c>
      <c r="M380" s="43"/>
      <c r="N380" s="227" t="s">
        <v>1</v>
      </c>
      <c r="O380" s="228" t="s">
        <v>40</v>
      </c>
      <c r="P380" s="229">
        <f>I380+J380</f>
        <v>0</v>
      </c>
      <c r="Q380" s="229">
        <f>ROUND(I380*H380,2)</f>
        <v>0</v>
      </c>
      <c r="R380" s="229">
        <f>ROUND(J380*H380,2)</f>
        <v>0</v>
      </c>
      <c r="S380" s="90"/>
      <c r="T380" s="230">
        <f>S380*H380</f>
        <v>0</v>
      </c>
      <c r="U380" s="230">
        <v>0.085650000000000004</v>
      </c>
      <c r="V380" s="230">
        <f>U380*H380</f>
        <v>14.277854999999999</v>
      </c>
      <c r="W380" s="230">
        <v>0</v>
      </c>
      <c r="X380" s="231">
        <f>W380*H380</f>
        <v>0</v>
      </c>
      <c r="Y380" s="37"/>
      <c r="Z380" s="37"/>
      <c r="AA380" s="37"/>
      <c r="AB380" s="37"/>
      <c r="AC380" s="37"/>
      <c r="AD380" s="37"/>
      <c r="AE380" s="37"/>
      <c r="AR380" s="232" t="s">
        <v>150</v>
      </c>
      <c r="AT380" s="232" t="s">
        <v>145</v>
      </c>
      <c r="AU380" s="232" t="s">
        <v>87</v>
      </c>
      <c r="AY380" s="16" t="s">
        <v>143</v>
      </c>
      <c r="BE380" s="233">
        <f>IF(O380="základní",K380,0)</f>
        <v>0</v>
      </c>
      <c r="BF380" s="233">
        <f>IF(O380="snížená",K380,0)</f>
        <v>0</v>
      </c>
      <c r="BG380" s="233">
        <f>IF(O380="zákl. přenesená",K380,0)</f>
        <v>0</v>
      </c>
      <c r="BH380" s="233">
        <f>IF(O380="sníž. přenesená",K380,0)</f>
        <v>0</v>
      </c>
      <c r="BI380" s="233">
        <f>IF(O380="nulová",K380,0)</f>
        <v>0</v>
      </c>
      <c r="BJ380" s="16" t="s">
        <v>85</v>
      </c>
      <c r="BK380" s="233">
        <f>ROUND(P380*H380,2)</f>
        <v>0</v>
      </c>
      <c r="BL380" s="16" t="s">
        <v>150</v>
      </c>
      <c r="BM380" s="232" t="s">
        <v>562</v>
      </c>
    </row>
    <row r="381" s="2" customFormat="1">
      <c r="A381" s="37"/>
      <c r="B381" s="38"/>
      <c r="C381" s="39"/>
      <c r="D381" s="234" t="s">
        <v>152</v>
      </c>
      <c r="E381" s="39"/>
      <c r="F381" s="235" t="s">
        <v>563</v>
      </c>
      <c r="G381" s="39"/>
      <c r="H381" s="39"/>
      <c r="I381" s="236"/>
      <c r="J381" s="236"/>
      <c r="K381" s="39"/>
      <c r="L381" s="39"/>
      <c r="M381" s="43"/>
      <c r="N381" s="237"/>
      <c r="O381" s="238"/>
      <c r="P381" s="90"/>
      <c r="Q381" s="90"/>
      <c r="R381" s="90"/>
      <c r="S381" s="90"/>
      <c r="T381" s="90"/>
      <c r="U381" s="90"/>
      <c r="V381" s="90"/>
      <c r="W381" s="90"/>
      <c r="X381" s="91"/>
      <c r="Y381" s="37"/>
      <c r="Z381" s="37"/>
      <c r="AA381" s="37"/>
      <c r="AB381" s="37"/>
      <c r="AC381" s="37"/>
      <c r="AD381" s="37"/>
      <c r="AE381" s="37"/>
      <c r="AT381" s="16" t="s">
        <v>152</v>
      </c>
      <c r="AU381" s="16" t="s">
        <v>87</v>
      </c>
    </row>
    <row r="382" s="2" customFormat="1">
      <c r="A382" s="37"/>
      <c r="B382" s="38"/>
      <c r="C382" s="39"/>
      <c r="D382" s="234" t="s">
        <v>154</v>
      </c>
      <c r="E382" s="39"/>
      <c r="F382" s="239" t="s">
        <v>523</v>
      </c>
      <c r="G382" s="39"/>
      <c r="H382" s="39"/>
      <c r="I382" s="236"/>
      <c r="J382" s="236"/>
      <c r="K382" s="39"/>
      <c r="L382" s="39"/>
      <c r="M382" s="43"/>
      <c r="N382" s="237"/>
      <c r="O382" s="238"/>
      <c r="P382" s="90"/>
      <c r="Q382" s="90"/>
      <c r="R382" s="90"/>
      <c r="S382" s="90"/>
      <c r="T382" s="90"/>
      <c r="U382" s="90"/>
      <c r="V382" s="90"/>
      <c r="W382" s="90"/>
      <c r="X382" s="91"/>
      <c r="Y382" s="37"/>
      <c r="Z382" s="37"/>
      <c r="AA382" s="37"/>
      <c r="AB382" s="37"/>
      <c r="AC382" s="37"/>
      <c r="AD382" s="37"/>
      <c r="AE382" s="37"/>
      <c r="AT382" s="16" t="s">
        <v>154</v>
      </c>
      <c r="AU382" s="16" t="s">
        <v>87</v>
      </c>
    </row>
    <row r="383" s="2" customFormat="1">
      <c r="A383" s="37"/>
      <c r="B383" s="38"/>
      <c r="C383" s="39"/>
      <c r="D383" s="234" t="s">
        <v>161</v>
      </c>
      <c r="E383" s="39"/>
      <c r="F383" s="239" t="s">
        <v>471</v>
      </c>
      <c r="G383" s="39"/>
      <c r="H383" s="39"/>
      <c r="I383" s="236"/>
      <c r="J383" s="236"/>
      <c r="K383" s="39"/>
      <c r="L383" s="39"/>
      <c r="M383" s="43"/>
      <c r="N383" s="237"/>
      <c r="O383" s="238"/>
      <c r="P383" s="90"/>
      <c r="Q383" s="90"/>
      <c r="R383" s="90"/>
      <c r="S383" s="90"/>
      <c r="T383" s="90"/>
      <c r="U383" s="90"/>
      <c r="V383" s="90"/>
      <c r="W383" s="90"/>
      <c r="X383" s="91"/>
      <c r="Y383" s="37"/>
      <c r="Z383" s="37"/>
      <c r="AA383" s="37"/>
      <c r="AB383" s="37"/>
      <c r="AC383" s="37"/>
      <c r="AD383" s="37"/>
      <c r="AE383" s="37"/>
      <c r="AT383" s="16" t="s">
        <v>161</v>
      </c>
      <c r="AU383" s="16" t="s">
        <v>87</v>
      </c>
    </row>
    <row r="384" s="2" customFormat="1" ht="24.15" customHeight="1">
      <c r="A384" s="37"/>
      <c r="B384" s="38"/>
      <c r="C384" s="262" t="s">
        <v>564</v>
      </c>
      <c r="D384" s="262" t="s">
        <v>362</v>
      </c>
      <c r="E384" s="263" t="s">
        <v>565</v>
      </c>
      <c r="F384" s="264" t="s">
        <v>566</v>
      </c>
      <c r="G384" s="265" t="s">
        <v>148</v>
      </c>
      <c r="H384" s="266">
        <v>308.75400000000002</v>
      </c>
      <c r="I384" s="267"/>
      <c r="J384" s="268"/>
      <c r="K384" s="269">
        <f>ROUND(P384*H384,2)</f>
        <v>0</v>
      </c>
      <c r="L384" s="264" t="s">
        <v>224</v>
      </c>
      <c r="M384" s="270"/>
      <c r="N384" s="271" t="s">
        <v>1</v>
      </c>
      <c r="O384" s="228" t="s">
        <v>40</v>
      </c>
      <c r="P384" s="229">
        <f>I384+J384</f>
        <v>0</v>
      </c>
      <c r="Q384" s="229">
        <f>ROUND(I384*H384,2)</f>
        <v>0</v>
      </c>
      <c r="R384" s="229">
        <f>ROUND(J384*H384,2)</f>
        <v>0</v>
      </c>
      <c r="S384" s="90"/>
      <c r="T384" s="230">
        <f>S384*H384</f>
        <v>0</v>
      </c>
      <c r="U384" s="230">
        <v>0.152</v>
      </c>
      <c r="V384" s="230">
        <f>U384*H384</f>
        <v>46.930607999999999</v>
      </c>
      <c r="W384" s="230">
        <v>0</v>
      </c>
      <c r="X384" s="231">
        <f>W384*H384</f>
        <v>0</v>
      </c>
      <c r="Y384" s="37"/>
      <c r="Z384" s="37"/>
      <c r="AA384" s="37"/>
      <c r="AB384" s="37"/>
      <c r="AC384" s="37"/>
      <c r="AD384" s="37"/>
      <c r="AE384" s="37"/>
      <c r="AR384" s="232" t="s">
        <v>189</v>
      </c>
      <c r="AT384" s="232" t="s">
        <v>362</v>
      </c>
      <c r="AU384" s="232" t="s">
        <v>87</v>
      </c>
      <c r="AY384" s="16" t="s">
        <v>143</v>
      </c>
      <c r="BE384" s="233">
        <f>IF(O384="základní",K384,0)</f>
        <v>0</v>
      </c>
      <c r="BF384" s="233">
        <f>IF(O384="snížená",K384,0)</f>
        <v>0</v>
      </c>
      <c r="BG384" s="233">
        <f>IF(O384="zákl. přenesená",K384,0)</f>
        <v>0</v>
      </c>
      <c r="BH384" s="233">
        <f>IF(O384="sníž. přenesená",K384,0)</f>
        <v>0</v>
      </c>
      <c r="BI384" s="233">
        <f>IF(O384="nulová",K384,0)</f>
        <v>0</v>
      </c>
      <c r="BJ384" s="16" t="s">
        <v>85</v>
      </c>
      <c r="BK384" s="233">
        <f>ROUND(P384*H384,2)</f>
        <v>0</v>
      </c>
      <c r="BL384" s="16" t="s">
        <v>150</v>
      </c>
      <c r="BM384" s="232" t="s">
        <v>567</v>
      </c>
    </row>
    <row r="385" s="2" customFormat="1">
      <c r="A385" s="37"/>
      <c r="B385" s="38"/>
      <c r="C385" s="39"/>
      <c r="D385" s="234" t="s">
        <v>152</v>
      </c>
      <c r="E385" s="39"/>
      <c r="F385" s="235" t="s">
        <v>566</v>
      </c>
      <c r="G385" s="39"/>
      <c r="H385" s="39"/>
      <c r="I385" s="236"/>
      <c r="J385" s="236"/>
      <c r="K385" s="39"/>
      <c r="L385" s="39"/>
      <c r="M385" s="43"/>
      <c r="N385" s="237"/>
      <c r="O385" s="238"/>
      <c r="P385" s="90"/>
      <c r="Q385" s="90"/>
      <c r="R385" s="90"/>
      <c r="S385" s="90"/>
      <c r="T385" s="90"/>
      <c r="U385" s="90"/>
      <c r="V385" s="90"/>
      <c r="W385" s="90"/>
      <c r="X385" s="91"/>
      <c r="Y385" s="37"/>
      <c r="Z385" s="37"/>
      <c r="AA385" s="37"/>
      <c r="AB385" s="37"/>
      <c r="AC385" s="37"/>
      <c r="AD385" s="37"/>
      <c r="AE385" s="37"/>
      <c r="AT385" s="16" t="s">
        <v>152</v>
      </c>
      <c r="AU385" s="16" t="s">
        <v>87</v>
      </c>
    </row>
    <row r="386" s="2" customFormat="1">
      <c r="A386" s="37"/>
      <c r="B386" s="38"/>
      <c r="C386" s="39"/>
      <c r="D386" s="234" t="s">
        <v>161</v>
      </c>
      <c r="E386" s="39"/>
      <c r="F386" s="239" t="s">
        <v>471</v>
      </c>
      <c r="G386" s="39"/>
      <c r="H386" s="39"/>
      <c r="I386" s="236"/>
      <c r="J386" s="236"/>
      <c r="K386" s="39"/>
      <c r="L386" s="39"/>
      <c r="M386" s="43"/>
      <c r="N386" s="237"/>
      <c r="O386" s="238"/>
      <c r="P386" s="90"/>
      <c r="Q386" s="90"/>
      <c r="R386" s="90"/>
      <c r="S386" s="90"/>
      <c r="T386" s="90"/>
      <c r="U386" s="90"/>
      <c r="V386" s="90"/>
      <c r="W386" s="90"/>
      <c r="X386" s="91"/>
      <c r="Y386" s="37"/>
      <c r="Z386" s="37"/>
      <c r="AA386" s="37"/>
      <c r="AB386" s="37"/>
      <c r="AC386" s="37"/>
      <c r="AD386" s="37"/>
      <c r="AE386" s="37"/>
      <c r="AT386" s="16" t="s">
        <v>161</v>
      </c>
      <c r="AU386" s="16" t="s">
        <v>87</v>
      </c>
    </row>
    <row r="387" s="13" customFormat="1">
      <c r="A387" s="13"/>
      <c r="B387" s="240"/>
      <c r="C387" s="241"/>
      <c r="D387" s="234" t="s">
        <v>236</v>
      </c>
      <c r="E387" s="242" t="s">
        <v>1</v>
      </c>
      <c r="F387" s="243" t="s">
        <v>568</v>
      </c>
      <c r="G387" s="241"/>
      <c r="H387" s="244">
        <v>308.75400000000002</v>
      </c>
      <c r="I387" s="245"/>
      <c r="J387" s="245"/>
      <c r="K387" s="241"/>
      <c r="L387" s="241"/>
      <c r="M387" s="246"/>
      <c r="N387" s="247"/>
      <c r="O387" s="248"/>
      <c r="P387" s="248"/>
      <c r="Q387" s="248"/>
      <c r="R387" s="248"/>
      <c r="S387" s="248"/>
      <c r="T387" s="248"/>
      <c r="U387" s="248"/>
      <c r="V387" s="248"/>
      <c r="W387" s="248"/>
      <c r="X387" s="249"/>
      <c r="Y387" s="13"/>
      <c r="Z387" s="13"/>
      <c r="AA387" s="13"/>
      <c r="AB387" s="13"/>
      <c r="AC387" s="13"/>
      <c r="AD387" s="13"/>
      <c r="AE387" s="13"/>
      <c r="AT387" s="250" t="s">
        <v>236</v>
      </c>
      <c r="AU387" s="250" t="s">
        <v>87</v>
      </c>
      <c r="AV387" s="13" t="s">
        <v>87</v>
      </c>
      <c r="AW387" s="13" t="s">
        <v>5</v>
      </c>
      <c r="AX387" s="13" t="s">
        <v>85</v>
      </c>
      <c r="AY387" s="250" t="s">
        <v>143</v>
      </c>
    </row>
    <row r="388" s="2" customFormat="1">
      <c r="A388" s="37"/>
      <c r="B388" s="38"/>
      <c r="C388" s="262" t="s">
        <v>569</v>
      </c>
      <c r="D388" s="262" t="s">
        <v>362</v>
      </c>
      <c r="E388" s="263" t="s">
        <v>570</v>
      </c>
      <c r="F388" s="264" t="s">
        <v>571</v>
      </c>
      <c r="G388" s="265" t="s">
        <v>148</v>
      </c>
      <c r="H388" s="266">
        <v>43.569000000000003</v>
      </c>
      <c r="I388" s="267"/>
      <c r="J388" s="268"/>
      <c r="K388" s="269">
        <f>ROUND(P388*H388,2)</f>
        <v>0</v>
      </c>
      <c r="L388" s="264" t="s">
        <v>149</v>
      </c>
      <c r="M388" s="270"/>
      <c r="N388" s="271" t="s">
        <v>1</v>
      </c>
      <c r="O388" s="228" t="s">
        <v>40</v>
      </c>
      <c r="P388" s="229">
        <f>I388+J388</f>
        <v>0</v>
      </c>
      <c r="Q388" s="229">
        <f>ROUND(I388*H388,2)</f>
        <v>0</v>
      </c>
      <c r="R388" s="229">
        <f>ROUND(J388*H388,2)</f>
        <v>0</v>
      </c>
      <c r="S388" s="90"/>
      <c r="T388" s="230">
        <f>S388*H388</f>
        <v>0</v>
      </c>
      <c r="U388" s="230">
        <v>0.17499999999999999</v>
      </c>
      <c r="V388" s="230">
        <f>U388*H388</f>
        <v>7.6245750000000001</v>
      </c>
      <c r="W388" s="230">
        <v>0</v>
      </c>
      <c r="X388" s="231">
        <f>W388*H388</f>
        <v>0</v>
      </c>
      <c r="Y388" s="37"/>
      <c r="Z388" s="37"/>
      <c r="AA388" s="37"/>
      <c r="AB388" s="37"/>
      <c r="AC388" s="37"/>
      <c r="AD388" s="37"/>
      <c r="AE388" s="37"/>
      <c r="AR388" s="232" t="s">
        <v>189</v>
      </c>
      <c r="AT388" s="232" t="s">
        <v>362</v>
      </c>
      <c r="AU388" s="232" t="s">
        <v>87</v>
      </c>
      <c r="AY388" s="16" t="s">
        <v>143</v>
      </c>
      <c r="BE388" s="233">
        <f>IF(O388="základní",K388,0)</f>
        <v>0</v>
      </c>
      <c r="BF388" s="233">
        <f>IF(O388="snížená",K388,0)</f>
        <v>0</v>
      </c>
      <c r="BG388" s="233">
        <f>IF(O388="zákl. přenesená",K388,0)</f>
        <v>0</v>
      </c>
      <c r="BH388" s="233">
        <f>IF(O388="sníž. přenesená",K388,0)</f>
        <v>0</v>
      </c>
      <c r="BI388" s="233">
        <f>IF(O388="nulová",K388,0)</f>
        <v>0</v>
      </c>
      <c r="BJ388" s="16" t="s">
        <v>85</v>
      </c>
      <c r="BK388" s="233">
        <f>ROUND(P388*H388,2)</f>
        <v>0</v>
      </c>
      <c r="BL388" s="16" t="s">
        <v>150</v>
      </c>
      <c r="BM388" s="232" t="s">
        <v>572</v>
      </c>
    </row>
    <row r="389" s="2" customFormat="1">
      <c r="A389" s="37"/>
      <c r="B389" s="38"/>
      <c r="C389" s="39"/>
      <c r="D389" s="234" t="s">
        <v>152</v>
      </c>
      <c r="E389" s="39"/>
      <c r="F389" s="235" t="s">
        <v>571</v>
      </c>
      <c r="G389" s="39"/>
      <c r="H389" s="39"/>
      <c r="I389" s="236"/>
      <c r="J389" s="236"/>
      <c r="K389" s="39"/>
      <c r="L389" s="39"/>
      <c r="M389" s="43"/>
      <c r="N389" s="237"/>
      <c r="O389" s="238"/>
      <c r="P389" s="90"/>
      <c r="Q389" s="90"/>
      <c r="R389" s="90"/>
      <c r="S389" s="90"/>
      <c r="T389" s="90"/>
      <c r="U389" s="90"/>
      <c r="V389" s="90"/>
      <c r="W389" s="90"/>
      <c r="X389" s="91"/>
      <c r="Y389" s="37"/>
      <c r="Z389" s="37"/>
      <c r="AA389" s="37"/>
      <c r="AB389" s="37"/>
      <c r="AC389" s="37"/>
      <c r="AD389" s="37"/>
      <c r="AE389" s="37"/>
      <c r="AT389" s="16" t="s">
        <v>152</v>
      </c>
      <c r="AU389" s="16" t="s">
        <v>87</v>
      </c>
    </row>
    <row r="390" s="13" customFormat="1">
      <c r="A390" s="13"/>
      <c r="B390" s="240"/>
      <c r="C390" s="241"/>
      <c r="D390" s="234" t="s">
        <v>236</v>
      </c>
      <c r="E390" s="242" t="s">
        <v>1</v>
      </c>
      <c r="F390" s="243" t="s">
        <v>573</v>
      </c>
      <c r="G390" s="241"/>
      <c r="H390" s="244">
        <v>43.569000000000003</v>
      </c>
      <c r="I390" s="245"/>
      <c r="J390" s="245"/>
      <c r="K390" s="241"/>
      <c r="L390" s="241"/>
      <c r="M390" s="246"/>
      <c r="N390" s="247"/>
      <c r="O390" s="248"/>
      <c r="P390" s="248"/>
      <c r="Q390" s="248"/>
      <c r="R390" s="248"/>
      <c r="S390" s="248"/>
      <c r="T390" s="248"/>
      <c r="U390" s="248"/>
      <c r="V390" s="248"/>
      <c r="W390" s="248"/>
      <c r="X390" s="249"/>
      <c r="Y390" s="13"/>
      <c r="Z390" s="13"/>
      <c r="AA390" s="13"/>
      <c r="AB390" s="13"/>
      <c r="AC390" s="13"/>
      <c r="AD390" s="13"/>
      <c r="AE390" s="13"/>
      <c r="AT390" s="250" t="s">
        <v>236</v>
      </c>
      <c r="AU390" s="250" t="s">
        <v>87</v>
      </c>
      <c r="AV390" s="13" t="s">
        <v>87</v>
      </c>
      <c r="AW390" s="13" t="s">
        <v>5</v>
      </c>
      <c r="AX390" s="13" t="s">
        <v>85</v>
      </c>
      <c r="AY390" s="250" t="s">
        <v>143</v>
      </c>
    </row>
    <row r="391" s="12" customFormat="1" ht="22.8" customHeight="1">
      <c r="A391" s="12"/>
      <c r="B391" s="203"/>
      <c r="C391" s="204"/>
      <c r="D391" s="205" t="s">
        <v>76</v>
      </c>
      <c r="E391" s="218" t="s">
        <v>189</v>
      </c>
      <c r="F391" s="218" t="s">
        <v>574</v>
      </c>
      <c r="G391" s="204"/>
      <c r="H391" s="204"/>
      <c r="I391" s="207"/>
      <c r="J391" s="207"/>
      <c r="K391" s="219">
        <f>BK391</f>
        <v>0</v>
      </c>
      <c r="L391" s="204"/>
      <c r="M391" s="209"/>
      <c r="N391" s="210"/>
      <c r="O391" s="211"/>
      <c r="P391" s="211"/>
      <c r="Q391" s="212">
        <f>SUM(Q392:Q415)</f>
        <v>0</v>
      </c>
      <c r="R391" s="212">
        <f>SUM(R392:R415)</f>
        <v>0</v>
      </c>
      <c r="S391" s="211"/>
      <c r="T391" s="213">
        <f>SUM(T392:T415)</f>
        <v>0</v>
      </c>
      <c r="U391" s="211"/>
      <c r="V391" s="213">
        <f>SUM(V392:V415)</f>
        <v>18.004640000000002</v>
      </c>
      <c r="W391" s="211"/>
      <c r="X391" s="214">
        <f>SUM(X392:X415)</f>
        <v>17.280000000000001</v>
      </c>
      <c r="Y391" s="12"/>
      <c r="Z391" s="12"/>
      <c r="AA391" s="12"/>
      <c r="AB391" s="12"/>
      <c r="AC391" s="12"/>
      <c r="AD391" s="12"/>
      <c r="AE391" s="12"/>
      <c r="AR391" s="215" t="s">
        <v>85</v>
      </c>
      <c r="AT391" s="216" t="s">
        <v>76</v>
      </c>
      <c r="AU391" s="216" t="s">
        <v>85</v>
      </c>
      <c r="AY391" s="215" t="s">
        <v>143</v>
      </c>
      <c r="BK391" s="217">
        <f>SUM(BK392:BK415)</f>
        <v>0</v>
      </c>
    </row>
    <row r="392" s="2" customFormat="1">
      <c r="A392" s="37"/>
      <c r="B392" s="38"/>
      <c r="C392" s="220" t="s">
        <v>575</v>
      </c>
      <c r="D392" s="220" t="s">
        <v>145</v>
      </c>
      <c r="E392" s="221" t="s">
        <v>576</v>
      </c>
      <c r="F392" s="222" t="s">
        <v>577</v>
      </c>
      <c r="G392" s="223" t="s">
        <v>223</v>
      </c>
      <c r="H392" s="224">
        <v>9</v>
      </c>
      <c r="I392" s="225"/>
      <c r="J392" s="225"/>
      <c r="K392" s="226">
        <f>ROUND(P392*H392,2)</f>
        <v>0</v>
      </c>
      <c r="L392" s="222" t="s">
        <v>224</v>
      </c>
      <c r="M392" s="43"/>
      <c r="N392" s="227" t="s">
        <v>1</v>
      </c>
      <c r="O392" s="228" t="s">
        <v>40</v>
      </c>
      <c r="P392" s="229">
        <f>I392+J392</f>
        <v>0</v>
      </c>
      <c r="Q392" s="229">
        <f>ROUND(I392*H392,2)</f>
        <v>0</v>
      </c>
      <c r="R392" s="229">
        <f>ROUND(J392*H392,2)</f>
        <v>0</v>
      </c>
      <c r="S392" s="90"/>
      <c r="T392" s="230">
        <f>S392*H392</f>
        <v>0</v>
      </c>
      <c r="U392" s="230">
        <v>0</v>
      </c>
      <c r="V392" s="230">
        <f>U392*H392</f>
        <v>0</v>
      </c>
      <c r="W392" s="230">
        <v>1.9199999999999999</v>
      </c>
      <c r="X392" s="231">
        <f>W392*H392</f>
        <v>17.280000000000001</v>
      </c>
      <c r="Y392" s="37"/>
      <c r="Z392" s="37"/>
      <c r="AA392" s="37"/>
      <c r="AB392" s="37"/>
      <c r="AC392" s="37"/>
      <c r="AD392" s="37"/>
      <c r="AE392" s="37"/>
      <c r="AR392" s="232" t="s">
        <v>150</v>
      </c>
      <c r="AT392" s="232" t="s">
        <v>145</v>
      </c>
      <c r="AU392" s="232" t="s">
        <v>87</v>
      </c>
      <c r="AY392" s="16" t="s">
        <v>143</v>
      </c>
      <c r="BE392" s="233">
        <f>IF(O392="základní",K392,0)</f>
        <v>0</v>
      </c>
      <c r="BF392" s="233">
        <f>IF(O392="snížená",K392,0)</f>
        <v>0</v>
      </c>
      <c r="BG392" s="233">
        <f>IF(O392="zákl. přenesená",K392,0)</f>
        <v>0</v>
      </c>
      <c r="BH392" s="233">
        <f>IF(O392="sníž. přenesená",K392,0)</f>
        <v>0</v>
      </c>
      <c r="BI392" s="233">
        <f>IF(O392="nulová",K392,0)</f>
        <v>0</v>
      </c>
      <c r="BJ392" s="16" t="s">
        <v>85</v>
      </c>
      <c r="BK392" s="233">
        <f>ROUND(P392*H392,2)</f>
        <v>0</v>
      </c>
      <c r="BL392" s="16" t="s">
        <v>150</v>
      </c>
      <c r="BM392" s="232" t="s">
        <v>578</v>
      </c>
    </row>
    <row r="393" s="2" customFormat="1">
      <c r="A393" s="37"/>
      <c r="B393" s="38"/>
      <c r="C393" s="39"/>
      <c r="D393" s="234" t="s">
        <v>152</v>
      </c>
      <c r="E393" s="39"/>
      <c r="F393" s="235" t="s">
        <v>579</v>
      </c>
      <c r="G393" s="39"/>
      <c r="H393" s="39"/>
      <c r="I393" s="236"/>
      <c r="J393" s="236"/>
      <c r="K393" s="39"/>
      <c r="L393" s="39"/>
      <c r="M393" s="43"/>
      <c r="N393" s="237"/>
      <c r="O393" s="238"/>
      <c r="P393" s="90"/>
      <c r="Q393" s="90"/>
      <c r="R393" s="90"/>
      <c r="S393" s="90"/>
      <c r="T393" s="90"/>
      <c r="U393" s="90"/>
      <c r="V393" s="90"/>
      <c r="W393" s="90"/>
      <c r="X393" s="91"/>
      <c r="Y393" s="37"/>
      <c r="Z393" s="37"/>
      <c r="AA393" s="37"/>
      <c r="AB393" s="37"/>
      <c r="AC393" s="37"/>
      <c r="AD393" s="37"/>
      <c r="AE393" s="37"/>
      <c r="AT393" s="16" t="s">
        <v>152</v>
      </c>
      <c r="AU393" s="16" t="s">
        <v>87</v>
      </c>
    </row>
    <row r="394" s="2" customFormat="1">
      <c r="A394" s="37"/>
      <c r="B394" s="38"/>
      <c r="C394" s="39"/>
      <c r="D394" s="234" t="s">
        <v>161</v>
      </c>
      <c r="E394" s="39"/>
      <c r="F394" s="239" t="s">
        <v>580</v>
      </c>
      <c r="G394" s="39"/>
      <c r="H394" s="39"/>
      <c r="I394" s="236"/>
      <c r="J394" s="236"/>
      <c r="K394" s="39"/>
      <c r="L394" s="39"/>
      <c r="M394" s="43"/>
      <c r="N394" s="237"/>
      <c r="O394" s="238"/>
      <c r="P394" s="90"/>
      <c r="Q394" s="90"/>
      <c r="R394" s="90"/>
      <c r="S394" s="90"/>
      <c r="T394" s="90"/>
      <c r="U394" s="90"/>
      <c r="V394" s="90"/>
      <c r="W394" s="90"/>
      <c r="X394" s="91"/>
      <c r="Y394" s="37"/>
      <c r="Z394" s="37"/>
      <c r="AA394" s="37"/>
      <c r="AB394" s="37"/>
      <c r="AC394" s="37"/>
      <c r="AD394" s="37"/>
      <c r="AE394" s="37"/>
      <c r="AT394" s="16" t="s">
        <v>161</v>
      </c>
      <c r="AU394" s="16" t="s">
        <v>87</v>
      </c>
    </row>
    <row r="395" s="2" customFormat="1">
      <c r="A395" s="37"/>
      <c r="B395" s="38"/>
      <c r="C395" s="220" t="s">
        <v>581</v>
      </c>
      <c r="D395" s="220" t="s">
        <v>145</v>
      </c>
      <c r="E395" s="221" t="s">
        <v>582</v>
      </c>
      <c r="F395" s="222" t="s">
        <v>583</v>
      </c>
      <c r="G395" s="223" t="s">
        <v>584</v>
      </c>
      <c r="H395" s="224">
        <v>1</v>
      </c>
      <c r="I395" s="225"/>
      <c r="J395" s="225"/>
      <c r="K395" s="226">
        <f>ROUND(P395*H395,2)</f>
        <v>0</v>
      </c>
      <c r="L395" s="222" t="s">
        <v>149</v>
      </c>
      <c r="M395" s="43"/>
      <c r="N395" s="227" t="s">
        <v>1</v>
      </c>
      <c r="O395" s="228" t="s">
        <v>40</v>
      </c>
      <c r="P395" s="229">
        <f>I395+J395</f>
        <v>0</v>
      </c>
      <c r="Q395" s="229">
        <f>ROUND(I395*H395,2)</f>
        <v>0</v>
      </c>
      <c r="R395" s="229">
        <f>ROUND(J395*H395,2)</f>
        <v>0</v>
      </c>
      <c r="S395" s="90"/>
      <c r="T395" s="230">
        <f>S395*H395</f>
        <v>0</v>
      </c>
      <c r="U395" s="230">
        <v>0.32272000000000001</v>
      </c>
      <c r="V395" s="230">
        <f>U395*H395</f>
        <v>0.32272000000000001</v>
      </c>
      <c r="W395" s="230">
        <v>0</v>
      </c>
      <c r="X395" s="231">
        <f>W395*H395</f>
        <v>0</v>
      </c>
      <c r="Y395" s="37"/>
      <c r="Z395" s="37"/>
      <c r="AA395" s="37"/>
      <c r="AB395" s="37"/>
      <c r="AC395" s="37"/>
      <c r="AD395" s="37"/>
      <c r="AE395" s="37"/>
      <c r="AR395" s="232" t="s">
        <v>150</v>
      </c>
      <c r="AT395" s="232" t="s">
        <v>145</v>
      </c>
      <c r="AU395" s="232" t="s">
        <v>87</v>
      </c>
      <c r="AY395" s="16" t="s">
        <v>143</v>
      </c>
      <c r="BE395" s="233">
        <f>IF(O395="základní",K395,0)</f>
        <v>0</v>
      </c>
      <c r="BF395" s="233">
        <f>IF(O395="snížená",K395,0)</f>
        <v>0</v>
      </c>
      <c r="BG395" s="233">
        <f>IF(O395="zákl. přenesená",K395,0)</f>
        <v>0</v>
      </c>
      <c r="BH395" s="233">
        <f>IF(O395="sníž. přenesená",K395,0)</f>
        <v>0</v>
      </c>
      <c r="BI395" s="233">
        <f>IF(O395="nulová",K395,0)</f>
        <v>0</v>
      </c>
      <c r="BJ395" s="16" t="s">
        <v>85</v>
      </c>
      <c r="BK395" s="233">
        <f>ROUND(P395*H395,2)</f>
        <v>0</v>
      </c>
      <c r="BL395" s="16" t="s">
        <v>150</v>
      </c>
      <c r="BM395" s="232" t="s">
        <v>585</v>
      </c>
    </row>
    <row r="396" s="2" customFormat="1">
      <c r="A396" s="37"/>
      <c r="B396" s="38"/>
      <c r="C396" s="39"/>
      <c r="D396" s="234" t="s">
        <v>152</v>
      </c>
      <c r="E396" s="39"/>
      <c r="F396" s="235" t="s">
        <v>586</v>
      </c>
      <c r="G396" s="39"/>
      <c r="H396" s="39"/>
      <c r="I396" s="236"/>
      <c r="J396" s="236"/>
      <c r="K396" s="39"/>
      <c r="L396" s="39"/>
      <c r="M396" s="43"/>
      <c r="N396" s="237"/>
      <c r="O396" s="238"/>
      <c r="P396" s="90"/>
      <c r="Q396" s="90"/>
      <c r="R396" s="90"/>
      <c r="S396" s="90"/>
      <c r="T396" s="90"/>
      <c r="U396" s="90"/>
      <c r="V396" s="90"/>
      <c r="W396" s="90"/>
      <c r="X396" s="91"/>
      <c r="Y396" s="37"/>
      <c r="Z396" s="37"/>
      <c r="AA396" s="37"/>
      <c r="AB396" s="37"/>
      <c r="AC396" s="37"/>
      <c r="AD396" s="37"/>
      <c r="AE396" s="37"/>
      <c r="AT396" s="16" t="s">
        <v>152</v>
      </c>
      <c r="AU396" s="16" t="s">
        <v>87</v>
      </c>
    </row>
    <row r="397" s="2" customFormat="1">
      <c r="A397" s="37"/>
      <c r="B397" s="38"/>
      <c r="C397" s="39"/>
      <c r="D397" s="234" t="s">
        <v>154</v>
      </c>
      <c r="E397" s="39"/>
      <c r="F397" s="239" t="s">
        <v>587</v>
      </c>
      <c r="G397" s="39"/>
      <c r="H397" s="39"/>
      <c r="I397" s="236"/>
      <c r="J397" s="236"/>
      <c r="K397" s="39"/>
      <c r="L397" s="39"/>
      <c r="M397" s="43"/>
      <c r="N397" s="237"/>
      <c r="O397" s="238"/>
      <c r="P397" s="90"/>
      <c r="Q397" s="90"/>
      <c r="R397" s="90"/>
      <c r="S397" s="90"/>
      <c r="T397" s="90"/>
      <c r="U397" s="90"/>
      <c r="V397" s="90"/>
      <c r="W397" s="90"/>
      <c r="X397" s="91"/>
      <c r="Y397" s="37"/>
      <c r="Z397" s="37"/>
      <c r="AA397" s="37"/>
      <c r="AB397" s="37"/>
      <c r="AC397" s="37"/>
      <c r="AD397" s="37"/>
      <c r="AE397" s="37"/>
      <c r="AT397" s="16" t="s">
        <v>154</v>
      </c>
      <c r="AU397" s="16" t="s">
        <v>87</v>
      </c>
    </row>
    <row r="398" s="2" customFormat="1">
      <c r="A398" s="37"/>
      <c r="B398" s="38"/>
      <c r="C398" s="220" t="s">
        <v>588</v>
      </c>
      <c r="D398" s="220" t="s">
        <v>145</v>
      </c>
      <c r="E398" s="221" t="s">
        <v>589</v>
      </c>
      <c r="F398" s="222" t="s">
        <v>590</v>
      </c>
      <c r="G398" s="223" t="s">
        <v>201</v>
      </c>
      <c r="H398" s="224">
        <v>16</v>
      </c>
      <c r="I398" s="225"/>
      <c r="J398" s="225"/>
      <c r="K398" s="226">
        <f>ROUND(P398*H398,2)</f>
        <v>0</v>
      </c>
      <c r="L398" s="222" t="s">
        <v>224</v>
      </c>
      <c r="M398" s="43"/>
      <c r="N398" s="227" t="s">
        <v>1</v>
      </c>
      <c r="O398" s="228" t="s">
        <v>40</v>
      </c>
      <c r="P398" s="229">
        <f>I398+J398</f>
        <v>0</v>
      </c>
      <c r="Q398" s="229">
        <f>ROUND(I398*H398,2)</f>
        <v>0</v>
      </c>
      <c r="R398" s="229">
        <f>ROUND(J398*H398,2)</f>
        <v>0</v>
      </c>
      <c r="S398" s="90"/>
      <c r="T398" s="230">
        <f>S398*H398</f>
        <v>0</v>
      </c>
      <c r="U398" s="230">
        <v>0.29221000000000003</v>
      </c>
      <c r="V398" s="230">
        <f>U398*H398</f>
        <v>4.6753600000000004</v>
      </c>
      <c r="W398" s="230">
        <v>0</v>
      </c>
      <c r="X398" s="231">
        <f>W398*H398</f>
        <v>0</v>
      </c>
      <c r="Y398" s="37"/>
      <c r="Z398" s="37"/>
      <c r="AA398" s="37"/>
      <c r="AB398" s="37"/>
      <c r="AC398" s="37"/>
      <c r="AD398" s="37"/>
      <c r="AE398" s="37"/>
      <c r="AR398" s="232" t="s">
        <v>150</v>
      </c>
      <c r="AT398" s="232" t="s">
        <v>145</v>
      </c>
      <c r="AU398" s="232" t="s">
        <v>87</v>
      </c>
      <c r="AY398" s="16" t="s">
        <v>143</v>
      </c>
      <c r="BE398" s="233">
        <f>IF(O398="základní",K398,0)</f>
        <v>0</v>
      </c>
      <c r="BF398" s="233">
        <f>IF(O398="snížená",K398,0)</f>
        <v>0</v>
      </c>
      <c r="BG398" s="233">
        <f>IF(O398="zákl. přenesená",K398,0)</f>
        <v>0</v>
      </c>
      <c r="BH398" s="233">
        <f>IF(O398="sníž. přenesená",K398,0)</f>
        <v>0</v>
      </c>
      <c r="BI398" s="233">
        <f>IF(O398="nulová",K398,0)</f>
        <v>0</v>
      </c>
      <c r="BJ398" s="16" t="s">
        <v>85</v>
      </c>
      <c r="BK398" s="233">
        <f>ROUND(P398*H398,2)</f>
        <v>0</v>
      </c>
      <c r="BL398" s="16" t="s">
        <v>150</v>
      </c>
      <c r="BM398" s="232" t="s">
        <v>591</v>
      </c>
    </row>
    <row r="399" s="2" customFormat="1">
      <c r="A399" s="37"/>
      <c r="B399" s="38"/>
      <c r="C399" s="39"/>
      <c r="D399" s="234" t="s">
        <v>152</v>
      </c>
      <c r="E399" s="39"/>
      <c r="F399" s="235" t="s">
        <v>592</v>
      </c>
      <c r="G399" s="39"/>
      <c r="H399" s="39"/>
      <c r="I399" s="236"/>
      <c r="J399" s="236"/>
      <c r="K399" s="39"/>
      <c r="L399" s="39"/>
      <c r="M399" s="43"/>
      <c r="N399" s="237"/>
      <c r="O399" s="238"/>
      <c r="P399" s="90"/>
      <c r="Q399" s="90"/>
      <c r="R399" s="90"/>
      <c r="S399" s="90"/>
      <c r="T399" s="90"/>
      <c r="U399" s="90"/>
      <c r="V399" s="90"/>
      <c r="W399" s="90"/>
      <c r="X399" s="91"/>
      <c r="Y399" s="37"/>
      <c r="Z399" s="37"/>
      <c r="AA399" s="37"/>
      <c r="AB399" s="37"/>
      <c r="AC399" s="37"/>
      <c r="AD399" s="37"/>
      <c r="AE399" s="37"/>
      <c r="AT399" s="16" t="s">
        <v>152</v>
      </c>
      <c r="AU399" s="16" t="s">
        <v>87</v>
      </c>
    </row>
    <row r="400" s="2" customFormat="1">
      <c r="A400" s="37"/>
      <c r="B400" s="38"/>
      <c r="C400" s="262" t="s">
        <v>593</v>
      </c>
      <c r="D400" s="262" t="s">
        <v>362</v>
      </c>
      <c r="E400" s="263" t="s">
        <v>594</v>
      </c>
      <c r="F400" s="264" t="s">
        <v>595</v>
      </c>
      <c r="G400" s="265" t="s">
        <v>201</v>
      </c>
      <c r="H400" s="266">
        <v>16</v>
      </c>
      <c r="I400" s="267"/>
      <c r="J400" s="268"/>
      <c r="K400" s="269">
        <f>ROUND(P400*H400,2)</f>
        <v>0</v>
      </c>
      <c r="L400" s="264" t="s">
        <v>1</v>
      </c>
      <c r="M400" s="270"/>
      <c r="N400" s="271" t="s">
        <v>1</v>
      </c>
      <c r="O400" s="228" t="s">
        <v>40</v>
      </c>
      <c r="P400" s="229">
        <f>I400+J400</f>
        <v>0</v>
      </c>
      <c r="Q400" s="229">
        <f>ROUND(I400*H400,2)</f>
        <v>0</v>
      </c>
      <c r="R400" s="229">
        <f>ROUND(J400*H400,2)</f>
        <v>0</v>
      </c>
      <c r="S400" s="90"/>
      <c r="T400" s="230">
        <f>S400*H400</f>
        <v>0</v>
      </c>
      <c r="U400" s="230">
        <v>0</v>
      </c>
      <c r="V400" s="230">
        <f>U400*H400</f>
        <v>0</v>
      </c>
      <c r="W400" s="230">
        <v>0</v>
      </c>
      <c r="X400" s="231">
        <f>W400*H400</f>
        <v>0</v>
      </c>
      <c r="Y400" s="37"/>
      <c r="Z400" s="37"/>
      <c r="AA400" s="37"/>
      <c r="AB400" s="37"/>
      <c r="AC400" s="37"/>
      <c r="AD400" s="37"/>
      <c r="AE400" s="37"/>
      <c r="AR400" s="232" t="s">
        <v>189</v>
      </c>
      <c r="AT400" s="232" t="s">
        <v>362</v>
      </c>
      <c r="AU400" s="232" t="s">
        <v>87</v>
      </c>
      <c r="AY400" s="16" t="s">
        <v>143</v>
      </c>
      <c r="BE400" s="233">
        <f>IF(O400="základní",K400,0)</f>
        <v>0</v>
      </c>
      <c r="BF400" s="233">
        <f>IF(O400="snížená",K400,0)</f>
        <v>0</v>
      </c>
      <c r="BG400" s="233">
        <f>IF(O400="zákl. přenesená",K400,0)</f>
        <v>0</v>
      </c>
      <c r="BH400" s="233">
        <f>IF(O400="sníž. přenesená",K400,0)</f>
        <v>0</v>
      </c>
      <c r="BI400" s="233">
        <f>IF(O400="nulová",K400,0)</f>
        <v>0</v>
      </c>
      <c r="BJ400" s="16" t="s">
        <v>85</v>
      </c>
      <c r="BK400" s="233">
        <f>ROUND(P400*H400,2)</f>
        <v>0</v>
      </c>
      <c r="BL400" s="16" t="s">
        <v>150</v>
      </c>
      <c r="BM400" s="232" t="s">
        <v>596</v>
      </c>
    </row>
    <row r="401" s="2" customFormat="1">
      <c r="A401" s="37"/>
      <c r="B401" s="38"/>
      <c r="C401" s="39"/>
      <c r="D401" s="234" t="s">
        <v>152</v>
      </c>
      <c r="E401" s="39"/>
      <c r="F401" s="235" t="s">
        <v>595</v>
      </c>
      <c r="G401" s="39"/>
      <c r="H401" s="39"/>
      <c r="I401" s="236"/>
      <c r="J401" s="236"/>
      <c r="K401" s="39"/>
      <c r="L401" s="39"/>
      <c r="M401" s="43"/>
      <c r="N401" s="237"/>
      <c r="O401" s="238"/>
      <c r="P401" s="90"/>
      <c r="Q401" s="90"/>
      <c r="R401" s="90"/>
      <c r="S401" s="90"/>
      <c r="T401" s="90"/>
      <c r="U401" s="90"/>
      <c r="V401" s="90"/>
      <c r="W401" s="90"/>
      <c r="X401" s="91"/>
      <c r="Y401" s="37"/>
      <c r="Z401" s="37"/>
      <c r="AA401" s="37"/>
      <c r="AB401" s="37"/>
      <c r="AC401" s="37"/>
      <c r="AD401" s="37"/>
      <c r="AE401" s="37"/>
      <c r="AT401" s="16" t="s">
        <v>152</v>
      </c>
      <c r="AU401" s="16" t="s">
        <v>87</v>
      </c>
    </row>
    <row r="402" s="2" customFormat="1">
      <c r="A402" s="37"/>
      <c r="B402" s="38"/>
      <c r="C402" s="220" t="s">
        <v>597</v>
      </c>
      <c r="D402" s="220" t="s">
        <v>145</v>
      </c>
      <c r="E402" s="221" t="s">
        <v>598</v>
      </c>
      <c r="F402" s="222" t="s">
        <v>599</v>
      </c>
      <c r="G402" s="223" t="s">
        <v>584</v>
      </c>
      <c r="H402" s="224">
        <v>3</v>
      </c>
      <c r="I402" s="225"/>
      <c r="J402" s="225"/>
      <c r="K402" s="226">
        <f>ROUND(P402*H402,2)</f>
        <v>0</v>
      </c>
      <c r="L402" s="222" t="s">
        <v>1</v>
      </c>
      <c r="M402" s="43"/>
      <c r="N402" s="227" t="s">
        <v>1</v>
      </c>
      <c r="O402" s="228" t="s">
        <v>40</v>
      </c>
      <c r="P402" s="229">
        <f>I402+J402</f>
        <v>0</v>
      </c>
      <c r="Q402" s="229">
        <f>ROUND(I402*H402,2)</f>
        <v>0</v>
      </c>
      <c r="R402" s="229">
        <f>ROUND(J402*H402,2)</f>
        <v>0</v>
      </c>
      <c r="S402" s="90"/>
      <c r="T402" s="230">
        <f>S402*H402</f>
        <v>0</v>
      </c>
      <c r="U402" s="230">
        <v>0.34089999999999998</v>
      </c>
      <c r="V402" s="230">
        <f>U402*H402</f>
        <v>1.0226999999999999</v>
      </c>
      <c r="W402" s="230">
        <v>0</v>
      </c>
      <c r="X402" s="231">
        <f>W402*H402</f>
        <v>0</v>
      </c>
      <c r="Y402" s="37"/>
      <c r="Z402" s="37"/>
      <c r="AA402" s="37"/>
      <c r="AB402" s="37"/>
      <c r="AC402" s="37"/>
      <c r="AD402" s="37"/>
      <c r="AE402" s="37"/>
      <c r="AR402" s="232" t="s">
        <v>150</v>
      </c>
      <c r="AT402" s="232" t="s">
        <v>145</v>
      </c>
      <c r="AU402" s="232" t="s">
        <v>87</v>
      </c>
      <c r="AY402" s="16" t="s">
        <v>143</v>
      </c>
      <c r="BE402" s="233">
        <f>IF(O402="základní",K402,0)</f>
        <v>0</v>
      </c>
      <c r="BF402" s="233">
        <f>IF(O402="snížená",K402,0)</f>
        <v>0</v>
      </c>
      <c r="BG402" s="233">
        <f>IF(O402="zákl. přenesená",K402,0)</f>
        <v>0</v>
      </c>
      <c r="BH402" s="233">
        <f>IF(O402="sníž. přenesená",K402,0)</f>
        <v>0</v>
      </c>
      <c r="BI402" s="233">
        <f>IF(O402="nulová",K402,0)</f>
        <v>0</v>
      </c>
      <c r="BJ402" s="16" t="s">
        <v>85</v>
      </c>
      <c r="BK402" s="233">
        <f>ROUND(P402*H402,2)</f>
        <v>0</v>
      </c>
      <c r="BL402" s="16" t="s">
        <v>150</v>
      </c>
      <c r="BM402" s="232" t="s">
        <v>600</v>
      </c>
    </row>
    <row r="403" s="2" customFormat="1">
      <c r="A403" s="37"/>
      <c r="B403" s="38"/>
      <c r="C403" s="39"/>
      <c r="D403" s="234" t="s">
        <v>152</v>
      </c>
      <c r="E403" s="39"/>
      <c r="F403" s="235" t="s">
        <v>601</v>
      </c>
      <c r="G403" s="39"/>
      <c r="H403" s="39"/>
      <c r="I403" s="236"/>
      <c r="J403" s="236"/>
      <c r="K403" s="39"/>
      <c r="L403" s="39"/>
      <c r="M403" s="43"/>
      <c r="N403" s="237"/>
      <c r="O403" s="238"/>
      <c r="P403" s="90"/>
      <c r="Q403" s="90"/>
      <c r="R403" s="90"/>
      <c r="S403" s="90"/>
      <c r="T403" s="90"/>
      <c r="U403" s="90"/>
      <c r="V403" s="90"/>
      <c r="W403" s="90"/>
      <c r="X403" s="91"/>
      <c r="Y403" s="37"/>
      <c r="Z403" s="37"/>
      <c r="AA403" s="37"/>
      <c r="AB403" s="37"/>
      <c r="AC403" s="37"/>
      <c r="AD403" s="37"/>
      <c r="AE403" s="37"/>
      <c r="AT403" s="16" t="s">
        <v>152</v>
      </c>
      <c r="AU403" s="16" t="s">
        <v>87</v>
      </c>
    </row>
    <row r="404" s="2" customFormat="1">
      <c r="A404" s="37"/>
      <c r="B404" s="38"/>
      <c r="C404" s="39"/>
      <c r="D404" s="234" t="s">
        <v>161</v>
      </c>
      <c r="E404" s="39"/>
      <c r="F404" s="239" t="s">
        <v>602</v>
      </c>
      <c r="G404" s="39"/>
      <c r="H404" s="39"/>
      <c r="I404" s="236"/>
      <c r="J404" s="236"/>
      <c r="K404" s="39"/>
      <c r="L404" s="39"/>
      <c r="M404" s="43"/>
      <c r="N404" s="237"/>
      <c r="O404" s="238"/>
      <c r="P404" s="90"/>
      <c r="Q404" s="90"/>
      <c r="R404" s="90"/>
      <c r="S404" s="90"/>
      <c r="T404" s="90"/>
      <c r="U404" s="90"/>
      <c r="V404" s="90"/>
      <c r="W404" s="90"/>
      <c r="X404" s="91"/>
      <c r="Y404" s="37"/>
      <c r="Z404" s="37"/>
      <c r="AA404" s="37"/>
      <c r="AB404" s="37"/>
      <c r="AC404" s="37"/>
      <c r="AD404" s="37"/>
      <c r="AE404" s="37"/>
      <c r="AT404" s="16" t="s">
        <v>161</v>
      </c>
      <c r="AU404" s="16" t="s">
        <v>87</v>
      </c>
    </row>
    <row r="405" s="2" customFormat="1">
      <c r="A405" s="37"/>
      <c r="B405" s="38"/>
      <c r="C405" s="220" t="s">
        <v>603</v>
      </c>
      <c r="D405" s="220" t="s">
        <v>145</v>
      </c>
      <c r="E405" s="221" t="s">
        <v>604</v>
      </c>
      <c r="F405" s="222" t="s">
        <v>605</v>
      </c>
      <c r="G405" s="223" t="s">
        <v>584</v>
      </c>
      <c r="H405" s="224">
        <v>11</v>
      </c>
      <c r="I405" s="225"/>
      <c r="J405" s="225"/>
      <c r="K405" s="226">
        <f>ROUND(P405*H405,2)</f>
        <v>0</v>
      </c>
      <c r="L405" s="222" t="s">
        <v>1</v>
      </c>
      <c r="M405" s="43"/>
      <c r="N405" s="227" t="s">
        <v>1</v>
      </c>
      <c r="O405" s="228" t="s">
        <v>40</v>
      </c>
      <c r="P405" s="229">
        <f>I405+J405</f>
        <v>0</v>
      </c>
      <c r="Q405" s="229">
        <f>ROUND(I405*H405,2)</f>
        <v>0</v>
      </c>
      <c r="R405" s="229">
        <f>ROUND(J405*H405,2)</f>
        <v>0</v>
      </c>
      <c r="S405" s="90"/>
      <c r="T405" s="230">
        <f>S405*H405</f>
        <v>0</v>
      </c>
      <c r="U405" s="230">
        <v>0.34089999999999998</v>
      </c>
      <c r="V405" s="230">
        <f>U405*H405</f>
        <v>3.7498999999999998</v>
      </c>
      <c r="W405" s="230">
        <v>0</v>
      </c>
      <c r="X405" s="231">
        <f>W405*H405</f>
        <v>0</v>
      </c>
      <c r="Y405" s="37"/>
      <c r="Z405" s="37"/>
      <c r="AA405" s="37"/>
      <c r="AB405" s="37"/>
      <c r="AC405" s="37"/>
      <c r="AD405" s="37"/>
      <c r="AE405" s="37"/>
      <c r="AR405" s="232" t="s">
        <v>150</v>
      </c>
      <c r="AT405" s="232" t="s">
        <v>145</v>
      </c>
      <c r="AU405" s="232" t="s">
        <v>87</v>
      </c>
      <c r="AY405" s="16" t="s">
        <v>143</v>
      </c>
      <c r="BE405" s="233">
        <f>IF(O405="základní",K405,0)</f>
        <v>0</v>
      </c>
      <c r="BF405" s="233">
        <f>IF(O405="snížená",K405,0)</f>
        <v>0</v>
      </c>
      <c r="BG405" s="233">
        <f>IF(O405="zákl. přenesená",K405,0)</f>
        <v>0</v>
      </c>
      <c r="BH405" s="233">
        <f>IF(O405="sníž. přenesená",K405,0)</f>
        <v>0</v>
      </c>
      <c r="BI405" s="233">
        <f>IF(O405="nulová",K405,0)</f>
        <v>0</v>
      </c>
      <c r="BJ405" s="16" t="s">
        <v>85</v>
      </c>
      <c r="BK405" s="233">
        <f>ROUND(P405*H405,2)</f>
        <v>0</v>
      </c>
      <c r="BL405" s="16" t="s">
        <v>150</v>
      </c>
      <c r="BM405" s="232" t="s">
        <v>606</v>
      </c>
    </row>
    <row r="406" s="2" customFormat="1">
      <c r="A406" s="37"/>
      <c r="B406" s="38"/>
      <c r="C406" s="39"/>
      <c r="D406" s="234" t="s">
        <v>152</v>
      </c>
      <c r="E406" s="39"/>
      <c r="F406" s="235" t="s">
        <v>607</v>
      </c>
      <c r="G406" s="39"/>
      <c r="H406" s="39"/>
      <c r="I406" s="236"/>
      <c r="J406" s="236"/>
      <c r="K406" s="39"/>
      <c r="L406" s="39"/>
      <c r="M406" s="43"/>
      <c r="N406" s="237"/>
      <c r="O406" s="238"/>
      <c r="P406" s="90"/>
      <c r="Q406" s="90"/>
      <c r="R406" s="90"/>
      <c r="S406" s="90"/>
      <c r="T406" s="90"/>
      <c r="U406" s="90"/>
      <c r="V406" s="90"/>
      <c r="W406" s="90"/>
      <c r="X406" s="91"/>
      <c r="Y406" s="37"/>
      <c r="Z406" s="37"/>
      <c r="AA406" s="37"/>
      <c r="AB406" s="37"/>
      <c r="AC406" s="37"/>
      <c r="AD406" s="37"/>
      <c r="AE406" s="37"/>
      <c r="AT406" s="16" t="s">
        <v>152</v>
      </c>
      <c r="AU406" s="16" t="s">
        <v>87</v>
      </c>
    </row>
    <row r="407" s="2" customFormat="1">
      <c r="A407" s="37"/>
      <c r="B407" s="38"/>
      <c r="C407" s="39"/>
      <c r="D407" s="234" t="s">
        <v>161</v>
      </c>
      <c r="E407" s="39"/>
      <c r="F407" s="239" t="s">
        <v>608</v>
      </c>
      <c r="G407" s="39"/>
      <c r="H407" s="39"/>
      <c r="I407" s="236"/>
      <c r="J407" s="236"/>
      <c r="K407" s="39"/>
      <c r="L407" s="39"/>
      <c r="M407" s="43"/>
      <c r="N407" s="237"/>
      <c r="O407" s="238"/>
      <c r="P407" s="90"/>
      <c r="Q407" s="90"/>
      <c r="R407" s="90"/>
      <c r="S407" s="90"/>
      <c r="T407" s="90"/>
      <c r="U407" s="90"/>
      <c r="V407" s="90"/>
      <c r="W407" s="90"/>
      <c r="X407" s="91"/>
      <c r="Y407" s="37"/>
      <c r="Z407" s="37"/>
      <c r="AA407" s="37"/>
      <c r="AB407" s="37"/>
      <c r="AC407" s="37"/>
      <c r="AD407" s="37"/>
      <c r="AE407" s="37"/>
      <c r="AT407" s="16" t="s">
        <v>161</v>
      </c>
      <c r="AU407" s="16" t="s">
        <v>87</v>
      </c>
    </row>
    <row r="408" s="2" customFormat="1">
      <c r="A408" s="37"/>
      <c r="B408" s="38"/>
      <c r="C408" s="220" t="s">
        <v>609</v>
      </c>
      <c r="D408" s="220" t="s">
        <v>145</v>
      </c>
      <c r="E408" s="221" t="s">
        <v>610</v>
      </c>
      <c r="F408" s="222" t="s">
        <v>611</v>
      </c>
      <c r="G408" s="223" t="s">
        <v>584</v>
      </c>
      <c r="H408" s="224">
        <v>7</v>
      </c>
      <c r="I408" s="225"/>
      <c r="J408" s="225"/>
      <c r="K408" s="226">
        <f>ROUND(P408*H408,2)</f>
        <v>0</v>
      </c>
      <c r="L408" s="222" t="s">
        <v>149</v>
      </c>
      <c r="M408" s="43"/>
      <c r="N408" s="227" t="s">
        <v>1</v>
      </c>
      <c r="O408" s="228" t="s">
        <v>40</v>
      </c>
      <c r="P408" s="229">
        <f>I408+J408</f>
        <v>0</v>
      </c>
      <c r="Q408" s="229">
        <f>ROUND(I408*H408,2)</f>
        <v>0</v>
      </c>
      <c r="R408" s="229">
        <f>ROUND(J408*H408,2)</f>
        <v>0</v>
      </c>
      <c r="S408" s="90"/>
      <c r="T408" s="230">
        <f>S408*H408</f>
        <v>0</v>
      </c>
      <c r="U408" s="230">
        <v>0.42080000000000001</v>
      </c>
      <c r="V408" s="230">
        <f>U408*H408</f>
        <v>2.9456000000000002</v>
      </c>
      <c r="W408" s="230">
        <v>0</v>
      </c>
      <c r="X408" s="231">
        <f>W408*H408</f>
        <v>0</v>
      </c>
      <c r="Y408" s="37"/>
      <c r="Z408" s="37"/>
      <c r="AA408" s="37"/>
      <c r="AB408" s="37"/>
      <c r="AC408" s="37"/>
      <c r="AD408" s="37"/>
      <c r="AE408" s="37"/>
      <c r="AR408" s="232" t="s">
        <v>150</v>
      </c>
      <c r="AT408" s="232" t="s">
        <v>145</v>
      </c>
      <c r="AU408" s="232" t="s">
        <v>87</v>
      </c>
      <c r="AY408" s="16" t="s">
        <v>143</v>
      </c>
      <c r="BE408" s="233">
        <f>IF(O408="základní",K408,0)</f>
        <v>0</v>
      </c>
      <c r="BF408" s="233">
        <f>IF(O408="snížená",K408,0)</f>
        <v>0</v>
      </c>
      <c r="BG408" s="233">
        <f>IF(O408="zákl. přenesená",K408,0)</f>
        <v>0</v>
      </c>
      <c r="BH408" s="233">
        <f>IF(O408="sníž. přenesená",K408,0)</f>
        <v>0</v>
      </c>
      <c r="BI408" s="233">
        <f>IF(O408="nulová",K408,0)</f>
        <v>0</v>
      </c>
      <c r="BJ408" s="16" t="s">
        <v>85</v>
      </c>
      <c r="BK408" s="233">
        <f>ROUND(P408*H408,2)</f>
        <v>0</v>
      </c>
      <c r="BL408" s="16" t="s">
        <v>150</v>
      </c>
      <c r="BM408" s="232" t="s">
        <v>612</v>
      </c>
    </row>
    <row r="409" s="2" customFormat="1">
      <c r="A409" s="37"/>
      <c r="B409" s="38"/>
      <c r="C409" s="39"/>
      <c r="D409" s="234" t="s">
        <v>152</v>
      </c>
      <c r="E409" s="39"/>
      <c r="F409" s="235" t="s">
        <v>613</v>
      </c>
      <c r="G409" s="39"/>
      <c r="H409" s="39"/>
      <c r="I409" s="236"/>
      <c r="J409" s="236"/>
      <c r="K409" s="39"/>
      <c r="L409" s="39"/>
      <c r="M409" s="43"/>
      <c r="N409" s="237"/>
      <c r="O409" s="238"/>
      <c r="P409" s="90"/>
      <c r="Q409" s="90"/>
      <c r="R409" s="90"/>
      <c r="S409" s="90"/>
      <c r="T409" s="90"/>
      <c r="U409" s="90"/>
      <c r="V409" s="90"/>
      <c r="W409" s="90"/>
      <c r="X409" s="91"/>
      <c r="Y409" s="37"/>
      <c r="Z409" s="37"/>
      <c r="AA409" s="37"/>
      <c r="AB409" s="37"/>
      <c r="AC409" s="37"/>
      <c r="AD409" s="37"/>
      <c r="AE409" s="37"/>
      <c r="AT409" s="16" t="s">
        <v>152</v>
      </c>
      <c r="AU409" s="16" t="s">
        <v>87</v>
      </c>
    </row>
    <row r="410" s="2" customFormat="1">
      <c r="A410" s="37"/>
      <c r="B410" s="38"/>
      <c r="C410" s="39"/>
      <c r="D410" s="234" t="s">
        <v>154</v>
      </c>
      <c r="E410" s="39"/>
      <c r="F410" s="239" t="s">
        <v>587</v>
      </c>
      <c r="G410" s="39"/>
      <c r="H410" s="39"/>
      <c r="I410" s="236"/>
      <c r="J410" s="236"/>
      <c r="K410" s="39"/>
      <c r="L410" s="39"/>
      <c r="M410" s="43"/>
      <c r="N410" s="237"/>
      <c r="O410" s="238"/>
      <c r="P410" s="90"/>
      <c r="Q410" s="90"/>
      <c r="R410" s="90"/>
      <c r="S410" s="90"/>
      <c r="T410" s="90"/>
      <c r="U410" s="90"/>
      <c r="V410" s="90"/>
      <c r="W410" s="90"/>
      <c r="X410" s="91"/>
      <c r="Y410" s="37"/>
      <c r="Z410" s="37"/>
      <c r="AA410" s="37"/>
      <c r="AB410" s="37"/>
      <c r="AC410" s="37"/>
      <c r="AD410" s="37"/>
      <c r="AE410" s="37"/>
      <c r="AT410" s="16" t="s">
        <v>154</v>
      </c>
      <c r="AU410" s="16" t="s">
        <v>87</v>
      </c>
    </row>
    <row r="411" s="2" customFormat="1">
      <c r="A411" s="37"/>
      <c r="B411" s="38"/>
      <c r="C411" s="39"/>
      <c r="D411" s="234" t="s">
        <v>161</v>
      </c>
      <c r="E411" s="39"/>
      <c r="F411" s="239" t="s">
        <v>614</v>
      </c>
      <c r="G411" s="39"/>
      <c r="H411" s="39"/>
      <c r="I411" s="236"/>
      <c r="J411" s="236"/>
      <c r="K411" s="39"/>
      <c r="L411" s="39"/>
      <c r="M411" s="43"/>
      <c r="N411" s="237"/>
      <c r="O411" s="238"/>
      <c r="P411" s="90"/>
      <c r="Q411" s="90"/>
      <c r="R411" s="90"/>
      <c r="S411" s="90"/>
      <c r="T411" s="90"/>
      <c r="U411" s="90"/>
      <c r="V411" s="90"/>
      <c r="W411" s="90"/>
      <c r="X411" s="91"/>
      <c r="Y411" s="37"/>
      <c r="Z411" s="37"/>
      <c r="AA411" s="37"/>
      <c r="AB411" s="37"/>
      <c r="AC411" s="37"/>
      <c r="AD411" s="37"/>
      <c r="AE411" s="37"/>
      <c r="AT411" s="16" t="s">
        <v>161</v>
      </c>
      <c r="AU411" s="16" t="s">
        <v>87</v>
      </c>
    </row>
    <row r="412" s="2" customFormat="1" ht="33" customHeight="1">
      <c r="A412" s="37"/>
      <c r="B412" s="38"/>
      <c r="C412" s="220" t="s">
        <v>615</v>
      </c>
      <c r="D412" s="220" t="s">
        <v>145</v>
      </c>
      <c r="E412" s="221" t="s">
        <v>616</v>
      </c>
      <c r="F412" s="222" t="s">
        <v>617</v>
      </c>
      <c r="G412" s="223" t="s">
        <v>584</v>
      </c>
      <c r="H412" s="224">
        <v>17</v>
      </c>
      <c r="I412" s="225"/>
      <c r="J412" s="225"/>
      <c r="K412" s="226">
        <f>ROUND(P412*H412,2)</f>
        <v>0</v>
      </c>
      <c r="L412" s="222" t="s">
        <v>149</v>
      </c>
      <c r="M412" s="43"/>
      <c r="N412" s="227" t="s">
        <v>1</v>
      </c>
      <c r="O412" s="228" t="s">
        <v>40</v>
      </c>
      <c r="P412" s="229">
        <f>I412+J412</f>
        <v>0</v>
      </c>
      <c r="Q412" s="229">
        <f>ROUND(I412*H412,2)</f>
        <v>0</v>
      </c>
      <c r="R412" s="229">
        <f>ROUND(J412*H412,2)</f>
        <v>0</v>
      </c>
      <c r="S412" s="90"/>
      <c r="T412" s="230">
        <f>S412*H412</f>
        <v>0</v>
      </c>
      <c r="U412" s="230">
        <v>0.31108000000000002</v>
      </c>
      <c r="V412" s="230">
        <f>U412*H412</f>
        <v>5.2883600000000008</v>
      </c>
      <c r="W412" s="230">
        <v>0</v>
      </c>
      <c r="X412" s="231">
        <f>W412*H412</f>
        <v>0</v>
      </c>
      <c r="Y412" s="37"/>
      <c r="Z412" s="37"/>
      <c r="AA412" s="37"/>
      <c r="AB412" s="37"/>
      <c r="AC412" s="37"/>
      <c r="AD412" s="37"/>
      <c r="AE412" s="37"/>
      <c r="AR412" s="232" t="s">
        <v>150</v>
      </c>
      <c r="AT412" s="232" t="s">
        <v>145</v>
      </c>
      <c r="AU412" s="232" t="s">
        <v>87</v>
      </c>
      <c r="AY412" s="16" t="s">
        <v>143</v>
      </c>
      <c r="BE412" s="233">
        <f>IF(O412="základní",K412,0)</f>
        <v>0</v>
      </c>
      <c r="BF412" s="233">
        <f>IF(O412="snížená",K412,0)</f>
        <v>0</v>
      </c>
      <c r="BG412" s="233">
        <f>IF(O412="zákl. přenesená",K412,0)</f>
        <v>0</v>
      </c>
      <c r="BH412" s="233">
        <f>IF(O412="sníž. přenesená",K412,0)</f>
        <v>0</v>
      </c>
      <c r="BI412" s="233">
        <f>IF(O412="nulová",K412,0)</f>
        <v>0</v>
      </c>
      <c r="BJ412" s="16" t="s">
        <v>85</v>
      </c>
      <c r="BK412" s="233">
        <f>ROUND(P412*H412,2)</f>
        <v>0</v>
      </c>
      <c r="BL412" s="16" t="s">
        <v>150</v>
      </c>
      <c r="BM412" s="232" t="s">
        <v>618</v>
      </c>
    </row>
    <row r="413" s="2" customFormat="1">
      <c r="A413" s="37"/>
      <c r="B413" s="38"/>
      <c r="C413" s="39"/>
      <c r="D413" s="234" t="s">
        <v>152</v>
      </c>
      <c r="E413" s="39"/>
      <c r="F413" s="235" t="s">
        <v>619</v>
      </c>
      <c r="G413" s="39"/>
      <c r="H413" s="39"/>
      <c r="I413" s="236"/>
      <c r="J413" s="236"/>
      <c r="K413" s="39"/>
      <c r="L413" s="39"/>
      <c r="M413" s="43"/>
      <c r="N413" s="237"/>
      <c r="O413" s="238"/>
      <c r="P413" s="90"/>
      <c r="Q413" s="90"/>
      <c r="R413" s="90"/>
      <c r="S413" s="90"/>
      <c r="T413" s="90"/>
      <c r="U413" s="90"/>
      <c r="V413" s="90"/>
      <c r="W413" s="90"/>
      <c r="X413" s="91"/>
      <c r="Y413" s="37"/>
      <c r="Z413" s="37"/>
      <c r="AA413" s="37"/>
      <c r="AB413" s="37"/>
      <c r="AC413" s="37"/>
      <c r="AD413" s="37"/>
      <c r="AE413" s="37"/>
      <c r="AT413" s="16" t="s">
        <v>152</v>
      </c>
      <c r="AU413" s="16" t="s">
        <v>87</v>
      </c>
    </row>
    <row r="414" s="2" customFormat="1">
      <c r="A414" s="37"/>
      <c r="B414" s="38"/>
      <c r="C414" s="39"/>
      <c r="D414" s="234" t="s">
        <v>154</v>
      </c>
      <c r="E414" s="39"/>
      <c r="F414" s="239" t="s">
        <v>587</v>
      </c>
      <c r="G414" s="39"/>
      <c r="H414" s="39"/>
      <c r="I414" s="236"/>
      <c r="J414" s="236"/>
      <c r="K414" s="39"/>
      <c r="L414" s="39"/>
      <c r="M414" s="43"/>
      <c r="N414" s="237"/>
      <c r="O414" s="238"/>
      <c r="P414" s="90"/>
      <c r="Q414" s="90"/>
      <c r="R414" s="90"/>
      <c r="S414" s="90"/>
      <c r="T414" s="90"/>
      <c r="U414" s="90"/>
      <c r="V414" s="90"/>
      <c r="W414" s="90"/>
      <c r="X414" s="91"/>
      <c r="Y414" s="37"/>
      <c r="Z414" s="37"/>
      <c r="AA414" s="37"/>
      <c r="AB414" s="37"/>
      <c r="AC414" s="37"/>
      <c r="AD414" s="37"/>
      <c r="AE414" s="37"/>
      <c r="AT414" s="16" t="s">
        <v>154</v>
      </c>
      <c r="AU414" s="16" t="s">
        <v>87</v>
      </c>
    </row>
    <row r="415" s="2" customFormat="1">
      <c r="A415" s="37"/>
      <c r="B415" s="38"/>
      <c r="C415" s="39"/>
      <c r="D415" s="234" t="s">
        <v>161</v>
      </c>
      <c r="E415" s="39"/>
      <c r="F415" s="239" t="s">
        <v>614</v>
      </c>
      <c r="G415" s="39"/>
      <c r="H415" s="39"/>
      <c r="I415" s="236"/>
      <c r="J415" s="236"/>
      <c r="K415" s="39"/>
      <c r="L415" s="39"/>
      <c r="M415" s="43"/>
      <c r="N415" s="237"/>
      <c r="O415" s="238"/>
      <c r="P415" s="90"/>
      <c r="Q415" s="90"/>
      <c r="R415" s="90"/>
      <c r="S415" s="90"/>
      <c r="T415" s="90"/>
      <c r="U415" s="90"/>
      <c r="V415" s="90"/>
      <c r="W415" s="90"/>
      <c r="X415" s="91"/>
      <c r="Y415" s="37"/>
      <c r="Z415" s="37"/>
      <c r="AA415" s="37"/>
      <c r="AB415" s="37"/>
      <c r="AC415" s="37"/>
      <c r="AD415" s="37"/>
      <c r="AE415" s="37"/>
      <c r="AT415" s="16" t="s">
        <v>161</v>
      </c>
      <c r="AU415" s="16" t="s">
        <v>87</v>
      </c>
    </row>
    <row r="416" s="12" customFormat="1" ht="22.8" customHeight="1">
      <c r="A416" s="12"/>
      <c r="B416" s="203"/>
      <c r="C416" s="204"/>
      <c r="D416" s="205" t="s">
        <v>76</v>
      </c>
      <c r="E416" s="218" t="s">
        <v>195</v>
      </c>
      <c r="F416" s="218" t="s">
        <v>620</v>
      </c>
      <c r="G416" s="204"/>
      <c r="H416" s="204"/>
      <c r="I416" s="207"/>
      <c r="J416" s="207"/>
      <c r="K416" s="219">
        <f>BK416</f>
        <v>0</v>
      </c>
      <c r="L416" s="204"/>
      <c r="M416" s="209"/>
      <c r="N416" s="210"/>
      <c r="O416" s="211"/>
      <c r="P416" s="211"/>
      <c r="Q416" s="212">
        <f>SUM(Q417:Q472)</f>
        <v>0</v>
      </c>
      <c r="R416" s="212">
        <f>SUM(R417:R472)</f>
        <v>0</v>
      </c>
      <c r="S416" s="211"/>
      <c r="T416" s="213">
        <f>SUM(T417:T472)</f>
        <v>0</v>
      </c>
      <c r="U416" s="211"/>
      <c r="V416" s="213">
        <f>SUM(V417:V472)</f>
        <v>263.06336719999996</v>
      </c>
      <c r="W416" s="211"/>
      <c r="X416" s="214">
        <f>SUM(X417:X472)</f>
        <v>0.49199999999999999</v>
      </c>
      <c r="Y416" s="12"/>
      <c r="Z416" s="12"/>
      <c r="AA416" s="12"/>
      <c r="AB416" s="12"/>
      <c r="AC416" s="12"/>
      <c r="AD416" s="12"/>
      <c r="AE416" s="12"/>
      <c r="AR416" s="215" t="s">
        <v>85</v>
      </c>
      <c r="AT416" s="216" t="s">
        <v>76</v>
      </c>
      <c r="AU416" s="216" t="s">
        <v>85</v>
      </c>
      <c r="AY416" s="215" t="s">
        <v>143</v>
      </c>
      <c r="BK416" s="217">
        <f>SUM(BK417:BK472)</f>
        <v>0</v>
      </c>
    </row>
    <row r="417" s="2" customFormat="1">
      <c r="A417" s="37"/>
      <c r="B417" s="38"/>
      <c r="C417" s="220" t="s">
        <v>621</v>
      </c>
      <c r="D417" s="220" t="s">
        <v>145</v>
      </c>
      <c r="E417" s="221" t="s">
        <v>622</v>
      </c>
      <c r="F417" s="222" t="s">
        <v>623</v>
      </c>
      <c r="G417" s="223" t="s">
        <v>584</v>
      </c>
      <c r="H417" s="224">
        <v>6</v>
      </c>
      <c r="I417" s="225"/>
      <c r="J417" s="225"/>
      <c r="K417" s="226">
        <f>ROUND(P417*H417,2)</f>
        <v>0</v>
      </c>
      <c r="L417" s="222" t="s">
        <v>149</v>
      </c>
      <c r="M417" s="43"/>
      <c r="N417" s="227" t="s">
        <v>1</v>
      </c>
      <c r="O417" s="228" t="s">
        <v>40</v>
      </c>
      <c r="P417" s="229">
        <f>I417+J417</f>
        <v>0</v>
      </c>
      <c r="Q417" s="229">
        <f>ROUND(I417*H417,2)</f>
        <v>0</v>
      </c>
      <c r="R417" s="229">
        <f>ROUND(J417*H417,2)</f>
        <v>0</v>
      </c>
      <c r="S417" s="90"/>
      <c r="T417" s="230">
        <f>S417*H417</f>
        <v>0</v>
      </c>
      <c r="U417" s="230">
        <v>0.11241</v>
      </c>
      <c r="V417" s="230">
        <f>U417*H417</f>
        <v>0.67445999999999995</v>
      </c>
      <c r="W417" s="230">
        <v>0</v>
      </c>
      <c r="X417" s="231">
        <f>W417*H417</f>
        <v>0</v>
      </c>
      <c r="Y417" s="37"/>
      <c r="Z417" s="37"/>
      <c r="AA417" s="37"/>
      <c r="AB417" s="37"/>
      <c r="AC417" s="37"/>
      <c r="AD417" s="37"/>
      <c r="AE417" s="37"/>
      <c r="AR417" s="232" t="s">
        <v>150</v>
      </c>
      <c r="AT417" s="232" t="s">
        <v>145</v>
      </c>
      <c r="AU417" s="232" t="s">
        <v>87</v>
      </c>
      <c r="AY417" s="16" t="s">
        <v>143</v>
      </c>
      <c r="BE417" s="233">
        <f>IF(O417="základní",K417,0)</f>
        <v>0</v>
      </c>
      <c r="BF417" s="233">
        <f>IF(O417="snížená",K417,0)</f>
        <v>0</v>
      </c>
      <c r="BG417" s="233">
        <f>IF(O417="zákl. přenesená",K417,0)</f>
        <v>0</v>
      </c>
      <c r="BH417" s="233">
        <f>IF(O417="sníž. přenesená",K417,0)</f>
        <v>0</v>
      </c>
      <c r="BI417" s="233">
        <f>IF(O417="nulová",K417,0)</f>
        <v>0</v>
      </c>
      <c r="BJ417" s="16" t="s">
        <v>85</v>
      </c>
      <c r="BK417" s="233">
        <f>ROUND(P417*H417,2)</f>
        <v>0</v>
      </c>
      <c r="BL417" s="16" t="s">
        <v>150</v>
      </c>
      <c r="BM417" s="232" t="s">
        <v>624</v>
      </c>
    </row>
    <row r="418" s="2" customFormat="1">
      <c r="A418" s="37"/>
      <c r="B418" s="38"/>
      <c r="C418" s="39"/>
      <c r="D418" s="234" t="s">
        <v>152</v>
      </c>
      <c r="E418" s="39"/>
      <c r="F418" s="235" t="s">
        <v>625</v>
      </c>
      <c r="G418" s="39"/>
      <c r="H418" s="39"/>
      <c r="I418" s="236"/>
      <c r="J418" s="236"/>
      <c r="K418" s="39"/>
      <c r="L418" s="39"/>
      <c r="M418" s="43"/>
      <c r="N418" s="237"/>
      <c r="O418" s="238"/>
      <c r="P418" s="90"/>
      <c r="Q418" s="90"/>
      <c r="R418" s="90"/>
      <c r="S418" s="90"/>
      <c r="T418" s="90"/>
      <c r="U418" s="90"/>
      <c r="V418" s="90"/>
      <c r="W418" s="90"/>
      <c r="X418" s="91"/>
      <c r="Y418" s="37"/>
      <c r="Z418" s="37"/>
      <c r="AA418" s="37"/>
      <c r="AB418" s="37"/>
      <c r="AC418" s="37"/>
      <c r="AD418" s="37"/>
      <c r="AE418" s="37"/>
      <c r="AT418" s="16" t="s">
        <v>152</v>
      </c>
      <c r="AU418" s="16" t="s">
        <v>87</v>
      </c>
    </row>
    <row r="419" s="2" customFormat="1">
      <c r="A419" s="37"/>
      <c r="B419" s="38"/>
      <c r="C419" s="39"/>
      <c r="D419" s="234" t="s">
        <v>154</v>
      </c>
      <c r="E419" s="39"/>
      <c r="F419" s="239" t="s">
        <v>626</v>
      </c>
      <c r="G419" s="39"/>
      <c r="H419" s="39"/>
      <c r="I419" s="236"/>
      <c r="J419" s="236"/>
      <c r="K419" s="39"/>
      <c r="L419" s="39"/>
      <c r="M419" s="43"/>
      <c r="N419" s="237"/>
      <c r="O419" s="238"/>
      <c r="P419" s="90"/>
      <c r="Q419" s="90"/>
      <c r="R419" s="90"/>
      <c r="S419" s="90"/>
      <c r="T419" s="90"/>
      <c r="U419" s="90"/>
      <c r="V419" s="90"/>
      <c r="W419" s="90"/>
      <c r="X419" s="91"/>
      <c r="Y419" s="37"/>
      <c r="Z419" s="37"/>
      <c r="AA419" s="37"/>
      <c r="AB419" s="37"/>
      <c r="AC419" s="37"/>
      <c r="AD419" s="37"/>
      <c r="AE419" s="37"/>
      <c r="AT419" s="16" t="s">
        <v>154</v>
      </c>
      <c r="AU419" s="16" t="s">
        <v>87</v>
      </c>
    </row>
    <row r="420" s="2" customFormat="1">
      <c r="A420" s="37"/>
      <c r="B420" s="38"/>
      <c r="C420" s="220" t="s">
        <v>627</v>
      </c>
      <c r="D420" s="220" t="s">
        <v>145</v>
      </c>
      <c r="E420" s="221" t="s">
        <v>628</v>
      </c>
      <c r="F420" s="222" t="s">
        <v>629</v>
      </c>
      <c r="G420" s="223" t="s">
        <v>201</v>
      </c>
      <c r="H420" s="224">
        <v>516.60000000000002</v>
      </c>
      <c r="I420" s="225"/>
      <c r="J420" s="225"/>
      <c r="K420" s="226">
        <f>ROUND(P420*H420,2)</f>
        <v>0</v>
      </c>
      <c r="L420" s="222" t="s">
        <v>149</v>
      </c>
      <c r="M420" s="43"/>
      <c r="N420" s="227" t="s">
        <v>1</v>
      </c>
      <c r="O420" s="228" t="s">
        <v>40</v>
      </c>
      <c r="P420" s="229">
        <f>I420+J420</f>
        <v>0</v>
      </c>
      <c r="Q420" s="229">
        <f>ROUND(I420*H420,2)</f>
        <v>0</v>
      </c>
      <c r="R420" s="229">
        <f>ROUND(J420*H420,2)</f>
        <v>0</v>
      </c>
      <c r="S420" s="90"/>
      <c r="T420" s="230">
        <f>S420*H420</f>
        <v>0</v>
      </c>
      <c r="U420" s="230">
        <v>0.089779999999999999</v>
      </c>
      <c r="V420" s="230">
        <f>U420*H420</f>
        <v>46.380347999999998</v>
      </c>
      <c r="W420" s="230">
        <v>0</v>
      </c>
      <c r="X420" s="231">
        <f>W420*H420</f>
        <v>0</v>
      </c>
      <c r="Y420" s="37"/>
      <c r="Z420" s="37"/>
      <c r="AA420" s="37"/>
      <c r="AB420" s="37"/>
      <c r="AC420" s="37"/>
      <c r="AD420" s="37"/>
      <c r="AE420" s="37"/>
      <c r="AR420" s="232" t="s">
        <v>150</v>
      </c>
      <c r="AT420" s="232" t="s">
        <v>145</v>
      </c>
      <c r="AU420" s="232" t="s">
        <v>87</v>
      </c>
      <c r="AY420" s="16" t="s">
        <v>143</v>
      </c>
      <c r="BE420" s="233">
        <f>IF(O420="základní",K420,0)</f>
        <v>0</v>
      </c>
      <c r="BF420" s="233">
        <f>IF(O420="snížená",K420,0)</f>
        <v>0</v>
      </c>
      <c r="BG420" s="233">
        <f>IF(O420="zákl. přenesená",K420,0)</f>
        <v>0</v>
      </c>
      <c r="BH420" s="233">
        <f>IF(O420="sníž. přenesená",K420,0)</f>
        <v>0</v>
      </c>
      <c r="BI420" s="233">
        <f>IF(O420="nulová",K420,0)</f>
        <v>0</v>
      </c>
      <c r="BJ420" s="16" t="s">
        <v>85</v>
      </c>
      <c r="BK420" s="233">
        <f>ROUND(P420*H420,2)</f>
        <v>0</v>
      </c>
      <c r="BL420" s="16" t="s">
        <v>150</v>
      </c>
      <c r="BM420" s="232" t="s">
        <v>630</v>
      </c>
    </row>
    <row r="421" s="2" customFormat="1">
      <c r="A421" s="37"/>
      <c r="B421" s="38"/>
      <c r="C421" s="39"/>
      <c r="D421" s="234" t="s">
        <v>152</v>
      </c>
      <c r="E421" s="39"/>
      <c r="F421" s="235" t="s">
        <v>631</v>
      </c>
      <c r="G421" s="39"/>
      <c r="H421" s="39"/>
      <c r="I421" s="236"/>
      <c r="J421" s="236"/>
      <c r="K421" s="39"/>
      <c r="L421" s="39"/>
      <c r="M421" s="43"/>
      <c r="N421" s="237"/>
      <c r="O421" s="238"/>
      <c r="P421" s="90"/>
      <c r="Q421" s="90"/>
      <c r="R421" s="90"/>
      <c r="S421" s="90"/>
      <c r="T421" s="90"/>
      <c r="U421" s="90"/>
      <c r="V421" s="90"/>
      <c r="W421" s="90"/>
      <c r="X421" s="91"/>
      <c r="Y421" s="37"/>
      <c r="Z421" s="37"/>
      <c r="AA421" s="37"/>
      <c r="AB421" s="37"/>
      <c r="AC421" s="37"/>
      <c r="AD421" s="37"/>
      <c r="AE421" s="37"/>
      <c r="AT421" s="16" t="s">
        <v>152</v>
      </c>
      <c r="AU421" s="16" t="s">
        <v>87</v>
      </c>
    </row>
    <row r="422" s="2" customFormat="1">
      <c r="A422" s="37"/>
      <c r="B422" s="38"/>
      <c r="C422" s="39"/>
      <c r="D422" s="234" t="s">
        <v>154</v>
      </c>
      <c r="E422" s="39"/>
      <c r="F422" s="239" t="s">
        <v>632</v>
      </c>
      <c r="G422" s="39"/>
      <c r="H422" s="39"/>
      <c r="I422" s="236"/>
      <c r="J422" s="236"/>
      <c r="K422" s="39"/>
      <c r="L422" s="39"/>
      <c r="M422" s="43"/>
      <c r="N422" s="237"/>
      <c r="O422" s="238"/>
      <c r="P422" s="90"/>
      <c r="Q422" s="90"/>
      <c r="R422" s="90"/>
      <c r="S422" s="90"/>
      <c r="T422" s="90"/>
      <c r="U422" s="90"/>
      <c r="V422" s="90"/>
      <c r="W422" s="90"/>
      <c r="X422" s="91"/>
      <c r="Y422" s="37"/>
      <c r="Z422" s="37"/>
      <c r="AA422" s="37"/>
      <c r="AB422" s="37"/>
      <c r="AC422" s="37"/>
      <c r="AD422" s="37"/>
      <c r="AE422" s="37"/>
      <c r="AT422" s="16" t="s">
        <v>154</v>
      </c>
      <c r="AU422" s="16" t="s">
        <v>87</v>
      </c>
    </row>
    <row r="423" s="2" customFormat="1">
      <c r="A423" s="37"/>
      <c r="B423" s="38"/>
      <c r="C423" s="39"/>
      <c r="D423" s="234" t="s">
        <v>161</v>
      </c>
      <c r="E423" s="39"/>
      <c r="F423" s="239" t="s">
        <v>633</v>
      </c>
      <c r="G423" s="39"/>
      <c r="H423" s="39"/>
      <c r="I423" s="236"/>
      <c r="J423" s="236"/>
      <c r="K423" s="39"/>
      <c r="L423" s="39"/>
      <c r="M423" s="43"/>
      <c r="N423" s="237"/>
      <c r="O423" s="238"/>
      <c r="P423" s="90"/>
      <c r="Q423" s="90"/>
      <c r="R423" s="90"/>
      <c r="S423" s="90"/>
      <c r="T423" s="90"/>
      <c r="U423" s="90"/>
      <c r="V423" s="90"/>
      <c r="W423" s="90"/>
      <c r="X423" s="91"/>
      <c r="Y423" s="37"/>
      <c r="Z423" s="37"/>
      <c r="AA423" s="37"/>
      <c r="AB423" s="37"/>
      <c r="AC423" s="37"/>
      <c r="AD423" s="37"/>
      <c r="AE423" s="37"/>
      <c r="AT423" s="16" t="s">
        <v>161</v>
      </c>
      <c r="AU423" s="16" t="s">
        <v>87</v>
      </c>
    </row>
    <row r="424" s="2" customFormat="1" ht="24.15" customHeight="1">
      <c r="A424" s="37"/>
      <c r="B424" s="38"/>
      <c r="C424" s="262" t="s">
        <v>634</v>
      </c>
      <c r="D424" s="262" t="s">
        <v>362</v>
      </c>
      <c r="E424" s="263" t="s">
        <v>635</v>
      </c>
      <c r="F424" s="264" t="s">
        <v>636</v>
      </c>
      <c r="G424" s="265" t="s">
        <v>148</v>
      </c>
      <c r="H424" s="266">
        <v>6.3230000000000004</v>
      </c>
      <c r="I424" s="267"/>
      <c r="J424" s="268"/>
      <c r="K424" s="269">
        <f>ROUND(P424*H424,2)</f>
        <v>0</v>
      </c>
      <c r="L424" s="264" t="s">
        <v>149</v>
      </c>
      <c r="M424" s="270"/>
      <c r="N424" s="271" t="s">
        <v>1</v>
      </c>
      <c r="O424" s="228" t="s">
        <v>40</v>
      </c>
      <c r="P424" s="229">
        <f>I424+J424</f>
        <v>0</v>
      </c>
      <c r="Q424" s="229">
        <f>ROUND(I424*H424,2)</f>
        <v>0</v>
      </c>
      <c r="R424" s="229">
        <f>ROUND(J424*H424,2)</f>
        <v>0</v>
      </c>
      <c r="S424" s="90"/>
      <c r="T424" s="230">
        <f>S424*H424</f>
        <v>0</v>
      </c>
      <c r="U424" s="230">
        <v>0.222</v>
      </c>
      <c r="V424" s="230">
        <f>U424*H424</f>
        <v>1.4037060000000001</v>
      </c>
      <c r="W424" s="230">
        <v>0</v>
      </c>
      <c r="X424" s="231">
        <f>W424*H424</f>
        <v>0</v>
      </c>
      <c r="Y424" s="37"/>
      <c r="Z424" s="37"/>
      <c r="AA424" s="37"/>
      <c r="AB424" s="37"/>
      <c r="AC424" s="37"/>
      <c r="AD424" s="37"/>
      <c r="AE424" s="37"/>
      <c r="AR424" s="232" t="s">
        <v>189</v>
      </c>
      <c r="AT424" s="232" t="s">
        <v>362</v>
      </c>
      <c r="AU424" s="232" t="s">
        <v>87</v>
      </c>
      <c r="AY424" s="16" t="s">
        <v>143</v>
      </c>
      <c r="BE424" s="233">
        <f>IF(O424="základní",K424,0)</f>
        <v>0</v>
      </c>
      <c r="BF424" s="233">
        <f>IF(O424="snížená",K424,0)</f>
        <v>0</v>
      </c>
      <c r="BG424" s="233">
        <f>IF(O424="zákl. přenesená",K424,0)</f>
        <v>0</v>
      </c>
      <c r="BH424" s="233">
        <f>IF(O424="sníž. přenesená",K424,0)</f>
        <v>0</v>
      </c>
      <c r="BI424" s="233">
        <f>IF(O424="nulová",K424,0)</f>
        <v>0</v>
      </c>
      <c r="BJ424" s="16" t="s">
        <v>85</v>
      </c>
      <c r="BK424" s="233">
        <f>ROUND(P424*H424,2)</f>
        <v>0</v>
      </c>
      <c r="BL424" s="16" t="s">
        <v>150</v>
      </c>
      <c r="BM424" s="232" t="s">
        <v>637</v>
      </c>
    </row>
    <row r="425" s="2" customFormat="1">
      <c r="A425" s="37"/>
      <c r="B425" s="38"/>
      <c r="C425" s="39"/>
      <c r="D425" s="234" t="s">
        <v>152</v>
      </c>
      <c r="E425" s="39"/>
      <c r="F425" s="235" t="s">
        <v>638</v>
      </c>
      <c r="G425" s="39"/>
      <c r="H425" s="39"/>
      <c r="I425" s="236"/>
      <c r="J425" s="236"/>
      <c r="K425" s="39"/>
      <c r="L425" s="39"/>
      <c r="M425" s="43"/>
      <c r="N425" s="237"/>
      <c r="O425" s="238"/>
      <c r="P425" s="90"/>
      <c r="Q425" s="90"/>
      <c r="R425" s="90"/>
      <c r="S425" s="90"/>
      <c r="T425" s="90"/>
      <c r="U425" s="90"/>
      <c r="V425" s="90"/>
      <c r="W425" s="90"/>
      <c r="X425" s="91"/>
      <c r="Y425" s="37"/>
      <c r="Z425" s="37"/>
      <c r="AA425" s="37"/>
      <c r="AB425" s="37"/>
      <c r="AC425" s="37"/>
      <c r="AD425" s="37"/>
      <c r="AE425" s="37"/>
      <c r="AT425" s="16" t="s">
        <v>152</v>
      </c>
      <c r="AU425" s="16" t="s">
        <v>87</v>
      </c>
    </row>
    <row r="426" s="2" customFormat="1">
      <c r="A426" s="37"/>
      <c r="B426" s="38"/>
      <c r="C426" s="39"/>
      <c r="D426" s="234" t="s">
        <v>161</v>
      </c>
      <c r="E426" s="39"/>
      <c r="F426" s="239" t="s">
        <v>639</v>
      </c>
      <c r="G426" s="39"/>
      <c r="H426" s="39"/>
      <c r="I426" s="236"/>
      <c r="J426" s="236"/>
      <c r="K426" s="39"/>
      <c r="L426" s="39"/>
      <c r="M426" s="43"/>
      <c r="N426" s="237"/>
      <c r="O426" s="238"/>
      <c r="P426" s="90"/>
      <c r="Q426" s="90"/>
      <c r="R426" s="90"/>
      <c r="S426" s="90"/>
      <c r="T426" s="90"/>
      <c r="U426" s="90"/>
      <c r="V426" s="90"/>
      <c r="W426" s="90"/>
      <c r="X426" s="91"/>
      <c r="Y426" s="37"/>
      <c r="Z426" s="37"/>
      <c r="AA426" s="37"/>
      <c r="AB426" s="37"/>
      <c r="AC426" s="37"/>
      <c r="AD426" s="37"/>
      <c r="AE426" s="37"/>
      <c r="AT426" s="16" t="s">
        <v>161</v>
      </c>
      <c r="AU426" s="16" t="s">
        <v>87</v>
      </c>
    </row>
    <row r="427" s="13" customFormat="1">
      <c r="A427" s="13"/>
      <c r="B427" s="240"/>
      <c r="C427" s="241"/>
      <c r="D427" s="234" t="s">
        <v>236</v>
      </c>
      <c r="E427" s="242" t="s">
        <v>1</v>
      </c>
      <c r="F427" s="243" t="s">
        <v>640</v>
      </c>
      <c r="G427" s="241"/>
      <c r="H427" s="244">
        <v>63.231999999999999</v>
      </c>
      <c r="I427" s="245"/>
      <c r="J427" s="245"/>
      <c r="K427" s="241"/>
      <c r="L427" s="241"/>
      <c r="M427" s="246"/>
      <c r="N427" s="247"/>
      <c r="O427" s="248"/>
      <c r="P427" s="248"/>
      <c r="Q427" s="248"/>
      <c r="R427" s="248"/>
      <c r="S427" s="248"/>
      <c r="T427" s="248"/>
      <c r="U427" s="248"/>
      <c r="V427" s="248"/>
      <c r="W427" s="248"/>
      <c r="X427" s="249"/>
      <c r="Y427" s="13"/>
      <c r="Z427" s="13"/>
      <c r="AA427" s="13"/>
      <c r="AB427" s="13"/>
      <c r="AC427" s="13"/>
      <c r="AD427" s="13"/>
      <c r="AE427" s="13"/>
      <c r="AT427" s="250" t="s">
        <v>236</v>
      </c>
      <c r="AU427" s="250" t="s">
        <v>87</v>
      </c>
      <c r="AV427" s="13" t="s">
        <v>87</v>
      </c>
      <c r="AW427" s="13" t="s">
        <v>5</v>
      </c>
      <c r="AX427" s="13" t="s">
        <v>85</v>
      </c>
      <c r="AY427" s="250" t="s">
        <v>143</v>
      </c>
    </row>
    <row r="428" s="13" customFormat="1">
      <c r="A428" s="13"/>
      <c r="B428" s="240"/>
      <c r="C428" s="241"/>
      <c r="D428" s="234" t="s">
        <v>236</v>
      </c>
      <c r="E428" s="241"/>
      <c r="F428" s="243" t="s">
        <v>641</v>
      </c>
      <c r="G428" s="241"/>
      <c r="H428" s="244">
        <v>6.3230000000000004</v>
      </c>
      <c r="I428" s="245"/>
      <c r="J428" s="245"/>
      <c r="K428" s="241"/>
      <c r="L428" s="241"/>
      <c r="M428" s="246"/>
      <c r="N428" s="247"/>
      <c r="O428" s="248"/>
      <c r="P428" s="248"/>
      <c r="Q428" s="248"/>
      <c r="R428" s="248"/>
      <c r="S428" s="248"/>
      <c r="T428" s="248"/>
      <c r="U428" s="248"/>
      <c r="V428" s="248"/>
      <c r="W428" s="248"/>
      <c r="X428" s="249"/>
      <c r="Y428" s="13"/>
      <c r="Z428" s="13"/>
      <c r="AA428" s="13"/>
      <c r="AB428" s="13"/>
      <c r="AC428" s="13"/>
      <c r="AD428" s="13"/>
      <c r="AE428" s="13"/>
      <c r="AT428" s="250" t="s">
        <v>236</v>
      </c>
      <c r="AU428" s="250" t="s">
        <v>87</v>
      </c>
      <c r="AV428" s="13" t="s">
        <v>87</v>
      </c>
      <c r="AW428" s="13" t="s">
        <v>4</v>
      </c>
      <c r="AX428" s="13" t="s">
        <v>85</v>
      </c>
      <c r="AY428" s="250" t="s">
        <v>143</v>
      </c>
    </row>
    <row r="429" s="2" customFormat="1">
      <c r="A429" s="37"/>
      <c r="B429" s="38"/>
      <c r="C429" s="220" t="s">
        <v>642</v>
      </c>
      <c r="D429" s="220" t="s">
        <v>145</v>
      </c>
      <c r="E429" s="221" t="s">
        <v>643</v>
      </c>
      <c r="F429" s="222" t="s">
        <v>644</v>
      </c>
      <c r="G429" s="223" t="s">
        <v>201</v>
      </c>
      <c r="H429" s="224">
        <v>540.10000000000002</v>
      </c>
      <c r="I429" s="225"/>
      <c r="J429" s="225"/>
      <c r="K429" s="226">
        <f>ROUND(P429*H429,2)</f>
        <v>0</v>
      </c>
      <c r="L429" s="222" t="s">
        <v>149</v>
      </c>
      <c r="M429" s="43"/>
      <c r="N429" s="227" t="s">
        <v>1</v>
      </c>
      <c r="O429" s="228" t="s">
        <v>40</v>
      </c>
      <c r="P429" s="229">
        <f>I429+J429</f>
        <v>0</v>
      </c>
      <c r="Q429" s="229">
        <f>ROUND(I429*H429,2)</f>
        <v>0</v>
      </c>
      <c r="R429" s="229">
        <f>ROUND(J429*H429,2)</f>
        <v>0</v>
      </c>
      <c r="S429" s="90"/>
      <c r="T429" s="230">
        <f>S429*H429</f>
        <v>0</v>
      </c>
      <c r="U429" s="230">
        <v>0.14066999999999999</v>
      </c>
      <c r="V429" s="230">
        <f>U429*H429</f>
        <v>75.975866999999994</v>
      </c>
      <c r="W429" s="230">
        <v>0</v>
      </c>
      <c r="X429" s="231">
        <f>W429*H429</f>
        <v>0</v>
      </c>
      <c r="Y429" s="37"/>
      <c r="Z429" s="37"/>
      <c r="AA429" s="37"/>
      <c r="AB429" s="37"/>
      <c r="AC429" s="37"/>
      <c r="AD429" s="37"/>
      <c r="AE429" s="37"/>
      <c r="AR429" s="232" t="s">
        <v>150</v>
      </c>
      <c r="AT429" s="232" t="s">
        <v>145</v>
      </c>
      <c r="AU429" s="232" t="s">
        <v>87</v>
      </c>
      <c r="AY429" s="16" t="s">
        <v>143</v>
      </c>
      <c r="BE429" s="233">
        <f>IF(O429="základní",K429,0)</f>
        <v>0</v>
      </c>
      <c r="BF429" s="233">
        <f>IF(O429="snížená",K429,0)</f>
        <v>0</v>
      </c>
      <c r="BG429" s="233">
        <f>IF(O429="zákl. přenesená",K429,0)</f>
        <v>0</v>
      </c>
      <c r="BH429" s="233">
        <f>IF(O429="sníž. přenesená",K429,0)</f>
        <v>0</v>
      </c>
      <c r="BI429" s="233">
        <f>IF(O429="nulová",K429,0)</f>
        <v>0</v>
      </c>
      <c r="BJ429" s="16" t="s">
        <v>85</v>
      </c>
      <c r="BK429" s="233">
        <f>ROUND(P429*H429,2)</f>
        <v>0</v>
      </c>
      <c r="BL429" s="16" t="s">
        <v>150</v>
      </c>
      <c r="BM429" s="232" t="s">
        <v>645</v>
      </c>
    </row>
    <row r="430" s="2" customFormat="1">
      <c r="A430" s="37"/>
      <c r="B430" s="38"/>
      <c r="C430" s="39"/>
      <c r="D430" s="234" t="s">
        <v>152</v>
      </c>
      <c r="E430" s="39"/>
      <c r="F430" s="235" t="s">
        <v>646</v>
      </c>
      <c r="G430" s="39"/>
      <c r="H430" s="39"/>
      <c r="I430" s="236"/>
      <c r="J430" s="236"/>
      <c r="K430" s="39"/>
      <c r="L430" s="39"/>
      <c r="M430" s="43"/>
      <c r="N430" s="237"/>
      <c r="O430" s="238"/>
      <c r="P430" s="90"/>
      <c r="Q430" s="90"/>
      <c r="R430" s="90"/>
      <c r="S430" s="90"/>
      <c r="T430" s="90"/>
      <c r="U430" s="90"/>
      <c r="V430" s="90"/>
      <c r="W430" s="90"/>
      <c r="X430" s="91"/>
      <c r="Y430" s="37"/>
      <c r="Z430" s="37"/>
      <c r="AA430" s="37"/>
      <c r="AB430" s="37"/>
      <c r="AC430" s="37"/>
      <c r="AD430" s="37"/>
      <c r="AE430" s="37"/>
      <c r="AT430" s="16" t="s">
        <v>152</v>
      </c>
      <c r="AU430" s="16" t="s">
        <v>87</v>
      </c>
    </row>
    <row r="431" s="2" customFormat="1">
      <c r="A431" s="37"/>
      <c r="B431" s="38"/>
      <c r="C431" s="39"/>
      <c r="D431" s="234" t="s">
        <v>154</v>
      </c>
      <c r="E431" s="39"/>
      <c r="F431" s="239" t="s">
        <v>647</v>
      </c>
      <c r="G431" s="39"/>
      <c r="H431" s="39"/>
      <c r="I431" s="236"/>
      <c r="J431" s="236"/>
      <c r="K431" s="39"/>
      <c r="L431" s="39"/>
      <c r="M431" s="43"/>
      <c r="N431" s="237"/>
      <c r="O431" s="238"/>
      <c r="P431" s="90"/>
      <c r="Q431" s="90"/>
      <c r="R431" s="90"/>
      <c r="S431" s="90"/>
      <c r="T431" s="90"/>
      <c r="U431" s="90"/>
      <c r="V431" s="90"/>
      <c r="W431" s="90"/>
      <c r="X431" s="91"/>
      <c r="Y431" s="37"/>
      <c r="Z431" s="37"/>
      <c r="AA431" s="37"/>
      <c r="AB431" s="37"/>
      <c r="AC431" s="37"/>
      <c r="AD431" s="37"/>
      <c r="AE431" s="37"/>
      <c r="AT431" s="16" t="s">
        <v>154</v>
      </c>
      <c r="AU431" s="16" t="s">
        <v>87</v>
      </c>
    </row>
    <row r="432" s="2" customFormat="1" ht="24.15" customHeight="1">
      <c r="A432" s="37"/>
      <c r="B432" s="38"/>
      <c r="C432" s="262" t="s">
        <v>648</v>
      </c>
      <c r="D432" s="262" t="s">
        <v>362</v>
      </c>
      <c r="E432" s="263" t="s">
        <v>649</v>
      </c>
      <c r="F432" s="264" t="s">
        <v>650</v>
      </c>
      <c r="G432" s="265" t="s">
        <v>201</v>
      </c>
      <c r="H432" s="266">
        <v>550.79999999999995</v>
      </c>
      <c r="I432" s="267"/>
      <c r="J432" s="268"/>
      <c r="K432" s="269">
        <f>ROUND(P432*H432,2)</f>
        <v>0</v>
      </c>
      <c r="L432" s="264" t="s">
        <v>149</v>
      </c>
      <c r="M432" s="270"/>
      <c r="N432" s="271" t="s">
        <v>1</v>
      </c>
      <c r="O432" s="228" t="s">
        <v>40</v>
      </c>
      <c r="P432" s="229">
        <f>I432+J432</f>
        <v>0</v>
      </c>
      <c r="Q432" s="229">
        <f>ROUND(I432*H432,2)</f>
        <v>0</v>
      </c>
      <c r="R432" s="229">
        <f>ROUND(J432*H432,2)</f>
        <v>0</v>
      </c>
      <c r="S432" s="90"/>
      <c r="T432" s="230">
        <f>S432*H432</f>
        <v>0</v>
      </c>
      <c r="U432" s="230">
        <v>0.104</v>
      </c>
      <c r="V432" s="230">
        <f>U432*H432</f>
        <v>57.283199999999994</v>
      </c>
      <c r="W432" s="230">
        <v>0</v>
      </c>
      <c r="X432" s="231">
        <f>W432*H432</f>
        <v>0</v>
      </c>
      <c r="Y432" s="37"/>
      <c r="Z432" s="37"/>
      <c r="AA432" s="37"/>
      <c r="AB432" s="37"/>
      <c r="AC432" s="37"/>
      <c r="AD432" s="37"/>
      <c r="AE432" s="37"/>
      <c r="AR432" s="232" t="s">
        <v>189</v>
      </c>
      <c r="AT432" s="232" t="s">
        <v>362</v>
      </c>
      <c r="AU432" s="232" t="s">
        <v>87</v>
      </c>
      <c r="AY432" s="16" t="s">
        <v>143</v>
      </c>
      <c r="BE432" s="233">
        <f>IF(O432="základní",K432,0)</f>
        <v>0</v>
      </c>
      <c r="BF432" s="233">
        <f>IF(O432="snížená",K432,0)</f>
        <v>0</v>
      </c>
      <c r="BG432" s="233">
        <f>IF(O432="zákl. přenesená",K432,0)</f>
        <v>0</v>
      </c>
      <c r="BH432" s="233">
        <f>IF(O432="sníž. přenesená",K432,0)</f>
        <v>0</v>
      </c>
      <c r="BI432" s="233">
        <f>IF(O432="nulová",K432,0)</f>
        <v>0</v>
      </c>
      <c r="BJ432" s="16" t="s">
        <v>85</v>
      </c>
      <c r="BK432" s="233">
        <f>ROUND(P432*H432,2)</f>
        <v>0</v>
      </c>
      <c r="BL432" s="16" t="s">
        <v>150</v>
      </c>
      <c r="BM432" s="232" t="s">
        <v>651</v>
      </c>
    </row>
    <row r="433" s="2" customFormat="1">
      <c r="A433" s="37"/>
      <c r="B433" s="38"/>
      <c r="C433" s="39"/>
      <c r="D433" s="234" t="s">
        <v>152</v>
      </c>
      <c r="E433" s="39"/>
      <c r="F433" s="235" t="s">
        <v>650</v>
      </c>
      <c r="G433" s="39"/>
      <c r="H433" s="39"/>
      <c r="I433" s="236"/>
      <c r="J433" s="236"/>
      <c r="K433" s="39"/>
      <c r="L433" s="39"/>
      <c r="M433" s="43"/>
      <c r="N433" s="237"/>
      <c r="O433" s="238"/>
      <c r="P433" s="90"/>
      <c r="Q433" s="90"/>
      <c r="R433" s="90"/>
      <c r="S433" s="90"/>
      <c r="T433" s="90"/>
      <c r="U433" s="90"/>
      <c r="V433" s="90"/>
      <c r="W433" s="90"/>
      <c r="X433" s="91"/>
      <c r="Y433" s="37"/>
      <c r="Z433" s="37"/>
      <c r="AA433" s="37"/>
      <c r="AB433" s="37"/>
      <c r="AC433" s="37"/>
      <c r="AD433" s="37"/>
      <c r="AE433" s="37"/>
      <c r="AT433" s="16" t="s">
        <v>152</v>
      </c>
      <c r="AU433" s="16" t="s">
        <v>87</v>
      </c>
    </row>
    <row r="434" s="13" customFormat="1">
      <c r="A434" s="13"/>
      <c r="B434" s="240"/>
      <c r="C434" s="241"/>
      <c r="D434" s="234" t="s">
        <v>236</v>
      </c>
      <c r="E434" s="242" t="s">
        <v>1</v>
      </c>
      <c r="F434" s="243" t="s">
        <v>652</v>
      </c>
      <c r="G434" s="241"/>
      <c r="H434" s="244">
        <v>540</v>
      </c>
      <c r="I434" s="245"/>
      <c r="J434" s="245"/>
      <c r="K434" s="241"/>
      <c r="L434" s="241"/>
      <c r="M434" s="246"/>
      <c r="N434" s="247"/>
      <c r="O434" s="248"/>
      <c r="P434" s="248"/>
      <c r="Q434" s="248"/>
      <c r="R434" s="248"/>
      <c r="S434" s="248"/>
      <c r="T434" s="248"/>
      <c r="U434" s="248"/>
      <c r="V434" s="248"/>
      <c r="W434" s="248"/>
      <c r="X434" s="249"/>
      <c r="Y434" s="13"/>
      <c r="Z434" s="13"/>
      <c r="AA434" s="13"/>
      <c r="AB434" s="13"/>
      <c r="AC434" s="13"/>
      <c r="AD434" s="13"/>
      <c r="AE434" s="13"/>
      <c r="AT434" s="250" t="s">
        <v>236</v>
      </c>
      <c r="AU434" s="250" t="s">
        <v>87</v>
      </c>
      <c r="AV434" s="13" t="s">
        <v>87</v>
      </c>
      <c r="AW434" s="13" t="s">
        <v>5</v>
      </c>
      <c r="AX434" s="13" t="s">
        <v>85</v>
      </c>
      <c r="AY434" s="250" t="s">
        <v>143</v>
      </c>
    </row>
    <row r="435" s="13" customFormat="1">
      <c r="A435" s="13"/>
      <c r="B435" s="240"/>
      <c r="C435" s="241"/>
      <c r="D435" s="234" t="s">
        <v>236</v>
      </c>
      <c r="E435" s="241"/>
      <c r="F435" s="243" t="s">
        <v>653</v>
      </c>
      <c r="G435" s="241"/>
      <c r="H435" s="244">
        <v>550.79999999999995</v>
      </c>
      <c r="I435" s="245"/>
      <c r="J435" s="245"/>
      <c r="K435" s="241"/>
      <c r="L435" s="241"/>
      <c r="M435" s="246"/>
      <c r="N435" s="247"/>
      <c r="O435" s="248"/>
      <c r="P435" s="248"/>
      <c r="Q435" s="248"/>
      <c r="R435" s="248"/>
      <c r="S435" s="248"/>
      <c r="T435" s="248"/>
      <c r="U435" s="248"/>
      <c r="V435" s="248"/>
      <c r="W435" s="248"/>
      <c r="X435" s="249"/>
      <c r="Y435" s="13"/>
      <c r="Z435" s="13"/>
      <c r="AA435" s="13"/>
      <c r="AB435" s="13"/>
      <c r="AC435" s="13"/>
      <c r="AD435" s="13"/>
      <c r="AE435" s="13"/>
      <c r="AT435" s="250" t="s">
        <v>236</v>
      </c>
      <c r="AU435" s="250" t="s">
        <v>87</v>
      </c>
      <c r="AV435" s="13" t="s">
        <v>87</v>
      </c>
      <c r="AW435" s="13" t="s">
        <v>4</v>
      </c>
      <c r="AX435" s="13" t="s">
        <v>85</v>
      </c>
      <c r="AY435" s="250" t="s">
        <v>143</v>
      </c>
    </row>
    <row r="436" s="2" customFormat="1">
      <c r="A436" s="37"/>
      <c r="B436" s="38"/>
      <c r="C436" s="220" t="s">
        <v>654</v>
      </c>
      <c r="D436" s="220" t="s">
        <v>145</v>
      </c>
      <c r="E436" s="221" t="s">
        <v>655</v>
      </c>
      <c r="F436" s="222" t="s">
        <v>656</v>
      </c>
      <c r="G436" s="223" t="s">
        <v>201</v>
      </c>
      <c r="H436" s="224">
        <v>156.90000000000001</v>
      </c>
      <c r="I436" s="225"/>
      <c r="J436" s="225"/>
      <c r="K436" s="226">
        <f>ROUND(P436*H436,2)</f>
        <v>0</v>
      </c>
      <c r="L436" s="222" t="s">
        <v>149</v>
      </c>
      <c r="M436" s="43"/>
      <c r="N436" s="227" t="s">
        <v>1</v>
      </c>
      <c r="O436" s="228" t="s">
        <v>40</v>
      </c>
      <c r="P436" s="229">
        <f>I436+J436</f>
        <v>0</v>
      </c>
      <c r="Q436" s="229">
        <f>ROUND(I436*H436,2)</f>
        <v>0</v>
      </c>
      <c r="R436" s="229">
        <f>ROUND(J436*H436,2)</f>
        <v>0</v>
      </c>
      <c r="S436" s="90"/>
      <c r="T436" s="230">
        <f>S436*H436</f>
        <v>0</v>
      </c>
      <c r="U436" s="230">
        <v>0.10095</v>
      </c>
      <c r="V436" s="230">
        <f>U436*H436</f>
        <v>15.839055</v>
      </c>
      <c r="W436" s="230">
        <v>0</v>
      </c>
      <c r="X436" s="231">
        <f>W436*H436</f>
        <v>0</v>
      </c>
      <c r="Y436" s="37"/>
      <c r="Z436" s="37"/>
      <c r="AA436" s="37"/>
      <c r="AB436" s="37"/>
      <c r="AC436" s="37"/>
      <c r="AD436" s="37"/>
      <c r="AE436" s="37"/>
      <c r="AR436" s="232" t="s">
        <v>150</v>
      </c>
      <c r="AT436" s="232" t="s">
        <v>145</v>
      </c>
      <c r="AU436" s="232" t="s">
        <v>87</v>
      </c>
      <c r="AY436" s="16" t="s">
        <v>143</v>
      </c>
      <c r="BE436" s="233">
        <f>IF(O436="základní",K436,0)</f>
        <v>0</v>
      </c>
      <c r="BF436" s="233">
        <f>IF(O436="snížená",K436,0)</f>
        <v>0</v>
      </c>
      <c r="BG436" s="233">
        <f>IF(O436="zákl. přenesená",K436,0)</f>
        <v>0</v>
      </c>
      <c r="BH436" s="233">
        <f>IF(O436="sníž. přenesená",K436,0)</f>
        <v>0</v>
      </c>
      <c r="BI436" s="233">
        <f>IF(O436="nulová",K436,0)</f>
        <v>0</v>
      </c>
      <c r="BJ436" s="16" t="s">
        <v>85</v>
      </c>
      <c r="BK436" s="233">
        <f>ROUND(P436*H436,2)</f>
        <v>0</v>
      </c>
      <c r="BL436" s="16" t="s">
        <v>150</v>
      </c>
      <c r="BM436" s="232" t="s">
        <v>657</v>
      </c>
    </row>
    <row r="437" s="2" customFormat="1">
      <c r="A437" s="37"/>
      <c r="B437" s="38"/>
      <c r="C437" s="39"/>
      <c r="D437" s="234" t="s">
        <v>152</v>
      </c>
      <c r="E437" s="39"/>
      <c r="F437" s="235" t="s">
        <v>658</v>
      </c>
      <c r="G437" s="39"/>
      <c r="H437" s="39"/>
      <c r="I437" s="236"/>
      <c r="J437" s="236"/>
      <c r="K437" s="39"/>
      <c r="L437" s="39"/>
      <c r="M437" s="43"/>
      <c r="N437" s="237"/>
      <c r="O437" s="238"/>
      <c r="P437" s="90"/>
      <c r="Q437" s="90"/>
      <c r="R437" s="90"/>
      <c r="S437" s="90"/>
      <c r="T437" s="90"/>
      <c r="U437" s="90"/>
      <c r="V437" s="90"/>
      <c r="W437" s="90"/>
      <c r="X437" s="91"/>
      <c r="Y437" s="37"/>
      <c r="Z437" s="37"/>
      <c r="AA437" s="37"/>
      <c r="AB437" s="37"/>
      <c r="AC437" s="37"/>
      <c r="AD437" s="37"/>
      <c r="AE437" s="37"/>
      <c r="AT437" s="16" t="s">
        <v>152</v>
      </c>
      <c r="AU437" s="16" t="s">
        <v>87</v>
      </c>
    </row>
    <row r="438" s="2" customFormat="1">
      <c r="A438" s="37"/>
      <c r="B438" s="38"/>
      <c r="C438" s="39"/>
      <c r="D438" s="234" t="s">
        <v>154</v>
      </c>
      <c r="E438" s="39"/>
      <c r="F438" s="239" t="s">
        <v>659</v>
      </c>
      <c r="G438" s="39"/>
      <c r="H438" s="39"/>
      <c r="I438" s="236"/>
      <c r="J438" s="236"/>
      <c r="K438" s="39"/>
      <c r="L438" s="39"/>
      <c r="M438" s="43"/>
      <c r="N438" s="237"/>
      <c r="O438" s="238"/>
      <c r="P438" s="90"/>
      <c r="Q438" s="90"/>
      <c r="R438" s="90"/>
      <c r="S438" s="90"/>
      <c r="T438" s="90"/>
      <c r="U438" s="90"/>
      <c r="V438" s="90"/>
      <c r="W438" s="90"/>
      <c r="X438" s="91"/>
      <c r="Y438" s="37"/>
      <c r="Z438" s="37"/>
      <c r="AA438" s="37"/>
      <c r="AB438" s="37"/>
      <c r="AC438" s="37"/>
      <c r="AD438" s="37"/>
      <c r="AE438" s="37"/>
      <c r="AT438" s="16" t="s">
        <v>154</v>
      </c>
      <c r="AU438" s="16" t="s">
        <v>87</v>
      </c>
    </row>
    <row r="439" s="2" customFormat="1" ht="24.15" customHeight="1">
      <c r="A439" s="37"/>
      <c r="B439" s="38"/>
      <c r="C439" s="262" t="s">
        <v>660</v>
      </c>
      <c r="D439" s="262" t="s">
        <v>362</v>
      </c>
      <c r="E439" s="263" t="s">
        <v>661</v>
      </c>
      <c r="F439" s="264" t="s">
        <v>662</v>
      </c>
      <c r="G439" s="265" t="s">
        <v>201</v>
      </c>
      <c r="H439" s="266">
        <v>11.845000000000001</v>
      </c>
      <c r="I439" s="267"/>
      <c r="J439" s="268"/>
      <c r="K439" s="269">
        <f>ROUND(P439*H439,2)</f>
        <v>0</v>
      </c>
      <c r="L439" s="264" t="s">
        <v>149</v>
      </c>
      <c r="M439" s="270"/>
      <c r="N439" s="271" t="s">
        <v>1</v>
      </c>
      <c r="O439" s="228" t="s">
        <v>40</v>
      </c>
      <c r="P439" s="229">
        <f>I439+J439</f>
        <v>0</v>
      </c>
      <c r="Q439" s="229">
        <f>ROUND(I439*H439,2)</f>
        <v>0</v>
      </c>
      <c r="R439" s="229">
        <f>ROUND(J439*H439,2)</f>
        <v>0</v>
      </c>
      <c r="S439" s="90"/>
      <c r="T439" s="230">
        <f>S439*H439</f>
        <v>0</v>
      </c>
      <c r="U439" s="230">
        <v>0.045999999999999999</v>
      </c>
      <c r="V439" s="230">
        <f>U439*H439</f>
        <v>0.54486999999999997</v>
      </c>
      <c r="W439" s="230">
        <v>0</v>
      </c>
      <c r="X439" s="231">
        <f>W439*H439</f>
        <v>0</v>
      </c>
      <c r="Y439" s="37"/>
      <c r="Z439" s="37"/>
      <c r="AA439" s="37"/>
      <c r="AB439" s="37"/>
      <c r="AC439" s="37"/>
      <c r="AD439" s="37"/>
      <c r="AE439" s="37"/>
      <c r="AR439" s="232" t="s">
        <v>189</v>
      </c>
      <c r="AT439" s="232" t="s">
        <v>362</v>
      </c>
      <c r="AU439" s="232" t="s">
        <v>87</v>
      </c>
      <c r="AY439" s="16" t="s">
        <v>143</v>
      </c>
      <c r="BE439" s="233">
        <f>IF(O439="základní",K439,0)</f>
        <v>0</v>
      </c>
      <c r="BF439" s="233">
        <f>IF(O439="snížená",K439,0)</f>
        <v>0</v>
      </c>
      <c r="BG439" s="233">
        <f>IF(O439="zákl. přenesená",K439,0)</f>
        <v>0</v>
      </c>
      <c r="BH439" s="233">
        <f>IF(O439="sníž. přenesená",K439,0)</f>
        <v>0</v>
      </c>
      <c r="BI439" s="233">
        <f>IF(O439="nulová",K439,0)</f>
        <v>0</v>
      </c>
      <c r="BJ439" s="16" t="s">
        <v>85</v>
      </c>
      <c r="BK439" s="233">
        <f>ROUND(P439*H439,2)</f>
        <v>0</v>
      </c>
      <c r="BL439" s="16" t="s">
        <v>150</v>
      </c>
      <c r="BM439" s="232" t="s">
        <v>663</v>
      </c>
    </row>
    <row r="440" s="2" customFormat="1">
      <c r="A440" s="37"/>
      <c r="B440" s="38"/>
      <c r="C440" s="39"/>
      <c r="D440" s="234" t="s">
        <v>152</v>
      </c>
      <c r="E440" s="39"/>
      <c r="F440" s="235" t="s">
        <v>662</v>
      </c>
      <c r="G440" s="39"/>
      <c r="H440" s="39"/>
      <c r="I440" s="236"/>
      <c r="J440" s="236"/>
      <c r="K440" s="39"/>
      <c r="L440" s="39"/>
      <c r="M440" s="43"/>
      <c r="N440" s="237"/>
      <c r="O440" s="238"/>
      <c r="P440" s="90"/>
      <c r="Q440" s="90"/>
      <c r="R440" s="90"/>
      <c r="S440" s="90"/>
      <c r="T440" s="90"/>
      <c r="U440" s="90"/>
      <c r="V440" s="90"/>
      <c r="W440" s="90"/>
      <c r="X440" s="91"/>
      <c r="Y440" s="37"/>
      <c r="Z440" s="37"/>
      <c r="AA440" s="37"/>
      <c r="AB440" s="37"/>
      <c r="AC440" s="37"/>
      <c r="AD440" s="37"/>
      <c r="AE440" s="37"/>
      <c r="AT440" s="16" t="s">
        <v>152</v>
      </c>
      <c r="AU440" s="16" t="s">
        <v>87</v>
      </c>
    </row>
    <row r="441" s="13" customFormat="1">
      <c r="A441" s="13"/>
      <c r="B441" s="240"/>
      <c r="C441" s="241"/>
      <c r="D441" s="234" t="s">
        <v>236</v>
      </c>
      <c r="E441" s="242" t="s">
        <v>1</v>
      </c>
      <c r="F441" s="243" t="s">
        <v>664</v>
      </c>
      <c r="G441" s="241"/>
      <c r="H441" s="244">
        <v>11.845000000000001</v>
      </c>
      <c r="I441" s="245"/>
      <c r="J441" s="245"/>
      <c r="K441" s="241"/>
      <c r="L441" s="241"/>
      <c r="M441" s="246"/>
      <c r="N441" s="247"/>
      <c r="O441" s="248"/>
      <c r="P441" s="248"/>
      <c r="Q441" s="248"/>
      <c r="R441" s="248"/>
      <c r="S441" s="248"/>
      <c r="T441" s="248"/>
      <c r="U441" s="248"/>
      <c r="V441" s="248"/>
      <c r="W441" s="248"/>
      <c r="X441" s="249"/>
      <c r="Y441" s="13"/>
      <c r="Z441" s="13"/>
      <c r="AA441" s="13"/>
      <c r="AB441" s="13"/>
      <c r="AC441" s="13"/>
      <c r="AD441" s="13"/>
      <c r="AE441" s="13"/>
      <c r="AT441" s="250" t="s">
        <v>236</v>
      </c>
      <c r="AU441" s="250" t="s">
        <v>87</v>
      </c>
      <c r="AV441" s="13" t="s">
        <v>87</v>
      </c>
      <c r="AW441" s="13" t="s">
        <v>5</v>
      </c>
      <c r="AX441" s="13" t="s">
        <v>85</v>
      </c>
      <c r="AY441" s="250" t="s">
        <v>143</v>
      </c>
    </row>
    <row r="442" s="2" customFormat="1" ht="24.15" customHeight="1">
      <c r="A442" s="37"/>
      <c r="B442" s="38"/>
      <c r="C442" s="262" t="s">
        <v>665</v>
      </c>
      <c r="D442" s="262" t="s">
        <v>362</v>
      </c>
      <c r="E442" s="263" t="s">
        <v>666</v>
      </c>
      <c r="F442" s="264" t="s">
        <v>667</v>
      </c>
      <c r="G442" s="265" t="s">
        <v>201</v>
      </c>
      <c r="H442" s="266">
        <v>144.12700000000001</v>
      </c>
      <c r="I442" s="267"/>
      <c r="J442" s="268"/>
      <c r="K442" s="269">
        <f>ROUND(P442*H442,2)</f>
        <v>0</v>
      </c>
      <c r="L442" s="264" t="s">
        <v>149</v>
      </c>
      <c r="M442" s="270"/>
      <c r="N442" s="271" t="s">
        <v>1</v>
      </c>
      <c r="O442" s="228" t="s">
        <v>40</v>
      </c>
      <c r="P442" s="229">
        <f>I442+J442</f>
        <v>0</v>
      </c>
      <c r="Q442" s="229">
        <f>ROUND(I442*H442,2)</f>
        <v>0</v>
      </c>
      <c r="R442" s="229">
        <f>ROUND(J442*H442,2)</f>
        <v>0</v>
      </c>
      <c r="S442" s="90"/>
      <c r="T442" s="230">
        <f>S442*H442</f>
        <v>0</v>
      </c>
      <c r="U442" s="230">
        <v>0.044999999999999998</v>
      </c>
      <c r="V442" s="230">
        <f>U442*H442</f>
        <v>6.4857149999999999</v>
      </c>
      <c r="W442" s="230">
        <v>0</v>
      </c>
      <c r="X442" s="231">
        <f>W442*H442</f>
        <v>0</v>
      </c>
      <c r="Y442" s="37"/>
      <c r="Z442" s="37"/>
      <c r="AA442" s="37"/>
      <c r="AB442" s="37"/>
      <c r="AC442" s="37"/>
      <c r="AD442" s="37"/>
      <c r="AE442" s="37"/>
      <c r="AR442" s="232" t="s">
        <v>189</v>
      </c>
      <c r="AT442" s="232" t="s">
        <v>362</v>
      </c>
      <c r="AU442" s="232" t="s">
        <v>87</v>
      </c>
      <c r="AY442" s="16" t="s">
        <v>143</v>
      </c>
      <c r="BE442" s="233">
        <f>IF(O442="základní",K442,0)</f>
        <v>0</v>
      </c>
      <c r="BF442" s="233">
        <f>IF(O442="snížená",K442,0)</f>
        <v>0</v>
      </c>
      <c r="BG442" s="233">
        <f>IF(O442="zákl. přenesená",K442,0)</f>
        <v>0</v>
      </c>
      <c r="BH442" s="233">
        <f>IF(O442="sníž. přenesená",K442,0)</f>
        <v>0</v>
      </c>
      <c r="BI442" s="233">
        <f>IF(O442="nulová",K442,0)</f>
        <v>0</v>
      </c>
      <c r="BJ442" s="16" t="s">
        <v>85</v>
      </c>
      <c r="BK442" s="233">
        <f>ROUND(P442*H442,2)</f>
        <v>0</v>
      </c>
      <c r="BL442" s="16" t="s">
        <v>150</v>
      </c>
      <c r="BM442" s="232" t="s">
        <v>668</v>
      </c>
    </row>
    <row r="443" s="2" customFormat="1">
      <c r="A443" s="37"/>
      <c r="B443" s="38"/>
      <c r="C443" s="39"/>
      <c r="D443" s="234" t="s">
        <v>152</v>
      </c>
      <c r="E443" s="39"/>
      <c r="F443" s="235" t="s">
        <v>667</v>
      </c>
      <c r="G443" s="39"/>
      <c r="H443" s="39"/>
      <c r="I443" s="236"/>
      <c r="J443" s="236"/>
      <c r="K443" s="39"/>
      <c r="L443" s="39"/>
      <c r="M443" s="43"/>
      <c r="N443" s="237"/>
      <c r="O443" s="238"/>
      <c r="P443" s="90"/>
      <c r="Q443" s="90"/>
      <c r="R443" s="90"/>
      <c r="S443" s="90"/>
      <c r="T443" s="90"/>
      <c r="U443" s="90"/>
      <c r="V443" s="90"/>
      <c r="W443" s="90"/>
      <c r="X443" s="91"/>
      <c r="Y443" s="37"/>
      <c r="Z443" s="37"/>
      <c r="AA443" s="37"/>
      <c r="AB443" s="37"/>
      <c r="AC443" s="37"/>
      <c r="AD443" s="37"/>
      <c r="AE443" s="37"/>
      <c r="AT443" s="16" t="s">
        <v>152</v>
      </c>
      <c r="AU443" s="16" t="s">
        <v>87</v>
      </c>
    </row>
    <row r="444" s="13" customFormat="1">
      <c r="A444" s="13"/>
      <c r="B444" s="240"/>
      <c r="C444" s="241"/>
      <c r="D444" s="234" t="s">
        <v>236</v>
      </c>
      <c r="E444" s="242" t="s">
        <v>1</v>
      </c>
      <c r="F444" s="243" t="s">
        <v>669</v>
      </c>
      <c r="G444" s="241"/>
      <c r="H444" s="244">
        <v>144.12700000000001</v>
      </c>
      <c r="I444" s="245"/>
      <c r="J444" s="245"/>
      <c r="K444" s="241"/>
      <c r="L444" s="241"/>
      <c r="M444" s="246"/>
      <c r="N444" s="247"/>
      <c r="O444" s="248"/>
      <c r="P444" s="248"/>
      <c r="Q444" s="248"/>
      <c r="R444" s="248"/>
      <c r="S444" s="248"/>
      <c r="T444" s="248"/>
      <c r="U444" s="248"/>
      <c r="V444" s="248"/>
      <c r="W444" s="248"/>
      <c r="X444" s="249"/>
      <c r="Y444" s="13"/>
      <c r="Z444" s="13"/>
      <c r="AA444" s="13"/>
      <c r="AB444" s="13"/>
      <c r="AC444" s="13"/>
      <c r="AD444" s="13"/>
      <c r="AE444" s="13"/>
      <c r="AT444" s="250" t="s">
        <v>236</v>
      </c>
      <c r="AU444" s="250" t="s">
        <v>87</v>
      </c>
      <c r="AV444" s="13" t="s">
        <v>87</v>
      </c>
      <c r="AW444" s="13" t="s">
        <v>5</v>
      </c>
      <c r="AX444" s="13" t="s">
        <v>85</v>
      </c>
      <c r="AY444" s="250" t="s">
        <v>143</v>
      </c>
    </row>
    <row r="445" s="2" customFormat="1" ht="16.5" customHeight="1">
      <c r="A445" s="37"/>
      <c r="B445" s="38"/>
      <c r="C445" s="262" t="s">
        <v>670</v>
      </c>
      <c r="D445" s="262" t="s">
        <v>362</v>
      </c>
      <c r="E445" s="263" t="s">
        <v>671</v>
      </c>
      <c r="F445" s="264" t="s">
        <v>672</v>
      </c>
      <c r="G445" s="265" t="s">
        <v>584</v>
      </c>
      <c r="H445" s="266">
        <v>4</v>
      </c>
      <c r="I445" s="267"/>
      <c r="J445" s="268"/>
      <c r="K445" s="269">
        <f>ROUND(P445*H445,2)</f>
        <v>0</v>
      </c>
      <c r="L445" s="264" t="s">
        <v>1</v>
      </c>
      <c r="M445" s="270"/>
      <c r="N445" s="271" t="s">
        <v>1</v>
      </c>
      <c r="O445" s="228" t="s">
        <v>40</v>
      </c>
      <c r="P445" s="229">
        <f>I445+J445</f>
        <v>0</v>
      </c>
      <c r="Q445" s="229">
        <f>ROUND(I445*H445,2)</f>
        <v>0</v>
      </c>
      <c r="R445" s="229">
        <f>ROUND(J445*H445,2)</f>
        <v>0</v>
      </c>
      <c r="S445" s="90"/>
      <c r="T445" s="230">
        <f>S445*H445</f>
        <v>0</v>
      </c>
      <c r="U445" s="230">
        <v>0.044999999999999998</v>
      </c>
      <c r="V445" s="230">
        <f>U445*H445</f>
        <v>0.17999999999999999</v>
      </c>
      <c r="W445" s="230">
        <v>0</v>
      </c>
      <c r="X445" s="231">
        <f>W445*H445</f>
        <v>0</v>
      </c>
      <c r="Y445" s="37"/>
      <c r="Z445" s="37"/>
      <c r="AA445" s="37"/>
      <c r="AB445" s="37"/>
      <c r="AC445" s="37"/>
      <c r="AD445" s="37"/>
      <c r="AE445" s="37"/>
      <c r="AR445" s="232" t="s">
        <v>189</v>
      </c>
      <c r="AT445" s="232" t="s">
        <v>362</v>
      </c>
      <c r="AU445" s="232" t="s">
        <v>87</v>
      </c>
      <c r="AY445" s="16" t="s">
        <v>143</v>
      </c>
      <c r="BE445" s="233">
        <f>IF(O445="základní",K445,0)</f>
        <v>0</v>
      </c>
      <c r="BF445" s="233">
        <f>IF(O445="snížená",K445,0)</f>
        <v>0</v>
      </c>
      <c r="BG445" s="233">
        <f>IF(O445="zákl. přenesená",K445,0)</f>
        <v>0</v>
      </c>
      <c r="BH445" s="233">
        <f>IF(O445="sníž. přenesená",K445,0)</f>
        <v>0</v>
      </c>
      <c r="BI445" s="233">
        <f>IF(O445="nulová",K445,0)</f>
        <v>0</v>
      </c>
      <c r="BJ445" s="16" t="s">
        <v>85</v>
      </c>
      <c r="BK445" s="233">
        <f>ROUND(P445*H445,2)</f>
        <v>0</v>
      </c>
      <c r="BL445" s="16" t="s">
        <v>150</v>
      </c>
      <c r="BM445" s="232" t="s">
        <v>673</v>
      </c>
    </row>
    <row r="446" s="2" customFormat="1">
      <c r="A446" s="37"/>
      <c r="B446" s="38"/>
      <c r="C446" s="39"/>
      <c r="D446" s="234" t="s">
        <v>152</v>
      </c>
      <c r="E446" s="39"/>
      <c r="F446" s="235" t="s">
        <v>672</v>
      </c>
      <c r="G446" s="39"/>
      <c r="H446" s="39"/>
      <c r="I446" s="236"/>
      <c r="J446" s="236"/>
      <c r="K446" s="39"/>
      <c r="L446" s="39"/>
      <c r="M446" s="43"/>
      <c r="N446" s="237"/>
      <c r="O446" s="238"/>
      <c r="P446" s="90"/>
      <c r="Q446" s="90"/>
      <c r="R446" s="90"/>
      <c r="S446" s="90"/>
      <c r="T446" s="90"/>
      <c r="U446" s="90"/>
      <c r="V446" s="90"/>
      <c r="W446" s="90"/>
      <c r="X446" s="91"/>
      <c r="Y446" s="37"/>
      <c r="Z446" s="37"/>
      <c r="AA446" s="37"/>
      <c r="AB446" s="37"/>
      <c r="AC446" s="37"/>
      <c r="AD446" s="37"/>
      <c r="AE446" s="37"/>
      <c r="AT446" s="16" t="s">
        <v>152</v>
      </c>
      <c r="AU446" s="16" t="s">
        <v>87</v>
      </c>
    </row>
    <row r="447" s="2" customFormat="1">
      <c r="A447" s="37"/>
      <c r="B447" s="38"/>
      <c r="C447" s="39"/>
      <c r="D447" s="234" t="s">
        <v>161</v>
      </c>
      <c r="E447" s="39"/>
      <c r="F447" s="239" t="s">
        <v>674</v>
      </c>
      <c r="G447" s="39"/>
      <c r="H447" s="39"/>
      <c r="I447" s="236"/>
      <c r="J447" s="236"/>
      <c r="K447" s="39"/>
      <c r="L447" s="39"/>
      <c r="M447" s="43"/>
      <c r="N447" s="237"/>
      <c r="O447" s="238"/>
      <c r="P447" s="90"/>
      <c r="Q447" s="90"/>
      <c r="R447" s="90"/>
      <c r="S447" s="90"/>
      <c r="T447" s="90"/>
      <c r="U447" s="90"/>
      <c r="V447" s="90"/>
      <c r="W447" s="90"/>
      <c r="X447" s="91"/>
      <c r="Y447" s="37"/>
      <c r="Z447" s="37"/>
      <c r="AA447" s="37"/>
      <c r="AB447" s="37"/>
      <c r="AC447" s="37"/>
      <c r="AD447" s="37"/>
      <c r="AE447" s="37"/>
      <c r="AT447" s="16" t="s">
        <v>161</v>
      </c>
      <c r="AU447" s="16" t="s">
        <v>87</v>
      </c>
    </row>
    <row r="448" s="2" customFormat="1">
      <c r="A448" s="37"/>
      <c r="B448" s="38"/>
      <c r="C448" s="220" t="s">
        <v>675</v>
      </c>
      <c r="D448" s="220" t="s">
        <v>145</v>
      </c>
      <c r="E448" s="221" t="s">
        <v>676</v>
      </c>
      <c r="F448" s="222" t="s">
        <v>677</v>
      </c>
      <c r="G448" s="223" t="s">
        <v>223</v>
      </c>
      <c r="H448" s="224">
        <v>25.829999999999998</v>
      </c>
      <c r="I448" s="225"/>
      <c r="J448" s="225"/>
      <c r="K448" s="226">
        <f>ROUND(P448*H448,2)</f>
        <v>0</v>
      </c>
      <c r="L448" s="222" t="s">
        <v>149</v>
      </c>
      <c r="M448" s="43"/>
      <c r="N448" s="227" t="s">
        <v>1</v>
      </c>
      <c r="O448" s="228" t="s">
        <v>40</v>
      </c>
      <c r="P448" s="229">
        <f>I448+J448</f>
        <v>0</v>
      </c>
      <c r="Q448" s="229">
        <f>ROUND(I448*H448,2)</f>
        <v>0</v>
      </c>
      <c r="R448" s="229">
        <f>ROUND(J448*H448,2)</f>
        <v>0</v>
      </c>
      <c r="S448" s="90"/>
      <c r="T448" s="230">
        <f>S448*H448</f>
        <v>0</v>
      </c>
      <c r="U448" s="230">
        <v>2.2563399999999998</v>
      </c>
      <c r="V448" s="230">
        <f>U448*H448</f>
        <v>58.281262199999993</v>
      </c>
      <c r="W448" s="230">
        <v>0</v>
      </c>
      <c r="X448" s="231">
        <f>W448*H448</f>
        <v>0</v>
      </c>
      <c r="Y448" s="37"/>
      <c r="Z448" s="37"/>
      <c r="AA448" s="37"/>
      <c r="AB448" s="37"/>
      <c r="AC448" s="37"/>
      <c r="AD448" s="37"/>
      <c r="AE448" s="37"/>
      <c r="AR448" s="232" t="s">
        <v>150</v>
      </c>
      <c r="AT448" s="232" t="s">
        <v>145</v>
      </c>
      <c r="AU448" s="232" t="s">
        <v>87</v>
      </c>
      <c r="AY448" s="16" t="s">
        <v>143</v>
      </c>
      <c r="BE448" s="233">
        <f>IF(O448="základní",K448,0)</f>
        <v>0</v>
      </c>
      <c r="BF448" s="233">
        <f>IF(O448="snížená",K448,0)</f>
        <v>0</v>
      </c>
      <c r="BG448" s="233">
        <f>IF(O448="zákl. přenesená",K448,0)</f>
        <v>0</v>
      </c>
      <c r="BH448" s="233">
        <f>IF(O448="sníž. přenesená",K448,0)</f>
        <v>0</v>
      </c>
      <c r="BI448" s="233">
        <f>IF(O448="nulová",K448,0)</f>
        <v>0</v>
      </c>
      <c r="BJ448" s="16" t="s">
        <v>85</v>
      </c>
      <c r="BK448" s="233">
        <f>ROUND(P448*H448,2)</f>
        <v>0</v>
      </c>
      <c r="BL448" s="16" t="s">
        <v>150</v>
      </c>
      <c r="BM448" s="232" t="s">
        <v>678</v>
      </c>
    </row>
    <row r="449" s="2" customFormat="1">
      <c r="A449" s="37"/>
      <c r="B449" s="38"/>
      <c r="C449" s="39"/>
      <c r="D449" s="234" t="s">
        <v>152</v>
      </c>
      <c r="E449" s="39"/>
      <c r="F449" s="235" t="s">
        <v>679</v>
      </c>
      <c r="G449" s="39"/>
      <c r="H449" s="39"/>
      <c r="I449" s="236"/>
      <c r="J449" s="236"/>
      <c r="K449" s="39"/>
      <c r="L449" s="39"/>
      <c r="M449" s="43"/>
      <c r="N449" s="237"/>
      <c r="O449" s="238"/>
      <c r="P449" s="90"/>
      <c r="Q449" s="90"/>
      <c r="R449" s="90"/>
      <c r="S449" s="90"/>
      <c r="T449" s="90"/>
      <c r="U449" s="90"/>
      <c r="V449" s="90"/>
      <c r="W449" s="90"/>
      <c r="X449" s="91"/>
      <c r="Y449" s="37"/>
      <c r="Z449" s="37"/>
      <c r="AA449" s="37"/>
      <c r="AB449" s="37"/>
      <c r="AC449" s="37"/>
      <c r="AD449" s="37"/>
      <c r="AE449" s="37"/>
      <c r="AT449" s="16" t="s">
        <v>152</v>
      </c>
      <c r="AU449" s="16" t="s">
        <v>87</v>
      </c>
    </row>
    <row r="450" s="2" customFormat="1">
      <c r="A450" s="37"/>
      <c r="B450" s="38"/>
      <c r="C450" s="39"/>
      <c r="D450" s="234" t="s">
        <v>161</v>
      </c>
      <c r="E450" s="39"/>
      <c r="F450" s="239" t="s">
        <v>680</v>
      </c>
      <c r="G450" s="39"/>
      <c r="H450" s="39"/>
      <c r="I450" s="236"/>
      <c r="J450" s="236"/>
      <c r="K450" s="39"/>
      <c r="L450" s="39"/>
      <c r="M450" s="43"/>
      <c r="N450" s="237"/>
      <c r="O450" s="238"/>
      <c r="P450" s="90"/>
      <c r="Q450" s="90"/>
      <c r="R450" s="90"/>
      <c r="S450" s="90"/>
      <c r="T450" s="90"/>
      <c r="U450" s="90"/>
      <c r="V450" s="90"/>
      <c r="W450" s="90"/>
      <c r="X450" s="91"/>
      <c r="Y450" s="37"/>
      <c r="Z450" s="37"/>
      <c r="AA450" s="37"/>
      <c r="AB450" s="37"/>
      <c r="AC450" s="37"/>
      <c r="AD450" s="37"/>
      <c r="AE450" s="37"/>
      <c r="AT450" s="16" t="s">
        <v>161</v>
      </c>
      <c r="AU450" s="16" t="s">
        <v>87</v>
      </c>
    </row>
    <row r="451" s="13" customFormat="1">
      <c r="A451" s="13"/>
      <c r="B451" s="240"/>
      <c r="C451" s="241"/>
      <c r="D451" s="234" t="s">
        <v>236</v>
      </c>
      <c r="E451" s="242" t="s">
        <v>1</v>
      </c>
      <c r="F451" s="243" t="s">
        <v>681</v>
      </c>
      <c r="G451" s="241"/>
      <c r="H451" s="244">
        <v>25.829999999999998</v>
      </c>
      <c r="I451" s="245"/>
      <c r="J451" s="245"/>
      <c r="K451" s="241"/>
      <c r="L451" s="241"/>
      <c r="M451" s="246"/>
      <c r="N451" s="247"/>
      <c r="O451" s="248"/>
      <c r="P451" s="248"/>
      <c r="Q451" s="248"/>
      <c r="R451" s="248"/>
      <c r="S451" s="248"/>
      <c r="T451" s="248"/>
      <c r="U451" s="248"/>
      <c r="V451" s="248"/>
      <c r="W451" s="248"/>
      <c r="X451" s="249"/>
      <c r="Y451" s="13"/>
      <c r="Z451" s="13"/>
      <c r="AA451" s="13"/>
      <c r="AB451" s="13"/>
      <c r="AC451" s="13"/>
      <c r="AD451" s="13"/>
      <c r="AE451" s="13"/>
      <c r="AT451" s="250" t="s">
        <v>236</v>
      </c>
      <c r="AU451" s="250" t="s">
        <v>87</v>
      </c>
      <c r="AV451" s="13" t="s">
        <v>87</v>
      </c>
      <c r="AW451" s="13" t="s">
        <v>5</v>
      </c>
      <c r="AX451" s="13" t="s">
        <v>85</v>
      </c>
      <c r="AY451" s="250" t="s">
        <v>143</v>
      </c>
    </row>
    <row r="452" s="2" customFormat="1">
      <c r="A452" s="37"/>
      <c r="B452" s="38"/>
      <c r="C452" s="220" t="s">
        <v>682</v>
      </c>
      <c r="D452" s="220" t="s">
        <v>145</v>
      </c>
      <c r="E452" s="221" t="s">
        <v>683</v>
      </c>
      <c r="F452" s="222" t="s">
        <v>684</v>
      </c>
      <c r="G452" s="223" t="s">
        <v>201</v>
      </c>
      <c r="H452" s="224">
        <v>24.399999999999999</v>
      </c>
      <c r="I452" s="225"/>
      <c r="J452" s="225"/>
      <c r="K452" s="226">
        <f>ROUND(P452*H452,2)</f>
        <v>0</v>
      </c>
      <c r="L452" s="222" t="s">
        <v>149</v>
      </c>
      <c r="M452" s="43"/>
      <c r="N452" s="227" t="s">
        <v>1</v>
      </c>
      <c r="O452" s="228" t="s">
        <v>40</v>
      </c>
      <c r="P452" s="229">
        <f>I452+J452</f>
        <v>0</v>
      </c>
      <c r="Q452" s="229">
        <f>ROUND(I452*H452,2)</f>
        <v>0</v>
      </c>
      <c r="R452" s="229">
        <f>ROUND(J452*H452,2)</f>
        <v>0</v>
      </c>
      <c r="S452" s="90"/>
      <c r="T452" s="230">
        <f>S452*H452</f>
        <v>0</v>
      </c>
      <c r="U452" s="230">
        <v>0</v>
      </c>
      <c r="V452" s="230">
        <f>U452*H452</f>
        <v>0</v>
      </c>
      <c r="W452" s="230">
        <v>0</v>
      </c>
      <c r="X452" s="231">
        <f>W452*H452</f>
        <v>0</v>
      </c>
      <c r="Y452" s="37"/>
      <c r="Z452" s="37"/>
      <c r="AA452" s="37"/>
      <c r="AB452" s="37"/>
      <c r="AC452" s="37"/>
      <c r="AD452" s="37"/>
      <c r="AE452" s="37"/>
      <c r="AR452" s="232" t="s">
        <v>150</v>
      </c>
      <c r="AT452" s="232" t="s">
        <v>145</v>
      </c>
      <c r="AU452" s="232" t="s">
        <v>87</v>
      </c>
      <c r="AY452" s="16" t="s">
        <v>143</v>
      </c>
      <c r="BE452" s="233">
        <f>IF(O452="základní",K452,0)</f>
        <v>0</v>
      </c>
      <c r="BF452" s="233">
        <f>IF(O452="snížená",K452,0)</f>
        <v>0</v>
      </c>
      <c r="BG452" s="233">
        <f>IF(O452="zákl. přenesená",K452,0)</f>
        <v>0</v>
      </c>
      <c r="BH452" s="233">
        <f>IF(O452="sníž. přenesená",K452,0)</f>
        <v>0</v>
      </c>
      <c r="BI452" s="233">
        <f>IF(O452="nulová",K452,0)</f>
        <v>0</v>
      </c>
      <c r="BJ452" s="16" t="s">
        <v>85</v>
      </c>
      <c r="BK452" s="233">
        <f>ROUND(P452*H452,2)</f>
        <v>0</v>
      </c>
      <c r="BL452" s="16" t="s">
        <v>150</v>
      </c>
      <c r="BM452" s="232" t="s">
        <v>685</v>
      </c>
    </row>
    <row r="453" s="2" customFormat="1">
      <c r="A453" s="37"/>
      <c r="B453" s="38"/>
      <c r="C453" s="39"/>
      <c r="D453" s="234" t="s">
        <v>152</v>
      </c>
      <c r="E453" s="39"/>
      <c r="F453" s="235" t="s">
        <v>686</v>
      </c>
      <c r="G453" s="39"/>
      <c r="H453" s="39"/>
      <c r="I453" s="236"/>
      <c r="J453" s="236"/>
      <c r="K453" s="39"/>
      <c r="L453" s="39"/>
      <c r="M453" s="43"/>
      <c r="N453" s="237"/>
      <c r="O453" s="238"/>
      <c r="P453" s="90"/>
      <c r="Q453" s="90"/>
      <c r="R453" s="90"/>
      <c r="S453" s="90"/>
      <c r="T453" s="90"/>
      <c r="U453" s="90"/>
      <c r="V453" s="90"/>
      <c r="W453" s="90"/>
      <c r="X453" s="91"/>
      <c r="Y453" s="37"/>
      <c r="Z453" s="37"/>
      <c r="AA453" s="37"/>
      <c r="AB453" s="37"/>
      <c r="AC453" s="37"/>
      <c r="AD453" s="37"/>
      <c r="AE453" s="37"/>
      <c r="AT453" s="16" t="s">
        <v>152</v>
      </c>
      <c r="AU453" s="16" t="s">
        <v>87</v>
      </c>
    </row>
    <row r="454" s="2" customFormat="1">
      <c r="A454" s="37"/>
      <c r="B454" s="38"/>
      <c r="C454" s="39"/>
      <c r="D454" s="234" t="s">
        <v>154</v>
      </c>
      <c r="E454" s="39"/>
      <c r="F454" s="239" t="s">
        <v>687</v>
      </c>
      <c r="G454" s="39"/>
      <c r="H454" s="39"/>
      <c r="I454" s="236"/>
      <c r="J454" s="236"/>
      <c r="K454" s="39"/>
      <c r="L454" s="39"/>
      <c r="M454" s="43"/>
      <c r="N454" s="237"/>
      <c r="O454" s="238"/>
      <c r="P454" s="90"/>
      <c r="Q454" s="90"/>
      <c r="R454" s="90"/>
      <c r="S454" s="90"/>
      <c r="T454" s="90"/>
      <c r="U454" s="90"/>
      <c r="V454" s="90"/>
      <c r="W454" s="90"/>
      <c r="X454" s="91"/>
      <c r="Y454" s="37"/>
      <c r="Z454" s="37"/>
      <c r="AA454" s="37"/>
      <c r="AB454" s="37"/>
      <c r="AC454" s="37"/>
      <c r="AD454" s="37"/>
      <c r="AE454" s="37"/>
      <c r="AT454" s="16" t="s">
        <v>154</v>
      </c>
      <c r="AU454" s="16" t="s">
        <v>87</v>
      </c>
    </row>
    <row r="455" s="2" customFormat="1" ht="33" customHeight="1">
      <c r="A455" s="37"/>
      <c r="B455" s="38"/>
      <c r="C455" s="220" t="s">
        <v>688</v>
      </c>
      <c r="D455" s="220" t="s">
        <v>145</v>
      </c>
      <c r="E455" s="221" t="s">
        <v>689</v>
      </c>
      <c r="F455" s="222" t="s">
        <v>690</v>
      </c>
      <c r="G455" s="223" t="s">
        <v>201</v>
      </c>
      <c r="H455" s="224">
        <v>24.399999999999999</v>
      </c>
      <c r="I455" s="225"/>
      <c r="J455" s="225"/>
      <c r="K455" s="226">
        <f>ROUND(P455*H455,2)</f>
        <v>0</v>
      </c>
      <c r="L455" s="222" t="s">
        <v>149</v>
      </c>
      <c r="M455" s="43"/>
      <c r="N455" s="227" t="s">
        <v>1</v>
      </c>
      <c r="O455" s="228" t="s">
        <v>40</v>
      </c>
      <c r="P455" s="229">
        <f>I455+J455</f>
        <v>0</v>
      </c>
      <c r="Q455" s="229">
        <f>ROUND(I455*H455,2)</f>
        <v>0</v>
      </c>
      <c r="R455" s="229">
        <f>ROUND(J455*H455,2)</f>
        <v>0</v>
      </c>
      <c r="S455" s="90"/>
      <c r="T455" s="230">
        <f>S455*H455</f>
        <v>0</v>
      </c>
      <c r="U455" s="230">
        <v>0.00060999999999999997</v>
      </c>
      <c r="V455" s="230">
        <f>U455*H455</f>
        <v>0.014883999999999998</v>
      </c>
      <c r="W455" s="230">
        <v>0</v>
      </c>
      <c r="X455" s="231">
        <f>W455*H455</f>
        <v>0</v>
      </c>
      <c r="Y455" s="37"/>
      <c r="Z455" s="37"/>
      <c r="AA455" s="37"/>
      <c r="AB455" s="37"/>
      <c r="AC455" s="37"/>
      <c r="AD455" s="37"/>
      <c r="AE455" s="37"/>
      <c r="AR455" s="232" t="s">
        <v>150</v>
      </c>
      <c r="AT455" s="232" t="s">
        <v>145</v>
      </c>
      <c r="AU455" s="232" t="s">
        <v>87</v>
      </c>
      <c r="AY455" s="16" t="s">
        <v>143</v>
      </c>
      <c r="BE455" s="233">
        <f>IF(O455="základní",K455,0)</f>
        <v>0</v>
      </c>
      <c r="BF455" s="233">
        <f>IF(O455="snížená",K455,0)</f>
        <v>0</v>
      </c>
      <c r="BG455" s="233">
        <f>IF(O455="zákl. přenesená",K455,0)</f>
        <v>0</v>
      </c>
      <c r="BH455" s="233">
        <f>IF(O455="sníž. přenesená",K455,0)</f>
        <v>0</v>
      </c>
      <c r="BI455" s="233">
        <f>IF(O455="nulová",K455,0)</f>
        <v>0</v>
      </c>
      <c r="BJ455" s="16" t="s">
        <v>85</v>
      </c>
      <c r="BK455" s="233">
        <f>ROUND(P455*H455,2)</f>
        <v>0</v>
      </c>
      <c r="BL455" s="16" t="s">
        <v>150</v>
      </c>
      <c r="BM455" s="232" t="s">
        <v>691</v>
      </c>
    </row>
    <row r="456" s="2" customFormat="1">
      <c r="A456" s="37"/>
      <c r="B456" s="38"/>
      <c r="C456" s="39"/>
      <c r="D456" s="234" t="s">
        <v>152</v>
      </c>
      <c r="E456" s="39"/>
      <c r="F456" s="235" t="s">
        <v>692</v>
      </c>
      <c r="G456" s="39"/>
      <c r="H456" s="39"/>
      <c r="I456" s="236"/>
      <c r="J456" s="236"/>
      <c r="K456" s="39"/>
      <c r="L456" s="39"/>
      <c r="M456" s="43"/>
      <c r="N456" s="237"/>
      <c r="O456" s="238"/>
      <c r="P456" s="90"/>
      <c r="Q456" s="90"/>
      <c r="R456" s="90"/>
      <c r="S456" s="90"/>
      <c r="T456" s="90"/>
      <c r="U456" s="90"/>
      <c r="V456" s="90"/>
      <c r="W456" s="90"/>
      <c r="X456" s="91"/>
      <c r="Y456" s="37"/>
      <c r="Z456" s="37"/>
      <c r="AA456" s="37"/>
      <c r="AB456" s="37"/>
      <c r="AC456" s="37"/>
      <c r="AD456" s="37"/>
      <c r="AE456" s="37"/>
      <c r="AT456" s="16" t="s">
        <v>152</v>
      </c>
      <c r="AU456" s="16" t="s">
        <v>87</v>
      </c>
    </row>
    <row r="457" s="2" customFormat="1">
      <c r="A457" s="37"/>
      <c r="B457" s="38"/>
      <c r="C457" s="39"/>
      <c r="D457" s="234" t="s">
        <v>154</v>
      </c>
      <c r="E457" s="39"/>
      <c r="F457" s="239" t="s">
        <v>693</v>
      </c>
      <c r="G457" s="39"/>
      <c r="H457" s="39"/>
      <c r="I457" s="236"/>
      <c r="J457" s="236"/>
      <c r="K457" s="39"/>
      <c r="L457" s="39"/>
      <c r="M457" s="43"/>
      <c r="N457" s="237"/>
      <c r="O457" s="238"/>
      <c r="P457" s="90"/>
      <c r="Q457" s="90"/>
      <c r="R457" s="90"/>
      <c r="S457" s="90"/>
      <c r="T457" s="90"/>
      <c r="U457" s="90"/>
      <c r="V457" s="90"/>
      <c r="W457" s="90"/>
      <c r="X457" s="91"/>
      <c r="Y457" s="37"/>
      <c r="Z457" s="37"/>
      <c r="AA457" s="37"/>
      <c r="AB457" s="37"/>
      <c r="AC457" s="37"/>
      <c r="AD457" s="37"/>
      <c r="AE457" s="37"/>
      <c r="AT457" s="16" t="s">
        <v>154</v>
      </c>
      <c r="AU457" s="16" t="s">
        <v>87</v>
      </c>
    </row>
    <row r="458" s="2" customFormat="1">
      <c r="A458" s="37"/>
      <c r="B458" s="38"/>
      <c r="C458" s="220" t="s">
        <v>694</v>
      </c>
      <c r="D458" s="220" t="s">
        <v>145</v>
      </c>
      <c r="E458" s="221" t="s">
        <v>695</v>
      </c>
      <c r="F458" s="222" t="s">
        <v>696</v>
      </c>
      <c r="G458" s="223" t="s">
        <v>584</v>
      </c>
      <c r="H458" s="224">
        <v>6</v>
      </c>
      <c r="I458" s="225"/>
      <c r="J458" s="225"/>
      <c r="K458" s="226">
        <f>ROUND(P458*H458,2)</f>
        <v>0</v>
      </c>
      <c r="L458" s="222" t="s">
        <v>149</v>
      </c>
      <c r="M458" s="43"/>
      <c r="N458" s="227" t="s">
        <v>1</v>
      </c>
      <c r="O458" s="228" t="s">
        <v>40</v>
      </c>
      <c r="P458" s="229">
        <f>I458+J458</f>
        <v>0</v>
      </c>
      <c r="Q458" s="229">
        <f>ROUND(I458*H458,2)</f>
        <v>0</v>
      </c>
      <c r="R458" s="229">
        <f>ROUND(J458*H458,2)</f>
        <v>0</v>
      </c>
      <c r="S458" s="90"/>
      <c r="T458" s="230">
        <f>S458*H458</f>
        <v>0</v>
      </c>
      <c r="U458" s="230">
        <v>0</v>
      </c>
      <c r="V458" s="230">
        <f>U458*H458</f>
        <v>0</v>
      </c>
      <c r="W458" s="230">
        <v>0.082000000000000003</v>
      </c>
      <c r="X458" s="231">
        <f>W458*H458</f>
        <v>0.49199999999999999</v>
      </c>
      <c r="Y458" s="37"/>
      <c r="Z458" s="37"/>
      <c r="AA458" s="37"/>
      <c r="AB458" s="37"/>
      <c r="AC458" s="37"/>
      <c r="AD458" s="37"/>
      <c r="AE458" s="37"/>
      <c r="AR458" s="232" t="s">
        <v>150</v>
      </c>
      <c r="AT458" s="232" t="s">
        <v>145</v>
      </c>
      <c r="AU458" s="232" t="s">
        <v>87</v>
      </c>
      <c r="AY458" s="16" t="s">
        <v>143</v>
      </c>
      <c r="BE458" s="233">
        <f>IF(O458="základní",K458,0)</f>
        <v>0</v>
      </c>
      <c r="BF458" s="233">
        <f>IF(O458="snížená",K458,0)</f>
        <v>0</v>
      </c>
      <c r="BG458" s="233">
        <f>IF(O458="zákl. přenesená",K458,0)</f>
        <v>0</v>
      </c>
      <c r="BH458" s="233">
        <f>IF(O458="sníž. přenesená",K458,0)</f>
        <v>0</v>
      </c>
      <c r="BI458" s="233">
        <f>IF(O458="nulová",K458,0)</f>
        <v>0</v>
      </c>
      <c r="BJ458" s="16" t="s">
        <v>85</v>
      </c>
      <c r="BK458" s="233">
        <f>ROUND(P458*H458,2)</f>
        <v>0</v>
      </c>
      <c r="BL458" s="16" t="s">
        <v>150</v>
      </c>
      <c r="BM458" s="232" t="s">
        <v>697</v>
      </c>
    </row>
    <row r="459" s="2" customFormat="1">
      <c r="A459" s="37"/>
      <c r="B459" s="38"/>
      <c r="C459" s="39"/>
      <c r="D459" s="234" t="s">
        <v>152</v>
      </c>
      <c r="E459" s="39"/>
      <c r="F459" s="235" t="s">
        <v>698</v>
      </c>
      <c r="G459" s="39"/>
      <c r="H459" s="39"/>
      <c r="I459" s="236"/>
      <c r="J459" s="236"/>
      <c r="K459" s="39"/>
      <c r="L459" s="39"/>
      <c r="M459" s="43"/>
      <c r="N459" s="237"/>
      <c r="O459" s="238"/>
      <c r="P459" s="90"/>
      <c r="Q459" s="90"/>
      <c r="R459" s="90"/>
      <c r="S459" s="90"/>
      <c r="T459" s="90"/>
      <c r="U459" s="90"/>
      <c r="V459" s="90"/>
      <c r="W459" s="90"/>
      <c r="X459" s="91"/>
      <c r="Y459" s="37"/>
      <c r="Z459" s="37"/>
      <c r="AA459" s="37"/>
      <c r="AB459" s="37"/>
      <c r="AC459" s="37"/>
      <c r="AD459" s="37"/>
      <c r="AE459" s="37"/>
      <c r="AT459" s="16" t="s">
        <v>152</v>
      </c>
      <c r="AU459" s="16" t="s">
        <v>87</v>
      </c>
    </row>
    <row r="460" s="2" customFormat="1">
      <c r="A460" s="37"/>
      <c r="B460" s="38"/>
      <c r="C460" s="39"/>
      <c r="D460" s="234" t="s">
        <v>154</v>
      </c>
      <c r="E460" s="39"/>
      <c r="F460" s="239" t="s">
        <v>699</v>
      </c>
      <c r="G460" s="39"/>
      <c r="H460" s="39"/>
      <c r="I460" s="236"/>
      <c r="J460" s="236"/>
      <c r="K460" s="39"/>
      <c r="L460" s="39"/>
      <c r="M460" s="43"/>
      <c r="N460" s="237"/>
      <c r="O460" s="238"/>
      <c r="P460" s="90"/>
      <c r="Q460" s="90"/>
      <c r="R460" s="90"/>
      <c r="S460" s="90"/>
      <c r="T460" s="90"/>
      <c r="U460" s="90"/>
      <c r="V460" s="90"/>
      <c r="W460" s="90"/>
      <c r="X460" s="91"/>
      <c r="Y460" s="37"/>
      <c r="Z460" s="37"/>
      <c r="AA460" s="37"/>
      <c r="AB460" s="37"/>
      <c r="AC460" s="37"/>
      <c r="AD460" s="37"/>
      <c r="AE460" s="37"/>
      <c r="AT460" s="16" t="s">
        <v>154</v>
      </c>
      <c r="AU460" s="16" t="s">
        <v>87</v>
      </c>
    </row>
    <row r="461" s="2" customFormat="1">
      <c r="A461" s="37"/>
      <c r="B461" s="38"/>
      <c r="C461" s="220" t="s">
        <v>700</v>
      </c>
      <c r="D461" s="220" t="s">
        <v>145</v>
      </c>
      <c r="E461" s="221" t="s">
        <v>701</v>
      </c>
      <c r="F461" s="222" t="s">
        <v>702</v>
      </c>
      <c r="G461" s="223" t="s">
        <v>201</v>
      </c>
      <c r="H461" s="224">
        <v>96</v>
      </c>
      <c r="I461" s="225"/>
      <c r="J461" s="225"/>
      <c r="K461" s="226">
        <f>ROUND(P461*H461,2)</f>
        <v>0</v>
      </c>
      <c r="L461" s="222" t="s">
        <v>149</v>
      </c>
      <c r="M461" s="43"/>
      <c r="N461" s="227" t="s">
        <v>1</v>
      </c>
      <c r="O461" s="228" t="s">
        <v>40</v>
      </c>
      <c r="P461" s="229">
        <f>I461+J461</f>
        <v>0</v>
      </c>
      <c r="Q461" s="229">
        <f>ROUND(I461*H461,2)</f>
        <v>0</v>
      </c>
      <c r="R461" s="229">
        <f>ROUND(J461*H461,2)</f>
        <v>0</v>
      </c>
      <c r="S461" s="90"/>
      <c r="T461" s="230">
        <f>S461*H461</f>
        <v>0</v>
      </c>
      <c r="U461" s="230">
        <v>0</v>
      </c>
      <c r="V461" s="230">
        <f>U461*H461</f>
        <v>0</v>
      </c>
      <c r="W461" s="230">
        <v>0</v>
      </c>
      <c r="X461" s="231">
        <f>W461*H461</f>
        <v>0</v>
      </c>
      <c r="Y461" s="37"/>
      <c r="Z461" s="37"/>
      <c r="AA461" s="37"/>
      <c r="AB461" s="37"/>
      <c r="AC461" s="37"/>
      <c r="AD461" s="37"/>
      <c r="AE461" s="37"/>
      <c r="AR461" s="232" t="s">
        <v>150</v>
      </c>
      <c r="AT461" s="232" t="s">
        <v>145</v>
      </c>
      <c r="AU461" s="232" t="s">
        <v>87</v>
      </c>
      <c r="AY461" s="16" t="s">
        <v>143</v>
      </c>
      <c r="BE461" s="233">
        <f>IF(O461="základní",K461,0)</f>
        <v>0</v>
      </c>
      <c r="BF461" s="233">
        <f>IF(O461="snížená",K461,0)</f>
        <v>0</v>
      </c>
      <c r="BG461" s="233">
        <f>IF(O461="zákl. přenesená",K461,0)</f>
        <v>0</v>
      </c>
      <c r="BH461" s="233">
        <f>IF(O461="sníž. přenesená",K461,0)</f>
        <v>0</v>
      </c>
      <c r="BI461" s="233">
        <f>IF(O461="nulová",K461,0)</f>
        <v>0</v>
      </c>
      <c r="BJ461" s="16" t="s">
        <v>85</v>
      </c>
      <c r="BK461" s="233">
        <f>ROUND(P461*H461,2)</f>
        <v>0</v>
      </c>
      <c r="BL461" s="16" t="s">
        <v>150</v>
      </c>
      <c r="BM461" s="232" t="s">
        <v>703</v>
      </c>
    </row>
    <row r="462" s="2" customFormat="1">
      <c r="A462" s="37"/>
      <c r="B462" s="38"/>
      <c r="C462" s="39"/>
      <c r="D462" s="234" t="s">
        <v>152</v>
      </c>
      <c r="E462" s="39"/>
      <c r="F462" s="235" t="s">
        <v>704</v>
      </c>
      <c r="G462" s="39"/>
      <c r="H462" s="39"/>
      <c r="I462" s="236"/>
      <c r="J462" s="236"/>
      <c r="K462" s="39"/>
      <c r="L462" s="39"/>
      <c r="M462" s="43"/>
      <c r="N462" s="237"/>
      <c r="O462" s="238"/>
      <c r="P462" s="90"/>
      <c r="Q462" s="90"/>
      <c r="R462" s="90"/>
      <c r="S462" s="90"/>
      <c r="T462" s="90"/>
      <c r="U462" s="90"/>
      <c r="V462" s="90"/>
      <c r="W462" s="90"/>
      <c r="X462" s="91"/>
      <c r="Y462" s="37"/>
      <c r="Z462" s="37"/>
      <c r="AA462" s="37"/>
      <c r="AB462" s="37"/>
      <c r="AC462" s="37"/>
      <c r="AD462" s="37"/>
      <c r="AE462" s="37"/>
      <c r="AT462" s="16" t="s">
        <v>152</v>
      </c>
      <c r="AU462" s="16" t="s">
        <v>87</v>
      </c>
    </row>
    <row r="463" s="2" customFormat="1">
      <c r="A463" s="37"/>
      <c r="B463" s="38"/>
      <c r="C463" s="39"/>
      <c r="D463" s="234" t="s">
        <v>154</v>
      </c>
      <c r="E463" s="39"/>
      <c r="F463" s="239" t="s">
        <v>705</v>
      </c>
      <c r="G463" s="39"/>
      <c r="H463" s="39"/>
      <c r="I463" s="236"/>
      <c r="J463" s="236"/>
      <c r="K463" s="39"/>
      <c r="L463" s="39"/>
      <c r="M463" s="43"/>
      <c r="N463" s="237"/>
      <c r="O463" s="238"/>
      <c r="P463" s="90"/>
      <c r="Q463" s="90"/>
      <c r="R463" s="90"/>
      <c r="S463" s="90"/>
      <c r="T463" s="90"/>
      <c r="U463" s="90"/>
      <c r="V463" s="90"/>
      <c r="W463" s="90"/>
      <c r="X463" s="91"/>
      <c r="Y463" s="37"/>
      <c r="Z463" s="37"/>
      <c r="AA463" s="37"/>
      <c r="AB463" s="37"/>
      <c r="AC463" s="37"/>
      <c r="AD463" s="37"/>
      <c r="AE463" s="37"/>
      <c r="AT463" s="16" t="s">
        <v>154</v>
      </c>
      <c r="AU463" s="16" t="s">
        <v>87</v>
      </c>
    </row>
    <row r="464" s="2" customFormat="1">
      <c r="A464" s="37"/>
      <c r="B464" s="38"/>
      <c r="C464" s="39"/>
      <c r="D464" s="234" t="s">
        <v>161</v>
      </c>
      <c r="E464" s="39"/>
      <c r="F464" s="239" t="s">
        <v>706</v>
      </c>
      <c r="G464" s="39"/>
      <c r="H464" s="39"/>
      <c r="I464" s="236"/>
      <c r="J464" s="236"/>
      <c r="K464" s="39"/>
      <c r="L464" s="39"/>
      <c r="M464" s="43"/>
      <c r="N464" s="237"/>
      <c r="O464" s="238"/>
      <c r="P464" s="90"/>
      <c r="Q464" s="90"/>
      <c r="R464" s="90"/>
      <c r="S464" s="90"/>
      <c r="T464" s="90"/>
      <c r="U464" s="90"/>
      <c r="V464" s="90"/>
      <c r="W464" s="90"/>
      <c r="X464" s="91"/>
      <c r="Y464" s="37"/>
      <c r="Z464" s="37"/>
      <c r="AA464" s="37"/>
      <c r="AB464" s="37"/>
      <c r="AC464" s="37"/>
      <c r="AD464" s="37"/>
      <c r="AE464" s="37"/>
      <c r="AT464" s="16" t="s">
        <v>161</v>
      </c>
      <c r="AU464" s="16" t="s">
        <v>87</v>
      </c>
    </row>
    <row r="465" s="2" customFormat="1">
      <c r="A465" s="37"/>
      <c r="B465" s="38"/>
      <c r="C465" s="220" t="s">
        <v>707</v>
      </c>
      <c r="D465" s="220" t="s">
        <v>145</v>
      </c>
      <c r="E465" s="221" t="s">
        <v>708</v>
      </c>
      <c r="F465" s="222" t="s">
        <v>709</v>
      </c>
      <c r="G465" s="223" t="s">
        <v>148</v>
      </c>
      <c r="H465" s="224">
        <v>31.899999999999999</v>
      </c>
      <c r="I465" s="225"/>
      <c r="J465" s="225"/>
      <c r="K465" s="226">
        <f>ROUND(P465*H465,2)</f>
        <v>0</v>
      </c>
      <c r="L465" s="222" t="s">
        <v>149</v>
      </c>
      <c r="M465" s="43"/>
      <c r="N465" s="227" t="s">
        <v>1</v>
      </c>
      <c r="O465" s="228" t="s">
        <v>40</v>
      </c>
      <c r="P465" s="229">
        <f>I465+J465</f>
        <v>0</v>
      </c>
      <c r="Q465" s="229">
        <f>ROUND(I465*H465,2)</f>
        <v>0</v>
      </c>
      <c r="R465" s="229">
        <f>ROUND(J465*H465,2)</f>
        <v>0</v>
      </c>
      <c r="S465" s="90"/>
      <c r="T465" s="230">
        <f>S465*H465</f>
        <v>0</v>
      </c>
      <c r="U465" s="230">
        <v>0</v>
      </c>
      <c r="V465" s="230">
        <f>U465*H465</f>
        <v>0</v>
      </c>
      <c r="W465" s="230">
        <v>0</v>
      </c>
      <c r="X465" s="231">
        <f>W465*H465</f>
        <v>0</v>
      </c>
      <c r="Y465" s="37"/>
      <c r="Z465" s="37"/>
      <c r="AA465" s="37"/>
      <c r="AB465" s="37"/>
      <c r="AC465" s="37"/>
      <c r="AD465" s="37"/>
      <c r="AE465" s="37"/>
      <c r="AR465" s="232" t="s">
        <v>150</v>
      </c>
      <c r="AT465" s="232" t="s">
        <v>145</v>
      </c>
      <c r="AU465" s="232" t="s">
        <v>87</v>
      </c>
      <c r="AY465" s="16" t="s">
        <v>143</v>
      </c>
      <c r="BE465" s="233">
        <f>IF(O465="základní",K465,0)</f>
        <v>0</v>
      </c>
      <c r="BF465" s="233">
        <f>IF(O465="snížená",K465,0)</f>
        <v>0</v>
      </c>
      <c r="BG465" s="233">
        <f>IF(O465="zákl. přenesená",K465,0)</f>
        <v>0</v>
      </c>
      <c r="BH465" s="233">
        <f>IF(O465="sníž. přenesená",K465,0)</f>
        <v>0</v>
      </c>
      <c r="BI465" s="233">
        <f>IF(O465="nulová",K465,0)</f>
        <v>0</v>
      </c>
      <c r="BJ465" s="16" t="s">
        <v>85</v>
      </c>
      <c r="BK465" s="233">
        <f>ROUND(P465*H465,2)</f>
        <v>0</v>
      </c>
      <c r="BL465" s="16" t="s">
        <v>150</v>
      </c>
      <c r="BM465" s="232" t="s">
        <v>710</v>
      </c>
    </row>
    <row r="466" s="2" customFormat="1">
      <c r="A466" s="37"/>
      <c r="B466" s="38"/>
      <c r="C466" s="39"/>
      <c r="D466" s="234" t="s">
        <v>152</v>
      </c>
      <c r="E466" s="39"/>
      <c r="F466" s="235" t="s">
        <v>711</v>
      </c>
      <c r="G466" s="39"/>
      <c r="H466" s="39"/>
      <c r="I466" s="236"/>
      <c r="J466" s="236"/>
      <c r="K466" s="39"/>
      <c r="L466" s="39"/>
      <c r="M466" s="43"/>
      <c r="N466" s="237"/>
      <c r="O466" s="238"/>
      <c r="P466" s="90"/>
      <c r="Q466" s="90"/>
      <c r="R466" s="90"/>
      <c r="S466" s="90"/>
      <c r="T466" s="90"/>
      <c r="U466" s="90"/>
      <c r="V466" s="90"/>
      <c r="W466" s="90"/>
      <c r="X466" s="91"/>
      <c r="Y466" s="37"/>
      <c r="Z466" s="37"/>
      <c r="AA466" s="37"/>
      <c r="AB466" s="37"/>
      <c r="AC466" s="37"/>
      <c r="AD466" s="37"/>
      <c r="AE466" s="37"/>
      <c r="AT466" s="16" t="s">
        <v>152</v>
      </c>
      <c r="AU466" s="16" t="s">
        <v>87</v>
      </c>
    </row>
    <row r="467" s="2" customFormat="1">
      <c r="A467" s="37"/>
      <c r="B467" s="38"/>
      <c r="C467" s="39"/>
      <c r="D467" s="234" t="s">
        <v>154</v>
      </c>
      <c r="E467" s="39"/>
      <c r="F467" s="239" t="s">
        <v>705</v>
      </c>
      <c r="G467" s="39"/>
      <c r="H467" s="39"/>
      <c r="I467" s="236"/>
      <c r="J467" s="236"/>
      <c r="K467" s="39"/>
      <c r="L467" s="39"/>
      <c r="M467" s="43"/>
      <c r="N467" s="237"/>
      <c r="O467" s="238"/>
      <c r="P467" s="90"/>
      <c r="Q467" s="90"/>
      <c r="R467" s="90"/>
      <c r="S467" s="90"/>
      <c r="T467" s="90"/>
      <c r="U467" s="90"/>
      <c r="V467" s="90"/>
      <c r="W467" s="90"/>
      <c r="X467" s="91"/>
      <c r="Y467" s="37"/>
      <c r="Z467" s="37"/>
      <c r="AA467" s="37"/>
      <c r="AB467" s="37"/>
      <c r="AC467" s="37"/>
      <c r="AD467" s="37"/>
      <c r="AE467" s="37"/>
      <c r="AT467" s="16" t="s">
        <v>154</v>
      </c>
      <c r="AU467" s="16" t="s">
        <v>87</v>
      </c>
    </row>
    <row r="468" s="2" customFormat="1">
      <c r="A468" s="37"/>
      <c r="B468" s="38"/>
      <c r="C468" s="39"/>
      <c r="D468" s="234" t="s">
        <v>161</v>
      </c>
      <c r="E468" s="39"/>
      <c r="F468" s="239" t="s">
        <v>712</v>
      </c>
      <c r="G468" s="39"/>
      <c r="H468" s="39"/>
      <c r="I468" s="236"/>
      <c r="J468" s="236"/>
      <c r="K468" s="39"/>
      <c r="L468" s="39"/>
      <c r="M468" s="43"/>
      <c r="N468" s="237"/>
      <c r="O468" s="238"/>
      <c r="P468" s="90"/>
      <c r="Q468" s="90"/>
      <c r="R468" s="90"/>
      <c r="S468" s="90"/>
      <c r="T468" s="90"/>
      <c r="U468" s="90"/>
      <c r="V468" s="90"/>
      <c r="W468" s="90"/>
      <c r="X468" s="91"/>
      <c r="Y468" s="37"/>
      <c r="Z468" s="37"/>
      <c r="AA468" s="37"/>
      <c r="AB468" s="37"/>
      <c r="AC468" s="37"/>
      <c r="AD468" s="37"/>
      <c r="AE468" s="37"/>
      <c r="AT468" s="16" t="s">
        <v>161</v>
      </c>
      <c r="AU468" s="16" t="s">
        <v>87</v>
      </c>
    </row>
    <row r="469" s="2" customFormat="1">
      <c r="A469" s="37"/>
      <c r="B469" s="38"/>
      <c r="C469" s="220" t="s">
        <v>713</v>
      </c>
      <c r="D469" s="220" t="s">
        <v>145</v>
      </c>
      <c r="E469" s="221" t="s">
        <v>714</v>
      </c>
      <c r="F469" s="222" t="s">
        <v>715</v>
      </c>
      <c r="G469" s="223" t="s">
        <v>148</v>
      </c>
      <c r="H469" s="224">
        <v>0.23999999999999999</v>
      </c>
      <c r="I469" s="225"/>
      <c r="J469" s="225"/>
      <c r="K469" s="226">
        <f>ROUND(P469*H469,2)</f>
        <v>0</v>
      </c>
      <c r="L469" s="222" t="s">
        <v>149</v>
      </c>
      <c r="M469" s="43"/>
      <c r="N469" s="227" t="s">
        <v>1</v>
      </c>
      <c r="O469" s="228" t="s">
        <v>40</v>
      </c>
      <c r="P469" s="229">
        <f>I469+J469</f>
        <v>0</v>
      </c>
      <c r="Q469" s="229">
        <f>ROUND(I469*H469,2)</f>
        <v>0</v>
      </c>
      <c r="R469" s="229">
        <f>ROUND(J469*H469,2)</f>
        <v>0</v>
      </c>
      <c r="S469" s="90"/>
      <c r="T469" s="230">
        <f>S469*H469</f>
        <v>0</v>
      </c>
      <c r="U469" s="230">
        <v>0</v>
      </c>
      <c r="V469" s="230">
        <f>U469*H469</f>
        <v>0</v>
      </c>
      <c r="W469" s="230">
        <v>0</v>
      </c>
      <c r="X469" s="231">
        <f>W469*H469</f>
        <v>0</v>
      </c>
      <c r="Y469" s="37"/>
      <c r="Z469" s="37"/>
      <c r="AA469" s="37"/>
      <c r="AB469" s="37"/>
      <c r="AC469" s="37"/>
      <c r="AD469" s="37"/>
      <c r="AE469" s="37"/>
      <c r="AR469" s="232" t="s">
        <v>150</v>
      </c>
      <c r="AT469" s="232" t="s">
        <v>145</v>
      </c>
      <c r="AU469" s="232" t="s">
        <v>87</v>
      </c>
      <c r="AY469" s="16" t="s">
        <v>143</v>
      </c>
      <c r="BE469" s="233">
        <f>IF(O469="základní",K469,0)</f>
        <v>0</v>
      </c>
      <c r="BF469" s="233">
        <f>IF(O469="snížená",K469,0)</f>
        <v>0</v>
      </c>
      <c r="BG469" s="233">
        <f>IF(O469="zákl. přenesená",K469,0)</f>
        <v>0</v>
      </c>
      <c r="BH469" s="233">
        <f>IF(O469="sníž. přenesená",K469,0)</f>
        <v>0</v>
      </c>
      <c r="BI469" s="233">
        <f>IF(O469="nulová",K469,0)</f>
        <v>0</v>
      </c>
      <c r="BJ469" s="16" t="s">
        <v>85</v>
      </c>
      <c r="BK469" s="233">
        <f>ROUND(P469*H469,2)</f>
        <v>0</v>
      </c>
      <c r="BL469" s="16" t="s">
        <v>150</v>
      </c>
      <c r="BM469" s="232" t="s">
        <v>716</v>
      </c>
    </row>
    <row r="470" s="2" customFormat="1">
      <c r="A470" s="37"/>
      <c r="B470" s="38"/>
      <c r="C470" s="39"/>
      <c r="D470" s="234" t="s">
        <v>152</v>
      </c>
      <c r="E470" s="39"/>
      <c r="F470" s="235" t="s">
        <v>717</v>
      </c>
      <c r="G470" s="39"/>
      <c r="H470" s="39"/>
      <c r="I470" s="236"/>
      <c r="J470" s="236"/>
      <c r="K470" s="39"/>
      <c r="L470" s="39"/>
      <c r="M470" s="43"/>
      <c r="N470" s="237"/>
      <c r="O470" s="238"/>
      <c r="P470" s="90"/>
      <c r="Q470" s="90"/>
      <c r="R470" s="90"/>
      <c r="S470" s="90"/>
      <c r="T470" s="90"/>
      <c r="U470" s="90"/>
      <c r="V470" s="90"/>
      <c r="W470" s="90"/>
      <c r="X470" s="91"/>
      <c r="Y470" s="37"/>
      <c r="Z470" s="37"/>
      <c r="AA470" s="37"/>
      <c r="AB470" s="37"/>
      <c r="AC470" s="37"/>
      <c r="AD470" s="37"/>
      <c r="AE470" s="37"/>
      <c r="AT470" s="16" t="s">
        <v>152</v>
      </c>
      <c r="AU470" s="16" t="s">
        <v>87</v>
      </c>
    </row>
    <row r="471" s="2" customFormat="1">
      <c r="A471" s="37"/>
      <c r="B471" s="38"/>
      <c r="C471" s="39"/>
      <c r="D471" s="234" t="s">
        <v>154</v>
      </c>
      <c r="E471" s="39"/>
      <c r="F471" s="239" t="s">
        <v>718</v>
      </c>
      <c r="G471" s="39"/>
      <c r="H471" s="39"/>
      <c r="I471" s="236"/>
      <c r="J471" s="236"/>
      <c r="K471" s="39"/>
      <c r="L471" s="39"/>
      <c r="M471" s="43"/>
      <c r="N471" s="237"/>
      <c r="O471" s="238"/>
      <c r="P471" s="90"/>
      <c r="Q471" s="90"/>
      <c r="R471" s="90"/>
      <c r="S471" s="90"/>
      <c r="T471" s="90"/>
      <c r="U471" s="90"/>
      <c r="V471" s="90"/>
      <c r="W471" s="90"/>
      <c r="X471" s="91"/>
      <c r="Y471" s="37"/>
      <c r="Z471" s="37"/>
      <c r="AA471" s="37"/>
      <c r="AB471" s="37"/>
      <c r="AC471" s="37"/>
      <c r="AD471" s="37"/>
      <c r="AE471" s="37"/>
      <c r="AT471" s="16" t="s">
        <v>154</v>
      </c>
      <c r="AU471" s="16" t="s">
        <v>87</v>
      </c>
    </row>
    <row r="472" s="2" customFormat="1">
      <c r="A472" s="37"/>
      <c r="B472" s="38"/>
      <c r="C472" s="39"/>
      <c r="D472" s="234" t="s">
        <v>161</v>
      </c>
      <c r="E472" s="39"/>
      <c r="F472" s="239" t="s">
        <v>719</v>
      </c>
      <c r="G472" s="39"/>
      <c r="H472" s="39"/>
      <c r="I472" s="236"/>
      <c r="J472" s="236"/>
      <c r="K472" s="39"/>
      <c r="L472" s="39"/>
      <c r="M472" s="43"/>
      <c r="N472" s="237"/>
      <c r="O472" s="238"/>
      <c r="P472" s="90"/>
      <c r="Q472" s="90"/>
      <c r="R472" s="90"/>
      <c r="S472" s="90"/>
      <c r="T472" s="90"/>
      <c r="U472" s="90"/>
      <c r="V472" s="90"/>
      <c r="W472" s="90"/>
      <c r="X472" s="91"/>
      <c r="Y472" s="37"/>
      <c r="Z472" s="37"/>
      <c r="AA472" s="37"/>
      <c r="AB472" s="37"/>
      <c r="AC472" s="37"/>
      <c r="AD472" s="37"/>
      <c r="AE472" s="37"/>
      <c r="AT472" s="16" t="s">
        <v>161</v>
      </c>
      <c r="AU472" s="16" t="s">
        <v>87</v>
      </c>
    </row>
    <row r="473" s="12" customFormat="1" ht="22.8" customHeight="1">
      <c r="A473" s="12"/>
      <c r="B473" s="203"/>
      <c r="C473" s="204"/>
      <c r="D473" s="205" t="s">
        <v>76</v>
      </c>
      <c r="E473" s="218" t="s">
        <v>720</v>
      </c>
      <c r="F473" s="218" t="s">
        <v>721</v>
      </c>
      <c r="G473" s="204"/>
      <c r="H473" s="204"/>
      <c r="I473" s="207"/>
      <c r="J473" s="207"/>
      <c r="K473" s="219">
        <f>BK473</f>
        <v>0</v>
      </c>
      <c r="L473" s="204"/>
      <c r="M473" s="209"/>
      <c r="N473" s="210"/>
      <c r="O473" s="211"/>
      <c r="P473" s="211"/>
      <c r="Q473" s="212">
        <f>SUM(Q474:Q522)</f>
        <v>0</v>
      </c>
      <c r="R473" s="212">
        <f>SUM(R474:R522)</f>
        <v>0</v>
      </c>
      <c r="S473" s="211"/>
      <c r="T473" s="213">
        <f>SUM(T474:T522)</f>
        <v>0</v>
      </c>
      <c r="U473" s="211"/>
      <c r="V473" s="213">
        <f>SUM(V474:V522)</f>
        <v>0</v>
      </c>
      <c r="W473" s="211"/>
      <c r="X473" s="214">
        <f>SUM(X474:X522)</f>
        <v>0</v>
      </c>
      <c r="Y473" s="12"/>
      <c r="Z473" s="12"/>
      <c r="AA473" s="12"/>
      <c r="AB473" s="12"/>
      <c r="AC473" s="12"/>
      <c r="AD473" s="12"/>
      <c r="AE473" s="12"/>
      <c r="AR473" s="215" t="s">
        <v>85</v>
      </c>
      <c r="AT473" s="216" t="s">
        <v>76</v>
      </c>
      <c r="AU473" s="216" t="s">
        <v>85</v>
      </c>
      <c r="AY473" s="215" t="s">
        <v>143</v>
      </c>
      <c r="BK473" s="217">
        <f>SUM(BK474:BK522)</f>
        <v>0</v>
      </c>
    </row>
    <row r="474" s="2" customFormat="1">
      <c r="A474" s="37"/>
      <c r="B474" s="38"/>
      <c r="C474" s="220" t="s">
        <v>722</v>
      </c>
      <c r="D474" s="220" t="s">
        <v>145</v>
      </c>
      <c r="E474" s="221" t="s">
        <v>723</v>
      </c>
      <c r="F474" s="222" t="s">
        <v>724</v>
      </c>
      <c r="G474" s="223" t="s">
        <v>311</v>
      </c>
      <c r="H474" s="224">
        <v>672.75300000000004</v>
      </c>
      <c r="I474" s="225"/>
      <c r="J474" s="225"/>
      <c r="K474" s="226">
        <f>ROUND(P474*H474,2)</f>
        <v>0</v>
      </c>
      <c r="L474" s="222" t="s">
        <v>149</v>
      </c>
      <c r="M474" s="43"/>
      <c r="N474" s="227" t="s">
        <v>1</v>
      </c>
      <c r="O474" s="228" t="s">
        <v>40</v>
      </c>
      <c r="P474" s="229">
        <f>I474+J474</f>
        <v>0</v>
      </c>
      <c r="Q474" s="229">
        <f>ROUND(I474*H474,2)</f>
        <v>0</v>
      </c>
      <c r="R474" s="229">
        <f>ROUND(J474*H474,2)</f>
        <v>0</v>
      </c>
      <c r="S474" s="90"/>
      <c r="T474" s="230">
        <f>S474*H474</f>
        <v>0</v>
      </c>
      <c r="U474" s="230">
        <v>0</v>
      </c>
      <c r="V474" s="230">
        <f>U474*H474</f>
        <v>0</v>
      </c>
      <c r="W474" s="230">
        <v>0</v>
      </c>
      <c r="X474" s="231">
        <f>W474*H474</f>
        <v>0</v>
      </c>
      <c r="Y474" s="37"/>
      <c r="Z474" s="37"/>
      <c r="AA474" s="37"/>
      <c r="AB474" s="37"/>
      <c r="AC474" s="37"/>
      <c r="AD474" s="37"/>
      <c r="AE474" s="37"/>
      <c r="AR474" s="232" t="s">
        <v>150</v>
      </c>
      <c r="AT474" s="232" t="s">
        <v>145</v>
      </c>
      <c r="AU474" s="232" t="s">
        <v>87</v>
      </c>
      <c r="AY474" s="16" t="s">
        <v>143</v>
      </c>
      <c r="BE474" s="233">
        <f>IF(O474="základní",K474,0)</f>
        <v>0</v>
      </c>
      <c r="BF474" s="233">
        <f>IF(O474="snížená",K474,0)</f>
        <v>0</v>
      </c>
      <c r="BG474" s="233">
        <f>IF(O474="zákl. přenesená",K474,0)</f>
        <v>0</v>
      </c>
      <c r="BH474" s="233">
        <f>IF(O474="sníž. přenesená",K474,0)</f>
        <v>0</v>
      </c>
      <c r="BI474" s="233">
        <f>IF(O474="nulová",K474,0)</f>
        <v>0</v>
      </c>
      <c r="BJ474" s="16" t="s">
        <v>85</v>
      </c>
      <c r="BK474" s="233">
        <f>ROUND(P474*H474,2)</f>
        <v>0</v>
      </c>
      <c r="BL474" s="16" t="s">
        <v>150</v>
      </c>
      <c r="BM474" s="232" t="s">
        <v>725</v>
      </c>
    </row>
    <row r="475" s="2" customFormat="1">
      <c r="A475" s="37"/>
      <c r="B475" s="38"/>
      <c r="C475" s="39"/>
      <c r="D475" s="234" t="s">
        <v>152</v>
      </c>
      <c r="E475" s="39"/>
      <c r="F475" s="235" t="s">
        <v>726</v>
      </c>
      <c r="G475" s="39"/>
      <c r="H475" s="39"/>
      <c r="I475" s="236"/>
      <c r="J475" s="236"/>
      <c r="K475" s="39"/>
      <c r="L475" s="39"/>
      <c r="M475" s="43"/>
      <c r="N475" s="237"/>
      <c r="O475" s="238"/>
      <c r="P475" s="90"/>
      <c r="Q475" s="90"/>
      <c r="R475" s="90"/>
      <c r="S475" s="90"/>
      <c r="T475" s="90"/>
      <c r="U475" s="90"/>
      <c r="V475" s="90"/>
      <c r="W475" s="90"/>
      <c r="X475" s="91"/>
      <c r="Y475" s="37"/>
      <c r="Z475" s="37"/>
      <c r="AA475" s="37"/>
      <c r="AB475" s="37"/>
      <c r="AC475" s="37"/>
      <c r="AD475" s="37"/>
      <c r="AE475" s="37"/>
      <c r="AT475" s="16" t="s">
        <v>152</v>
      </c>
      <c r="AU475" s="16" t="s">
        <v>87</v>
      </c>
    </row>
    <row r="476" s="2" customFormat="1">
      <c r="A476" s="37"/>
      <c r="B476" s="38"/>
      <c r="C476" s="39"/>
      <c r="D476" s="234" t="s">
        <v>154</v>
      </c>
      <c r="E476" s="39"/>
      <c r="F476" s="239" t="s">
        <v>727</v>
      </c>
      <c r="G476" s="39"/>
      <c r="H476" s="39"/>
      <c r="I476" s="236"/>
      <c r="J476" s="236"/>
      <c r="K476" s="39"/>
      <c r="L476" s="39"/>
      <c r="M476" s="43"/>
      <c r="N476" s="237"/>
      <c r="O476" s="238"/>
      <c r="P476" s="90"/>
      <c r="Q476" s="90"/>
      <c r="R476" s="90"/>
      <c r="S476" s="90"/>
      <c r="T476" s="90"/>
      <c r="U476" s="90"/>
      <c r="V476" s="90"/>
      <c r="W476" s="90"/>
      <c r="X476" s="91"/>
      <c r="Y476" s="37"/>
      <c r="Z476" s="37"/>
      <c r="AA476" s="37"/>
      <c r="AB476" s="37"/>
      <c r="AC476" s="37"/>
      <c r="AD476" s="37"/>
      <c r="AE476" s="37"/>
      <c r="AT476" s="16" t="s">
        <v>154</v>
      </c>
      <c r="AU476" s="16" t="s">
        <v>87</v>
      </c>
    </row>
    <row r="477" s="2" customFormat="1">
      <c r="A477" s="37"/>
      <c r="B477" s="38"/>
      <c r="C477" s="39"/>
      <c r="D477" s="234" t="s">
        <v>161</v>
      </c>
      <c r="E477" s="39"/>
      <c r="F477" s="239" t="s">
        <v>728</v>
      </c>
      <c r="G477" s="39"/>
      <c r="H477" s="39"/>
      <c r="I477" s="236"/>
      <c r="J477" s="236"/>
      <c r="K477" s="39"/>
      <c r="L477" s="39"/>
      <c r="M477" s="43"/>
      <c r="N477" s="237"/>
      <c r="O477" s="238"/>
      <c r="P477" s="90"/>
      <c r="Q477" s="90"/>
      <c r="R477" s="90"/>
      <c r="S477" s="90"/>
      <c r="T477" s="90"/>
      <c r="U477" s="90"/>
      <c r="V477" s="90"/>
      <c r="W477" s="90"/>
      <c r="X477" s="91"/>
      <c r="Y477" s="37"/>
      <c r="Z477" s="37"/>
      <c r="AA477" s="37"/>
      <c r="AB477" s="37"/>
      <c r="AC477" s="37"/>
      <c r="AD477" s="37"/>
      <c r="AE477" s="37"/>
      <c r="AT477" s="16" t="s">
        <v>161</v>
      </c>
      <c r="AU477" s="16" t="s">
        <v>87</v>
      </c>
    </row>
    <row r="478" s="13" customFormat="1">
      <c r="A478" s="13"/>
      <c r="B478" s="240"/>
      <c r="C478" s="241"/>
      <c r="D478" s="234" t="s">
        <v>236</v>
      </c>
      <c r="E478" s="242" t="s">
        <v>1</v>
      </c>
      <c r="F478" s="243" t="s">
        <v>729</v>
      </c>
      <c r="G478" s="241"/>
      <c r="H478" s="244">
        <v>672.75300000000004</v>
      </c>
      <c r="I478" s="245"/>
      <c r="J478" s="245"/>
      <c r="K478" s="241"/>
      <c r="L478" s="241"/>
      <c r="M478" s="246"/>
      <c r="N478" s="247"/>
      <c r="O478" s="248"/>
      <c r="P478" s="248"/>
      <c r="Q478" s="248"/>
      <c r="R478" s="248"/>
      <c r="S478" s="248"/>
      <c r="T478" s="248"/>
      <c r="U478" s="248"/>
      <c r="V478" s="248"/>
      <c r="W478" s="248"/>
      <c r="X478" s="249"/>
      <c r="Y478" s="13"/>
      <c r="Z478" s="13"/>
      <c r="AA478" s="13"/>
      <c r="AB478" s="13"/>
      <c r="AC478" s="13"/>
      <c r="AD478" s="13"/>
      <c r="AE478" s="13"/>
      <c r="AT478" s="250" t="s">
        <v>236</v>
      </c>
      <c r="AU478" s="250" t="s">
        <v>87</v>
      </c>
      <c r="AV478" s="13" t="s">
        <v>87</v>
      </c>
      <c r="AW478" s="13" t="s">
        <v>5</v>
      </c>
      <c r="AX478" s="13" t="s">
        <v>85</v>
      </c>
      <c r="AY478" s="250" t="s">
        <v>143</v>
      </c>
    </row>
    <row r="479" s="2" customFormat="1">
      <c r="A479" s="37"/>
      <c r="B479" s="38"/>
      <c r="C479" s="220" t="s">
        <v>730</v>
      </c>
      <c r="D479" s="220" t="s">
        <v>145</v>
      </c>
      <c r="E479" s="221" t="s">
        <v>731</v>
      </c>
      <c r="F479" s="222" t="s">
        <v>732</v>
      </c>
      <c r="G479" s="223" t="s">
        <v>311</v>
      </c>
      <c r="H479" s="224">
        <v>16146.072</v>
      </c>
      <c r="I479" s="225"/>
      <c r="J479" s="225"/>
      <c r="K479" s="226">
        <f>ROUND(P479*H479,2)</f>
        <v>0</v>
      </c>
      <c r="L479" s="222" t="s">
        <v>149</v>
      </c>
      <c r="M479" s="43"/>
      <c r="N479" s="227" t="s">
        <v>1</v>
      </c>
      <c r="O479" s="228" t="s">
        <v>40</v>
      </c>
      <c r="P479" s="229">
        <f>I479+J479</f>
        <v>0</v>
      </c>
      <c r="Q479" s="229">
        <f>ROUND(I479*H479,2)</f>
        <v>0</v>
      </c>
      <c r="R479" s="229">
        <f>ROUND(J479*H479,2)</f>
        <v>0</v>
      </c>
      <c r="S479" s="90"/>
      <c r="T479" s="230">
        <f>S479*H479</f>
        <v>0</v>
      </c>
      <c r="U479" s="230">
        <v>0</v>
      </c>
      <c r="V479" s="230">
        <f>U479*H479</f>
        <v>0</v>
      </c>
      <c r="W479" s="230">
        <v>0</v>
      </c>
      <c r="X479" s="231">
        <f>W479*H479</f>
        <v>0</v>
      </c>
      <c r="Y479" s="37"/>
      <c r="Z479" s="37"/>
      <c r="AA479" s="37"/>
      <c r="AB479" s="37"/>
      <c r="AC479" s="37"/>
      <c r="AD479" s="37"/>
      <c r="AE479" s="37"/>
      <c r="AR479" s="232" t="s">
        <v>150</v>
      </c>
      <c r="AT479" s="232" t="s">
        <v>145</v>
      </c>
      <c r="AU479" s="232" t="s">
        <v>87</v>
      </c>
      <c r="AY479" s="16" t="s">
        <v>143</v>
      </c>
      <c r="BE479" s="233">
        <f>IF(O479="základní",K479,0)</f>
        <v>0</v>
      </c>
      <c r="BF479" s="233">
        <f>IF(O479="snížená",K479,0)</f>
        <v>0</v>
      </c>
      <c r="BG479" s="233">
        <f>IF(O479="zákl. přenesená",K479,0)</f>
        <v>0</v>
      </c>
      <c r="BH479" s="233">
        <f>IF(O479="sníž. přenesená",K479,0)</f>
        <v>0</v>
      </c>
      <c r="BI479" s="233">
        <f>IF(O479="nulová",K479,0)</f>
        <v>0</v>
      </c>
      <c r="BJ479" s="16" t="s">
        <v>85</v>
      </c>
      <c r="BK479" s="233">
        <f>ROUND(P479*H479,2)</f>
        <v>0</v>
      </c>
      <c r="BL479" s="16" t="s">
        <v>150</v>
      </c>
      <c r="BM479" s="232" t="s">
        <v>733</v>
      </c>
    </row>
    <row r="480" s="2" customFormat="1">
      <c r="A480" s="37"/>
      <c r="B480" s="38"/>
      <c r="C480" s="39"/>
      <c r="D480" s="234" t="s">
        <v>152</v>
      </c>
      <c r="E480" s="39"/>
      <c r="F480" s="235" t="s">
        <v>734</v>
      </c>
      <c r="G480" s="39"/>
      <c r="H480" s="39"/>
      <c r="I480" s="236"/>
      <c r="J480" s="236"/>
      <c r="K480" s="39"/>
      <c r="L480" s="39"/>
      <c r="M480" s="43"/>
      <c r="N480" s="237"/>
      <c r="O480" s="238"/>
      <c r="P480" s="90"/>
      <c r="Q480" s="90"/>
      <c r="R480" s="90"/>
      <c r="S480" s="90"/>
      <c r="T480" s="90"/>
      <c r="U480" s="90"/>
      <c r="V480" s="90"/>
      <c r="W480" s="90"/>
      <c r="X480" s="91"/>
      <c r="Y480" s="37"/>
      <c r="Z480" s="37"/>
      <c r="AA480" s="37"/>
      <c r="AB480" s="37"/>
      <c r="AC480" s="37"/>
      <c r="AD480" s="37"/>
      <c r="AE480" s="37"/>
      <c r="AT480" s="16" t="s">
        <v>152</v>
      </c>
      <c r="AU480" s="16" t="s">
        <v>87</v>
      </c>
    </row>
    <row r="481" s="2" customFormat="1">
      <c r="A481" s="37"/>
      <c r="B481" s="38"/>
      <c r="C481" s="39"/>
      <c r="D481" s="234" t="s">
        <v>154</v>
      </c>
      <c r="E481" s="39"/>
      <c r="F481" s="239" t="s">
        <v>727</v>
      </c>
      <c r="G481" s="39"/>
      <c r="H481" s="39"/>
      <c r="I481" s="236"/>
      <c r="J481" s="236"/>
      <c r="K481" s="39"/>
      <c r="L481" s="39"/>
      <c r="M481" s="43"/>
      <c r="N481" s="237"/>
      <c r="O481" s="238"/>
      <c r="P481" s="90"/>
      <c r="Q481" s="90"/>
      <c r="R481" s="90"/>
      <c r="S481" s="90"/>
      <c r="T481" s="90"/>
      <c r="U481" s="90"/>
      <c r="V481" s="90"/>
      <c r="W481" s="90"/>
      <c r="X481" s="91"/>
      <c r="Y481" s="37"/>
      <c r="Z481" s="37"/>
      <c r="AA481" s="37"/>
      <c r="AB481" s="37"/>
      <c r="AC481" s="37"/>
      <c r="AD481" s="37"/>
      <c r="AE481" s="37"/>
      <c r="AT481" s="16" t="s">
        <v>154</v>
      </c>
      <c r="AU481" s="16" t="s">
        <v>87</v>
      </c>
    </row>
    <row r="482" s="2" customFormat="1">
      <c r="A482" s="37"/>
      <c r="B482" s="38"/>
      <c r="C482" s="39"/>
      <c r="D482" s="234" t="s">
        <v>161</v>
      </c>
      <c r="E482" s="39"/>
      <c r="F482" s="239" t="s">
        <v>735</v>
      </c>
      <c r="G482" s="39"/>
      <c r="H482" s="39"/>
      <c r="I482" s="236"/>
      <c r="J482" s="236"/>
      <c r="K482" s="39"/>
      <c r="L482" s="39"/>
      <c r="M482" s="43"/>
      <c r="N482" s="237"/>
      <c r="O482" s="238"/>
      <c r="P482" s="90"/>
      <c r="Q482" s="90"/>
      <c r="R482" s="90"/>
      <c r="S482" s="90"/>
      <c r="T482" s="90"/>
      <c r="U482" s="90"/>
      <c r="V482" s="90"/>
      <c r="W482" s="90"/>
      <c r="X482" s="91"/>
      <c r="Y482" s="37"/>
      <c r="Z482" s="37"/>
      <c r="AA482" s="37"/>
      <c r="AB482" s="37"/>
      <c r="AC482" s="37"/>
      <c r="AD482" s="37"/>
      <c r="AE482" s="37"/>
      <c r="AT482" s="16" t="s">
        <v>161</v>
      </c>
      <c r="AU482" s="16" t="s">
        <v>87</v>
      </c>
    </row>
    <row r="483" s="13" customFormat="1">
      <c r="A483" s="13"/>
      <c r="B483" s="240"/>
      <c r="C483" s="241"/>
      <c r="D483" s="234" t="s">
        <v>236</v>
      </c>
      <c r="E483" s="242" t="s">
        <v>1</v>
      </c>
      <c r="F483" s="243" t="s">
        <v>736</v>
      </c>
      <c r="G483" s="241"/>
      <c r="H483" s="244">
        <v>16146.072</v>
      </c>
      <c r="I483" s="245"/>
      <c r="J483" s="245"/>
      <c r="K483" s="241"/>
      <c r="L483" s="241"/>
      <c r="M483" s="246"/>
      <c r="N483" s="247"/>
      <c r="O483" s="248"/>
      <c r="P483" s="248"/>
      <c r="Q483" s="248"/>
      <c r="R483" s="248"/>
      <c r="S483" s="248"/>
      <c r="T483" s="248"/>
      <c r="U483" s="248"/>
      <c r="V483" s="248"/>
      <c r="W483" s="248"/>
      <c r="X483" s="249"/>
      <c r="Y483" s="13"/>
      <c r="Z483" s="13"/>
      <c r="AA483" s="13"/>
      <c r="AB483" s="13"/>
      <c r="AC483" s="13"/>
      <c r="AD483" s="13"/>
      <c r="AE483" s="13"/>
      <c r="AT483" s="250" t="s">
        <v>236</v>
      </c>
      <c r="AU483" s="250" t="s">
        <v>87</v>
      </c>
      <c r="AV483" s="13" t="s">
        <v>87</v>
      </c>
      <c r="AW483" s="13" t="s">
        <v>5</v>
      </c>
      <c r="AX483" s="13" t="s">
        <v>85</v>
      </c>
      <c r="AY483" s="250" t="s">
        <v>143</v>
      </c>
    </row>
    <row r="484" s="2" customFormat="1">
      <c r="A484" s="37"/>
      <c r="B484" s="38"/>
      <c r="C484" s="220" t="s">
        <v>737</v>
      </c>
      <c r="D484" s="220" t="s">
        <v>145</v>
      </c>
      <c r="E484" s="221" t="s">
        <v>738</v>
      </c>
      <c r="F484" s="222" t="s">
        <v>739</v>
      </c>
      <c r="G484" s="223" t="s">
        <v>311</v>
      </c>
      <c r="H484" s="224">
        <v>566.09000000000003</v>
      </c>
      <c r="I484" s="225"/>
      <c r="J484" s="225"/>
      <c r="K484" s="226">
        <f>ROUND(P484*H484,2)</f>
        <v>0</v>
      </c>
      <c r="L484" s="222" t="s">
        <v>149</v>
      </c>
      <c r="M484" s="43"/>
      <c r="N484" s="227" t="s">
        <v>1</v>
      </c>
      <c r="O484" s="228" t="s">
        <v>40</v>
      </c>
      <c r="P484" s="229">
        <f>I484+J484</f>
        <v>0</v>
      </c>
      <c r="Q484" s="229">
        <f>ROUND(I484*H484,2)</f>
        <v>0</v>
      </c>
      <c r="R484" s="229">
        <f>ROUND(J484*H484,2)</f>
        <v>0</v>
      </c>
      <c r="S484" s="90"/>
      <c r="T484" s="230">
        <f>S484*H484</f>
        <v>0</v>
      </c>
      <c r="U484" s="230">
        <v>0</v>
      </c>
      <c r="V484" s="230">
        <f>U484*H484</f>
        <v>0</v>
      </c>
      <c r="W484" s="230">
        <v>0</v>
      </c>
      <c r="X484" s="231">
        <f>W484*H484</f>
        <v>0</v>
      </c>
      <c r="Y484" s="37"/>
      <c r="Z484" s="37"/>
      <c r="AA484" s="37"/>
      <c r="AB484" s="37"/>
      <c r="AC484" s="37"/>
      <c r="AD484" s="37"/>
      <c r="AE484" s="37"/>
      <c r="AR484" s="232" t="s">
        <v>150</v>
      </c>
      <c r="AT484" s="232" t="s">
        <v>145</v>
      </c>
      <c r="AU484" s="232" t="s">
        <v>87</v>
      </c>
      <c r="AY484" s="16" t="s">
        <v>143</v>
      </c>
      <c r="BE484" s="233">
        <f>IF(O484="základní",K484,0)</f>
        <v>0</v>
      </c>
      <c r="BF484" s="233">
        <f>IF(O484="snížená",K484,0)</f>
        <v>0</v>
      </c>
      <c r="BG484" s="233">
        <f>IF(O484="zákl. přenesená",K484,0)</f>
        <v>0</v>
      </c>
      <c r="BH484" s="233">
        <f>IF(O484="sníž. přenesená",K484,0)</f>
        <v>0</v>
      </c>
      <c r="BI484" s="233">
        <f>IF(O484="nulová",K484,0)</f>
        <v>0</v>
      </c>
      <c r="BJ484" s="16" t="s">
        <v>85</v>
      </c>
      <c r="BK484" s="233">
        <f>ROUND(P484*H484,2)</f>
        <v>0</v>
      </c>
      <c r="BL484" s="16" t="s">
        <v>150</v>
      </c>
      <c r="BM484" s="232" t="s">
        <v>740</v>
      </c>
    </row>
    <row r="485" s="2" customFormat="1">
      <c r="A485" s="37"/>
      <c r="B485" s="38"/>
      <c r="C485" s="39"/>
      <c r="D485" s="234" t="s">
        <v>152</v>
      </c>
      <c r="E485" s="39"/>
      <c r="F485" s="235" t="s">
        <v>741</v>
      </c>
      <c r="G485" s="39"/>
      <c r="H485" s="39"/>
      <c r="I485" s="236"/>
      <c r="J485" s="236"/>
      <c r="K485" s="39"/>
      <c r="L485" s="39"/>
      <c r="M485" s="43"/>
      <c r="N485" s="237"/>
      <c r="O485" s="238"/>
      <c r="P485" s="90"/>
      <c r="Q485" s="90"/>
      <c r="R485" s="90"/>
      <c r="S485" s="90"/>
      <c r="T485" s="90"/>
      <c r="U485" s="90"/>
      <c r="V485" s="90"/>
      <c r="W485" s="90"/>
      <c r="X485" s="91"/>
      <c r="Y485" s="37"/>
      <c r="Z485" s="37"/>
      <c r="AA485" s="37"/>
      <c r="AB485" s="37"/>
      <c r="AC485" s="37"/>
      <c r="AD485" s="37"/>
      <c r="AE485" s="37"/>
      <c r="AT485" s="16" t="s">
        <v>152</v>
      </c>
      <c r="AU485" s="16" t="s">
        <v>87</v>
      </c>
    </row>
    <row r="486" s="2" customFormat="1">
      <c r="A486" s="37"/>
      <c r="B486" s="38"/>
      <c r="C486" s="39"/>
      <c r="D486" s="234" t="s">
        <v>154</v>
      </c>
      <c r="E486" s="39"/>
      <c r="F486" s="239" t="s">
        <v>727</v>
      </c>
      <c r="G486" s="39"/>
      <c r="H486" s="39"/>
      <c r="I486" s="236"/>
      <c r="J486" s="236"/>
      <c r="K486" s="39"/>
      <c r="L486" s="39"/>
      <c r="M486" s="43"/>
      <c r="N486" s="237"/>
      <c r="O486" s="238"/>
      <c r="P486" s="90"/>
      <c r="Q486" s="90"/>
      <c r="R486" s="90"/>
      <c r="S486" s="90"/>
      <c r="T486" s="90"/>
      <c r="U486" s="90"/>
      <c r="V486" s="90"/>
      <c r="W486" s="90"/>
      <c r="X486" s="91"/>
      <c r="Y486" s="37"/>
      <c r="Z486" s="37"/>
      <c r="AA486" s="37"/>
      <c r="AB486" s="37"/>
      <c r="AC486" s="37"/>
      <c r="AD486" s="37"/>
      <c r="AE486" s="37"/>
      <c r="AT486" s="16" t="s">
        <v>154</v>
      </c>
      <c r="AU486" s="16" t="s">
        <v>87</v>
      </c>
    </row>
    <row r="487" s="2" customFormat="1">
      <c r="A487" s="37"/>
      <c r="B487" s="38"/>
      <c r="C487" s="39"/>
      <c r="D487" s="234" t="s">
        <v>161</v>
      </c>
      <c r="E487" s="39"/>
      <c r="F487" s="239" t="s">
        <v>742</v>
      </c>
      <c r="G487" s="39"/>
      <c r="H487" s="39"/>
      <c r="I487" s="236"/>
      <c r="J487" s="236"/>
      <c r="K487" s="39"/>
      <c r="L487" s="39"/>
      <c r="M487" s="43"/>
      <c r="N487" s="237"/>
      <c r="O487" s="238"/>
      <c r="P487" s="90"/>
      <c r="Q487" s="90"/>
      <c r="R487" s="90"/>
      <c r="S487" s="90"/>
      <c r="T487" s="90"/>
      <c r="U487" s="90"/>
      <c r="V487" s="90"/>
      <c r="W487" s="90"/>
      <c r="X487" s="91"/>
      <c r="Y487" s="37"/>
      <c r="Z487" s="37"/>
      <c r="AA487" s="37"/>
      <c r="AB487" s="37"/>
      <c r="AC487" s="37"/>
      <c r="AD487" s="37"/>
      <c r="AE487" s="37"/>
      <c r="AT487" s="16" t="s">
        <v>161</v>
      </c>
      <c r="AU487" s="16" t="s">
        <v>87</v>
      </c>
    </row>
    <row r="488" s="13" customFormat="1">
      <c r="A488" s="13"/>
      <c r="B488" s="240"/>
      <c r="C488" s="241"/>
      <c r="D488" s="234" t="s">
        <v>236</v>
      </c>
      <c r="E488" s="242" t="s">
        <v>1</v>
      </c>
      <c r="F488" s="243" t="s">
        <v>743</v>
      </c>
      <c r="G488" s="241"/>
      <c r="H488" s="244">
        <v>566.09000000000003</v>
      </c>
      <c r="I488" s="245"/>
      <c r="J488" s="245"/>
      <c r="K488" s="241"/>
      <c r="L488" s="241"/>
      <c r="M488" s="246"/>
      <c r="N488" s="247"/>
      <c r="O488" s="248"/>
      <c r="P488" s="248"/>
      <c r="Q488" s="248"/>
      <c r="R488" s="248"/>
      <c r="S488" s="248"/>
      <c r="T488" s="248"/>
      <c r="U488" s="248"/>
      <c r="V488" s="248"/>
      <c r="W488" s="248"/>
      <c r="X488" s="249"/>
      <c r="Y488" s="13"/>
      <c r="Z488" s="13"/>
      <c r="AA488" s="13"/>
      <c r="AB488" s="13"/>
      <c r="AC488" s="13"/>
      <c r="AD488" s="13"/>
      <c r="AE488" s="13"/>
      <c r="AT488" s="250" t="s">
        <v>236</v>
      </c>
      <c r="AU488" s="250" t="s">
        <v>87</v>
      </c>
      <c r="AV488" s="13" t="s">
        <v>87</v>
      </c>
      <c r="AW488" s="13" t="s">
        <v>5</v>
      </c>
      <c r="AX488" s="13" t="s">
        <v>85</v>
      </c>
      <c r="AY488" s="250" t="s">
        <v>143</v>
      </c>
    </row>
    <row r="489" s="2" customFormat="1">
      <c r="A489" s="37"/>
      <c r="B489" s="38"/>
      <c r="C489" s="220" t="s">
        <v>744</v>
      </c>
      <c r="D489" s="220" t="s">
        <v>145</v>
      </c>
      <c r="E489" s="221" t="s">
        <v>745</v>
      </c>
      <c r="F489" s="222" t="s">
        <v>746</v>
      </c>
      <c r="G489" s="223" t="s">
        <v>311</v>
      </c>
      <c r="H489" s="224">
        <v>11769.528</v>
      </c>
      <c r="I489" s="225"/>
      <c r="J489" s="225"/>
      <c r="K489" s="226">
        <f>ROUND(P489*H489,2)</f>
        <v>0</v>
      </c>
      <c r="L489" s="222" t="s">
        <v>1</v>
      </c>
      <c r="M489" s="43"/>
      <c r="N489" s="227" t="s">
        <v>1</v>
      </c>
      <c r="O489" s="228" t="s">
        <v>40</v>
      </c>
      <c r="P489" s="229">
        <f>I489+J489</f>
        <v>0</v>
      </c>
      <c r="Q489" s="229">
        <f>ROUND(I489*H489,2)</f>
        <v>0</v>
      </c>
      <c r="R489" s="229">
        <f>ROUND(J489*H489,2)</f>
        <v>0</v>
      </c>
      <c r="S489" s="90"/>
      <c r="T489" s="230">
        <f>S489*H489</f>
        <v>0</v>
      </c>
      <c r="U489" s="230">
        <v>0</v>
      </c>
      <c r="V489" s="230">
        <f>U489*H489</f>
        <v>0</v>
      </c>
      <c r="W489" s="230">
        <v>0</v>
      </c>
      <c r="X489" s="231">
        <f>W489*H489</f>
        <v>0</v>
      </c>
      <c r="Y489" s="37"/>
      <c r="Z489" s="37"/>
      <c r="AA489" s="37"/>
      <c r="AB489" s="37"/>
      <c r="AC489" s="37"/>
      <c r="AD489" s="37"/>
      <c r="AE489" s="37"/>
      <c r="AR489" s="232" t="s">
        <v>150</v>
      </c>
      <c r="AT489" s="232" t="s">
        <v>145</v>
      </c>
      <c r="AU489" s="232" t="s">
        <v>87</v>
      </c>
      <c r="AY489" s="16" t="s">
        <v>143</v>
      </c>
      <c r="BE489" s="233">
        <f>IF(O489="základní",K489,0)</f>
        <v>0</v>
      </c>
      <c r="BF489" s="233">
        <f>IF(O489="snížená",K489,0)</f>
        <v>0</v>
      </c>
      <c r="BG489" s="233">
        <f>IF(O489="zákl. přenesená",K489,0)</f>
        <v>0</v>
      </c>
      <c r="BH489" s="233">
        <f>IF(O489="sníž. přenesená",K489,0)</f>
        <v>0</v>
      </c>
      <c r="BI489" s="233">
        <f>IF(O489="nulová",K489,0)</f>
        <v>0</v>
      </c>
      <c r="BJ489" s="16" t="s">
        <v>85</v>
      </c>
      <c r="BK489" s="233">
        <f>ROUND(P489*H489,2)</f>
        <v>0</v>
      </c>
      <c r="BL489" s="16" t="s">
        <v>150</v>
      </c>
      <c r="BM489" s="232" t="s">
        <v>747</v>
      </c>
    </row>
    <row r="490" s="2" customFormat="1">
      <c r="A490" s="37"/>
      <c r="B490" s="38"/>
      <c r="C490" s="39"/>
      <c r="D490" s="234" t="s">
        <v>152</v>
      </c>
      <c r="E490" s="39"/>
      <c r="F490" s="235" t="s">
        <v>734</v>
      </c>
      <c r="G490" s="39"/>
      <c r="H490" s="39"/>
      <c r="I490" s="236"/>
      <c r="J490" s="236"/>
      <c r="K490" s="39"/>
      <c r="L490" s="39"/>
      <c r="M490" s="43"/>
      <c r="N490" s="237"/>
      <c r="O490" s="238"/>
      <c r="P490" s="90"/>
      <c r="Q490" s="90"/>
      <c r="R490" s="90"/>
      <c r="S490" s="90"/>
      <c r="T490" s="90"/>
      <c r="U490" s="90"/>
      <c r="V490" s="90"/>
      <c r="W490" s="90"/>
      <c r="X490" s="91"/>
      <c r="Y490" s="37"/>
      <c r="Z490" s="37"/>
      <c r="AA490" s="37"/>
      <c r="AB490" s="37"/>
      <c r="AC490" s="37"/>
      <c r="AD490" s="37"/>
      <c r="AE490" s="37"/>
      <c r="AT490" s="16" t="s">
        <v>152</v>
      </c>
      <c r="AU490" s="16" t="s">
        <v>87</v>
      </c>
    </row>
    <row r="491" s="2" customFormat="1">
      <c r="A491" s="37"/>
      <c r="B491" s="38"/>
      <c r="C491" s="39"/>
      <c r="D491" s="234" t="s">
        <v>154</v>
      </c>
      <c r="E491" s="39"/>
      <c r="F491" s="239" t="s">
        <v>727</v>
      </c>
      <c r="G491" s="39"/>
      <c r="H491" s="39"/>
      <c r="I491" s="236"/>
      <c r="J491" s="236"/>
      <c r="K491" s="39"/>
      <c r="L491" s="39"/>
      <c r="M491" s="43"/>
      <c r="N491" s="237"/>
      <c r="O491" s="238"/>
      <c r="P491" s="90"/>
      <c r="Q491" s="90"/>
      <c r="R491" s="90"/>
      <c r="S491" s="90"/>
      <c r="T491" s="90"/>
      <c r="U491" s="90"/>
      <c r="V491" s="90"/>
      <c r="W491" s="90"/>
      <c r="X491" s="91"/>
      <c r="Y491" s="37"/>
      <c r="Z491" s="37"/>
      <c r="AA491" s="37"/>
      <c r="AB491" s="37"/>
      <c r="AC491" s="37"/>
      <c r="AD491" s="37"/>
      <c r="AE491" s="37"/>
      <c r="AT491" s="16" t="s">
        <v>154</v>
      </c>
      <c r="AU491" s="16" t="s">
        <v>87</v>
      </c>
    </row>
    <row r="492" s="2" customFormat="1">
      <c r="A492" s="37"/>
      <c r="B492" s="38"/>
      <c r="C492" s="39"/>
      <c r="D492" s="234" t="s">
        <v>161</v>
      </c>
      <c r="E492" s="39"/>
      <c r="F492" s="239" t="s">
        <v>748</v>
      </c>
      <c r="G492" s="39"/>
      <c r="H492" s="39"/>
      <c r="I492" s="236"/>
      <c r="J492" s="236"/>
      <c r="K492" s="39"/>
      <c r="L492" s="39"/>
      <c r="M492" s="43"/>
      <c r="N492" s="237"/>
      <c r="O492" s="238"/>
      <c r="P492" s="90"/>
      <c r="Q492" s="90"/>
      <c r="R492" s="90"/>
      <c r="S492" s="90"/>
      <c r="T492" s="90"/>
      <c r="U492" s="90"/>
      <c r="V492" s="90"/>
      <c r="W492" s="90"/>
      <c r="X492" s="91"/>
      <c r="Y492" s="37"/>
      <c r="Z492" s="37"/>
      <c r="AA492" s="37"/>
      <c r="AB492" s="37"/>
      <c r="AC492" s="37"/>
      <c r="AD492" s="37"/>
      <c r="AE492" s="37"/>
      <c r="AT492" s="16" t="s">
        <v>161</v>
      </c>
      <c r="AU492" s="16" t="s">
        <v>87</v>
      </c>
    </row>
    <row r="493" s="13" customFormat="1">
      <c r="A493" s="13"/>
      <c r="B493" s="240"/>
      <c r="C493" s="241"/>
      <c r="D493" s="234" t="s">
        <v>236</v>
      </c>
      <c r="E493" s="242" t="s">
        <v>1</v>
      </c>
      <c r="F493" s="243" t="s">
        <v>749</v>
      </c>
      <c r="G493" s="241"/>
      <c r="H493" s="244">
        <v>11769.528</v>
      </c>
      <c r="I493" s="245"/>
      <c r="J493" s="245"/>
      <c r="K493" s="241"/>
      <c r="L493" s="241"/>
      <c r="M493" s="246"/>
      <c r="N493" s="247"/>
      <c r="O493" s="248"/>
      <c r="P493" s="248"/>
      <c r="Q493" s="248"/>
      <c r="R493" s="248"/>
      <c r="S493" s="248"/>
      <c r="T493" s="248"/>
      <c r="U493" s="248"/>
      <c r="V493" s="248"/>
      <c r="W493" s="248"/>
      <c r="X493" s="249"/>
      <c r="Y493" s="13"/>
      <c r="Z493" s="13"/>
      <c r="AA493" s="13"/>
      <c r="AB493" s="13"/>
      <c r="AC493" s="13"/>
      <c r="AD493" s="13"/>
      <c r="AE493" s="13"/>
      <c r="AT493" s="250" t="s">
        <v>236</v>
      </c>
      <c r="AU493" s="250" t="s">
        <v>87</v>
      </c>
      <c r="AV493" s="13" t="s">
        <v>87</v>
      </c>
      <c r="AW493" s="13" t="s">
        <v>5</v>
      </c>
      <c r="AX493" s="13" t="s">
        <v>85</v>
      </c>
      <c r="AY493" s="250" t="s">
        <v>143</v>
      </c>
    </row>
    <row r="494" s="2" customFormat="1">
      <c r="A494" s="37"/>
      <c r="B494" s="38"/>
      <c r="C494" s="220" t="s">
        <v>750</v>
      </c>
      <c r="D494" s="220" t="s">
        <v>145</v>
      </c>
      <c r="E494" s="221" t="s">
        <v>751</v>
      </c>
      <c r="F494" s="222" t="s">
        <v>746</v>
      </c>
      <c r="G494" s="223" t="s">
        <v>311</v>
      </c>
      <c r="H494" s="224">
        <v>1816.6320000000001</v>
      </c>
      <c r="I494" s="225"/>
      <c r="J494" s="225"/>
      <c r="K494" s="226">
        <f>ROUND(P494*H494,2)</f>
        <v>0</v>
      </c>
      <c r="L494" s="222" t="s">
        <v>1</v>
      </c>
      <c r="M494" s="43"/>
      <c r="N494" s="227" t="s">
        <v>1</v>
      </c>
      <c r="O494" s="228" t="s">
        <v>40</v>
      </c>
      <c r="P494" s="229">
        <f>I494+J494</f>
        <v>0</v>
      </c>
      <c r="Q494" s="229">
        <f>ROUND(I494*H494,2)</f>
        <v>0</v>
      </c>
      <c r="R494" s="229">
        <f>ROUND(J494*H494,2)</f>
        <v>0</v>
      </c>
      <c r="S494" s="90"/>
      <c r="T494" s="230">
        <f>S494*H494</f>
        <v>0</v>
      </c>
      <c r="U494" s="230">
        <v>0</v>
      </c>
      <c r="V494" s="230">
        <f>U494*H494</f>
        <v>0</v>
      </c>
      <c r="W494" s="230">
        <v>0</v>
      </c>
      <c r="X494" s="231">
        <f>W494*H494</f>
        <v>0</v>
      </c>
      <c r="Y494" s="37"/>
      <c r="Z494" s="37"/>
      <c r="AA494" s="37"/>
      <c r="AB494" s="37"/>
      <c r="AC494" s="37"/>
      <c r="AD494" s="37"/>
      <c r="AE494" s="37"/>
      <c r="AR494" s="232" t="s">
        <v>150</v>
      </c>
      <c r="AT494" s="232" t="s">
        <v>145</v>
      </c>
      <c r="AU494" s="232" t="s">
        <v>87</v>
      </c>
      <c r="AY494" s="16" t="s">
        <v>143</v>
      </c>
      <c r="BE494" s="233">
        <f>IF(O494="základní",K494,0)</f>
        <v>0</v>
      </c>
      <c r="BF494" s="233">
        <f>IF(O494="snížená",K494,0)</f>
        <v>0</v>
      </c>
      <c r="BG494" s="233">
        <f>IF(O494="zákl. přenesená",K494,0)</f>
        <v>0</v>
      </c>
      <c r="BH494" s="233">
        <f>IF(O494="sníž. přenesená",K494,0)</f>
        <v>0</v>
      </c>
      <c r="BI494" s="233">
        <f>IF(O494="nulová",K494,0)</f>
        <v>0</v>
      </c>
      <c r="BJ494" s="16" t="s">
        <v>85</v>
      </c>
      <c r="BK494" s="233">
        <f>ROUND(P494*H494,2)</f>
        <v>0</v>
      </c>
      <c r="BL494" s="16" t="s">
        <v>150</v>
      </c>
      <c r="BM494" s="232" t="s">
        <v>752</v>
      </c>
    </row>
    <row r="495" s="2" customFormat="1">
      <c r="A495" s="37"/>
      <c r="B495" s="38"/>
      <c r="C495" s="39"/>
      <c r="D495" s="234" t="s">
        <v>152</v>
      </c>
      <c r="E495" s="39"/>
      <c r="F495" s="235" t="s">
        <v>734</v>
      </c>
      <c r="G495" s="39"/>
      <c r="H495" s="39"/>
      <c r="I495" s="236"/>
      <c r="J495" s="236"/>
      <c r="K495" s="39"/>
      <c r="L495" s="39"/>
      <c r="M495" s="43"/>
      <c r="N495" s="237"/>
      <c r="O495" s="238"/>
      <c r="P495" s="90"/>
      <c r="Q495" s="90"/>
      <c r="R495" s="90"/>
      <c r="S495" s="90"/>
      <c r="T495" s="90"/>
      <c r="U495" s="90"/>
      <c r="V495" s="90"/>
      <c r="W495" s="90"/>
      <c r="X495" s="91"/>
      <c r="Y495" s="37"/>
      <c r="Z495" s="37"/>
      <c r="AA495" s="37"/>
      <c r="AB495" s="37"/>
      <c r="AC495" s="37"/>
      <c r="AD495" s="37"/>
      <c r="AE495" s="37"/>
      <c r="AT495" s="16" t="s">
        <v>152</v>
      </c>
      <c r="AU495" s="16" t="s">
        <v>87</v>
      </c>
    </row>
    <row r="496" s="2" customFormat="1">
      <c r="A496" s="37"/>
      <c r="B496" s="38"/>
      <c r="C496" s="39"/>
      <c r="D496" s="234" t="s">
        <v>154</v>
      </c>
      <c r="E496" s="39"/>
      <c r="F496" s="239" t="s">
        <v>727</v>
      </c>
      <c r="G496" s="39"/>
      <c r="H496" s="39"/>
      <c r="I496" s="236"/>
      <c r="J496" s="236"/>
      <c r="K496" s="39"/>
      <c r="L496" s="39"/>
      <c r="M496" s="43"/>
      <c r="N496" s="237"/>
      <c r="O496" s="238"/>
      <c r="P496" s="90"/>
      <c r="Q496" s="90"/>
      <c r="R496" s="90"/>
      <c r="S496" s="90"/>
      <c r="T496" s="90"/>
      <c r="U496" s="90"/>
      <c r="V496" s="90"/>
      <c r="W496" s="90"/>
      <c r="X496" s="91"/>
      <c r="Y496" s="37"/>
      <c r="Z496" s="37"/>
      <c r="AA496" s="37"/>
      <c r="AB496" s="37"/>
      <c r="AC496" s="37"/>
      <c r="AD496" s="37"/>
      <c r="AE496" s="37"/>
      <c r="AT496" s="16" t="s">
        <v>154</v>
      </c>
      <c r="AU496" s="16" t="s">
        <v>87</v>
      </c>
    </row>
    <row r="497" s="2" customFormat="1">
      <c r="A497" s="37"/>
      <c r="B497" s="38"/>
      <c r="C497" s="39"/>
      <c r="D497" s="234" t="s">
        <v>161</v>
      </c>
      <c r="E497" s="39"/>
      <c r="F497" s="239" t="s">
        <v>753</v>
      </c>
      <c r="G497" s="39"/>
      <c r="H497" s="39"/>
      <c r="I497" s="236"/>
      <c r="J497" s="236"/>
      <c r="K497" s="39"/>
      <c r="L497" s="39"/>
      <c r="M497" s="43"/>
      <c r="N497" s="237"/>
      <c r="O497" s="238"/>
      <c r="P497" s="90"/>
      <c r="Q497" s="90"/>
      <c r="R497" s="90"/>
      <c r="S497" s="90"/>
      <c r="T497" s="90"/>
      <c r="U497" s="90"/>
      <c r="V497" s="90"/>
      <c r="W497" s="90"/>
      <c r="X497" s="91"/>
      <c r="Y497" s="37"/>
      <c r="Z497" s="37"/>
      <c r="AA497" s="37"/>
      <c r="AB497" s="37"/>
      <c r="AC497" s="37"/>
      <c r="AD497" s="37"/>
      <c r="AE497" s="37"/>
      <c r="AT497" s="16" t="s">
        <v>161</v>
      </c>
      <c r="AU497" s="16" t="s">
        <v>87</v>
      </c>
    </row>
    <row r="498" s="13" customFormat="1">
      <c r="A498" s="13"/>
      <c r="B498" s="240"/>
      <c r="C498" s="241"/>
      <c r="D498" s="234" t="s">
        <v>236</v>
      </c>
      <c r="E498" s="242" t="s">
        <v>1</v>
      </c>
      <c r="F498" s="243" t="s">
        <v>754</v>
      </c>
      <c r="G498" s="241"/>
      <c r="H498" s="244">
        <v>1816.6320000000001</v>
      </c>
      <c r="I498" s="245"/>
      <c r="J498" s="245"/>
      <c r="K498" s="241"/>
      <c r="L498" s="241"/>
      <c r="M498" s="246"/>
      <c r="N498" s="247"/>
      <c r="O498" s="248"/>
      <c r="P498" s="248"/>
      <c r="Q498" s="248"/>
      <c r="R498" s="248"/>
      <c r="S498" s="248"/>
      <c r="T498" s="248"/>
      <c r="U498" s="248"/>
      <c r="V498" s="248"/>
      <c r="W498" s="248"/>
      <c r="X498" s="249"/>
      <c r="Y498" s="13"/>
      <c r="Z498" s="13"/>
      <c r="AA498" s="13"/>
      <c r="AB498" s="13"/>
      <c r="AC498" s="13"/>
      <c r="AD498" s="13"/>
      <c r="AE498" s="13"/>
      <c r="AT498" s="250" t="s">
        <v>236</v>
      </c>
      <c r="AU498" s="250" t="s">
        <v>87</v>
      </c>
      <c r="AV498" s="13" t="s">
        <v>87</v>
      </c>
      <c r="AW498" s="13" t="s">
        <v>5</v>
      </c>
      <c r="AX498" s="13" t="s">
        <v>85</v>
      </c>
      <c r="AY498" s="250" t="s">
        <v>143</v>
      </c>
    </row>
    <row r="499" s="2" customFormat="1" ht="24.15" customHeight="1">
      <c r="A499" s="37"/>
      <c r="B499" s="38"/>
      <c r="C499" s="220" t="s">
        <v>755</v>
      </c>
      <c r="D499" s="220" t="s">
        <v>145</v>
      </c>
      <c r="E499" s="221" t="s">
        <v>756</v>
      </c>
      <c r="F499" s="222" t="s">
        <v>757</v>
      </c>
      <c r="G499" s="223" t="s">
        <v>311</v>
      </c>
      <c r="H499" s="224">
        <v>19.690000000000001</v>
      </c>
      <c r="I499" s="225"/>
      <c r="J499" s="225"/>
      <c r="K499" s="226">
        <f>ROUND(P499*H499,2)</f>
        <v>0</v>
      </c>
      <c r="L499" s="222" t="s">
        <v>149</v>
      </c>
      <c r="M499" s="43"/>
      <c r="N499" s="227" t="s">
        <v>1</v>
      </c>
      <c r="O499" s="228" t="s">
        <v>40</v>
      </c>
      <c r="P499" s="229">
        <f>I499+J499</f>
        <v>0</v>
      </c>
      <c r="Q499" s="229">
        <f>ROUND(I499*H499,2)</f>
        <v>0</v>
      </c>
      <c r="R499" s="229">
        <f>ROUND(J499*H499,2)</f>
        <v>0</v>
      </c>
      <c r="S499" s="90"/>
      <c r="T499" s="230">
        <f>S499*H499</f>
        <v>0</v>
      </c>
      <c r="U499" s="230">
        <v>0</v>
      </c>
      <c r="V499" s="230">
        <f>U499*H499</f>
        <v>0</v>
      </c>
      <c r="W499" s="230">
        <v>0</v>
      </c>
      <c r="X499" s="231">
        <f>W499*H499</f>
        <v>0</v>
      </c>
      <c r="Y499" s="37"/>
      <c r="Z499" s="37"/>
      <c r="AA499" s="37"/>
      <c r="AB499" s="37"/>
      <c r="AC499" s="37"/>
      <c r="AD499" s="37"/>
      <c r="AE499" s="37"/>
      <c r="AR499" s="232" t="s">
        <v>150</v>
      </c>
      <c r="AT499" s="232" t="s">
        <v>145</v>
      </c>
      <c r="AU499" s="232" t="s">
        <v>87</v>
      </c>
      <c r="AY499" s="16" t="s">
        <v>143</v>
      </c>
      <c r="BE499" s="233">
        <f>IF(O499="základní",K499,0)</f>
        <v>0</v>
      </c>
      <c r="BF499" s="233">
        <f>IF(O499="snížená",K499,0)</f>
        <v>0</v>
      </c>
      <c r="BG499" s="233">
        <f>IF(O499="zákl. přenesená",K499,0)</f>
        <v>0</v>
      </c>
      <c r="BH499" s="233">
        <f>IF(O499="sníž. přenesená",K499,0)</f>
        <v>0</v>
      </c>
      <c r="BI499" s="233">
        <f>IF(O499="nulová",K499,0)</f>
        <v>0</v>
      </c>
      <c r="BJ499" s="16" t="s">
        <v>85</v>
      </c>
      <c r="BK499" s="233">
        <f>ROUND(P499*H499,2)</f>
        <v>0</v>
      </c>
      <c r="BL499" s="16" t="s">
        <v>150</v>
      </c>
      <c r="BM499" s="232" t="s">
        <v>758</v>
      </c>
    </row>
    <row r="500" s="2" customFormat="1">
      <c r="A500" s="37"/>
      <c r="B500" s="38"/>
      <c r="C500" s="39"/>
      <c r="D500" s="234" t="s">
        <v>152</v>
      </c>
      <c r="E500" s="39"/>
      <c r="F500" s="235" t="s">
        <v>759</v>
      </c>
      <c r="G500" s="39"/>
      <c r="H500" s="39"/>
      <c r="I500" s="236"/>
      <c r="J500" s="236"/>
      <c r="K500" s="39"/>
      <c r="L500" s="39"/>
      <c r="M500" s="43"/>
      <c r="N500" s="237"/>
      <c r="O500" s="238"/>
      <c r="P500" s="90"/>
      <c r="Q500" s="90"/>
      <c r="R500" s="90"/>
      <c r="S500" s="90"/>
      <c r="T500" s="90"/>
      <c r="U500" s="90"/>
      <c r="V500" s="90"/>
      <c r="W500" s="90"/>
      <c r="X500" s="91"/>
      <c r="Y500" s="37"/>
      <c r="Z500" s="37"/>
      <c r="AA500" s="37"/>
      <c r="AB500" s="37"/>
      <c r="AC500" s="37"/>
      <c r="AD500" s="37"/>
      <c r="AE500" s="37"/>
      <c r="AT500" s="16" t="s">
        <v>152</v>
      </c>
      <c r="AU500" s="16" t="s">
        <v>87</v>
      </c>
    </row>
    <row r="501" s="2" customFormat="1">
      <c r="A501" s="37"/>
      <c r="B501" s="38"/>
      <c r="C501" s="39"/>
      <c r="D501" s="234" t="s">
        <v>154</v>
      </c>
      <c r="E501" s="39"/>
      <c r="F501" s="239" t="s">
        <v>760</v>
      </c>
      <c r="G501" s="39"/>
      <c r="H501" s="39"/>
      <c r="I501" s="236"/>
      <c r="J501" s="236"/>
      <c r="K501" s="39"/>
      <c r="L501" s="39"/>
      <c r="M501" s="43"/>
      <c r="N501" s="237"/>
      <c r="O501" s="238"/>
      <c r="P501" s="90"/>
      <c r="Q501" s="90"/>
      <c r="R501" s="90"/>
      <c r="S501" s="90"/>
      <c r="T501" s="90"/>
      <c r="U501" s="90"/>
      <c r="V501" s="90"/>
      <c r="W501" s="90"/>
      <c r="X501" s="91"/>
      <c r="Y501" s="37"/>
      <c r="Z501" s="37"/>
      <c r="AA501" s="37"/>
      <c r="AB501" s="37"/>
      <c r="AC501" s="37"/>
      <c r="AD501" s="37"/>
      <c r="AE501" s="37"/>
      <c r="AT501" s="16" t="s">
        <v>154</v>
      </c>
      <c r="AU501" s="16" t="s">
        <v>87</v>
      </c>
    </row>
    <row r="502" s="2" customFormat="1">
      <c r="A502" s="37"/>
      <c r="B502" s="38"/>
      <c r="C502" s="39"/>
      <c r="D502" s="234" t="s">
        <v>161</v>
      </c>
      <c r="E502" s="39"/>
      <c r="F502" s="239" t="s">
        <v>214</v>
      </c>
      <c r="G502" s="39"/>
      <c r="H502" s="39"/>
      <c r="I502" s="236"/>
      <c r="J502" s="236"/>
      <c r="K502" s="39"/>
      <c r="L502" s="39"/>
      <c r="M502" s="43"/>
      <c r="N502" s="237"/>
      <c r="O502" s="238"/>
      <c r="P502" s="90"/>
      <c r="Q502" s="90"/>
      <c r="R502" s="90"/>
      <c r="S502" s="90"/>
      <c r="T502" s="90"/>
      <c r="U502" s="90"/>
      <c r="V502" s="90"/>
      <c r="W502" s="90"/>
      <c r="X502" s="91"/>
      <c r="Y502" s="37"/>
      <c r="Z502" s="37"/>
      <c r="AA502" s="37"/>
      <c r="AB502" s="37"/>
      <c r="AC502" s="37"/>
      <c r="AD502" s="37"/>
      <c r="AE502" s="37"/>
      <c r="AT502" s="16" t="s">
        <v>161</v>
      </c>
      <c r="AU502" s="16" t="s">
        <v>87</v>
      </c>
    </row>
    <row r="503" s="2" customFormat="1">
      <c r="A503" s="37"/>
      <c r="B503" s="38"/>
      <c r="C503" s="220" t="s">
        <v>761</v>
      </c>
      <c r="D503" s="220" t="s">
        <v>145</v>
      </c>
      <c r="E503" s="221" t="s">
        <v>762</v>
      </c>
      <c r="F503" s="222" t="s">
        <v>763</v>
      </c>
      <c r="G503" s="223" t="s">
        <v>311</v>
      </c>
      <c r="H503" s="224">
        <v>59.039999999999999</v>
      </c>
      <c r="I503" s="225"/>
      <c r="J503" s="225"/>
      <c r="K503" s="226">
        <f>ROUND(P503*H503,2)</f>
        <v>0</v>
      </c>
      <c r="L503" s="222" t="s">
        <v>149</v>
      </c>
      <c r="M503" s="43"/>
      <c r="N503" s="227" t="s">
        <v>1</v>
      </c>
      <c r="O503" s="228" t="s">
        <v>40</v>
      </c>
      <c r="P503" s="229">
        <f>I503+J503</f>
        <v>0</v>
      </c>
      <c r="Q503" s="229">
        <f>ROUND(I503*H503,2)</f>
        <v>0</v>
      </c>
      <c r="R503" s="229">
        <f>ROUND(J503*H503,2)</f>
        <v>0</v>
      </c>
      <c r="S503" s="90"/>
      <c r="T503" s="230">
        <f>S503*H503</f>
        <v>0</v>
      </c>
      <c r="U503" s="230">
        <v>0</v>
      </c>
      <c r="V503" s="230">
        <f>U503*H503</f>
        <v>0</v>
      </c>
      <c r="W503" s="230">
        <v>0</v>
      </c>
      <c r="X503" s="231">
        <f>W503*H503</f>
        <v>0</v>
      </c>
      <c r="Y503" s="37"/>
      <c r="Z503" s="37"/>
      <c r="AA503" s="37"/>
      <c r="AB503" s="37"/>
      <c r="AC503" s="37"/>
      <c r="AD503" s="37"/>
      <c r="AE503" s="37"/>
      <c r="AR503" s="232" t="s">
        <v>150</v>
      </c>
      <c r="AT503" s="232" t="s">
        <v>145</v>
      </c>
      <c r="AU503" s="232" t="s">
        <v>87</v>
      </c>
      <c r="AY503" s="16" t="s">
        <v>143</v>
      </c>
      <c r="BE503" s="233">
        <f>IF(O503="základní",K503,0)</f>
        <v>0</v>
      </c>
      <c r="BF503" s="233">
        <f>IF(O503="snížená",K503,0)</f>
        <v>0</v>
      </c>
      <c r="BG503" s="233">
        <f>IF(O503="zákl. přenesená",K503,0)</f>
        <v>0</v>
      </c>
      <c r="BH503" s="233">
        <f>IF(O503="sníž. přenesená",K503,0)</f>
        <v>0</v>
      </c>
      <c r="BI503" s="233">
        <f>IF(O503="nulová",K503,0)</f>
        <v>0</v>
      </c>
      <c r="BJ503" s="16" t="s">
        <v>85</v>
      </c>
      <c r="BK503" s="233">
        <f>ROUND(P503*H503,2)</f>
        <v>0</v>
      </c>
      <c r="BL503" s="16" t="s">
        <v>150</v>
      </c>
      <c r="BM503" s="232" t="s">
        <v>764</v>
      </c>
    </row>
    <row r="504" s="2" customFormat="1">
      <c r="A504" s="37"/>
      <c r="B504" s="38"/>
      <c r="C504" s="39"/>
      <c r="D504" s="234" t="s">
        <v>152</v>
      </c>
      <c r="E504" s="39"/>
      <c r="F504" s="235" t="s">
        <v>765</v>
      </c>
      <c r="G504" s="39"/>
      <c r="H504" s="39"/>
      <c r="I504" s="236"/>
      <c r="J504" s="236"/>
      <c r="K504" s="39"/>
      <c r="L504" s="39"/>
      <c r="M504" s="43"/>
      <c r="N504" s="237"/>
      <c r="O504" s="238"/>
      <c r="P504" s="90"/>
      <c r="Q504" s="90"/>
      <c r="R504" s="90"/>
      <c r="S504" s="90"/>
      <c r="T504" s="90"/>
      <c r="U504" s="90"/>
      <c r="V504" s="90"/>
      <c r="W504" s="90"/>
      <c r="X504" s="91"/>
      <c r="Y504" s="37"/>
      <c r="Z504" s="37"/>
      <c r="AA504" s="37"/>
      <c r="AB504" s="37"/>
      <c r="AC504" s="37"/>
      <c r="AD504" s="37"/>
      <c r="AE504" s="37"/>
      <c r="AT504" s="16" t="s">
        <v>152</v>
      </c>
      <c r="AU504" s="16" t="s">
        <v>87</v>
      </c>
    </row>
    <row r="505" s="2" customFormat="1">
      <c r="A505" s="37"/>
      <c r="B505" s="38"/>
      <c r="C505" s="39"/>
      <c r="D505" s="234" t="s">
        <v>154</v>
      </c>
      <c r="E505" s="39"/>
      <c r="F505" s="239" t="s">
        <v>760</v>
      </c>
      <c r="G505" s="39"/>
      <c r="H505" s="39"/>
      <c r="I505" s="236"/>
      <c r="J505" s="236"/>
      <c r="K505" s="39"/>
      <c r="L505" s="39"/>
      <c r="M505" s="43"/>
      <c r="N505" s="237"/>
      <c r="O505" s="238"/>
      <c r="P505" s="90"/>
      <c r="Q505" s="90"/>
      <c r="R505" s="90"/>
      <c r="S505" s="90"/>
      <c r="T505" s="90"/>
      <c r="U505" s="90"/>
      <c r="V505" s="90"/>
      <c r="W505" s="90"/>
      <c r="X505" s="91"/>
      <c r="Y505" s="37"/>
      <c r="Z505" s="37"/>
      <c r="AA505" s="37"/>
      <c r="AB505" s="37"/>
      <c r="AC505" s="37"/>
      <c r="AD505" s="37"/>
      <c r="AE505" s="37"/>
      <c r="AT505" s="16" t="s">
        <v>154</v>
      </c>
      <c r="AU505" s="16" t="s">
        <v>87</v>
      </c>
    </row>
    <row r="506" s="2" customFormat="1">
      <c r="A506" s="37"/>
      <c r="B506" s="38"/>
      <c r="C506" s="39"/>
      <c r="D506" s="234" t="s">
        <v>161</v>
      </c>
      <c r="E506" s="39"/>
      <c r="F506" s="239" t="s">
        <v>766</v>
      </c>
      <c r="G506" s="39"/>
      <c r="H506" s="39"/>
      <c r="I506" s="236"/>
      <c r="J506" s="236"/>
      <c r="K506" s="39"/>
      <c r="L506" s="39"/>
      <c r="M506" s="43"/>
      <c r="N506" s="237"/>
      <c r="O506" s="238"/>
      <c r="P506" s="90"/>
      <c r="Q506" s="90"/>
      <c r="R506" s="90"/>
      <c r="S506" s="90"/>
      <c r="T506" s="90"/>
      <c r="U506" s="90"/>
      <c r="V506" s="90"/>
      <c r="W506" s="90"/>
      <c r="X506" s="91"/>
      <c r="Y506" s="37"/>
      <c r="Z506" s="37"/>
      <c r="AA506" s="37"/>
      <c r="AB506" s="37"/>
      <c r="AC506" s="37"/>
      <c r="AD506" s="37"/>
      <c r="AE506" s="37"/>
      <c r="AT506" s="16" t="s">
        <v>161</v>
      </c>
      <c r="AU506" s="16" t="s">
        <v>87</v>
      </c>
    </row>
    <row r="507" s="13" customFormat="1">
      <c r="A507" s="13"/>
      <c r="B507" s="240"/>
      <c r="C507" s="241"/>
      <c r="D507" s="234" t="s">
        <v>236</v>
      </c>
      <c r="E507" s="242" t="s">
        <v>1</v>
      </c>
      <c r="F507" s="243" t="s">
        <v>767</v>
      </c>
      <c r="G507" s="241"/>
      <c r="H507" s="244">
        <v>59.039999999999999</v>
      </c>
      <c r="I507" s="245"/>
      <c r="J507" s="245"/>
      <c r="K507" s="241"/>
      <c r="L507" s="241"/>
      <c r="M507" s="246"/>
      <c r="N507" s="247"/>
      <c r="O507" s="248"/>
      <c r="P507" s="248"/>
      <c r="Q507" s="248"/>
      <c r="R507" s="248"/>
      <c r="S507" s="248"/>
      <c r="T507" s="248"/>
      <c r="U507" s="248"/>
      <c r="V507" s="248"/>
      <c r="W507" s="248"/>
      <c r="X507" s="249"/>
      <c r="Y507" s="13"/>
      <c r="Z507" s="13"/>
      <c r="AA507" s="13"/>
      <c r="AB507" s="13"/>
      <c r="AC507" s="13"/>
      <c r="AD507" s="13"/>
      <c r="AE507" s="13"/>
      <c r="AT507" s="250" t="s">
        <v>236</v>
      </c>
      <c r="AU507" s="250" t="s">
        <v>87</v>
      </c>
      <c r="AV507" s="13" t="s">
        <v>87</v>
      </c>
      <c r="AW507" s="13" t="s">
        <v>5</v>
      </c>
      <c r="AX507" s="13" t="s">
        <v>85</v>
      </c>
      <c r="AY507" s="250" t="s">
        <v>143</v>
      </c>
    </row>
    <row r="508" s="2" customFormat="1">
      <c r="A508" s="37"/>
      <c r="B508" s="38"/>
      <c r="C508" s="220" t="s">
        <v>768</v>
      </c>
      <c r="D508" s="220" t="s">
        <v>145</v>
      </c>
      <c r="E508" s="221" t="s">
        <v>769</v>
      </c>
      <c r="F508" s="222" t="s">
        <v>770</v>
      </c>
      <c r="G508" s="223" t="s">
        <v>311</v>
      </c>
      <c r="H508" s="224">
        <v>75.462999999999994</v>
      </c>
      <c r="I508" s="225"/>
      <c r="J508" s="225"/>
      <c r="K508" s="226">
        <f>ROUND(P508*H508,2)</f>
        <v>0</v>
      </c>
      <c r="L508" s="222" t="s">
        <v>149</v>
      </c>
      <c r="M508" s="43"/>
      <c r="N508" s="227" t="s">
        <v>1</v>
      </c>
      <c r="O508" s="228" t="s">
        <v>40</v>
      </c>
      <c r="P508" s="229">
        <f>I508+J508</f>
        <v>0</v>
      </c>
      <c r="Q508" s="229">
        <f>ROUND(I508*H508,2)</f>
        <v>0</v>
      </c>
      <c r="R508" s="229">
        <f>ROUND(J508*H508,2)</f>
        <v>0</v>
      </c>
      <c r="S508" s="90"/>
      <c r="T508" s="230">
        <f>S508*H508</f>
        <v>0</v>
      </c>
      <c r="U508" s="230">
        <v>0</v>
      </c>
      <c r="V508" s="230">
        <f>U508*H508</f>
        <v>0</v>
      </c>
      <c r="W508" s="230">
        <v>0</v>
      </c>
      <c r="X508" s="231">
        <f>W508*H508</f>
        <v>0</v>
      </c>
      <c r="Y508" s="37"/>
      <c r="Z508" s="37"/>
      <c r="AA508" s="37"/>
      <c r="AB508" s="37"/>
      <c r="AC508" s="37"/>
      <c r="AD508" s="37"/>
      <c r="AE508" s="37"/>
      <c r="AR508" s="232" t="s">
        <v>150</v>
      </c>
      <c r="AT508" s="232" t="s">
        <v>145</v>
      </c>
      <c r="AU508" s="232" t="s">
        <v>87</v>
      </c>
      <c r="AY508" s="16" t="s">
        <v>143</v>
      </c>
      <c r="BE508" s="233">
        <f>IF(O508="základní",K508,0)</f>
        <v>0</v>
      </c>
      <c r="BF508" s="233">
        <f>IF(O508="snížená",K508,0)</f>
        <v>0</v>
      </c>
      <c r="BG508" s="233">
        <f>IF(O508="zákl. přenesená",K508,0)</f>
        <v>0</v>
      </c>
      <c r="BH508" s="233">
        <f>IF(O508="sníž. přenesená",K508,0)</f>
        <v>0</v>
      </c>
      <c r="BI508" s="233">
        <f>IF(O508="nulová",K508,0)</f>
        <v>0</v>
      </c>
      <c r="BJ508" s="16" t="s">
        <v>85</v>
      </c>
      <c r="BK508" s="233">
        <f>ROUND(P508*H508,2)</f>
        <v>0</v>
      </c>
      <c r="BL508" s="16" t="s">
        <v>150</v>
      </c>
      <c r="BM508" s="232" t="s">
        <v>771</v>
      </c>
    </row>
    <row r="509" s="2" customFormat="1">
      <c r="A509" s="37"/>
      <c r="B509" s="38"/>
      <c r="C509" s="39"/>
      <c r="D509" s="234" t="s">
        <v>152</v>
      </c>
      <c r="E509" s="39"/>
      <c r="F509" s="235" t="s">
        <v>772</v>
      </c>
      <c r="G509" s="39"/>
      <c r="H509" s="39"/>
      <c r="I509" s="236"/>
      <c r="J509" s="236"/>
      <c r="K509" s="39"/>
      <c r="L509" s="39"/>
      <c r="M509" s="43"/>
      <c r="N509" s="237"/>
      <c r="O509" s="238"/>
      <c r="P509" s="90"/>
      <c r="Q509" s="90"/>
      <c r="R509" s="90"/>
      <c r="S509" s="90"/>
      <c r="T509" s="90"/>
      <c r="U509" s="90"/>
      <c r="V509" s="90"/>
      <c r="W509" s="90"/>
      <c r="X509" s="91"/>
      <c r="Y509" s="37"/>
      <c r="Z509" s="37"/>
      <c r="AA509" s="37"/>
      <c r="AB509" s="37"/>
      <c r="AC509" s="37"/>
      <c r="AD509" s="37"/>
      <c r="AE509" s="37"/>
      <c r="AT509" s="16" t="s">
        <v>152</v>
      </c>
      <c r="AU509" s="16" t="s">
        <v>87</v>
      </c>
    </row>
    <row r="510" s="2" customFormat="1">
      <c r="A510" s="37"/>
      <c r="B510" s="38"/>
      <c r="C510" s="39"/>
      <c r="D510" s="234" t="s">
        <v>154</v>
      </c>
      <c r="E510" s="39"/>
      <c r="F510" s="239" t="s">
        <v>773</v>
      </c>
      <c r="G510" s="39"/>
      <c r="H510" s="39"/>
      <c r="I510" s="236"/>
      <c r="J510" s="236"/>
      <c r="K510" s="39"/>
      <c r="L510" s="39"/>
      <c r="M510" s="43"/>
      <c r="N510" s="237"/>
      <c r="O510" s="238"/>
      <c r="P510" s="90"/>
      <c r="Q510" s="90"/>
      <c r="R510" s="90"/>
      <c r="S510" s="90"/>
      <c r="T510" s="90"/>
      <c r="U510" s="90"/>
      <c r="V510" s="90"/>
      <c r="W510" s="90"/>
      <c r="X510" s="91"/>
      <c r="Y510" s="37"/>
      <c r="Z510" s="37"/>
      <c r="AA510" s="37"/>
      <c r="AB510" s="37"/>
      <c r="AC510" s="37"/>
      <c r="AD510" s="37"/>
      <c r="AE510" s="37"/>
      <c r="AT510" s="16" t="s">
        <v>154</v>
      </c>
      <c r="AU510" s="16" t="s">
        <v>87</v>
      </c>
    </row>
    <row r="511" s="2" customFormat="1">
      <c r="A511" s="37"/>
      <c r="B511" s="38"/>
      <c r="C511" s="39"/>
      <c r="D511" s="234" t="s">
        <v>161</v>
      </c>
      <c r="E511" s="39"/>
      <c r="F511" s="239" t="s">
        <v>774</v>
      </c>
      <c r="G511" s="39"/>
      <c r="H511" s="39"/>
      <c r="I511" s="236"/>
      <c r="J511" s="236"/>
      <c r="K511" s="39"/>
      <c r="L511" s="39"/>
      <c r="M511" s="43"/>
      <c r="N511" s="237"/>
      <c r="O511" s="238"/>
      <c r="P511" s="90"/>
      <c r="Q511" s="90"/>
      <c r="R511" s="90"/>
      <c r="S511" s="90"/>
      <c r="T511" s="90"/>
      <c r="U511" s="90"/>
      <c r="V511" s="90"/>
      <c r="W511" s="90"/>
      <c r="X511" s="91"/>
      <c r="Y511" s="37"/>
      <c r="Z511" s="37"/>
      <c r="AA511" s="37"/>
      <c r="AB511" s="37"/>
      <c r="AC511" s="37"/>
      <c r="AD511" s="37"/>
      <c r="AE511" s="37"/>
      <c r="AT511" s="16" t="s">
        <v>161</v>
      </c>
      <c r="AU511" s="16" t="s">
        <v>87</v>
      </c>
    </row>
    <row r="512" s="13" customFormat="1">
      <c r="A512" s="13"/>
      <c r="B512" s="240"/>
      <c r="C512" s="241"/>
      <c r="D512" s="234" t="s">
        <v>236</v>
      </c>
      <c r="E512" s="242" t="s">
        <v>1</v>
      </c>
      <c r="F512" s="243" t="s">
        <v>775</v>
      </c>
      <c r="G512" s="241"/>
      <c r="H512" s="244">
        <v>75.462999999999994</v>
      </c>
      <c r="I512" s="245"/>
      <c r="J512" s="245"/>
      <c r="K512" s="241"/>
      <c r="L512" s="241"/>
      <c r="M512" s="246"/>
      <c r="N512" s="247"/>
      <c r="O512" s="248"/>
      <c r="P512" s="248"/>
      <c r="Q512" s="248"/>
      <c r="R512" s="248"/>
      <c r="S512" s="248"/>
      <c r="T512" s="248"/>
      <c r="U512" s="248"/>
      <c r="V512" s="248"/>
      <c r="W512" s="248"/>
      <c r="X512" s="249"/>
      <c r="Y512" s="13"/>
      <c r="Z512" s="13"/>
      <c r="AA512" s="13"/>
      <c r="AB512" s="13"/>
      <c r="AC512" s="13"/>
      <c r="AD512" s="13"/>
      <c r="AE512" s="13"/>
      <c r="AT512" s="250" t="s">
        <v>236</v>
      </c>
      <c r="AU512" s="250" t="s">
        <v>87</v>
      </c>
      <c r="AV512" s="13" t="s">
        <v>87</v>
      </c>
      <c r="AW512" s="13" t="s">
        <v>5</v>
      </c>
      <c r="AX512" s="13" t="s">
        <v>85</v>
      </c>
      <c r="AY512" s="250" t="s">
        <v>143</v>
      </c>
    </row>
    <row r="513" s="2" customFormat="1" ht="44.25" customHeight="1">
      <c r="A513" s="37"/>
      <c r="B513" s="38"/>
      <c r="C513" s="220" t="s">
        <v>776</v>
      </c>
      <c r="D513" s="220" t="s">
        <v>145</v>
      </c>
      <c r="E513" s="221" t="s">
        <v>777</v>
      </c>
      <c r="F513" s="222" t="s">
        <v>778</v>
      </c>
      <c r="G513" s="223" t="s">
        <v>311</v>
      </c>
      <c r="H513" s="224">
        <v>672.75300000000004</v>
      </c>
      <c r="I513" s="225"/>
      <c r="J513" s="225"/>
      <c r="K513" s="226">
        <f>ROUND(P513*H513,2)</f>
        <v>0</v>
      </c>
      <c r="L513" s="222" t="s">
        <v>149</v>
      </c>
      <c r="M513" s="43"/>
      <c r="N513" s="227" t="s">
        <v>1</v>
      </c>
      <c r="O513" s="228" t="s">
        <v>40</v>
      </c>
      <c r="P513" s="229">
        <f>I513+J513</f>
        <v>0</v>
      </c>
      <c r="Q513" s="229">
        <f>ROUND(I513*H513,2)</f>
        <v>0</v>
      </c>
      <c r="R513" s="229">
        <f>ROUND(J513*H513,2)</f>
        <v>0</v>
      </c>
      <c r="S513" s="90"/>
      <c r="T513" s="230">
        <f>S513*H513</f>
        <v>0</v>
      </c>
      <c r="U513" s="230">
        <v>0</v>
      </c>
      <c r="V513" s="230">
        <f>U513*H513</f>
        <v>0</v>
      </c>
      <c r="W513" s="230">
        <v>0</v>
      </c>
      <c r="X513" s="231">
        <f>W513*H513</f>
        <v>0</v>
      </c>
      <c r="Y513" s="37"/>
      <c r="Z513" s="37"/>
      <c r="AA513" s="37"/>
      <c r="AB513" s="37"/>
      <c r="AC513" s="37"/>
      <c r="AD513" s="37"/>
      <c r="AE513" s="37"/>
      <c r="AR513" s="232" t="s">
        <v>150</v>
      </c>
      <c r="AT513" s="232" t="s">
        <v>145</v>
      </c>
      <c r="AU513" s="232" t="s">
        <v>87</v>
      </c>
      <c r="AY513" s="16" t="s">
        <v>143</v>
      </c>
      <c r="BE513" s="233">
        <f>IF(O513="základní",K513,0)</f>
        <v>0</v>
      </c>
      <c r="BF513" s="233">
        <f>IF(O513="snížená",K513,0)</f>
        <v>0</v>
      </c>
      <c r="BG513" s="233">
        <f>IF(O513="zákl. přenesená",K513,0)</f>
        <v>0</v>
      </c>
      <c r="BH513" s="233">
        <f>IF(O513="sníž. přenesená",K513,0)</f>
        <v>0</v>
      </c>
      <c r="BI513" s="233">
        <f>IF(O513="nulová",K513,0)</f>
        <v>0</v>
      </c>
      <c r="BJ513" s="16" t="s">
        <v>85</v>
      </c>
      <c r="BK513" s="233">
        <f>ROUND(P513*H513,2)</f>
        <v>0</v>
      </c>
      <c r="BL513" s="16" t="s">
        <v>150</v>
      </c>
      <c r="BM513" s="232" t="s">
        <v>779</v>
      </c>
    </row>
    <row r="514" s="2" customFormat="1">
      <c r="A514" s="37"/>
      <c r="B514" s="38"/>
      <c r="C514" s="39"/>
      <c r="D514" s="234" t="s">
        <v>152</v>
      </c>
      <c r="E514" s="39"/>
      <c r="F514" s="235" t="s">
        <v>778</v>
      </c>
      <c r="G514" s="39"/>
      <c r="H514" s="39"/>
      <c r="I514" s="236"/>
      <c r="J514" s="236"/>
      <c r="K514" s="39"/>
      <c r="L514" s="39"/>
      <c r="M514" s="43"/>
      <c r="N514" s="237"/>
      <c r="O514" s="238"/>
      <c r="P514" s="90"/>
      <c r="Q514" s="90"/>
      <c r="R514" s="90"/>
      <c r="S514" s="90"/>
      <c r="T514" s="90"/>
      <c r="U514" s="90"/>
      <c r="V514" s="90"/>
      <c r="W514" s="90"/>
      <c r="X514" s="91"/>
      <c r="Y514" s="37"/>
      <c r="Z514" s="37"/>
      <c r="AA514" s="37"/>
      <c r="AB514" s="37"/>
      <c r="AC514" s="37"/>
      <c r="AD514" s="37"/>
      <c r="AE514" s="37"/>
      <c r="AT514" s="16" t="s">
        <v>152</v>
      </c>
      <c r="AU514" s="16" t="s">
        <v>87</v>
      </c>
    </row>
    <row r="515" s="2" customFormat="1">
      <c r="A515" s="37"/>
      <c r="B515" s="38"/>
      <c r="C515" s="39"/>
      <c r="D515" s="234" t="s">
        <v>154</v>
      </c>
      <c r="E515" s="39"/>
      <c r="F515" s="239" t="s">
        <v>773</v>
      </c>
      <c r="G515" s="39"/>
      <c r="H515" s="39"/>
      <c r="I515" s="236"/>
      <c r="J515" s="236"/>
      <c r="K515" s="39"/>
      <c r="L515" s="39"/>
      <c r="M515" s="43"/>
      <c r="N515" s="237"/>
      <c r="O515" s="238"/>
      <c r="P515" s="90"/>
      <c r="Q515" s="90"/>
      <c r="R515" s="90"/>
      <c r="S515" s="90"/>
      <c r="T515" s="90"/>
      <c r="U515" s="90"/>
      <c r="V515" s="90"/>
      <c r="W515" s="90"/>
      <c r="X515" s="91"/>
      <c r="Y515" s="37"/>
      <c r="Z515" s="37"/>
      <c r="AA515" s="37"/>
      <c r="AB515" s="37"/>
      <c r="AC515" s="37"/>
      <c r="AD515" s="37"/>
      <c r="AE515" s="37"/>
      <c r="AT515" s="16" t="s">
        <v>154</v>
      </c>
      <c r="AU515" s="16" t="s">
        <v>87</v>
      </c>
    </row>
    <row r="516" s="2" customFormat="1">
      <c r="A516" s="37"/>
      <c r="B516" s="38"/>
      <c r="C516" s="39"/>
      <c r="D516" s="234" t="s">
        <v>161</v>
      </c>
      <c r="E516" s="39"/>
      <c r="F516" s="239" t="s">
        <v>728</v>
      </c>
      <c r="G516" s="39"/>
      <c r="H516" s="39"/>
      <c r="I516" s="236"/>
      <c r="J516" s="236"/>
      <c r="K516" s="39"/>
      <c r="L516" s="39"/>
      <c r="M516" s="43"/>
      <c r="N516" s="237"/>
      <c r="O516" s="238"/>
      <c r="P516" s="90"/>
      <c r="Q516" s="90"/>
      <c r="R516" s="90"/>
      <c r="S516" s="90"/>
      <c r="T516" s="90"/>
      <c r="U516" s="90"/>
      <c r="V516" s="90"/>
      <c r="W516" s="90"/>
      <c r="X516" s="91"/>
      <c r="Y516" s="37"/>
      <c r="Z516" s="37"/>
      <c r="AA516" s="37"/>
      <c r="AB516" s="37"/>
      <c r="AC516" s="37"/>
      <c r="AD516" s="37"/>
      <c r="AE516" s="37"/>
      <c r="AT516" s="16" t="s">
        <v>161</v>
      </c>
      <c r="AU516" s="16" t="s">
        <v>87</v>
      </c>
    </row>
    <row r="517" s="13" customFormat="1">
      <c r="A517" s="13"/>
      <c r="B517" s="240"/>
      <c r="C517" s="241"/>
      <c r="D517" s="234" t="s">
        <v>236</v>
      </c>
      <c r="E517" s="242" t="s">
        <v>1</v>
      </c>
      <c r="F517" s="243" t="s">
        <v>729</v>
      </c>
      <c r="G517" s="241"/>
      <c r="H517" s="244">
        <v>672.75300000000004</v>
      </c>
      <c r="I517" s="245"/>
      <c r="J517" s="245"/>
      <c r="K517" s="241"/>
      <c r="L517" s="241"/>
      <c r="M517" s="246"/>
      <c r="N517" s="247"/>
      <c r="O517" s="248"/>
      <c r="P517" s="248"/>
      <c r="Q517" s="248"/>
      <c r="R517" s="248"/>
      <c r="S517" s="248"/>
      <c r="T517" s="248"/>
      <c r="U517" s="248"/>
      <c r="V517" s="248"/>
      <c r="W517" s="248"/>
      <c r="X517" s="249"/>
      <c r="Y517" s="13"/>
      <c r="Z517" s="13"/>
      <c r="AA517" s="13"/>
      <c r="AB517" s="13"/>
      <c r="AC517" s="13"/>
      <c r="AD517" s="13"/>
      <c r="AE517" s="13"/>
      <c r="AT517" s="250" t="s">
        <v>236</v>
      </c>
      <c r="AU517" s="250" t="s">
        <v>87</v>
      </c>
      <c r="AV517" s="13" t="s">
        <v>87</v>
      </c>
      <c r="AW517" s="13" t="s">
        <v>5</v>
      </c>
      <c r="AX517" s="13" t="s">
        <v>85</v>
      </c>
      <c r="AY517" s="250" t="s">
        <v>143</v>
      </c>
    </row>
    <row r="518" s="2" customFormat="1" ht="44.25" customHeight="1">
      <c r="A518" s="37"/>
      <c r="B518" s="38"/>
      <c r="C518" s="220" t="s">
        <v>780</v>
      </c>
      <c r="D518" s="220" t="s">
        <v>145</v>
      </c>
      <c r="E518" s="221" t="s">
        <v>781</v>
      </c>
      <c r="F518" s="222" t="s">
        <v>782</v>
      </c>
      <c r="G518" s="223" t="s">
        <v>311</v>
      </c>
      <c r="H518" s="224">
        <v>490.39699999999999</v>
      </c>
      <c r="I518" s="225"/>
      <c r="J518" s="225"/>
      <c r="K518" s="226">
        <f>ROUND(P518*H518,2)</f>
        <v>0</v>
      </c>
      <c r="L518" s="222" t="s">
        <v>149</v>
      </c>
      <c r="M518" s="43"/>
      <c r="N518" s="227" t="s">
        <v>1</v>
      </c>
      <c r="O518" s="228" t="s">
        <v>40</v>
      </c>
      <c r="P518" s="229">
        <f>I518+J518</f>
        <v>0</v>
      </c>
      <c r="Q518" s="229">
        <f>ROUND(I518*H518,2)</f>
        <v>0</v>
      </c>
      <c r="R518" s="229">
        <f>ROUND(J518*H518,2)</f>
        <v>0</v>
      </c>
      <c r="S518" s="90"/>
      <c r="T518" s="230">
        <f>S518*H518</f>
        <v>0</v>
      </c>
      <c r="U518" s="230">
        <v>0</v>
      </c>
      <c r="V518" s="230">
        <f>U518*H518</f>
        <v>0</v>
      </c>
      <c r="W518" s="230">
        <v>0</v>
      </c>
      <c r="X518" s="231">
        <f>W518*H518</f>
        <v>0</v>
      </c>
      <c r="Y518" s="37"/>
      <c r="Z518" s="37"/>
      <c r="AA518" s="37"/>
      <c r="AB518" s="37"/>
      <c r="AC518" s="37"/>
      <c r="AD518" s="37"/>
      <c r="AE518" s="37"/>
      <c r="AR518" s="232" t="s">
        <v>150</v>
      </c>
      <c r="AT518" s="232" t="s">
        <v>145</v>
      </c>
      <c r="AU518" s="232" t="s">
        <v>87</v>
      </c>
      <c r="AY518" s="16" t="s">
        <v>143</v>
      </c>
      <c r="BE518" s="233">
        <f>IF(O518="základní",K518,0)</f>
        <v>0</v>
      </c>
      <c r="BF518" s="233">
        <f>IF(O518="snížená",K518,0)</f>
        <v>0</v>
      </c>
      <c r="BG518" s="233">
        <f>IF(O518="zákl. přenesená",K518,0)</f>
        <v>0</v>
      </c>
      <c r="BH518" s="233">
        <f>IF(O518="sníž. přenesená",K518,0)</f>
        <v>0</v>
      </c>
      <c r="BI518" s="233">
        <f>IF(O518="nulová",K518,0)</f>
        <v>0</v>
      </c>
      <c r="BJ518" s="16" t="s">
        <v>85</v>
      </c>
      <c r="BK518" s="233">
        <f>ROUND(P518*H518,2)</f>
        <v>0</v>
      </c>
      <c r="BL518" s="16" t="s">
        <v>150</v>
      </c>
      <c r="BM518" s="232" t="s">
        <v>783</v>
      </c>
    </row>
    <row r="519" s="2" customFormat="1">
      <c r="A519" s="37"/>
      <c r="B519" s="38"/>
      <c r="C519" s="39"/>
      <c r="D519" s="234" t="s">
        <v>152</v>
      </c>
      <c r="E519" s="39"/>
      <c r="F519" s="235" t="s">
        <v>782</v>
      </c>
      <c r="G519" s="39"/>
      <c r="H519" s="39"/>
      <c r="I519" s="236"/>
      <c r="J519" s="236"/>
      <c r="K519" s="39"/>
      <c r="L519" s="39"/>
      <c r="M519" s="43"/>
      <c r="N519" s="237"/>
      <c r="O519" s="238"/>
      <c r="P519" s="90"/>
      <c r="Q519" s="90"/>
      <c r="R519" s="90"/>
      <c r="S519" s="90"/>
      <c r="T519" s="90"/>
      <c r="U519" s="90"/>
      <c r="V519" s="90"/>
      <c r="W519" s="90"/>
      <c r="X519" s="91"/>
      <c r="Y519" s="37"/>
      <c r="Z519" s="37"/>
      <c r="AA519" s="37"/>
      <c r="AB519" s="37"/>
      <c r="AC519" s="37"/>
      <c r="AD519" s="37"/>
      <c r="AE519" s="37"/>
      <c r="AT519" s="16" t="s">
        <v>152</v>
      </c>
      <c r="AU519" s="16" t="s">
        <v>87</v>
      </c>
    </row>
    <row r="520" s="2" customFormat="1">
      <c r="A520" s="37"/>
      <c r="B520" s="38"/>
      <c r="C520" s="39"/>
      <c r="D520" s="234" t="s">
        <v>154</v>
      </c>
      <c r="E520" s="39"/>
      <c r="F520" s="239" t="s">
        <v>773</v>
      </c>
      <c r="G520" s="39"/>
      <c r="H520" s="39"/>
      <c r="I520" s="236"/>
      <c r="J520" s="236"/>
      <c r="K520" s="39"/>
      <c r="L520" s="39"/>
      <c r="M520" s="43"/>
      <c r="N520" s="237"/>
      <c r="O520" s="238"/>
      <c r="P520" s="90"/>
      <c r="Q520" s="90"/>
      <c r="R520" s="90"/>
      <c r="S520" s="90"/>
      <c r="T520" s="90"/>
      <c r="U520" s="90"/>
      <c r="V520" s="90"/>
      <c r="W520" s="90"/>
      <c r="X520" s="91"/>
      <c r="Y520" s="37"/>
      <c r="Z520" s="37"/>
      <c r="AA520" s="37"/>
      <c r="AB520" s="37"/>
      <c r="AC520" s="37"/>
      <c r="AD520" s="37"/>
      <c r="AE520" s="37"/>
      <c r="AT520" s="16" t="s">
        <v>154</v>
      </c>
      <c r="AU520" s="16" t="s">
        <v>87</v>
      </c>
    </row>
    <row r="521" s="2" customFormat="1">
      <c r="A521" s="37"/>
      <c r="B521" s="38"/>
      <c r="C521" s="39"/>
      <c r="D521" s="234" t="s">
        <v>161</v>
      </c>
      <c r="E521" s="39"/>
      <c r="F521" s="239" t="s">
        <v>784</v>
      </c>
      <c r="G521" s="39"/>
      <c r="H521" s="39"/>
      <c r="I521" s="236"/>
      <c r="J521" s="236"/>
      <c r="K521" s="39"/>
      <c r="L521" s="39"/>
      <c r="M521" s="43"/>
      <c r="N521" s="237"/>
      <c r="O521" s="238"/>
      <c r="P521" s="90"/>
      <c r="Q521" s="90"/>
      <c r="R521" s="90"/>
      <c r="S521" s="90"/>
      <c r="T521" s="90"/>
      <c r="U521" s="90"/>
      <c r="V521" s="90"/>
      <c r="W521" s="90"/>
      <c r="X521" s="91"/>
      <c r="Y521" s="37"/>
      <c r="Z521" s="37"/>
      <c r="AA521" s="37"/>
      <c r="AB521" s="37"/>
      <c r="AC521" s="37"/>
      <c r="AD521" s="37"/>
      <c r="AE521" s="37"/>
      <c r="AT521" s="16" t="s">
        <v>161</v>
      </c>
      <c r="AU521" s="16" t="s">
        <v>87</v>
      </c>
    </row>
    <row r="522" s="13" customFormat="1">
      <c r="A522" s="13"/>
      <c r="B522" s="240"/>
      <c r="C522" s="241"/>
      <c r="D522" s="234" t="s">
        <v>236</v>
      </c>
      <c r="E522" s="242" t="s">
        <v>1</v>
      </c>
      <c r="F522" s="243" t="s">
        <v>785</v>
      </c>
      <c r="G522" s="241"/>
      <c r="H522" s="244">
        <v>490.39699999999999</v>
      </c>
      <c r="I522" s="245"/>
      <c r="J522" s="245"/>
      <c r="K522" s="241"/>
      <c r="L522" s="241"/>
      <c r="M522" s="246"/>
      <c r="N522" s="247"/>
      <c r="O522" s="248"/>
      <c r="P522" s="248"/>
      <c r="Q522" s="248"/>
      <c r="R522" s="248"/>
      <c r="S522" s="248"/>
      <c r="T522" s="248"/>
      <c r="U522" s="248"/>
      <c r="V522" s="248"/>
      <c r="W522" s="248"/>
      <c r="X522" s="249"/>
      <c r="Y522" s="13"/>
      <c r="Z522" s="13"/>
      <c r="AA522" s="13"/>
      <c r="AB522" s="13"/>
      <c r="AC522" s="13"/>
      <c r="AD522" s="13"/>
      <c r="AE522" s="13"/>
      <c r="AT522" s="250" t="s">
        <v>236</v>
      </c>
      <c r="AU522" s="250" t="s">
        <v>87</v>
      </c>
      <c r="AV522" s="13" t="s">
        <v>87</v>
      </c>
      <c r="AW522" s="13" t="s">
        <v>5</v>
      </c>
      <c r="AX522" s="13" t="s">
        <v>85</v>
      </c>
      <c r="AY522" s="250" t="s">
        <v>143</v>
      </c>
    </row>
    <row r="523" s="12" customFormat="1" ht="22.8" customHeight="1">
      <c r="A523" s="12"/>
      <c r="B523" s="203"/>
      <c r="C523" s="204"/>
      <c r="D523" s="205" t="s">
        <v>76</v>
      </c>
      <c r="E523" s="218" t="s">
        <v>786</v>
      </c>
      <c r="F523" s="218" t="s">
        <v>787</v>
      </c>
      <c r="G523" s="204"/>
      <c r="H523" s="204"/>
      <c r="I523" s="207"/>
      <c r="J523" s="207"/>
      <c r="K523" s="219">
        <f>BK523</f>
        <v>0</v>
      </c>
      <c r="L523" s="204"/>
      <c r="M523" s="209"/>
      <c r="N523" s="210"/>
      <c r="O523" s="211"/>
      <c r="P523" s="211"/>
      <c r="Q523" s="212">
        <f>SUM(Q524:Q526)</f>
        <v>0</v>
      </c>
      <c r="R523" s="212">
        <f>SUM(R524:R526)</f>
        <v>0</v>
      </c>
      <c r="S523" s="211"/>
      <c r="T523" s="213">
        <f>SUM(T524:T526)</f>
        <v>0</v>
      </c>
      <c r="U523" s="211"/>
      <c r="V523" s="213">
        <f>SUM(V524:V526)</f>
        <v>0</v>
      </c>
      <c r="W523" s="211"/>
      <c r="X523" s="214">
        <f>SUM(X524:X526)</f>
        <v>0</v>
      </c>
      <c r="Y523" s="12"/>
      <c r="Z523" s="12"/>
      <c r="AA523" s="12"/>
      <c r="AB523" s="12"/>
      <c r="AC523" s="12"/>
      <c r="AD523" s="12"/>
      <c r="AE523" s="12"/>
      <c r="AR523" s="215" t="s">
        <v>85</v>
      </c>
      <c r="AT523" s="216" t="s">
        <v>76</v>
      </c>
      <c r="AU523" s="216" t="s">
        <v>85</v>
      </c>
      <c r="AY523" s="215" t="s">
        <v>143</v>
      </c>
      <c r="BK523" s="217">
        <f>SUM(BK524:BK526)</f>
        <v>0</v>
      </c>
    </row>
    <row r="524" s="2" customFormat="1" ht="33" customHeight="1">
      <c r="A524" s="37"/>
      <c r="B524" s="38"/>
      <c r="C524" s="220" t="s">
        <v>788</v>
      </c>
      <c r="D524" s="220" t="s">
        <v>145</v>
      </c>
      <c r="E524" s="221" t="s">
        <v>789</v>
      </c>
      <c r="F524" s="222" t="s">
        <v>790</v>
      </c>
      <c r="G524" s="223" t="s">
        <v>311</v>
      </c>
      <c r="H524" s="224">
        <v>599.245</v>
      </c>
      <c r="I524" s="225"/>
      <c r="J524" s="225"/>
      <c r="K524" s="226">
        <f>ROUND(P524*H524,2)</f>
        <v>0</v>
      </c>
      <c r="L524" s="222" t="s">
        <v>149</v>
      </c>
      <c r="M524" s="43"/>
      <c r="N524" s="227" t="s">
        <v>1</v>
      </c>
      <c r="O524" s="228" t="s">
        <v>40</v>
      </c>
      <c r="P524" s="229">
        <f>I524+J524</f>
        <v>0</v>
      </c>
      <c r="Q524" s="229">
        <f>ROUND(I524*H524,2)</f>
        <v>0</v>
      </c>
      <c r="R524" s="229">
        <f>ROUND(J524*H524,2)</f>
        <v>0</v>
      </c>
      <c r="S524" s="90"/>
      <c r="T524" s="230">
        <f>S524*H524</f>
        <v>0</v>
      </c>
      <c r="U524" s="230">
        <v>0</v>
      </c>
      <c r="V524" s="230">
        <f>U524*H524</f>
        <v>0</v>
      </c>
      <c r="W524" s="230">
        <v>0</v>
      </c>
      <c r="X524" s="231">
        <f>W524*H524</f>
        <v>0</v>
      </c>
      <c r="Y524" s="37"/>
      <c r="Z524" s="37"/>
      <c r="AA524" s="37"/>
      <c r="AB524" s="37"/>
      <c r="AC524" s="37"/>
      <c r="AD524" s="37"/>
      <c r="AE524" s="37"/>
      <c r="AR524" s="232" t="s">
        <v>150</v>
      </c>
      <c r="AT524" s="232" t="s">
        <v>145</v>
      </c>
      <c r="AU524" s="232" t="s">
        <v>87</v>
      </c>
      <c r="AY524" s="16" t="s">
        <v>143</v>
      </c>
      <c r="BE524" s="233">
        <f>IF(O524="základní",K524,0)</f>
        <v>0</v>
      </c>
      <c r="BF524" s="233">
        <f>IF(O524="snížená",K524,0)</f>
        <v>0</v>
      </c>
      <c r="BG524" s="233">
        <f>IF(O524="zákl. přenesená",K524,0)</f>
        <v>0</v>
      </c>
      <c r="BH524" s="233">
        <f>IF(O524="sníž. přenesená",K524,0)</f>
        <v>0</v>
      </c>
      <c r="BI524" s="233">
        <f>IF(O524="nulová",K524,0)</f>
        <v>0</v>
      </c>
      <c r="BJ524" s="16" t="s">
        <v>85</v>
      </c>
      <c r="BK524" s="233">
        <f>ROUND(P524*H524,2)</f>
        <v>0</v>
      </c>
      <c r="BL524" s="16" t="s">
        <v>150</v>
      </c>
      <c r="BM524" s="232" t="s">
        <v>791</v>
      </c>
    </row>
    <row r="525" s="2" customFormat="1">
      <c r="A525" s="37"/>
      <c r="B525" s="38"/>
      <c r="C525" s="39"/>
      <c r="D525" s="234" t="s">
        <v>152</v>
      </c>
      <c r="E525" s="39"/>
      <c r="F525" s="235" t="s">
        <v>792</v>
      </c>
      <c r="G525" s="39"/>
      <c r="H525" s="39"/>
      <c r="I525" s="236"/>
      <c r="J525" s="236"/>
      <c r="K525" s="39"/>
      <c r="L525" s="39"/>
      <c r="M525" s="43"/>
      <c r="N525" s="237"/>
      <c r="O525" s="238"/>
      <c r="P525" s="90"/>
      <c r="Q525" s="90"/>
      <c r="R525" s="90"/>
      <c r="S525" s="90"/>
      <c r="T525" s="90"/>
      <c r="U525" s="90"/>
      <c r="V525" s="90"/>
      <c r="W525" s="90"/>
      <c r="X525" s="91"/>
      <c r="Y525" s="37"/>
      <c r="Z525" s="37"/>
      <c r="AA525" s="37"/>
      <c r="AB525" s="37"/>
      <c r="AC525" s="37"/>
      <c r="AD525" s="37"/>
      <c r="AE525" s="37"/>
      <c r="AT525" s="16" t="s">
        <v>152</v>
      </c>
      <c r="AU525" s="16" t="s">
        <v>87</v>
      </c>
    </row>
    <row r="526" s="2" customFormat="1">
      <c r="A526" s="37"/>
      <c r="B526" s="38"/>
      <c r="C526" s="39"/>
      <c r="D526" s="234" t="s">
        <v>154</v>
      </c>
      <c r="E526" s="39"/>
      <c r="F526" s="239" t="s">
        <v>793</v>
      </c>
      <c r="G526" s="39"/>
      <c r="H526" s="39"/>
      <c r="I526" s="236"/>
      <c r="J526" s="236"/>
      <c r="K526" s="39"/>
      <c r="L526" s="39"/>
      <c r="M526" s="43"/>
      <c r="N526" s="272"/>
      <c r="O526" s="273"/>
      <c r="P526" s="274"/>
      <c r="Q526" s="274"/>
      <c r="R526" s="274"/>
      <c r="S526" s="274"/>
      <c r="T526" s="274"/>
      <c r="U526" s="274"/>
      <c r="V526" s="274"/>
      <c r="W526" s="274"/>
      <c r="X526" s="275"/>
      <c r="Y526" s="37"/>
      <c r="Z526" s="37"/>
      <c r="AA526" s="37"/>
      <c r="AB526" s="37"/>
      <c r="AC526" s="37"/>
      <c r="AD526" s="37"/>
      <c r="AE526" s="37"/>
      <c r="AT526" s="16" t="s">
        <v>154</v>
      </c>
      <c r="AU526" s="16" t="s">
        <v>87</v>
      </c>
    </row>
    <row r="527" s="2" customFormat="1" ht="6.96" customHeight="1">
      <c r="A527" s="37"/>
      <c r="B527" s="65"/>
      <c r="C527" s="66"/>
      <c r="D527" s="66"/>
      <c r="E527" s="66"/>
      <c r="F527" s="66"/>
      <c r="G527" s="66"/>
      <c r="H527" s="66"/>
      <c r="I527" s="66"/>
      <c r="J527" s="66"/>
      <c r="K527" s="66"/>
      <c r="L527" s="66"/>
      <c r="M527" s="43"/>
      <c r="N527" s="37"/>
      <c r="P527" s="37"/>
      <c r="Q527" s="37"/>
      <c r="R527" s="37"/>
      <c r="S527" s="37"/>
      <c r="T527" s="37"/>
      <c r="U527" s="37"/>
      <c r="V527" s="37"/>
      <c r="W527" s="37"/>
      <c r="X527" s="37"/>
      <c r="Y527" s="37"/>
      <c r="Z527" s="37"/>
      <c r="AA527" s="37"/>
      <c r="AB527" s="37"/>
      <c r="AC527" s="37"/>
      <c r="AD527" s="37"/>
      <c r="AE527" s="37"/>
    </row>
  </sheetData>
  <sheetProtection sheet="1" autoFilter="0" formatColumns="0" formatRows="0" objects="1" scenarios="1" spinCount="100000" saltValue="94gmXNO0DyumJEeeK+bl0oGfbaKAWwy7uLG4mZLrmlcmsbghylqnajO8PFRed4hr2k4cYs4GZq9IWsBUmiSDeg==" hashValue="2Z1WA1QlcMb++TLQitydRPXFbM5+oB4UJLk67mzWnjYjekgAI6Bt5fKIoDuIVPAhUP5/ujAblXrLr2VbYzLauA==" algorithmName="SHA-512" password="CC35"/>
  <autoFilter ref="C124:L526"/>
  <mergeCells count="9">
    <mergeCell ref="E7:H7"/>
    <mergeCell ref="E9:H9"/>
    <mergeCell ref="E18:H18"/>
    <mergeCell ref="E27:H27"/>
    <mergeCell ref="E85:H85"/>
    <mergeCell ref="E87:H87"/>
    <mergeCell ref="E115:H115"/>
    <mergeCell ref="E117:H117"/>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90</v>
      </c>
    </row>
    <row r="3" s="1" customFormat="1" ht="6.96" customHeight="1">
      <c r="B3" s="136"/>
      <c r="C3" s="137"/>
      <c r="D3" s="137"/>
      <c r="E3" s="137"/>
      <c r="F3" s="137"/>
      <c r="G3" s="137"/>
      <c r="H3" s="137"/>
      <c r="I3" s="137"/>
      <c r="J3" s="137"/>
      <c r="K3" s="137"/>
      <c r="L3" s="137"/>
      <c r="M3" s="19"/>
      <c r="AT3" s="16" t="s">
        <v>87</v>
      </c>
    </row>
    <row r="4" s="1" customFormat="1" ht="24.96" customHeight="1">
      <c r="B4" s="19"/>
      <c r="D4" s="138" t="s">
        <v>103</v>
      </c>
      <c r="M4" s="19"/>
      <c r="N4" s="139" t="s">
        <v>11</v>
      </c>
      <c r="AT4" s="16" t="s">
        <v>4</v>
      </c>
    </row>
    <row r="5" s="1" customFormat="1" ht="6.96" customHeight="1">
      <c r="B5" s="19"/>
      <c r="M5" s="19"/>
    </row>
    <row r="6" s="1" customFormat="1" ht="12" customHeight="1">
      <c r="B6" s="19"/>
      <c r="D6" s="140" t="s">
        <v>17</v>
      </c>
      <c r="M6" s="19"/>
    </row>
    <row r="7" s="1" customFormat="1" ht="26.25" customHeight="1">
      <c r="B7" s="19"/>
      <c r="E7" s="141" t="str">
        <f>'Rekapitulace stavby'!K6</f>
        <v>Úprava uličního profilu Smetanovy ulice (úsek mezi ul. Chodská - Na Stráni)</v>
      </c>
      <c r="F7" s="140"/>
      <c r="G7" s="140"/>
      <c r="H7" s="140"/>
      <c r="M7" s="19"/>
    </row>
    <row r="8" s="2" customFormat="1" ht="12" customHeight="1">
      <c r="A8" s="37"/>
      <c r="B8" s="43"/>
      <c r="C8" s="37"/>
      <c r="D8" s="140" t="s">
        <v>104</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42" t="s">
        <v>794</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40" t="s">
        <v>19</v>
      </c>
      <c r="E11" s="37"/>
      <c r="F11" s="143" t="s">
        <v>1</v>
      </c>
      <c r="G11" s="37"/>
      <c r="H11" s="37"/>
      <c r="I11" s="140"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40" t="s">
        <v>21</v>
      </c>
      <c r="E12" s="37"/>
      <c r="F12" s="143" t="s">
        <v>15</v>
      </c>
      <c r="G12" s="37"/>
      <c r="H12" s="37"/>
      <c r="I12" s="140" t="s">
        <v>22</v>
      </c>
      <c r="J12" s="144" t="str">
        <f>'Rekapitulace stavby'!AN8</f>
        <v>7. 5. 2021</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40" t="s">
        <v>24</v>
      </c>
      <c r="E14" s="37"/>
      <c r="F14" s="37"/>
      <c r="G14" s="37"/>
      <c r="H14" s="37"/>
      <c r="I14" s="140" t="s">
        <v>25</v>
      </c>
      <c r="J14" s="143" t="s">
        <v>1</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26</v>
      </c>
      <c r="F15" s="37"/>
      <c r="G15" s="37"/>
      <c r="H15" s="37"/>
      <c r="I15" s="140" t="s">
        <v>27</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40" t="s">
        <v>28</v>
      </c>
      <c r="E17" s="37"/>
      <c r="F17" s="37"/>
      <c r="G17" s="37"/>
      <c r="H17" s="37"/>
      <c r="I17" s="140" t="s">
        <v>25</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40" t="s">
        <v>27</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40" t="s">
        <v>30</v>
      </c>
      <c r="E20" s="37"/>
      <c r="F20" s="37"/>
      <c r="G20" s="37"/>
      <c r="H20" s="37"/>
      <c r="I20" s="140" t="s">
        <v>25</v>
      </c>
      <c r="J20" s="143" t="s">
        <v>1</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31</v>
      </c>
      <c r="F21" s="37"/>
      <c r="G21" s="37"/>
      <c r="H21" s="37"/>
      <c r="I21" s="140" t="s">
        <v>27</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40" t="s">
        <v>32</v>
      </c>
      <c r="E23" s="37"/>
      <c r="F23" s="37"/>
      <c r="G23" s="37"/>
      <c r="H23" s="37"/>
      <c r="I23" s="140" t="s">
        <v>25</v>
      </c>
      <c r="J23" s="143" t="s">
        <v>1</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
        <v>33</v>
      </c>
      <c r="F24" s="37"/>
      <c r="G24" s="37"/>
      <c r="H24" s="37"/>
      <c r="I24" s="140" t="s">
        <v>27</v>
      </c>
      <c r="J24" s="143" t="s">
        <v>1</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40" t="s">
        <v>34</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45"/>
      <c r="B27" s="146"/>
      <c r="C27" s="145"/>
      <c r="D27" s="145"/>
      <c r="E27" s="147" t="s">
        <v>1</v>
      </c>
      <c r="F27" s="147"/>
      <c r="G27" s="147"/>
      <c r="H27" s="147"/>
      <c r="I27" s="145"/>
      <c r="J27" s="145"/>
      <c r="K27" s="145"/>
      <c r="L27" s="145"/>
      <c r="M27" s="148"/>
      <c r="S27" s="145"/>
      <c r="T27" s="145"/>
      <c r="U27" s="145"/>
      <c r="V27" s="145"/>
      <c r="W27" s="145"/>
      <c r="X27" s="145"/>
      <c r="Y27" s="145"/>
      <c r="Z27" s="145"/>
      <c r="AA27" s="145"/>
      <c r="AB27" s="145"/>
      <c r="AC27" s="145"/>
      <c r="AD27" s="145"/>
      <c r="AE27" s="145"/>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49"/>
      <c r="E29" s="149"/>
      <c r="F29" s="149"/>
      <c r="G29" s="149"/>
      <c r="H29" s="149"/>
      <c r="I29" s="149"/>
      <c r="J29" s="149"/>
      <c r="K29" s="149"/>
      <c r="L29" s="149"/>
      <c r="M29" s="62"/>
      <c r="S29" s="37"/>
      <c r="T29" s="37"/>
      <c r="U29" s="37"/>
      <c r="V29" s="37"/>
      <c r="W29" s="37"/>
      <c r="X29" s="37"/>
      <c r="Y29" s="37"/>
      <c r="Z29" s="37"/>
      <c r="AA29" s="37"/>
      <c r="AB29" s="37"/>
      <c r="AC29" s="37"/>
      <c r="AD29" s="37"/>
      <c r="AE29" s="37"/>
    </row>
    <row r="30" s="2" customFormat="1">
      <c r="A30" s="37"/>
      <c r="B30" s="43"/>
      <c r="C30" s="37"/>
      <c r="D30" s="37"/>
      <c r="E30" s="140" t="s">
        <v>106</v>
      </c>
      <c r="F30" s="37"/>
      <c r="G30" s="37"/>
      <c r="H30" s="37"/>
      <c r="I30" s="37"/>
      <c r="J30" s="37"/>
      <c r="K30" s="150">
        <f>I96</f>
        <v>0</v>
      </c>
      <c r="L30" s="37"/>
      <c r="M30" s="62"/>
      <c r="S30" s="37"/>
      <c r="T30" s="37"/>
      <c r="U30" s="37"/>
      <c r="V30" s="37"/>
      <c r="W30" s="37"/>
      <c r="X30" s="37"/>
      <c r="Y30" s="37"/>
      <c r="Z30" s="37"/>
      <c r="AA30" s="37"/>
      <c r="AB30" s="37"/>
      <c r="AC30" s="37"/>
      <c r="AD30" s="37"/>
      <c r="AE30" s="37"/>
    </row>
    <row r="31" s="2" customFormat="1">
      <c r="A31" s="37"/>
      <c r="B31" s="43"/>
      <c r="C31" s="37"/>
      <c r="D31" s="37"/>
      <c r="E31" s="140" t="s">
        <v>107</v>
      </c>
      <c r="F31" s="37"/>
      <c r="G31" s="37"/>
      <c r="H31" s="37"/>
      <c r="I31" s="37"/>
      <c r="J31" s="37"/>
      <c r="K31" s="150">
        <f>J96</f>
        <v>0</v>
      </c>
      <c r="L31" s="37"/>
      <c r="M31" s="62"/>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37"/>
      <c r="K32" s="152">
        <f>ROUND(K116, 2)</f>
        <v>0</v>
      </c>
      <c r="L32" s="37"/>
      <c r="M32" s="62"/>
      <c r="S32" s="37"/>
      <c r="T32" s="37"/>
      <c r="U32" s="37"/>
      <c r="V32" s="37"/>
      <c r="W32" s="37"/>
      <c r="X32" s="37"/>
      <c r="Y32" s="37"/>
      <c r="Z32" s="37"/>
      <c r="AA32" s="37"/>
      <c r="AB32" s="37"/>
      <c r="AC32" s="37"/>
      <c r="AD32" s="37"/>
      <c r="AE32" s="37"/>
    </row>
    <row r="33" s="2" customFormat="1" ht="6.96" customHeight="1">
      <c r="A33" s="37"/>
      <c r="B33" s="43"/>
      <c r="C33" s="37"/>
      <c r="D33" s="149"/>
      <c r="E33" s="149"/>
      <c r="F33" s="149"/>
      <c r="G33" s="149"/>
      <c r="H33" s="149"/>
      <c r="I33" s="149"/>
      <c r="J33" s="149"/>
      <c r="K33" s="149"/>
      <c r="L33" s="149"/>
      <c r="M33" s="62"/>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37"/>
      <c r="K34" s="153" t="s">
        <v>38</v>
      </c>
      <c r="L34" s="37"/>
      <c r="M34" s="62"/>
      <c r="S34" s="37"/>
      <c r="T34" s="37"/>
      <c r="U34" s="37"/>
      <c r="V34" s="37"/>
      <c r="W34" s="37"/>
      <c r="X34" s="37"/>
      <c r="Y34" s="37"/>
      <c r="Z34" s="37"/>
      <c r="AA34" s="37"/>
      <c r="AB34" s="37"/>
      <c r="AC34" s="37"/>
      <c r="AD34" s="37"/>
      <c r="AE34" s="37"/>
    </row>
    <row r="35" s="2" customFormat="1" ht="14.4" customHeight="1">
      <c r="A35" s="37"/>
      <c r="B35" s="43"/>
      <c r="C35" s="37"/>
      <c r="D35" s="154" t="s">
        <v>39</v>
      </c>
      <c r="E35" s="140" t="s">
        <v>40</v>
      </c>
      <c r="F35" s="150">
        <f>ROUND((SUM(BE116:BE156)),  2)</f>
        <v>0</v>
      </c>
      <c r="G35" s="37"/>
      <c r="H35" s="37"/>
      <c r="I35" s="155">
        <v>0.20999999999999999</v>
      </c>
      <c r="J35" s="37"/>
      <c r="K35" s="150">
        <f>ROUND(((SUM(BE116:BE156))*I35),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40" t="s">
        <v>41</v>
      </c>
      <c r="F36" s="150">
        <f>ROUND((SUM(BF116:BF156)),  2)</f>
        <v>0</v>
      </c>
      <c r="G36" s="37"/>
      <c r="H36" s="37"/>
      <c r="I36" s="155">
        <v>0.14999999999999999</v>
      </c>
      <c r="J36" s="37"/>
      <c r="K36" s="150">
        <f>ROUND(((SUM(BF116:BF156))*I36),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40" t="s">
        <v>42</v>
      </c>
      <c r="F37" s="150">
        <f>ROUND((SUM(BG116:BG156)),  2)</f>
        <v>0</v>
      </c>
      <c r="G37" s="37"/>
      <c r="H37" s="37"/>
      <c r="I37" s="155">
        <v>0.20999999999999999</v>
      </c>
      <c r="J37" s="37"/>
      <c r="K37" s="150">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40" t="s">
        <v>43</v>
      </c>
      <c r="F38" s="150">
        <f>ROUND((SUM(BH116:BH156)),  2)</f>
        <v>0</v>
      </c>
      <c r="G38" s="37"/>
      <c r="H38" s="37"/>
      <c r="I38" s="155">
        <v>0.14999999999999999</v>
      </c>
      <c r="J38" s="37"/>
      <c r="K38" s="150">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40" t="s">
        <v>44</v>
      </c>
      <c r="F39" s="150">
        <f>ROUND((SUM(BI116:BI156)),  2)</f>
        <v>0</v>
      </c>
      <c r="G39" s="37"/>
      <c r="H39" s="37"/>
      <c r="I39" s="155">
        <v>0</v>
      </c>
      <c r="J39" s="37"/>
      <c r="K39" s="150">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56"/>
      <c r="D41" s="157" t="s">
        <v>45</v>
      </c>
      <c r="E41" s="158"/>
      <c r="F41" s="158"/>
      <c r="G41" s="159" t="s">
        <v>46</v>
      </c>
      <c r="H41" s="160" t="s">
        <v>47</v>
      </c>
      <c r="I41" s="158"/>
      <c r="J41" s="158"/>
      <c r="K41" s="161">
        <f>SUM(K32:K39)</f>
        <v>0</v>
      </c>
      <c r="L41" s="162"/>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63" t="s">
        <v>48</v>
      </c>
      <c r="E50" s="164"/>
      <c r="F50" s="164"/>
      <c r="G50" s="163" t="s">
        <v>49</v>
      </c>
      <c r="H50" s="164"/>
      <c r="I50" s="164"/>
      <c r="J50" s="164"/>
      <c r="K50" s="164"/>
      <c r="L50" s="164"/>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65" t="s">
        <v>50</v>
      </c>
      <c r="E61" s="166"/>
      <c r="F61" s="167" t="s">
        <v>51</v>
      </c>
      <c r="G61" s="165" t="s">
        <v>50</v>
      </c>
      <c r="H61" s="166"/>
      <c r="I61" s="166"/>
      <c r="J61" s="168" t="s">
        <v>51</v>
      </c>
      <c r="K61" s="166"/>
      <c r="L61" s="166"/>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63" t="s">
        <v>52</v>
      </c>
      <c r="E65" s="169"/>
      <c r="F65" s="169"/>
      <c r="G65" s="163" t="s">
        <v>53</v>
      </c>
      <c r="H65" s="169"/>
      <c r="I65" s="169"/>
      <c r="J65" s="169"/>
      <c r="K65" s="169"/>
      <c r="L65" s="169"/>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65" t="s">
        <v>50</v>
      </c>
      <c r="E76" s="166"/>
      <c r="F76" s="167" t="s">
        <v>51</v>
      </c>
      <c r="G76" s="165" t="s">
        <v>50</v>
      </c>
      <c r="H76" s="166"/>
      <c r="I76" s="166"/>
      <c r="J76" s="168" t="s">
        <v>51</v>
      </c>
      <c r="K76" s="166"/>
      <c r="L76" s="166"/>
      <c r="M76" s="62"/>
      <c r="S76" s="37"/>
      <c r="T76" s="37"/>
      <c r="U76" s="37"/>
      <c r="V76" s="37"/>
      <c r="W76" s="37"/>
      <c r="X76" s="37"/>
      <c r="Y76" s="37"/>
      <c r="Z76" s="37"/>
      <c r="AA76" s="37"/>
      <c r="AB76" s="37"/>
      <c r="AC76" s="37"/>
      <c r="AD76" s="37"/>
      <c r="AE76" s="37"/>
    </row>
    <row r="77" s="2" customFormat="1" ht="14.4" customHeight="1">
      <c r="A77" s="37"/>
      <c r="B77" s="170"/>
      <c r="C77" s="171"/>
      <c r="D77" s="171"/>
      <c r="E77" s="171"/>
      <c r="F77" s="171"/>
      <c r="G77" s="171"/>
      <c r="H77" s="171"/>
      <c r="I77" s="171"/>
      <c r="J77" s="171"/>
      <c r="K77" s="171"/>
      <c r="L77" s="171"/>
      <c r="M77" s="62"/>
      <c r="S77" s="37"/>
      <c r="T77" s="37"/>
      <c r="U77" s="37"/>
      <c r="V77" s="37"/>
      <c r="W77" s="37"/>
      <c r="X77" s="37"/>
      <c r="Y77" s="37"/>
      <c r="Z77" s="37"/>
      <c r="AA77" s="37"/>
      <c r="AB77" s="37"/>
      <c r="AC77" s="37"/>
      <c r="AD77" s="37"/>
      <c r="AE77" s="37"/>
    </row>
    <row r="81" s="2" customFormat="1" ht="6.96" customHeight="1">
      <c r="A81" s="37"/>
      <c r="B81" s="172"/>
      <c r="C81" s="173"/>
      <c r="D81" s="173"/>
      <c r="E81" s="173"/>
      <c r="F81" s="173"/>
      <c r="G81" s="173"/>
      <c r="H81" s="173"/>
      <c r="I81" s="173"/>
      <c r="J81" s="173"/>
      <c r="K81" s="173"/>
      <c r="L81" s="173"/>
      <c r="M81" s="62"/>
      <c r="S81" s="37"/>
      <c r="T81" s="37"/>
      <c r="U81" s="37"/>
      <c r="V81" s="37"/>
      <c r="W81" s="37"/>
      <c r="X81" s="37"/>
      <c r="Y81" s="37"/>
      <c r="Z81" s="37"/>
      <c r="AA81" s="37"/>
      <c r="AB81" s="37"/>
      <c r="AC81" s="37"/>
      <c r="AD81" s="37"/>
      <c r="AE81" s="37"/>
    </row>
    <row r="82" s="2" customFormat="1" ht="24.96" customHeight="1">
      <c r="A82" s="37"/>
      <c r="B82" s="38"/>
      <c r="C82" s="22" t="s">
        <v>108</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26.25" customHeight="1">
      <c r="A85" s="37"/>
      <c r="B85" s="38"/>
      <c r="C85" s="39"/>
      <c r="D85" s="39"/>
      <c r="E85" s="174" t="str">
        <f>E7</f>
        <v>Úprava uličního profilu Smetanovy ulice (úsek mezi ul. Chodská - Na Stráni)</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104</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SO 151 - DIO</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Tachov</v>
      </c>
      <c r="G89" s="39"/>
      <c r="H89" s="39"/>
      <c r="I89" s="31" t="s">
        <v>22</v>
      </c>
      <c r="J89" s="78" t="str">
        <f>IF(J12="","",J12)</f>
        <v>7. 5. 2021</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Město Tachov</v>
      </c>
      <c r="G91" s="39"/>
      <c r="H91" s="39"/>
      <c r="I91" s="31" t="s">
        <v>30</v>
      </c>
      <c r="J91" s="35" t="str">
        <f>E21</f>
        <v>Ing. Václav Lacyk</v>
      </c>
      <c r="K91" s="39"/>
      <c r="L91" s="39"/>
      <c r="M91" s="62"/>
      <c r="S91" s="37"/>
      <c r="T91" s="37"/>
      <c r="U91" s="37"/>
      <c r="V91" s="37"/>
      <c r="W91" s="37"/>
      <c r="X91" s="37"/>
      <c r="Y91" s="37"/>
      <c r="Z91" s="37"/>
      <c r="AA91" s="37"/>
      <c r="AB91" s="37"/>
      <c r="AC91" s="37"/>
      <c r="AD91" s="37"/>
      <c r="AE91" s="37"/>
    </row>
    <row r="92" s="2" customFormat="1" ht="25.65" customHeight="1">
      <c r="A92" s="37"/>
      <c r="B92" s="38"/>
      <c r="C92" s="31" t="s">
        <v>28</v>
      </c>
      <c r="D92" s="39"/>
      <c r="E92" s="39"/>
      <c r="F92" s="26" t="str">
        <f>IF(E18="","",E18)</f>
        <v>Vyplň údaj</v>
      </c>
      <c r="G92" s="39"/>
      <c r="H92" s="39"/>
      <c r="I92" s="31" t="s">
        <v>32</v>
      </c>
      <c r="J92" s="35" t="str">
        <f>E24</f>
        <v>D PROJEKT PLZEŇ Nedvěd s.r.o.</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75" t="s">
        <v>109</v>
      </c>
      <c r="D94" s="176"/>
      <c r="E94" s="176"/>
      <c r="F94" s="176"/>
      <c r="G94" s="176"/>
      <c r="H94" s="176"/>
      <c r="I94" s="177" t="s">
        <v>110</v>
      </c>
      <c r="J94" s="177" t="s">
        <v>111</v>
      </c>
      <c r="K94" s="177" t="s">
        <v>112</v>
      </c>
      <c r="L94" s="176"/>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78" t="s">
        <v>113</v>
      </c>
      <c r="D96" s="39"/>
      <c r="E96" s="39"/>
      <c r="F96" s="39"/>
      <c r="G96" s="39"/>
      <c r="H96" s="39"/>
      <c r="I96" s="109">
        <f>Q116</f>
        <v>0</v>
      </c>
      <c r="J96" s="109">
        <f>R116</f>
        <v>0</v>
      </c>
      <c r="K96" s="109">
        <f>K116</f>
        <v>0</v>
      </c>
      <c r="L96" s="39"/>
      <c r="M96" s="62"/>
      <c r="S96" s="37"/>
      <c r="T96" s="37"/>
      <c r="U96" s="37"/>
      <c r="V96" s="37"/>
      <c r="W96" s="37"/>
      <c r="X96" s="37"/>
      <c r="Y96" s="37"/>
      <c r="Z96" s="37"/>
      <c r="AA96" s="37"/>
      <c r="AB96" s="37"/>
      <c r="AC96" s="37"/>
      <c r="AD96" s="37"/>
      <c r="AE96" s="37"/>
      <c r="AU96" s="16" t="s">
        <v>114</v>
      </c>
    </row>
    <row r="97" s="2" customFormat="1" ht="21.84" customHeight="1">
      <c r="A97" s="37"/>
      <c r="B97" s="38"/>
      <c r="C97" s="39"/>
      <c r="D97" s="39"/>
      <c r="E97" s="39"/>
      <c r="F97" s="39"/>
      <c r="G97" s="39"/>
      <c r="H97" s="39"/>
      <c r="I97" s="39"/>
      <c r="J97" s="39"/>
      <c r="K97" s="39"/>
      <c r="L97" s="39"/>
      <c r="M97" s="62"/>
      <c r="S97" s="37"/>
      <c r="T97" s="37"/>
      <c r="U97" s="37"/>
      <c r="V97" s="37"/>
      <c r="W97" s="37"/>
      <c r="X97" s="37"/>
      <c r="Y97" s="37"/>
      <c r="Z97" s="37"/>
      <c r="AA97" s="37"/>
      <c r="AB97" s="37"/>
      <c r="AC97" s="37"/>
      <c r="AD97" s="37"/>
      <c r="AE97" s="37"/>
    </row>
    <row r="98" s="2" customFormat="1" ht="6.96" customHeight="1">
      <c r="A98" s="37"/>
      <c r="B98" s="65"/>
      <c r="C98" s="66"/>
      <c r="D98" s="66"/>
      <c r="E98" s="66"/>
      <c r="F98" s="66"/>
      <c r="G98" s="66"/>
      <c r="H98" s="66"/>
      <c r="I98" s="66"/>
      <c r="J98" s="66"/>
      <c r="K98" s="66"/>
      <c r="L98" s="66"/>
      <c r="M98" s="62"/>
      <c r="S98" s="37"/>
      <c r="T98" s="37"/>
      <c r="U98" s="37"/>
      <c r="V98" s="37"/>
      <c r="W98" s="37"/>
      <c r="X98" s="37"/>
      <c r="Y98" s="37"/>
      <c r="Z98" s="37"/>
      <c r="AA98" s="37"/>
      <c r="AB98" s="37"/>
      <c r="AC98" s="37"/>
      <c r="AD98" s="37"/>
      <c r="AE98" s="37"/>
    </row>
    <row r="102" s="2" customFormat="1" ht="6.96" customHeight="1">
      <c r="A102" s="37"/>
      <c r="B102" s="67"/>
      <c r="C102" s="68"/>
      <c r="D102" s="68"/>
      <c r="E102" s="68"/>
      <c r="F102" s="68"/>
      <c r="G102" s="68"/>
      <c r="H102" s="68"/>
      <c r="I102" s="68"/>
      <c r="J102" s="68"/>
      <c r="K102" s="68"/>
      <c r="L102" s="68"/>
      <c r="M102" s="62"/>
      <c r="S102" s="37"/>
      <c r="T102" s="37"/>
      <c r="U102" s="37"/>
      <c r="V102" s="37"/>
      <c r="W102" s="37"/>
      <c r="X102" s="37"/>
      <c r="Y102" s="37"/>
      <c r="Z102" s="37"/>
      <c r="AA102" s="37"/>
      <c r="AB102" s="37"/>
      <c r="AC102" s="37"/>
      <c r="AD102" s="37"/>
      <c r="AE102" s="37"/>
    </row>
    <row r="103" s="2" customFormat="1" ht="24.96" customHeight="1">
      <c r="A103" s="37"/>
      <c r="B103" s="38"/>
      <c r="C103" s="22" t="s">
        <v>124</v>
      </c>
      <c r="D103" s="39"/>
      <c r="E103" s="39"/>
      <c r="F103" s="39"/>
      <c r="G103" s="39"/>
      <c r="H103" s="39"/>
      <c r="I103" s="39"/>
      <c r="J103" s="39"/>
      <c r="K103" s="39"/>
      <c r="L103" s="39"/>
      <c r="M103" s="62"/>
      <c r="S103" s="37"/>
      <c r="T103" s="37"/>
      <c r="U103" s="37"/>
      <c r="V103" s="37"/>
      <c r="W103" s="37"/>
      <c r="X103" s="37"/>
      <c r="Y103" s="37"/>
      <c r="Z103" s="37"/>
      <c r="AA103" s="37"/>
      <c r="AB103" s="37"/>
      <c r="AC103" s="37"/>
      <c r="AD103" s="37"/>
      <c r="AE103" s="37"/>
    </row>
    <row r="104" s="2" customFormat="1" ht="6.96" customHeight="1">
      <c r="A104" s="37"/>
      <c r="B104" s="38"/>
      <c r="C104" s="39"/>
      <c r="D104" s="39"/>
      <c r="E104" s="39"/>
      <c r="F104" s="39"/>
      <c r="G104" s="39"/>
      <c r="H104" s="39"/>
      <c r="I104" s="39"/>
      <c r="J104" s="39"/>
      <c r="K104" s="39"/>
      <c r="L104" s="39"/>
      <c r="M104" s="62"/>
      <c r="S104" s="37"/>
      <c r="T104" s="37"/>
      <c r="U104" s="37"/>
      <c r="V104" s="37"/>
      <c r="W104" s="37"/>
      <c r="X104" s="37"/>
      <c r="Y104" s="37"/>
      <c r="Z104" s="37"/>
      <c r="AA104" s="37"/>
      <c r="AB104" s="37"/>
      <c r="AC104" s="37"/>
      <c r="AD104" s="37"/>
      <c r="AE104" s="37"/>
    </row>
    <row r="105" s="2" customFormat="1" ht="12" customHeight="1">
      <c r="A105" s="37"/>
      <c r="B105" s="38"/>
      <c r="C105" s="31" t="s">
        <v>17</v>
      </c>
      <c r="D105" s="39"/>
      <c r="E105" s="39"/>
      <c r="F105" s="39"/>
      <c r="G105" s="39"/>
      <c r="H105" s="39"/>
      <c r="I105" s="39"/>
      <c r="J105" s="39"/>
      <c r="K105" s="39"/>
      <c r="L105" s="39"/>
      <c r="M105" s="62"/>
      <c r="S105" s="37"/>
      <c r="T105" s="37"/>
      <c r="U105" s="37"/>
      <c r="V105" s="37"/>
      <c r="W105" s="37"/>
      <c r="X105" s="37"/>
      <c r="Y105" s="37"/>
      <c r="Z105" s="37"/>
      <c r="AA105" s="37"/>
      <c r="AB105" s="37"/>
      <c r="AC105" s="37"/>
      <c r="AD105" s="37"/>
      <c r="AE105" s="37"/>
    </row>
    <row r="106" s="2" customFormat="1" ht="26.25" customHeight="1">
      <c r="A106" s="37"/>
      <c r="B106" s="38"/>
      <c r="C106" s="39"/>
      <c r="D106" s="39"/>
      <c r="E106" s="174" t="str">
        <f>E7</f>
        <v>Úprava uličního profilu Smetanovy ulice (úsek mezi ul. Chodská - Na Stráni)</v>
      </c>
      <c r="F106" s="31"/>
      <c r="G106" s="31"/>
      <c r="H106" s="31"/>
      <c r="I106" s="39"/>
      <c r="J106" s="39"/>
      <c r="K106" s="39"/>
      <c r="L106" s="39"/>
      <c r="M106" s="62"/>
      <c r="S106" s="37"/>
      <c r="T106" s="37"/>
      <c r="U106" s="37"/>
      <c r="V106" s="37"/>
      <c r="W106" s="37"/>
      <c r="X106" s="37"/>
      <c r="Y106" s="37"/>
      <c r="Z106" s="37"/>
      <c r="AA106" s="37"/>
      <c r="AB106" s="37"/>
      <c r="AC106" s="37"/>
      <c r="AD106" s="37"/>
      <c r="AE106" s="37"/>
    </row>
    <row r="107" s="2" customFormat="1" ht="12" customHeight="1">
      <c r="A107" s="37"/>
      <c r="B107" s="38"/>
      <c r="C107" s="31" t="s">
        <v>104</v>
      </c>
      <c r="D107" s="39"/>
      <c r="E107" s="39"/>
      <c r="F107" s="39"/>
      <c r="G107" s="39"/>
      <c r="H107" s="39"/>
      <c r="I107" s="39"/>
      <c r="J107" s="39"/>
      <c r="K107" s="39"/>
      <c r="L107" s="39"/>
      <c r="M107" s="62"/>
      <c r="S107" s="37"/>
      <c r="T107" s="37"/>
      <c r="U107" s="37"/>
      <c r="V107" s="37"/>
      <c r="W107" s="37"/>
      <c r="X107" s="37"/>
      <c r="Y107" s="37"/>
      <c r="Z107" s="37"/>
      <c r="AA107" s="37"/>
      <c r="AB107" s="37"/>
      <c r="AC107" s="37"/>
      <c r="AD107" s="37"/>
      <c r="AE107" s="37"/>
    </row>
    <row r="108" s="2" customFormat="1" ht="16.5" customHeight="1">
      <c r="A108" s="37"/>
      <c r="B108" s="38"/>
      <c r="C108" s="39"/>
      <c r="D108" s="39"/>
      <c r="E108" s="75" t="str">
        <f>E9</f>
        <v>SO 151 - DIO</v>
      </c>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6.96" customHeight="1">
      <c r="A109" s="37"/>
      <c r="B109" s="38"/>
      <c r="C109" s="39"/>
      <c r="D109" s="39"/>
      <c r="E109" s="39"/>
      <c r="F109" s="39"/>
      <c r="G109" s="39"/>
      <c r="H109" s="39"/>
      <c r="I109" s="39"/>
      <c r="J109" s="39"/>
      <c r="K109" s="39"/>
      <c r="L109" s="39"/>
      <c r="M109" s="62"/>
      <c r="S109" s="37"/>
      <c r="T109" s="37"/>
      <c r="U109" s="37"/>
      <c r="V109" s="37"/>
      <c r="W109" s="37"/>
      <c r="X109" s="37"/>
      <c r="Y109" s="37"/>
      <c r="Z109" s="37"/>
      <c r="AA109" s="37"/>
      <c r="AB109" s="37"/>
      <c r="AC109" s="37"/>
      <c r="AD109" s="37"/>
      <c r="AE109" s="37"/>
    </row>
    <row r="110" s="2" customFormat="1" ht="12" customHeight="1">
      <c r="A110" s="37"/>
      <c r="B110" s="38"/>
      <c r="C110" s="31" t="s">
        <v>21</v>
      </c>
      <c r="D110" s="39"/>
      <c r="E110" s="39"/>
      <c r="F110" s="26" t="str">
        <f>F12</f>
        <v>Tachov</v>
      </c>
      <c r="G110" s="39"/>
      <c r="H110" s="39"/>
      <c r="I110" s="31" t="s">
        <v>22</v>
      </c>
      <c r="J110" s="78" t="str">
        <f>IF(J12="","",J12)</f>
        <v>7. 5. 2021</v>
      </c>
      <c r="K110" s="39"/>
      <c r="L110" s="39"/>
      <c r="M110" s="62"/>
      <c r="S110" s="37"/>
      <c r="T110" s="37"/>
      <c r="U110" s="37"/>
      <c r="V110" s="37"/>
      <c r="W110" s="37"/>
      <c r="X110" s="37"/>
      <c r="Y110" s="37"/>
      <c r="Z110" s="37"/>
      <c r="AA110" s="37"/>
      <c r="AB110" s="37"/>
      <c r="AC110" s="37"/>
      <c r="AD110" s="37"/>
      <c r="AE110" s="37"/>
    </row>
    <row r="111" s="2" customFormat="1" ht="6.96" customHeight="1">
      <c r="A111" s="37"/>
      <c r="B111" s="38"/>
      <c r="C111" s="39"/>
      <c r="D111" s="39"/>
      <c r="E111" s="39"/>
      <c r="F111" s="39"/>
      <c r="G111" s="39"/>
      <c r="H111" s="39"/>
      <c r="I111" s="39"/>
      <c r="J111" s="39"/>
      <c r="K111" s="39"/>
      <c r="L111" s="39"/>
      <c r="M111" s="62"/>
      <c r="S111" s="37"/>
      <c r="T111" s="37"/>
      <c r="U111" s="37"/>
      <c r="V111" s="37"/>
      <c r="W111" s="37"/>
      <c r="X111" s="37"/>
      <c r="Y111" s="37"/>
      <c r="Z111" s="37"/>
      <c r="AA111" s="37"/>
      <c r="AB111" s="37"/>
      <c r="AC111" s="37"/>
      <c r="AD111" s="37"/>
      <c r="AE111" s="37"/>
    </row>
    <row r="112" s="2" customFormat="1" ht="15.15" customHeight="1">
      <c r="A112" s="37"/>
      <c r="B112" s="38"/>
      <c r="C112" s="31" t="s">
        <v>24</v>
      </c>
      <c r="D112" s="39"/>
      <c r="E112" s="39"/>
      <c r="F112" s="26" t="str">
        <f>E15</f>
        <v>Město Tachov</v>
      </c>
      <c r="G112" s="39"/>
      <c r="H112" s="39"/>
      <c r="I112" s="31" t="s">
        <v>30</v>
      </c>
      <c r="J112" s="35" t="str">
        <f>E21</f>
        <v>Ing. Václav Lacyk</v>
      </c>
      <c r="K112" s="39"/>
      <c r="L112" s="39"/>
      <c r="M112" s="62"/>
      <c r="S112" s="37"/>
      <c r="T112" s="37"/>
      <c r="U112" s="37"/>
      <c r="V112" s="37"/>
      <c r="W112" s="37"/>
      <c r="X112" s="37"/>
      <c r="Y112" s="37"/>
      <c r="Z112" s="37"/>
      <c r="AA112" s="37"/>
      <c r="AB112" s="37"/>
      <c r="AC112" s="37"/>
      <c r="AD112" s="37"/>
      <c r="AE112" s="37"/>
    </row>
    <row r="113" s="2" customFormat="1" ht="25.65" customHeight="1">
      <c r="A113" s="37"/>
      <c r="B113" s="38"/>
      <c r="C113" s="31" t="s">
        <v>28</v>
      </c>
      <c r="D113" s="39"/>
      <c r="E113" s="39"/>
      <c r="F113" s="26" t="str">
        <f>IF(E18="","",E18)</f>
        <v>Vyplň údaj</v>
      </c>
      <c r="G113" s="39"/>
      <c r="H113" s="39"/>
      <c r="I113" s="31" t="s">
        <v>32</v>
      </c>
      <c r="J113" s="35" t="str">
        <f>E24</f>
        <v>D PROJEKT PLZEŇ Nedvěd s.r.o.</v>
      </c>
      <c r="K113" s="39"/>
      <c r="L113" s="39"/>
      <c r="M113" s="62"/>
      <c r="S113" s="37"/>
      <c r="T113" s="37"/>
      <c r="U113" s="37"/>
      <c r="V113" s="37"/>
      <c r="W113" s="37"/>
      <c r="X113" s="37"/>
      <c r="Y113" s="37"/>
      <c r="Z113" s="37"/>
      <c r="AA113" s="37"/>
      <c r="AB113" s="37"/>
      <c r="AC113" s="37"/>
      <c r="AD113" s="37"/>
      <c r="AE113" s="37"/>
    </row>
    <row r="114" s="2" customFormat="1" ht="10.32" customHeight="1">
      <c r="A114" s="37"/>
      <c r="B114" s="38"/>
      <c r="C114" s="39"/>
      <c r="D114" s="39"/>
      <c r="E114" s="39"/>
      <c r="F114" s="39"/>
      <c r="G114" s="39"/>
      <c r="H114" s="39"/>
      <c r="I114" s="39"/>
      <c r="J114" s="39"/>
      <c r="K114" s="39"/>
      <c r="L114" s="39"/>
      <c r="M114" s="62"/>
      <c r="S114" s="37"/>
      <c r="T114" s="37"/>
      <c r="U114" s="37"/>
      <c r="V114" s="37"/>
      <c r="W114" s="37"/>
      <c r="X114" s="37"/>
      <c r="Y114" s="37"/>
      <c r="Z114" s="37"/>
      <c r="AA114" s="37"/>
      <c r="AB114" s="37"/>
      <c r="AC114" s="37"/>
      <c r="AD114" s="37"/>
      <c r="AE114" s="37"/>
    </row>
    <row r="115" s="11" customFormat="1" ht="29.28" customHeight="1">
      <c r="A115" s="191"/>
      <c r="B115" s="192"/>
      <c r="C115" s="193" t="s">
        <v>125</v>
      </c>
      <c r="D115" s="194" t="s">
        <v>60</v>
      </c>
      <c r="E115" s="194" t="s">
        <v>56</v>
      </c>
      <c r="F115" s="194" t="s">
        <v>57</v>
      </c>
      <c r="G115" s="194" t="s">
        <v>126</v>
      </c>
      <c r="H115" s="194" t="s">
        <v>127</v>
      </c>
      <c r="I115" s="194" t="s">
        <v>128</v>
      </c>
      <c r="J115" s="194" t="s">
        <v>129</v>
      </c>
      <c r="K115" s="194" t="s">
        <v>112</v>
      </c>
      <c r="L115" s="195" t="s">
        <v>130</v>
      </c>
      <c r="M115" s="196"/>
      <c r="N115" s="99" t="s">
        <v>1</v>
      </c>
      <c r="O115" s="100" t="s">
        <v>39</v>
      </c>
      <c r="P115" s="100" t="s">
        <v>131</v>
      </c>
      <c r="Q115" s="100" t="s">
        <v>132</v>
      </c>
      <c r="R115" s="100" t="s">
        <v>133</v>
      </c>
      <c r="S115" s="100" t="s">
        <v>134</v>
      </c>
      <c r="T115" s="100" t="s">
        <v>135</v>
      </c>
      <c r="U115" s="100" t="s">
        <v>136</v>
      </c>
      <c r="V115" s="100" t="s">
        <v>137</v>
      </c>
      <c r="W115" s="100" t="s">
        <v>138</v>
      </c>
      <c r="X115" s="101" t="s">
        <v>139</v>
      </c>
      <c r="Y115" s="191"/>
      <c r="Z115" s="191"/>
      <c r="AA115" s="191"/>
      <c r="AB115" s="191"/>
      <c r="AC115" s="191"/>
      <c r="AD115" s="191"/>
      <c r="AE115" s="191"/>
    </row>
    <row r="116" s="2" customFormat="1" ht="22.8" customHeight="1">
      <c r="A116" s="37"/>
      <c r="B116" s="38"/>
      <c r="C116" s="106" t="s">
        <v>140</v>
      </c>
      <c r="D116" s="39"/>
      <c r="E116" s="39"/>
      <c r="F116" s="39"/>
      <c r="G116" s="39"/>
      <c r="H116" s="39"/>
      <c r="I116" s="39"/>
      <c r="J116" s="39"/>
      <c r="K116" s="197">
        <f>BK116</f>
        <v>0</v>
      </c>
      <c r="L116" s="39"/>
      <c r="M116" s="43"/>
      <c r="N116" s="102"/>
      <c r="O116" s="198"/>
      <c r="P116" s="103"/>
      <c r="Q116" s="199">
        <f>SUM(Q117:Q156)</f>
        <v>0</v>
      </c>
      <c r="R116" s="199">
        <f>SUM(R117:R156)</f>
        <v>0</v>
      </c>
      <c r="S116" s="103"/>
      <c r="T116" s="200">
        <f>SUM(T117:T156)</f>
        <v>0</v>
      </c>
      <c r="U116" s="103"/>
      <c r="V116" s="200">
        <f>SUM(V117:V156)</f>
        <v>0</v>
      </c>
      <c r="W116" s="103"/>
      <c r="X116" s="201">
        <f>SUM(X117:X156)</f>
        <v>0</v>
      </c>
      <c r="Y116" s="37"/>
      <c r="Z116" s="37"/>
      <c r="AA116" s="37"/>
      <c r="AB116" s="37"/>
      <c r="AC116" s="37"/>
      <c r="AD116" s="37"/>
      <c r="AE116" s="37"/>
      <c r="AT116" s="16" t="s">
        <v>76</v>
      </c>
      <c r="AU116" s="16" t="s">
        <v>114</v>
      </c>
      <c r="BK116" s="202">
        <f>SUM(BK117:BK156)</f>
        <v>0</v>
      </c>
    </row>
    <row r="117" s="2" customFormat="1" ht="24.15" customHeight="1">
      <c r="A117" s="37"/>
      <c r="B117" s="38"/>
      <c r="C117" s="220" t="s">
        <v>85</v>
      </c>
      <c r="D117" s="220" t="s">
        <v>145</v>
      </c>
      <c r="E117" s="221" t="s">
        <v>795</v>
      </c>
      <c r="F117" s="222" t="s">
        <v>468</v>
      </c>
      <c r="G117" s="223" t="s">
        <v>148</v>
      </c>
      <c r="H117" s="224">
        <v>375</v>
      </c>
      <c r="I117" s="225"/>
      <c r="J117" s="225"/>
      <c r="K117" s="226">
        <f>ROUND(P117*H117,2)</f>
        <v>0</v>
      </c>
      <c r="L117" s="222" t="s">
        <v>224</v>
      </c>
      <c r="M117" s="43"/>
      <c r="N117" s="227" t="s">
        <v>1</v>
      </c>
      <c r="O117" s="228" t="s">
        <v>40</v>
      </c>
      <c r="P117" s="229">
        <f>I117+J117</f>
        <v>0</v>
      </c>
      <c r="Q117" s="229">
        <f>ROUND(I117*H117,2)</f>
        <v>0</v>
      </c>
      <c r="R117" s="229">
        <f>ROUND(J117*H117,2)</f>
        <v>0</v>
      </c>
      <c r="S117" s="90"/>
      <c r="T117" s="230">
        <f>S117*H117</f>
        <v>0</v>
      </c>
      <c r="U117" s="230">
        <v>0</v>
      </c>
      <c r="V117" s="230">
        <f>U117*H117</f>
        <v>0</v>
      </c>
      <c r="W117" s="230">
        <v>0</v>
      </c>
      <c r="X117" s="231">
        <f>W117*H117</f>
        <v>0</v>
      </c>
      <c r="Y117" s="37"/>
      <c r="Z117" s="37"/>
      <c r="AA117" s="37"/>
      <c r="AB117" s="37"/>
      <c r="AC117" s="37"/>
      <c r="AD117" s="37"/>
      <c r="AE117" s="37"/>
      <c r="AR117" s="232" t="s">
        <v>150</v>
      </c>
      <c r="AT117" s="232" t="s">
        <v>145</v>
      </c>
      <c r="AU117" s="232" t="s">
        <v>77</v>
      </c>
      <c r="AY117" s="16" t="s">
        <v>143</v>
      </c>
      <c r="BE117" s="233">
        <f>IF(O117="základní",K117,0)</f>
        <v>0</v>
      </c>
      <c r="BF117" s="233">
        <f>IF(O117="snížená",K117,0)</f>
        <v>0</v>
      </c>
      <c r="BG117" s="233">
        <f>IF(O117="zákl. přenesená",K117,0)</f>
        <v>0</v>
      </c>
      <c r="BH117" s="233">
        <f>IF(O117="sníž. přenesená",K117,0)</f>
        <v>0</v>
      </c>
      <c r="BI117" s="233">
        <f>IF(O117="nulová",K117,0)</f>
        <v>0</v>
      </c>
      <c r="BJ117" s="16" t="s">
        <v>85</v>
      </c>
      <c r="BK117" s="233">
        <f>ROUND(P117*H117,2)</f>
        <v>0</v>
      </c>
      <c r="BL117" s="16" t="s">
        <v>150</v>
      </c>
      <c r="BM117" s="232" t="s">
        <v>796</v>
      </c>
    </row>
    <row r="118" s="2" customFormat="1">
      <c r="A118" s="37"/>
      <c r="B118" s="38"/>
      <c r="C118" s="39"/>
      <c r="D118" s="234" t="s">
        <v>152</v>
      </c>
      <c r="E118" s="39"/>
      <c r="F118" s="235" t="s">
        <v>470</v>
      </c>
      <c r="G118" s="39"/>
      <c r="H118" s="39"/>
      <c r="I118" s="236"/>
      <c r="J118" s="236"/>
      <c r="K118" s="39"/>
      <c r="L118" s="39"/>
      <c r="M118" s="43"/>
      <c r="N118" s="237"/>
      <c r="O118" s="238"/>
      <c r="P118" s="90"/>
      <c r="Q118" s="90"/>
      <c r="R118" s="90"/>
      <c r="S118" s="90"/>
      <c r="T118" s="90"/>
      <c r="U118" s="90"/>
      <c r="V118" s="90"/>
      <c r="W118" s="90"/>
      <c r="X118" s="91"/>
      <c r="Y118" s="37"/>
      <c r="Z118" s="37"/>
      <c r="AA118" s="37"/>
      <c r="AB118" s="37"/>
      <c r="AC118" s="37"/>
      <c r="AD118" s="37"/>
      <c r="AE118" s="37"/>
      <c r="AT118" s="16" t="s">
        <v>152</v>
      </c>
      <c r="AU118" s="16" t="s">
        <v>77</v>
      </c>
    </row>
    <row r="119" s="2" customFormat="1">
      <c r="A119" s="37"/>
      <c r="B119" s="38"/>
      <c r="C119" s="39"/>
      <c r="D119" s="234" t="s">
        <v>161</v>
      </c>
      <c r="E119" s="39"/>
      <c r="F119" s="239" t="s">
        <v>797</v>
      </c>
      <c r="G119" s="39"/>
      <c r="H119" s="39"/>
      <c r="I119" s="236"/>
      <c r="J119" s="236"/>
      <c r="K119" s="39"/>
      <c r="L119" s="39"/>
      <c r="M119" s="43"/>
      <c r="N119" s="237"/>
      <c r="O119" s="238"/>
      <c r="P119" s="90"/>
      <c r="Q119" s="90"/>
      <c r="R119" s="90"/>
      <c r="S119" s="90"/>
      <c r="T119" s="90"/>
      <c r="U119" s="90"/>
      <c r="V119" s="90"/>
      <c r="W119" s="90"/>
      <c r="X119" s="91"/>
      <c r="Y119" s="37"/>
      <c r="Z119" s="37"/>
      <c r="AA119" s="37"/>
      <c r="AB119" s="37"/>
      <c r="AC119" s="37"/>
      <c r="AD119" s="37"/>
      <c r="AE119" s="37"/>
      <c r="AT119" s="16" t="s">
        <v>161</v>
      </c>
      <c r="AU119" s="16" t="s">
        <v>77</v>
      </c>
    </row>
    <row r="120" s="13" customFormat="1">
      <c r="A120" s="13"/>
      <c r="B120" s="240"/>
      <c r="C120" s="241"/>
      <c r="D120" s="234" t="s">
        <v>236</v>
      </c>
      <c r="E120" s="242" t="s">
        <v>1</v>
      </c>
      <c r="F120" s="243" t="s">
        <v>798</v>
      </c>
      <c r="G120" s="241"/>
      <c r="H120" s="244">
        <v>375</v>
      </c>
      <c r="I120" s="245"/>
      <c r="J120" s="245"/>
      <c r="K120" s="241"/>
      <c r="L120" s="241"/>
      <c r="M120" s="246"/>
      <c r="N120" s="247"/>
      <c r="O120" s="248"/>
      <c r="P120" s="248"/>
      <c r="Q120" s="248"/>
      <c r="R120" s="248"/>
      <c r="S120" s="248"/>
      <c r="T120" s="248"/>
      <c r="U120" s="248"/>
      <c r="V120" s="248"/>
      <c r="W120" s="248"/>
      <c r="X120" s="249"/>
      <c r="Y120" s="13"/>
      <c r="Z120" s="13"/>
      <c r="AA120" s="13"/>
      <c r="AB120" s="13"/>
      <c r="AC120" s="13"/>
      <c r="AD120" s="13"/>
      <c r="AE120" s="13"/>
      <c r="AT120" s="250" t="s">
        <v>236</v>
      </c>
      <c r="AU120" s="250" t="s">
        <v>77</v>
      </c>
      <c r="AV120" s="13" t="s">
        <v>87</v>
      </c>
      <c r="AW120" s="13" t="s">
        <v>5</v>
      </c>
      <c r="AX120" s="13" t="s">
        <v>85</v>
      </c>
      <c r="AY120" s="250" t="s">
        <v>143</v>
      </c>
    </row>
    <row r="121" s="2" customFormat="1">
      <c r="A121" s="37"/>
      <c r="B121" s="38"/>
      <c r="C121" s="262" t="s">
        <v>87</v>
      </c>
      <c r="D121" s="262" t="s">
        <v>362</v>
      </c>
      <c r="E121" s="263" t="s">
        <v>799</v>
      </c>
      <c r="F121" s="264" t="s">
        <v>800</v>
      </c>
      <c r="G121" s="265" t="s">
        <v>584</v>
      </c>
      <c r="H121" s="266">
        <v>3</v>
      </c>
      <c r="I121" s="267"/>
      <c r="J121" s="268"/>
      <c r="K121" s="269">
        <f>ROUND(P121*H121,2)</f>
        <v>0</v>
      </c>
      <c r="L121" s="264" t="s">
        <v>1</v>
      </c>
      <c r="M121" s="270"/>
      <c r="N121" s="271" t="s">
        <v>1</v>
      </c>
      <c r="O121" s="228" t="s">
        <v>40</v>
      </c>
      <c r="P121" s="229">
        <f>I121+J121</f>
        <v>0</v>
      </c>
      <c r="Q121" s="229">
        <f>ROUND(I121*H121,2)</f>
        <v>0</v>
      </c>
      <c r="R121" s="229">
        <f>ROUND(J121*H121,2)</f>
        <v>0</v>
      </c>
      <c r="S121" s="90"/>
      <c r="T121" s="230">
        <f>S121*H121</f>
        <v>0</v>
      </c>
      <c r="U121" s="230">
        <v>0</v>
      </c>
      <c r="V121" s="230">
        <f>U121*H121</f>
        <v>0</v>
      </c>
      <c r="W121" s="230">
        <v>0</v>
      </c>
      <c r="X121" s="231">
        <f>W121*H121</f>
        <v>0</v>
      </c>
      <c r="Y121" s="37"/>
      <c r="Z121" s="37"/>
      <c r="AA121" s="37"/>
      <c r="AB121" s="37"/>
      <c r="AC121" s="37"/>
      <c r="AD121" s="37"/>
      <c r="AE121" s="37"/>
      <c r="AR121" s="232" t="s">
        <v>189</v>
      </c>
      <c r="AT121" s="232" t="s">
        <v>362</v>
      </c>
      <c r="AU121" s="232" t="s">
        <v>77</v>
      </c>
      <c r="AY121" s="16" t="s">
        <v>143</v>
      </c>
      <c r="BE121" s="233">
        <f>IF(O121="základní",K121,0)</f>
        <v>0</v>
      </c>
      <c r="BF121" s="233">
        <f>IF(O121="snížená",K121,0)</f>
        <v>0</v>
      </c>
      <c r="BG121" s="233">
        <f>IF(O121="zákl. přenesená",K121,0)</f>
        <v>0</v>
      </c>
      <c r="BH121" s="233">
        <f>IF(O121="sníž. přenesená",K121,0)</f>
        <v>0</v>
      </c>
      <c r="BI121" s="233">
        <f>IF(O121="nulová",K121,0)</f>
        <v>0</v>
      </c>
      <c r="BJ121" s="16" t="s">
        <v>85</v>
      </c>
      <c r="BK121" s="233">
        <f>ROUND(P121*H121,2)</f>
        <v>0</v>
      </c>
      <c r="BL121" s="16" t="s">
        <v>150</v>
      </c>
      <c r="BM121" s="232" t="s">
        <v>801</v>
      </c>
    </row>
    <row r="122" s="2" customFormat="1">
      <c r="A122" s="37"/>
      <c r="B122" s="38"/>
      <c r="C122" s="39"/>
      <c r="D122" s="234" t="s">
        <v>152</v>
      </c>
      <c r="E122" s="39"/>
      <c r="F122" s="235" t="s">
        <v>800</v>
      </c>
      <c r="G122" s="39"/>
      <c r="H122" s="39"/>
      <c r="I122" s="236"/>
      <c r="J122" s="236"/>
      <c r="K122" s="39"/>
      <c r="L122" s="39"/>
      <c r="M122" s="43"/>
      <c r="N122" s="237"/>
      <c r="O122" s="238"/>
      <c r="P122" s="90"/>
      <c r="Q122" s="90"/>
      <c r="R122" s="90"/>
      <c r="S122" s="90"/>
      <c r="T122" s="90"/>
      <c r="U122" s="90"/>
      <c r="V122" s="90"/>
      <c r="W122" s="90"/>
      <c r="X122" s="91"/>
      <c r="Y122" s="37"/>
      <c r="Z122" s="37"/>
      <c r="AA122" s="37"/>
      <c r="AB122" s="37"/>
      <c r="AC122" s="37"/>
      <c r="AD122" s="37"/>
      <c r="AE122" s="37"/>
      <c r="AT122" s="16" t="s">
        <v>152</v>
      </c>
      <c r="AU122" s="16" t="s">
        <v>77</v>
      </c>
    </row>
    <row r="123" s="2" customFormat="1">
      <c r="A123" s="37"/>
      <c r="B123" s="38"/>
      <c r="C123" s="262" t="s">
        <v>163</v>
      </c>
      <c r="D123" s="262" t="s">
        <v>362</v>
      </c>
      <c r="E123" s="263" t="s">
        <v>802</v>
      </c>
      <c r="F123" s="264" t="s">
        <v>803</v>
      </c>
      <c r="G123" s="265" t="s">
        <v>584</v>
      </c>
      <c r="H123" s="266">
        <v>1</v>
      </c>
      <c r="I123" s="267"/>
      <c r="J123" s="268"/>
      <c r="K123" s="269">
        <f>ROUND(P123*H123,2)</f>
        <v>0</v>
      </c>
      <c r="L123" s="264" t="s">
        <v>1</v>
      </c>
      <c r="M123" s="270"/>
      <c r="N123" s="271" t="s">
        <v>1</v>
      </c>
      <c r="O123" s="228" t="s">
        <v>40</v>
      </c>
      <c r="P123" s="229">
        <f>I123+J123</f>
        <v>0</v>
      </c>
      <c r="Q123" s="229">
        <f>ROUND(I123*H123,2)</f>
        <v>0</v>
      </c>
      <c r="R123" s="229">
        <f>ROUND(J123*H123,2)</f>
        <v>0</v>
      </c>
      <c r="S123" s="90"/>
      <c r="T123" s="230">
        <f>S123*H123</f>
        <v>0</v>
      </c>
      <c r="U123" s="230">
        <v>0</v>
      </c>
      <c r="V123" s="230">
        <f>U123*H123</f>
        <v>0</v>
      </c>
      <c r="W123" s="230">
        <v>0</v>
      </c>
      <c r="X123" s="231">
        <f>W123*H123</f>
        <v>0</v>
      </c>
      <c r="Y123" s="37"/>
      <c r="Z123" s="37"/>
      <c r="AA123" s="37"/>
      <c r="AB123" s="37"/>
      <c r="AC123" s="37"/>
      <c r="AD123" s="37"/>
      <c r="AE123" s="37"/>
      <c r="AR123" s="232" t="s">
        <v>189</v>
      </c>
      <c r="AT123" s="232" t="s">
        <v>362</v>
      </c>
      <c r="AU123" s="232" t="s">
        <v>77</v>
      </c>
      <c r="AY123" s="16" t="s">
        <v>143</v>
      </c>
      <c r="BE123" s="233">
        <f>IF(O123="základní",K123,0)</f>
        <v>0</v>
      </c>
      <c r="BF123" s="233">
        <f>IF(O123="snížená",K123,0)</f>
        <v>0</v>
      </c>
      <c r="BG123" s="233">
        <f>IF(O123="zákl. přenesená",K123,0)</f>
        <v>0</v>
      </c>
      <c r="BH123" s="233">
        <f>IF(O123="sníž. přenesená",K123,0)</f>
        <v>0</v>
      </c>
      <c r="BI123" s="233">
        <f>IF(O123="nulová",K123,0)</f>
        <v>0</v>
      </c>
      <c r="BJ123" s="16" t="s">
        <v>85</v>
      </c>
      <c r="BK123" s="233">
        <f>ROUND(P123*H123,2)</f>
        <v>0</v>
      </c>
      <c r="BL123" s="16" t="s">
        <v>150</v>
      </c>
      <c r="BM123" s="232" t="s">
        <v>804</v>
      </c>
    </row>
    <row r="124" s="2" customFormat="1">
      <c r="A124" s="37"/>
      <c r="B124" s="38"/>
      <c r="C124" s="39"/>
      <c r="D124" s="234" t="s">
        <v>152</v>
      </c>
      <c r="E124" s="39"/>
      <c r="F124" s="235" t="s">
        <v>803</v>
      </c>
      <c r="G124" s="39"/>
      <c r="H124" s="39"/>
      <c r="I124" s="236"/>
      <c r="J124" s="236"/>
      <c r="K124" s="39"/>
      <c r="L124" s="39"/>
      <c r="M124" s="43"/>
      <c r="N124" s="237"/>
      <c r="O124" s="238"/>
      <c r="P124" s="90"/>
      <c r="Q124" s="90"/>
      <c r="R124" s="90"/>
      <c r="S124" s="90"/>
      <c r="T124" s="90"/>
      <c r="U124" s="90"/>
      <c r="V124" s="90"/>
      <c r="W124" s="90"/>
      <c r="X124" s="91"/>
      <c r="Y124" s="37"/>
      <c r="Z124" s="37"/>
      <c r="AA124" s="37"/>
      <c r="AB124" s="37"/>
      <c r="AC124" s="37"/>
      <c r="AD124" s="37"/>
      <c r="AE124" s="37"/>
      <c r="AT124" s="16" t="s">
        <v>152</v>
      </c>
      <c r="AU124" s="16" t="s">
        <v>77</v>
      </c>
    </row>
    <row r="125" s="2" customFormat="1">
      <c r="A125" s="37"/>
      <c r="B125" s="38"/>
      <c r="C125" s="220" t="s">
        <v>150</v>
      </c>
      <c r="D125" s="220" t="s">
        <v>145</v>
      </c>
      <c r="E125" s="221" t="s">
        <v>805</v>
      </c>
      <c r="F125" s="222" t="s">
        <v>806</v>
      </c>
      <c r="G125" s="223" t="s">
        <v>584</v>
      </c>
      <c r="H125" s="224">
        <v>1720</v>
      </c>
      <c r="I125" s="225"/>
      <c r="J125" s="225"/>
      <c r="K125" s="226">
        <f>ROUND(P125*H125,2)</f>
        <v>0</v>
      </c>
      <c r="L125" s="222" t="s">
        <v>224</v>
      </c>
      <c r="M125" s="43"/>
      <c r="N125" s="227" t="s">
        <v>1</v>
      </c>
      <c r="O125" s="228" t="s">
        <v>40</v>
      </c>
      <c r="P125" s="229">
        <f>I125+J125</f>
        <v>0</v>
      </c>
      <c r="Q125" s="229">
        <f>ROUND(I125*H125,2)</f>
        <v>0</v>
      </c>
      <c r="R125" s="229">
        <f>ROUND(J125*H125,2)</f>
        <v>0</v>
      </c>
      <c r="S125" s="90"/>
      <c r="T125" s="230">
        <f>S125*H125</f>
        <v>0</v>
      </c>
      <c r="U125" s="230">
        <v>0</v>
      </c>
      <c r="V125" s="230">
        <f>U125*H125</f>
        <v>0</v>
      </c>
      <c r="W125" s="230">
        <v>0</v>
      </c>
      <c r="X125" s="231">
        <f>W125*H125</f>
        <v>0</v>
      </c>
      <c r="Y125" s="37"/>
      <c r="Z125" s="37"/>
      <c r="AA125" s="37"/>
      <c r="AB125" s="37"/>
      <c r="AC125" s="37"/>
      <c r="AD125" s="37"/>
      <c r="AE125" s="37"/>
      <c r="AR125" s="232" t="s">
        <v>150</v>
      </c>
      <c r="AT125" s="232" t="s">
        <v>145</v>
      </c>
      <c r="AU125" s="232" t="s">
        <v>77</v>
      </c>
      <c r="AY125" s="16" t="s">
        <v>143</v>
      </c>
      <c r="BE125" s="233">
        <f>IF(O125="základní",K125,0)</f>
        <v>0</v>
      </c>
      <c r="BF125" s="233">
        <f>IF(O125="snížená",K125,0)</f>
        <v>0</v>
      </c>
      <c r="BG125" s="233">
        <f>IF(O125="zákl. přenesená",K125,0)</f>
        <v>0</v>
      </c>
      <c r="BH125" s="233">
        <f>IF(O125="sníž. přenesená",K125,0)</f>
        <v>0</v>
      </c>
      <c r="BI125" s="233">
        <f>IF(O125="nulová",K125,0)</f>
        <v>0</v>
      </c>
      <c r="BJ125" s="16" t="s">
        <v>85</v>
      </c>
      <c r="BK125" s="233">
        <f>ROUND(P125*H125,2)</f>
        <v>0</v>
      </c>
      <c r="BL125" s="16" t="s">
        <v>150</v>
      </c>
      <c r="BM125" s="232" t="s">
        <v>807</v>
      </c>
    </row>
    <row r="126" s="2" customFormat="1">
      <c r="A126" s="37"/>
      <c r="B126" s="38"/>
      <c r="C126" s="39"/>
      <c r="D126" s="234" t="s">
        <v>152</v>
      </c>
      <c r="E126" s="39"/>
      <c r="F126" s="235" t="s">
        <v>808</v>
      </c>
      <c r="G126" s="39"/>
      <c r="H126" s="39"/>
      <c r="I126" s="236"/>
      <c r="J126" s="236"/>
      <c r="K126" s="39"/>
      <c r="L126" s="39"/>
      <c r="M126" s="43"/>
      <c r="N126" s="237"/>
      <c r="O126" s="238"/>
      <c r="P126" s="90"/>
      <c r="Q126" s="90"/>
      <c r="R126" s="90"/>
      <c r="S126" s="90"/>
      <c r="T126" s="90"/>
      <c r="U126" s="90"/>
      <c r="V126" s="90"/>
      <c r="W126" s="90"/>
      <c r="X126" s="91"/>
      <c r="Y126" s="37"/>
      <c r="Z126" s="37"/>
      <c r="AA126" s="37"/>
      <c r="AB126" s="37"/>
      <c r="AC126" s="37"/>
      <c r="AD126" s="37"/>
      <c r="AE126" s="37"/>
      <c r="AT126" s="16" t="s">
        <v>152</v>
      </c>
      <c r="AU126" s="16" t="s">
        <v>77</v>
      </c>
    </row>
    <row r="127" s="2" customFormat="1">
      <c r="A127" s="37"/>
      <c r="B127" s="38"/>
      <c r="C127" s="39"/>
      <c r="D127" s="234" t="s">
        <v>161</v>
      </c>
      <c r="E127" s="39"/>
      <c r="F127" s="239" t="s">
        <v>809</v>
      </c>
      <c r="G127" s="39"/>
      <c r="H127" s="39"/>
      <c r="I127" s="236"/>
      <c r="J127" s="236"/>
      <c r="K127" s="39"/>
      <c r="L127" s="39"/>
      <c r="M127" s="43"/>
      <c r="N127" s="237"/>
      <c r="O127" s="238"/>
      <c r="P127" s="90"/>
      <c r="Q127" s="90"/>
      <c r="R127" s="90"/>
      <c r="S127" s="90"/>
      <c r="T127" s="90"/>
      <c r="U127" s="90"/>
      <c r="V127" s="90"/>
      <c r="W127" s="90"/>
      <c r="X127" s="91"/>
      <c r="Y127" s="37"/>
      <c r="Z127" s="37"/>
      <c r="AA127" s="37"/>
      <c r="AB127" s="37"/>
      <c r="AC127" s="37"/>
      <c r="AD127" s="37"/>
      <c r="AE127" s="37"/>
      <c r="AT127" s="16" t="s">
        <v>161</v>
      </c>
      <c r="AU127" s="16" t="s">
        <v>77</v>
      </c>
    </row>
    <row r="128" s="13" customFormat="1">
      <c r="A128" s="13"/>
      <c r="B128" s="240"/>
      <c r="C128" s="241"/>
      <c r="D128" s="234" t="s">
        <v>236</v>
      </c>
      <c r="E128" s="242" t="s">
        <v>1</v>
      </c>
      <c r="F128" s="243" t="s">
        <v>810</v>
      </c>
      <c r="G128" s="241"/>
      <c r="H128" s="244">
        <v>1720</v>
      </c>
      <c r="I128" s="245"/>
      <c r="J128" s="245"/>
      <c r="K128" s="241"/>
      <c r="L128" s="241"/>
      <c r="M128" s="246"/>
      <c r="N128" s="247"/>
      <c r="O128" s="248"/>
      <c r="P128" s="248"/>
      <c r="Q128" s="248"/>
      <c r="R128" s="248"/>
      <c r="S128" s="248"/>
      <c r="T128" s="248"/>
      <c r="U128" s="248"/>
      <c r="V128" s="248"/>
      <c r="W128" s="248"/>
      <c r="X128" s="249"/>
      <c r="Y128" s="13"/>
      <c r="Z128" s="13"/>
      <c r="AA128" s="13"/>
      <c r="AB128" s="13"/>
      <c r="AC128" s="13"/>
      <c r="AD128" s="13"/>
      <c r="AE128" s="13"/>
      <c r="AT128" s="250" t="s">
        <v>236</v>
      </c>
      <c r="AU128" s="250" t="s">
        <v>77</v>
      </c>
      <c r="AV128" s="13" t="s">
        <v>87</v>
      </c>
      <c r="AW128" s="13" t="s">
        <v>5</v>
      </c>
      <c r="AX128" s="13" t="s">
        <v>85</v>
      </c>
      <c r="AY128" s="250" t="s">
        <v>143</v>
      </c>
    </row>
    <row r="129" s="2" customFormat="1">
      <c r="A129" s="37"/>
      <c r="B129" s="38"/>
      <c r="C129" s="220" t="s">
        <v>173</v>
      </c>
      <c r="D129" s="220" t="s">
        <v>145</v>
      </c>
      <c r="E129" s="221" t="s">
        <v>811</v>
      </c>
      <c r="F129" s="222" t="s">
        <v>812</v>
      </c>
      <c r="G129" s="223" t="s">
        <v>584</v>
      </c>
      <c r="H129" s="224">
        <v>44</v>
      </c>
      <c r="I129" s="225"/>
      <c r="J129" s="225"/>
      <c r="K129" s="226">
        <f>ROUND(P129*H129,2)</f>
        <v>0</v>
      </c>
      <c r="L129" s="222" t="s">
        <v>224</v>
      </c>
      <c r="M129" s="43"/>
      <c r="N129" s="227" t="s">
        <v>1</v>
      </c>
      <c r="O129" s="228" t="s">
        <v>40</v>
      </c>
      <c r="P129" s="229">
        <f>I129+J129</f>
        <v>0</v>
      </c>
      <c r="Q129" s="229">
        <f>ROUND(I129*H129,2)</f>
        <v>0</v>
      </c>
      <c r="R129" s="229">
        <f>ROUND(J129*H129,2)</f>
        <v>0</v>
      </c>
      <c r="S129" s="90"/>
      <c r="T129" s="230">
        <f>S129*H129</f>
        <v>0</v>
      </c>
      <c r="U129" s="230">
        <v>0</v>
      </c>
      <c r="V129" s="230">
        <f>U129*H129</f>
        <v>0</v>
      </c>
      <c r="W129" s="230">
        <v>0</v>
      </c>
      <c r="X129" s="231">
        <f>W129*H129</f>
        <v>0</v>
      </c>
      <c r="Y129" s="37"/>
      <c r="Z129" s="37"/>
      <c r="AA129" s="37"/>
      <c r="AB129" s="37"/>
      <c r="AC129" s="37"/>
      <c r="AD129" s="37"/>
      <c r="AE129" s="37"/>
      <c r="AR129" s="232" t="s">
        <v>150</v>
      </c>
      <c r="AT129" s="232" t="s">
        <v>145</v>
      </c>
      <c r="AU129" s="232" t="s">
        <v>77</v>
      </c>
      <c r="AY129" s="16" t="s">
        <v>143</v>
      </c>
      <c r="BE129" s="233">
        <f>IF(O129="základní",K129,0)</f>
        <v>0</v>
      </c>
      <c r="BF129" s="233">
        <f>IF(O129="snížená",K129,0)</f>
        <v>0</v>
      </c>
      <c r="BG129" s="233">
        <f>IF(O129="zákl. přenesená",K129,0)</f>
        <v>0</v>
      </c>
      <c r="BH129" s="233">
        <f>IF(O129="sníž. přenesená",K129,0)</f>
        <v>0</v>
      </c>
      <c r="BI129" s="233">
        <f>IF(O129="nulová",K129,0)</f>
        <v>0</v>
      </c>
      <c r="BJ129" s="16" t="s">
        <v>85</v>
      </c>
      <c r="BK129" s="233">
        <f>ROUND(P129*H129,2)</f>
        <v>0</v>
      </c>
      <c r="BL129" s="16" t="s">
        <v>150</v>
      </c>
      <c r="BM129" s="232" t="s">
        <v>813</v>
      </c>
    </row>
    <row r="130" s="2" customFormat="1">
      <c r="A130" s="37"/>
      <c r="B130" s="38"/>
      <c r="C130" s="39"/>
      <c r="D130" s="234" t="s">
        <v>152</v>
      </c>
      <c r="E130" s="39"/>
      <c r="F130" s="235" t="s">
        <v>814</v>
      </c>
      <c r="G130" s="39"/>
      <c r="H130" s="39"/>
      <c r="I130" s="236"/>
      <c r="J130" s="236"/>
      <c r="K130" s="39"/>
      <c r="L130" s="39"/>
      <c r="M130" s="43"/>
      <c r="N130" s="237"/>
      <c r="O130" s="238"/>
      <c r="P130" s="90"/>
      <c r="Q130" s="90"/>
      <c r="R130" s="90"/>
      <c r="S130" s="90"/>
      <c r="T130" s="90"/>
      <c r="U130" s="90"/>
      <c r="V130" s="90"/>
      <c r="W130" s="90"/>
      <c r="X130" s="91"/>
      <c r="Y130" s="37"/>
      <c r="Z130" s="37"/>
      <c r="AA130" s="37"/>
      <c r="AB130" s="37"/>
      <c r="AC130" s="37"/>
      <c r="AD130" s="37"/>
      <c r="AE130" s="37"/>
      <c r="AT130" s="16" t="s">
        <v>152</v>
      </c>
      <c r="AU130" s="16" t="s">
        <v>77</v>
      </c>
    </row>
    <row r="131" s="2" customFormat="1">
      <c r="A131" s="37"/>
      <c r="B131" s="38"/>
      <c r="C131" s="39"/>
      <c r="D131" s="234" t="s">
        <v>161</v>
      </c>
      <c r="E131" s="39"/>
      <c r="F131" s="239" t="s">
        <v>815</v>
      </c>
      <c r="G131" s="39"/>
      <c r="H131" s="39"/>
      <c r="I131" s="236"/>
      <c r="J131" s="236"/>
      <c r="K131" s="39"/>
      <c r="L131" s="39"/>
      <c r="M131" s="43"/>
      <c r="N131" s="237"/>
      <c r="O131" s="238"/>
      <c r="P131" s="90"/>
      <c r="Q131" s="90"/>
      <c r="R131" s="90"/>
      <c r="S131" s="90"/>
      <c r="T131" s="90"/>
      <c r="U131" s="90"/>
      <c r="V131" s="90"/>
      <c r="W131" s="90"/>
      <c r="X131" s="91"/>
      <c r="Y131" s="37"/>
      <c r="Z131" s="37"/>
      <c r="AA131" s="37"/>
      <c r="AB131" s="37"/>
      <c r="AC131" s="37"/>
      <c r="AD131" s="37"/>
      <c r="AE131" s="37"/>
      <c r="AT131" s="16" t="s">
        <v>161</v>
      </c>
      <c r="AU131" s="16" t="s">
        <v>77</v>
      </c>
    </row>
    <row r="132" s="13" customFormat="1">
      <c r="A132" s="13"/>
      <c r="B132" s="240"/>
      <c r="C132" s="241"/>
      <c r="D132" s="234" t="s">
        <v>236</v>
      </c>
      <c r="E132" s="242" t="s">
        <v>1</v>
      </c>
      <c r="F132" s="243" t="s">
        <v>816</v>
      </c>
      <c r="G132" s="241"/>
      <c r="H132" s="244">
        <v>44</v>
      </c>
      <c r="I132" s="245"/>
      <c r="J132" s="245"/>
      <c r="K132" s="241"/>
      <c r="L132" s="241"/>
      <c r="M132" s="246"/>
      <c r="N132" s="247"/>
      <c r="O132" s="248"/>
      <c r="P132" s="248"/>
      <c r="Q132" s="248"/>
      <c r="R132" s="248"/>
      <c r="S132" s="248"/>
      <c r="T132" s="248"/>
      <c r="U132" s="248"/>
      <c r="V132" s="248"/>
      <c r="W132" s="248"/>
      <c r="X132" s="249"/>
      <c r="Y132" s="13"/>
      <c r="Z132" s="13"/>
      <c r="AA132" s="13"/>
      <c r="AB132" s="13"/>
      <c r="AC132" s="13"/>
      <c r="AD132" s="13"/>
      <c r="AE132" s="13"/>
      <c r="AT132" s="250" t="s">
        <v>236</v>
      </c>
      <c r="AU132" s="250" t="s">
        <v>77</v>
      </c>
      <c r="AV132" s="13" t="s">
        <v>87</v>
      </c>
      <c r="AW132" s="13" t="s">
        <v>5</v>
      </c>
      <c r="AX132" s="13" t="s">
        <v>85</v>
      </c>
      <c r="AY132" s="250" t="s">
        <v>143</v>
      </c>
    </row>
    <row r="133" s="2" customFormat="1" ht="16.5" customHeight="1">
      <c r="A133" s="37"/>
      <c r="B133" s="38"/>
      <c r="C133" s="262" t="s">
        <v>178</v>
      </c>
      <c r="D133" s="262" t="s">
        <v>362</v>
      </c>
      <c r="E133" s="263" t="s">
        <v>817</v>
      </c>
      <c r="F133" s="264" t="s">
        <v>818</v>
      </c>
      <c r="G133" s="265" t="s">
        <v>819</v>
      </c>
      <c r="H133" s="266">
        <v>1</v>
      </c>
      <c r="I133" s="267"/>
      <c r="J133" s="268"/>
      <c r="K133" s="269">
        <f>ROUND(P133*H133,2)</f>
        <v>0</v>
      </c>
      <c r="L133" s="264" t="s">
        <v>1</v>
      </c>
      <c r="M133" s="270"/>
      <c r="N133" s="271" t="s">
        <v>1</v>
      </c>
      <c r="O133" s="228" t="s">
        <v>40</v>
      </c>
      <c r="P133" s="229">
        <f>I133+J133</f>
        <v>0</v>
      </c>
      <c r="Q133" s="229">
        <f>ROUND(I133*H133,2)</f>
        <v>0</v>
      </c>
      <c r="R133" s="229">
        <f>ROUND(J133*H133,2)</f>
        <v>0</v>
      </c>
      <c r="S133" s="90"/>
      <c r="T133" s="230">
        <f>S133*H133</f>
        <v>0</v>
      </c>
      <c r="U133" s="230">
        <v>0</v>
      </c>
      <c r="V133" s="230">
        <f>U133*H133</f>
        <v>0</v>
      </c>
      <c r="W133" s="230">
        <v>0</v>
      </c>
      <c r="X133" s="231">
        <f>W133*H133</f>
        <v>0</v>
      </c>
      <c r="Y133" s="37"/>
      <c r="Z133" s="37"/>
      <c r="AA133" s="37"/>
      <c r="AB133" s="37"/>
      <c r="AC133" s="37"/>
      <c r="AD133" s="37"/>
      <c r="AE133" s="37"/>
      <c r="AR133" s="232" t="s">
        <v>189</v>
      </c>
      <c r="AT133" s="232" t="s">
        <v>362</v>
      </c>
      <c r="AU133" s="232" t="s">
        <v>77</v>
      </c>
      <c r="AY133" s="16" t="s">
        <v>143</v>
      </c>
      <c r="BE133" s="233">
        <f>IF(O133="základní",K133,0)</f>
        <v>0</v>
      </c>
      <c r="BF133" s="233">
        <f>IF(O133="snížená",K133,0)</f>
        <v>0</v>
      </c>
      <c r="BG133" s="233">
        <f>IF(O133="zákl. přenesená",K133,0)</f>
        <v>0</v>
      </c>
      <c r="BH133" s="233">
        <f>IF(O133="sníž. přenesená",K133,0)</f>
        <v>0</v>
      </c>
      <c r="BI133" s="233">
        <f>IF(O133="nulová",K133,0)</f>
        <v>0</v>
      </c>
      <c r="BJ133" s="16" t="s">
        <v>85</v>
      </c>
      <c r="BK133" s="233">
        <f>ROUND(P133*H133,2)</f>
        <v>0</v>
      </c>
      <c r="BL133" s="16" t="s">
        <v>150</v>
      </c>
      <c r="BM133" s="232" t="s">
        <v>820</v>
      </c>
    </row>
    <row r="134" s="2" customFormat="1">
      <c r="A134" s="37"/>
      <c r="B134" s="38"/>
      <c r="C134" s="39"/>
      <c r="D134" s="234" t="s">
        <v>152</v>
      </c>
      <c r="E134" s="39"/>
      <c r="F134" s="235" t="s">
        <v>821</v>
      </c>
      <c r="G134" s="39"/>
      <c r="H134" s="39"/>
      <c r="I134" s="236"/>
      <c r="J134" s="236"/>
      <c r="K134" s="39"/>
      <c r="L134" s="39"/>
      <c r="M134" s="43"/>
      <c r="N134" s="237"/>
      <c r="O134" s="238"/>
      <c r="P134" s="90"/>
      <c r="Q134" s="90"/>
      <c r="R134" s="90"/>
      <c r="S134" s="90"/>
      <c r="T134" s="90"/>
      <c r="U134" s="90"/>
      <c r="V134" s="90"/>
      <c r="W134" s="90"/>
      <c r="X134" s="91"/>
      <c r="Y134" s="37"/>
      <c r="Z134" s="37"/>
      <c r="AA134" s="37"/>
      <c r="AB134" s="37"/>
      <c r="AC134" s="37"/>
      <c r="AD134" s="37"/>
      <c r="AE134" s="37"/>
      <c r="AT134" s="16" t="s">
        <v>152</v>
      </c>
      <c r="AU134" s="16" t="s">
        <v>77</v>
      </c>
    </row>
    <row r="135" s="2" customFormat="1">
      <c r="A135" s="37"/>
      <c r="B135" s="38"/>
      <c r="C135" s="39"/>
      <c r="D135" s="234" t="s">
        <v>161</v>
      </c>
      <c r="E135" s="39"/>
      <c r="F135" s="239" t="s">
        <v>822</v>
      </c>
      <c r="G135" s="39"/>
      <c r="H135" s="39"/>
      <c r="I135" s="236"/>
      <c r="J135" s="236"/>
      <c r="K135" s="39"/>
      <c r="L135" s="39"/>
      <c r="M135" s="43"/>
      <c r="N135" s="237"/>
      <c r="O135" s="238"/>
      <c r="P135" s="90"/>
      <c r="Q135" s="90"/>
      <c r="R135" s="90"/>
      <c r="S135" s="90"/>
      <c r="T135" s="90"/>
      <c r="U135" s="90"/>
      <c r="V135" s="90"/>
      <c r="W135" s="90"/>
      <c r="X135" s="91"/>
      <c r="Y135" s="37"/>
      <c r="Z135" s="37"/>
      <c r="AA135" s="37"/>
      <c r="AB135" s="37"/>
      <c r="AC135" s="37"/>
      <c r="AD135" s="37"/>
      <c r="AE135" s="37"/>
      <c r="AT135" s="16" t="s">
        <v>161</v>
      </c>
      <c r="AU135" s="16" t="s">
        <v>77</v>
      </c>
    </row>
    <row r="136" s="2" customFormat="1">
      <c r="A136" s="37"/>
      <c r="B136" s="38"/>
      <c r="C136" s="220" t="s">
        <v>184</v>
      </c>
      <c r="D136" s="220" t="s">
        <v>145</v>
      </c>
      <c r="E136" s="221" t="s">
        <v>823</v>
      </c>
      <c r="F136" s="222" t="s">
        <v>824</v>
      </c>
      <c r="G136" s="223" t="s">
        <v>584</v>
      </c>
      <c r="H136" s="224">
        <v>4</v>
      </c>
      <c r="I136" s="225"/>
      <c r="J136" s="225"/>
      <c r="K136" s="226">
        <f>ROUND(P136*H136,2)</f>
        <v>0</v>
      </c>
      <c r="L136" s="222" t="s">
        <v>825</v>
      </c>
      <c r="M136" s="43"/>
      <c r="N136" s="227" t="s">
        <v>1</v>
      </c>
      <c r="O136" s="228" t="s">
        <v>40</v>
      </c>
      <c r="P136" s="229">
        <f>I136+J136</f>
        <v>0</v>
      </c>
      <c r="Q136" s="229">
        <f>ROUND(I136*H136,2)</f>
        <v>0</v>
      </c>
      <c r="R136" s="229">
        <f>ROUND(J136*H136,2)</f>
        <v>0</v>
      </c>
      <c r="S136" s="90"/>
      <c r="T136" s="230">
        <f>S136*H136</f>
        <v>0</v>
      </c>
      <c r="U136" s="230">
        <v>0</v>
      </c>
      <c r="V136" s="230">
        <f>U136*H136</f>
        <v>0</v>
      </c>
      <c r="W136" s="230">
        <v>0</v>
      </c>
      <c r="X136" s="231">
        <f>W136*H136</f>
        <v>0</v>
      </c>
      <c r="Y136" s="37"/>
      <c r="Z136" s="37"/>
      <c r="AA136" s="37"/>
      <c r="AB136" s="37"/>
      <c r="AC136" s="37"/>
      <c r="AD136" s="37"/>
      <c r="AE136" s="37"/>
      <c r="AR136" s="232" t="s">
        <v>150</v>
      </c>
      <c r="AT136" s="232" t="s">
        <v>145</v>
      </c>
      <c r="AU136" s="232" t="s">
        <v>77</v>
      </c>
      <c r="AY136" s="16" t="s">
        <v>143</v>
      </c>
      <c r="BE136" s="233">
        <f>IF(O136="základní",K136,0)</f>
        <v>0</v>
      </c>
      <c r="BF136" s="233">
        <f>IF(O136="snížená",K136,0)</f>
        <v>0</v>
      </c>
      <c r="BG136" s="233">
        <f>IF(O136="zákl. přenesená",K136,0)</f>
        <v>0</v>
      </c>
      <c r="BH136" s="233">
        <f>IF(O136="sníž. přenesená",K136,0)</f>
        <v>0</v>
      </c>
      <c r="BI136" s="233">
        <f>IF(O136="nulová",K136,0)</f>
        <v>0</v>
      </c>
      <c r="BJ136" s="16" t="s">
        <v>85</v>
      </c>
      <c r="BK136" s="233">
        <f>ROUND(P136*H136,2)</f>
        <v>0</v>
      </c>
      <c r="BL136" s="16" t="s">
        <v>150</v>
      </c>
      <c r="BM136" s="232" t="s">
        <v>826</v>
      </c>
    </row>
    <row r="137" s="2" customFormat="1">
      <c r="A137" s="37"/>
      <c r="B137" s="38"/>
      <c r="C137" s="39"/>
      <c r="D137" s="234" t="s">
        <v>152</v>
      </c>
      <c r="E137" s="39"/>
      <c r="F137" s="235" t="s">
        <v>827</v>
      </c>
      <c r="G137" s="39"/>
      <c r="H137" s="39"/>
      <c r="I137" s="236"/>
      <c r="J137" s="236"/>
      <c r="K137" s="39"/>
      <c r="L137" s="39"/>
      <c r="M137" s="43"/>
      <c r="N137" s="237"/>
      <c r="O137" s="238"/>
      <c r="P137" s="90"/>
      <c r="Q137" s="90"/>
      <c r="R137" s="90"/>
      <c r="S137" s="90"/>
      <c r="T137" s="90"/>
      <c r="U137" s="90"/>
      <c r="V137" s="90"/>
      <c r="W137" s="90"/>
      <c r="X137" s="91"/>
      <c r="Y137" s="37"/>
      <c r="Z137" s="37"/>
      <c r="AA137" s="37"/>
      <c r="AB137" s="37"/>
      <c r="AC137" s="37"/>
      <c r="AD137" s="37"/>
      <c r="AE137" s="37"/>
      <c r="AT137" s="16" t="s">
        <v>152</v>
      </c>
      <c r="AU137" s="16" t="s">
        <v>77</v>
      </c>
    </row>
    <row r="138" s="2" customFormat="1">
      <c r="A138" s="37"/>
      <c r="B138" s="38"/>
      <c r="C138" s="39"/>
      <c r="D138" s="234" t="s">
        <v>161</v>
      </c>
      <c r="E138" s="39"/>
      <c r="F138" s="239" t="s">
        <v>828</v>
      </c>
      <c r="G138" s="39"/>
      <c r="H138" s="39"/>
      <c r="I138" s="236"/>
      <c r="J138" s="236"/>
      <c r="K138" s="39"/>
      <c r="L138" s="39"/>
      <c r="M138" s="43"/>
      <c r="N138" s="237"/>
      <c r="O138" s="238"/>
      <c r="P138" s="90"/>
      <c r="Q138" s="90"/>
      <c r="R138" s="90"/>
      <c r="S138" s="90"/>
      <c r="T138" s="90"/>
      <c r="U138" s="90"/>
      <c r="V138" s="90"/>
      <c r="W138" s="90"/>
      <c r="X138" s="91"/>
      <c r="Y138" s="37"/>
      <c r="Z138" s="37"/>
      <c r="AA138" s="37"/>
      <c r="AB138" s="37"/>
      <c r="AC138" s="37"/>
      <c r="AD138" s="37"/>
      <c r="AE138" s="37"/>
      <c r="AT138" s="16" t="s">
        <v>161</v>
      </c>
      <c r="AU138" s="16" t="s">
        <v>77</v>
      </c>
    </row>
    <row r="139" s="2" customFormat="1">
      <c r="A139" s="37"/>
      <c r="B139" s="38"/>
      <c r="C139" s="220" t="s">
        <v>189</v>
      </c>
      <c r="D139" s="220" t="s">
        <v>145</v>
      </c>
      <c r="E139" s="221" t="s">
        <v>829</v>
      </c>
      <c r="F139" s="222" t="s">
        <v>830</v>
      </c>
      <c r="G139" s="223" t="s">
        <v>584</v>
      </c>
      <c r="H139" s="224">
        <v>2180</v>
      </c>
      <c r="I139" s="225"/>
      <c r="J139" s="225"/>
      <c r="K139" s="226">
        <f>ROUND(P139*H139,2)</f>
        <v>0</v>
      </c>
      <c r="L139" s="222" t="s">
        <v>1</v>
      </c>
      <c r="M139" s="43"/>
      <c r="N139" s="227" t="s">
        <v>1</v>
      </c>
      <c r="O139" s="228" t="s">
        <v>40</v>
      </c>
      <c r="P139" s="229">
        <f>I139+J139</f>
        <v>0</v>
      </c>
      <c r="Q139" s="229">
        <f>ROUND(I139*H139,2)</f>
        <v>0</v>
      </c>
      <c r="R139" s="229">
        <f>ROUND(J139*H139,2)</f>
        <v>0</v>
      </c>
      <c r="S139" s="90"/>
      <c r="T139" s="230">
        <f>S139*H139</f>
        <v>0</v>
      </c>
      <c r="U139" s="230">
        <v>0</v>
      </c>
      <c r="V139" s="230">
        <f>U139*H139</f>
        <v>0</v>
      </c>
      <c r="W139" s="230">
        <v>0</v>
      </c>
      <c r="X139" s="231">
        <f>W139*H139</f>
        <v>0</v>
      </c>
      <c r="Y139" s="37"/>
      <c r="Z139" s="37"/>
      <c r="AA139" s="37"/>
      <c r="AB139" s="37"/>
      <c r="AC139" s="37"/>
      <c r="AD139" s="37"/>
      <c r="AE139" s="37"/>
      <c r="AR139" s="232" t="s">
        <v>150</v>
      </c>
      <c r="AT139" s="232" t="s">
        <v>145</v>
      </c>
      <c r="AU139" s="232" t="s">
        <v>77</v>
      </c>
      <c r="AY139" s="16" t="s">
        <v>143</v>
      </c>
      <c r="BE139" s="233">
        <f>IF(O139="základní",K139,0)</f>
        <v>0</v>
      </c>
      <c r="BF139" s="233">
        <f>IF(O139="snížená",K139,0)</f>
        <v>0</v>
      </c>
      <c r="BG139" s="233">
        <f>IF(O139="zákl. přenesená",K139,0)</f>
        <v>0</v>
      </c>
      <c r="BH139" s="233">
        <f>IF(O139="sníž. přenesená",K139,0)</f>
        <v>0</v>
      </c>
      <c r="BI139" s="233">
        <f>IF(O139="nulová",K139,0)</f>
        <v>0</v>
      </c>
      <c r="BJ139" s="16" t="s">
        <v>85</v>
      </c>
      <c r="BK139" s="233">
        <f>ROUND(P139*H139,2)</f>
        <v>0</v>
      </c>
      <c r="BL139" s="16" t="s">
        <v>150</v>
      </c>
      <c r="BM139" s="232" t="s">
        <v>831</v>
      </c>
    </row>
    <row r="140" s="2" customFormat="1">
      <c r="A140" s="37"/>
      <c r="B140" s="38"/>
      <c r="C140" s="39"/>
      <c r="D140" s="234" t="s">
        <v>152</v>
      </c>
      <c r="E140" s="39"/>
      <c r="F140" s="235" t="s">
        <v>832</v>
      </c>
      <c r="G140" s="39"/>
      <c r="H140" s="39"/>
      <c r="I140" s="236"/>
      <c r="J140" s="236"/>
      <c r="K140" s="39"/>
      <c r="L140" s="39"/>
      <c r="M140" s="43"/>
      <c r="N140" s="237"/>
      <c r="O140" s="238"/>
      <c r="P140" s="90"/>
      <c r="Q140" s="90"/>
      <c r="R140" s="90"/>
      <c r="S140" s="90"/>
      <c r="T140" s="90"/>
      <c r="U140" s="90"/>
      <c r="V140" s="90"/>
      <c r="W140" s="90"/>
      <c r="X140" s="91"/>
      <c r="Y140" s="37"/>
      <c r="Z140" s="37"/>
      <c r="AA140" s="37"/>
      <c r="AB140" s="37"/>
      <c r="AC140" s="37"/>
      <c r="AD140" s="37"/>
      <c r="AE140" s="37"/>
      <c r="AT140" s="16" t="s">
        <v>152</v>
      </c>
      <c r="AU140" s="16" t="s">
        <v>77</v>
      </c>
    </row>
    <row r="141" s="2" customFormat="1">
      <c r="A141" s="37"/>
      <c r="B141" s="38"/>
      <c r="C141" s="39"/>
      <c r="D141" s="234" t="s">
        <v>161</v>
      </c>
      <c r="E141" s="39"/>
      <c r="F141" s="239" t="s">
        <v>833</v>
      </c>
      <c r="G141" s="39"/>
      <c r="H141" s="39"/>
      <c r="I141" s="236"/>
      <c r="J141" s="236"/>
      <c r="K141" s="39"/>
      <c r="L141" s="39"/>
      <c r="M141" s="43"/>
      <c r="N141" s="237"/>
      <c r="O141" s="238"/>
      <c r="P141" s="90"/>
      <c r="Q141" s="90"/>
      <c r="R141" s="90"/>
      <c r="S141" s="90"/>
      <c r="T141" s="90"/>
      <c r="U141" s="90"/>
      <c r="V141" s="90"/>
      <c r="W141" s="90"/>
      <c r="X141" s="91"/>
      <c r="Y141" s="37"/>
      <c r="Z141" s="37"/>
      <c r="AA141" s="37"/>
      <c r="AB141" s="37"/>
      <c r="AC141" s="37"/>
      <c r="AD141" s="37"/>
      <c r="AE141" s="37"/>
      <c r="AT141" s="16" t="s">
        <v>161</v>
      </c>
      <c r="AU141" s="16" t="s">
        <v>77</v>
      </c>
    </row>
    <row r="142" s="13" customFormat="1">
      <c r="A142" s="13"/>
      <c r="B142" s="240"/>
      <c r="C142" s="241"/>
      <c r="D142" s="234" t="s">
        <v>236</v>
      </c>
      <c r="E142" s="242" t="s">
        <v>1</v>
      </c>
      <c r="F142" s="243" t="s">
        <v>834</v>
      </c>
      <c r="G142" s="241"/>
      <c r="H142" s="244">
        <v>2180</v>
      </c>
      <c r="I142" s="245"/>
      <c r="J142" s="245"/>
      <c r="K142" s="241"/>
      <c r="L142" s="241"/>
      <c r="M142" s="246"/>
      <c r="N142" s="247"/>
      <c r="O142" s="248"/>
      <c r="P142" s="248"/>
      <c r="Q142" s="248"/>
      <c r="R142" s="248"/>
      <c r="S142" s="248"/>
      <c r="T142" s="248"/>
      <c r="U142" s="248"/>
      <c r="V142" s="248"/>
      <c r="W142" s="248"/>
      <c r="X142" s="249"/>
      <c r="Y142" s="13"/>
      <c r="Z142" s="13"/>
      <c r="AA142" s="13"/>
      <c r="AB142" s="13"/>
      <c r="AC142" s="13"/>
      <c r="AD142" s="13"/>
      <c r="AE142" s="13"/>
      <c r="AT142" s="250" t="s">
        <v>236</v>
      </c>
      <c r="AU142" s="250" t="s">
        <v>77</v>
      </c>
      <c r="AV142" s="13" t="s">
        <v>87</v>
      </c>
      <c r="AW142" s="13" t="s">
        <v>5</v>
      </c>
      <c r="AX142" s="13" t="s">
        <v>85</v>
      </c>
      <c r="AY142" s="250" t="s">
        <v>143</v>
      </c>
    </row>
    <row r="143" s="2" customFormat="1">
      <c r="A143" s="37"/>
      <c r="B143" s="38"/>
      <c r="C143" s="220" t="s">
        <v>195</v>
      </c>
      <c r="D143" s="220" t="s">
        <v>145</v>
      </c>
      <c r="E143" s="221" t="s">
        <v>835</v>
      </c>
      <c r="F143" s="222" t="s">
        <v>836</v>
      </c>
      <c r="G143" s="223" t="s">
        <v>584</v>
      </c>
      <c r="H143" s="224">
        <v>4</v>
      </c>
      <c r="I143" s="225"/>
      <c r="J143" s="225"/>
      <c r="K143" s="226">
        <f>ROUND(P143*H143,2)</f>
        <v>0</v>
      </c>
      <c r="L143" s="222" t="s">
        <v>825</v>
      </c>
      <c r="M143" s="43"/>
      <c r="N143" s="227" t="s">
        <v>1</v>
      </c>
      <c r="O143" s="228" t="s">
        <v>40</v>
      </c>
      <c r="P143" s="229">
        <f>I143+J143</f>
        <v>0</v>
      </c>
      <c r="Q143" s="229">
        <f>ROUND(I143*H143,2)</f>
        <v>0</v>
      </c>
      <c r="R143" s="229">
        <f>ROUND(J143*H143,2)</f>
        <v>0</v>
      </c>
      <c r="S143" s="90"/>
      <c r="T143" s="230">
        <f>S143*H143</f>
        <v>0</v>
      </c>
      <c r="U143" s="230">
        <v>0</v>
      </c>
      <c r="V143" s="230">
        <f>U143*H143</f>
        <v>0</v>
      </c>
      <c r="W143" s="230">
        <v>0</v>
      </c>
      <c r="X143" s="231">
        <f>W143*H143</f>
        <v>0</v>
      </c>
      <c r="Y143" s="37"/>
      <c r="Z143" s="37"/>
      <c r="AA143" s="37"/>
      <c r="AB143" s="37"/>
      <c r="AC143" s="37"/>
      <c r="AD143" s="37"/>
      <c r="AE143" s="37"/>
      <c r="AR143" s="232" t="s">
        <v>150</v>
      </c>
      <c r="AT143" s="232" t="s">
        <v>145</v>
      </c>
      <c r="AU143" s="232" t="s">
        <v>77</v>
      </c>
      <c r="AY143" s="16" t="s">
        <v>143</v>
      </c>
      <c r="BE143" s="233">
        <f>IF(O143="základní",K143,0)</f>
        <v>0</v>
      </c>
      <c r="BF143" s="233">
        <f>IF(O143="snížená",K143,0)</f>
        <v>0</v>
      </c>
      <c r="BG143" s="233">
        <f>IF(O143="zákl. přenesená",K143,0)</f>
        <v>0</v>
      </c>
      <c r="BH143" s="233">
        <f>IF(O143="sníž. přenesená",K143,0)</f>
        <v>0</v>
      </c>
      <c r="BI143" s="233">
        <f>IF(O143="nulová",K143,0)</f>
        <v>0</v>
      </c>
      <c r="BJ143" s="16" t="s">
        <v>85</v>
      </c>
      <c r="BK143" s="233">
        <f>ROUND(P143*H143,2)</f>
        <v>0</v>
      </c>
      <c r="BL143" s="16" t="s">
        <v>150</v>
      </c>
      <c r="BM143" s="232" t="s">
        <v>837</v>
      </c>
    </row>
    <row r="144" s="2" customFormat="1">
      <c r="A144" s="37"/>
      <c r="B144" s="38"/>
      <c r="C144" s="39"/>
      <c r="D144" s="234" t="s">
        <v>152</v>
      </c>
      <c r="E144" s="39"/>
      <c r="F144" s="235" t="s">
        <v>838</v>
      </c>
      <c r="G144" s="39"/>
      <c r="H144" s="39"/>
      <c r="I144" s="236"/>
      <c r="J144" s="236"/>
      <c r="K144" s="39"/>
      <c r="L144" s="39"/>
      <c r="M144" s="43"/>
      <c r="N144" s="237"/>
      <c r="O144" s="238"/>
      <c r="P144" s="90"/>
      <c r="Q144" s="90"/>
      <c r="R144" s="90"/>
      <c r="S144" s="90"/>
      <c r="T144" s="90"/>
      <c r="U144" s="90"/>
      <c r="V144" s="90"/>
      <c r="W144" s="90"/>
      <c r="X144" s="91"/>
      <c r="Y144" s="37"/>
      <c r="Z144" s="37"/>
      <c r="AA144" s="37"/>
      <c r="AB144" s="37"/>
      <c r="AC144" s="37"/>
      <c r="AD144" s="37"/>
      <c r="AE144" s="37"/>
      <c r="AT144" s="16" t="s">
        <v>152</v>
      </c>
      <c r="AU144" s="16" t="s">
        <v>77</v>
      </c>
    </row>
    <row r="145" s="2" customFormat="1">
      <c r="A145" s="37"/>
      <c r="B145" s="38"/>
      <c r="C145" s="39"/>
      <c r="D145" s="234" t="s">
        <v>161</v>
      </c>
      <c r="E145" s="39"/>
      <c r="F145" s="239" t="s">
        <v>839</v>
      </c>
      <c r="G145" s="39"/>
      <c r="H145" s="39"/>
      <c r="I145" s="236"/>
      <c r="J145" s="236"/>
      <c r="K145" s="39"/>
      <c r="L145" s="39"/>
      <c r="M145" s="43"/>
      <c r="N145" s="237"/>
      <c r="O145" s="238"/>
      <c r="P145" s="90"/>
      <c r="Q145" s="90"/>
      <c r="R145" s="90"/>
      <c r="S145" s="90"/>
      <c r="T145" s="90"/>
      <c r="U145" s="90"/>
      <c r="V145" s="90"/>
      <c r="W145" s="90"/>
      <c r="X145" s="91"/>
      <c r="Y145" s="37"/>
      <c r="Z145" s="37"/>
      <c r="AA145" s="37"/>
      <c r="AB145" s="37"/>
      <c r="AC145" s="37"/>
      <c r="AD145" s="37"/>
      <c r="AE145" s="37"/>
      <c r="AT145" s="16" t="s">
        <v>161</v>
      </c>
      <c r="AU145" s="16" t="s">
        <v>77</v>
      </c>
    </row>
    <row r="146" s="2" customFormat="1">
      <c r="A146" s="37"/>
      <c r="B146" s="38"/>
      <c r="C146" s="220" t="s">
        <v>198</v>
      </c>
      <c r="D146" s="220" t="s">
        <v>145</v>
      </c>
      <c r="E146" s="221" t="s">
        <v>840</v>
      </c>
      <c r="F146" s="222" t="s">
        <v>841</v>
      </c>
      <c r="G146" s="223" t="s">
        <v>584</v>
      </c>
      <c r="H146" s="224">
        <v>9</v>
      </c>
      <c r="I146" s="225"/>
      <c r="J146" s="225"/>
      <c r="K146" s="226">
        <f>ROUND(P146*H146,2)</f>
        <v>0</v>
      </c>
      <c r="L146" s="222" t="s">
        <v>224</v>
      </c>
      <c r="M146" s="43"/>
      <c r="N146" s="227" t="s">
        <v>1</v>
      </c>
      <c r="O146" s="228" t="s">
        <v>40</v>
      </c>
      <c r="P146" s="229">
        <f>I146+J146</f>
        <v>0</v>
      </c>
      <c r="Q146" s="229">
        <f>ROUND(I146*H146,2)</f>
        <v>0</v>
      </c>
      <c r="R146" s="229">
        <f>ROUND(J146*H146,2)</f>
        <v>0</v>
      </c>
      <c r="S146" s="90"/>
      <c r="T146" s="230">
        <f>S146*H146</f>
        <v>0</v>
      </c>
      <c r="U146" s="230">
        <v>0</v>
      </c>
      <c r="V146" s="230">
        <f>U146*H146</f>
        <v>0</v>
      </c>
      <c r="W146" s="230">
        <v>0</v>
      </c>
      <c r="X146" s="231">
        <f>W146*H146</f>
        <v>0</v>
      </c>
      <c r="Y146" s="37"/>
      <c r="Z146" s="37"/>
      <c r="AA146" s="37"/>
      <c r="AB146" s="37"/>
      <c r="AC146" s="37"/>
      <c r="AD146" s="37"/>
      <c r="AE146" s="37"/>
      <c r="AR146" s="232" t="s">
        <v>150</v>
      </c>
      <c r="AT146" s="232" t="s">
        <v>145</v>
      </c>
      <c r="AU146" s="232" t="s">
        <v>77</v>
      </c>
      <c r="AY146" s="16" t="s">
        <v>143</v>
      </c>
      <c r="BE146" s="233">
        <f>IF(O146="základní",K146,0)</f>
        <v>0</v>
      </c>
      <c r="BF146" s="233">
        <f>IF(O146="snížená",K146,0)</f>
        <v>0</v>
      </c>
      <c r="BG146" s="233">
        <f>IF(O146="zákl. přenesená",K146,0)</f>
        <v>0</v>
      </c>
      <c r="BH146" s="233">
        <f>IF(O146="sníž. přenesená",K146,0)</f>
        <v>0</v>
      </c>
      <c r="BI146" s="233">
        <f>IF(O146="nulová",K146,0)</f>
        <v>0</v>
      </c>
      <c r="BJ146" s="16" t="s">
        <v>85</v>
      </c>
      <c r="BK146" s="233">
        <f>ROUND(P146*H146,2)</f>
        <v>0</v>
      </c>
      <c r="BL146" s="16" t="s">
        <v>150</v>
      </c>
      <c r="BM146" s="232" t="s">
        <v>842</v>
      </c>
    </row>
    <row r="147" s="2" customFormat="1">
      <c r="A147" s="37"/>
      <c r="B147" s="38"/>
      <c r="C147" s="39"/>
      <c r="D147" s="234" t="s">
        <v>152</v>
      </c>
      <c r="E147" s="39"/>
      <c r="F147" s="235" t="s">
        <v>843</v>
      </c>
      <c r="G147" s="39"/>
      <c r="H147" s="39"/>
      <c r="I147" s="236"/>
      <c r="J147" s="236"/>
      <c r="K147" s="39"/>
      <c r="L147" s="39"/>
      <c r="M147" s="43"/>
      <c r="N147" s="237"/>
      <c r="O147" s="238"/>
      <c r="P147" s="90"/>
      <c r="Q147" s="90"/>
      <c r="R147" s="90"/>
      <c r="S147" s="90"/>
      <c r="T147" s="90"/>
      <c r="U147" s="90"/>
      <c r="V147" s="90"/>
      <c r="W147" s="90"/>
      <c r="X147" s="91"/>
      <c r="Y147" s="37"/>
      <c r="Z147" s="37"/>
      <c r="AA147" s="37"/>
      <c r="AB147" s="37"/>
      <c r="AC147" s="37"/>
      <c r="AD147" s="37"/>
      <c r="AE147" s="37"/>
      <c r="AT147" s="16" t="s">
        <v>152</v>
      </c>
      <c r="AU147" s="16" t="s">
        <v>77</v>
      </c>
    </row>
    <row r="148" s="2" customFormat="1">
      <c r="A148" s="37"/>
      <c r="B148" s="38"/>
      <c r="C148" s="39"/>
      <c r="D148" s="234" t="s">
        <v>161</v>
      </c>
      <c r="E148" s="39"/>
      <c r="F148" s="239" t="s">
        <v>844</v>
      </c>
      <c r="G148" s="39"/>
      <c r="H148" s="39"/>
      <c r="I148" s="236"/>
      <c r="J148" s="236"/>
      <c r="K148" s="39"/>
      <c r="L148" s="39"/>
      <c r="M148" s="43"/>
      <c r="N148" s="237"/>
      <c r="O148" s="238"/>
      <c r="P148" s="90"/>
      <c r="Q148" s="90"/>
      <c r="R148" s="90"/>
      <c r="S148" s="90"/>
      <c r="T148" s="90"/>
      <c r="U148" s="90"/>
      <c r="V148" s="90"/>
      <c r="W148" s="90"/>
      <c r="X148" s="91"/>
      <c r="Y148" s="37"/>
      <c r="Z148" s="37"/>
      <c r="AA148" s="37"/>
      <c r="AB148" s="37"/>
      <c r="AC148" s="37"/>
      <c r="AD148" s="37"/>
      <c r="AE148" s="37"/>
      <c r="AT148" s="16" t="s">
        <v>161</v>
      </c>
      <c r="AU148" s="16" t="s">
        <v>77</v>
      </c>
    </row>
    <row r="149" s="13" customFormat="1">
      <c r="A149" s="13"/>
      <c r="B149" s="240"/>
      <c r="C149" s="241"/>
      <c r="D149" s="234" t="s">
        <v>236</v>
      </c>
      <c r="E149" s="242" t="s">
        <v>1</v>
      </c>
      <c r="F149" s="243" t="s">
        <v>845</v>
      </c>
      <c r="G149" s="241"/>
      <c r="H149" s="244">
        <v>9</v>
      </c>
      <c r="I149" s="245"/>
      <c r="J149" s="245"/>
      <c r="K149" s="241"/>
      <c r="L149" s="241"/>
      <c r="M149" s="246"/>
      <c r="N149" s="247"/>
      <c r="O149" s="248"/>
      <c r="P149" s="248"/>
      <c r="Q149" s="248"/>
      <c r="R149" s="248"/>
      <c r="S149" s="248"/>
      <c r="T149" s="248"/>
      <c r="U149" s="248"/>
      <c r="V149" s="248"/>
      <c r="W149" s="248"/>
      <c r="X149" s="249"/>
      <c r="Y149" s="13"/>
      <c r="Z149" s="13"/>
      <c r="AA149" s="13"/>
      <c r="AB149" s="13"/>
      <c r="AC149" s="13"/>
      <c r="AD149" s="13"/>
      <c r="AE149" s="13"/>
      <c r="AT149" s="250" t="s">
        <v>236</v>
      </c>
      <c r="AU149" s="250" t="s">
        <v>77</v>
      </c>
      <c r="AV149" s="13" t="s">
        <v>87</v>
      </c>
      <c r="AW149" s="13" t="s">
        <v>5</v>
      </c>
      <c r="AX149" s="13" t="s">
        <v>85</v>
      </c>
      <c r="AY149" s="250" t="s">
        <v>143</v>
      </c>
    </row>
    <row r="150" s="2" customFormat="1">
      <c r="A150" s="37"/>
      <c r="B150" s="38"/>
      <c r="C150" s="220" t="s">
        <v>205</v>
      </c>
      <c r="D150" s="220" t="s">
        <v>145</v>
      </c>
      <c r="E150" s="221" t="s">
        <v>846</v>
      </c>
      <c r="F150" s="222" t="s">
        <v>847</v>
      </c>
      <c r="G150" s="223" t="s">
        <v>584</v>
      </c>
      <c r="H150" s="224">
        <v>430</v>
      </c>
      <c r="I150" s="225"/>
      <c r="J150" s="225"/>
      <c r="K150" s="226">
        <f>ROUND(P150*H150,2)</f>
        <v>0</v>
      </c>
      <c r="L150" s="222" t="s">
        <v>224</v>
      </c>
      <c r="M150" s="43"/>
      <c r="N150" s="227" t="s">
        <v>1</v>
      </c>
      <c r="O150" s="228" t="s">
        <v>40</v>
      </c>
      <c r="P150" s="229">
        <f>I150+J150</f>
        <v>0</v>
      </c>
      <c r="Q150" s="229">
        <f>ROUND(I150*H150,2)</f>
        <v>0</v>
      </c>
      <c r="R150" s="229">
        <f>ROUND(J150*H150,2)</f>
        <v>0</v>
      </c>
      <c r="S150" s="90"/>
      <c r="T150" s="230">
        <f>S150*H150</f>
        <v>0</v>
      </c>
      <c r="U150" s="230">
        <v>0</v>
      </c>
      <c r="V150" s="230">
        <f>U150*H150</f>
        <v>0</v>
      </c>
      <c r="W150" s="230">
        <v>0</v>
      </c>
      <c r="X150" s="231">
        <f>W150*H150</f>
        <v>0</v>
      </c>
      <c r="Y150" s="37"/>
      <c r="Z150" s="37"/>
      <c r="AA150" s="37"/>
      <c r="AB150" s="37"/>
      <c r="AC150" s="37"/>
      <c r="AD150" s="37"/>
      <c r="AE150" s="37"/>
      <c r="AR150" s="232" t="s">
        <v>150</v>
      </c>
      <c r="AT150" s="232" t="s">
        <v>145</v>
      </c>
      <c r="AU150" s="232" t="s">
        <v>77</v>
      </c>
      <c r="AY150" s="16" t="s">
        <v>143</v>
      </c>
      <c r="BE150" s="233">
        <f>IF(O150="základní",K150,0)</f>
        <v>0</v>
      </c>
      <c r="BF150" s="233">
        <f>IF(O150="snížená",K150,0)</f>
        <v>0</v>
      </c>
      <c r="BG150" s="233">
        <f>IF(O150="zákl. přenesená",K150,0)</f>
        <v>0</v>
      </c>
      <c r="BH150" s="233">
        <f>IF(O150="sníž. přenesená",K150,0)</f>
        <v>0</v>
      </c>
      <c r="BI150" s="233">
        <f>IF(O150="nulová",K150,0)</f>
        <v>0</v>
      </c>
      <c r="BJ150" s="16" t="s">
        <v>85</v>
      </c>
      <c r="BK150" s="233">
        <f>ROUND(P150*H150,2)</f>
        <v>0</v>
      </c>
      <c r="BL150" s="16" t="s">
        <v>150</v>
      </c>
      <c r="BM150" s="232" t="s">
        <v>848</v>
      </c>
    </row>
    <row r="151" s="2" customFormat="1">
      <c r="A151" s="37"/>
      <c r="B151" s="38"/>
      <c r="C151" s="39"/>
      <c r="D151" s="234" t="s">
        <v>152</v>
      </c>
      <c r="E151" s="39"/>
      <c r="F151" s="235" t="s">
        <v>849</v>
      </c>
      <c r="G151" s="39"/>
      <c r="H151" s="39"/>
      <c r="I151" s="236"/>
      <c r="J151" s="236"/>
      <c r="K151" s="39"/>
      <c r="L151" s="39"/>
      <c r="M151" s="43"/>
      <c r="N151" s="237"/>
      <c r="O151" s="238"/>
      <c r="P151" s="90"/>
      <c r="Q151" s="90"/>
      <c r="R151" s="90"/>
      <c r="S151" s="90"/>
      <c r="T151" s="90"/>
      <c r="U151" s="90"/>
      <c r="V151" s="90"/>
      <c r="W151" s="90"/>
      <c r="X151" s="91"/>
      <c r="Y151" s="37"/>
      <c r="Z151" s="37"/>
      <c r="AA151" s="37"/>
      <c r="AB151" s="37"/>
      <c r="AC151" s="37"/>
      <c r="AD151" s="37"/>
      <c r="AE151" s="37"/>
      <c r="AT151" s="16" t="s">
        <v>152</v>
      </c>
      <c r="AU151" s="16" t="s">
        <v>77</v>
      </c>
    </row>
    <row r="152" s="2" customFormat="1">
      <c r="A152" s="37"/>
      <c r="B152" s="38"/>
      <c r="C152" s="39"/>
      <c r="D152" s="234" t="s">
        <v>161</v>
      </c>
      <c r="E152" s="39"/>
      <c r="F152" s="239" t="s">
        <v>850</v>
      </c>
      <c r="G152" s="39"/>
      <c r="H152" s="39"/>
      <c r="I152" s="236"/>
      <c r="J152" s="236"/>
      <c r="K152" s="39"/>
      <c r="L152" s="39"/>
      <c r="M152" s="43"/>
      <c r="N152" s="237"/>
      <c r="O152" s="238"/>
      <c r="P152" s="90"/>
      <c r="Q152" s="90"/>
      <c r="R152" s="90"/>
      <c r="S152" s="90"/>
      <c r="T152" s="90"/>
      <c r="U152" s="90"/>
      <c r="V152" s="90"/>
      <c r="W152" s="90"/>
      <c r="X152" s="91"/>
      <c r="Y152" s="37"/>
      <c r="Z152" s="37"/>
      <c r="AA152" s="37"/>
      <c r="AB152" s="37"/>
      <c r="AC152" s="37"/>
      <c r="AD152" s="37"/>
      <c r="AE152" s="37"/>
      <c r="AT152" s="16" t="s">
        <v>161</v>
      </c>
      <c r="AU152" s="16" t="s">
        <v>77</v>
      </c>
    </row>
    <row r="153" s="13" customFormat="1">
      <c r="A153" s="13"/>
      <c r="B153" s="240"/>
      <c r="C153" s="241"/>
      <c r="D153" s="234" t="s">
        <v>236</v>
      </c>
      <c r="E153" s="242" t="s">
        <v>1</v>
      </c>
      <c r="F153" s="243" t="s">
        <v>851</v>
      </c>
      <c r="G153" s="241"/>
      <c r="H153" s="244">
        <v>430</v>
      </c>
      <c r="I153" s="245"/>
      <c r="J153" s="245"/>
      <c r="K153" s="241"/>
      <c r="L153" s="241"/>
      <c r="M153" s="246"/>
      <c r="N153" s="247"/>
      <c r="O153" s="248"/>
      <c r="P153" s="248"/>
      <c r="Q153" s="248"/>
      <c r="R153" s="248"/>
      <c r="S153" s="248"/>
      <c r="T153" s="248"/>
      <c r="U153" s="248"/>
      <c r="V153" s="248"/>
      <c r="W153" s="248"/>
      <c r="X153" s="249"/>
      <c r="Y153" s="13"/>
      <c r="Z153" s="13"/>
      <c r="AA153" s="13"/>
      <c r="AB153" s="13"/>
      <c r="AC153" s="13"/>
      <c r="AD153" s="13"/>
      <c r="AE153" s="13"/>
      <c r="AT153" s="250" t="s">
        <v>236</v>
      </c>
      <c r="AU153" s="250" t="s">
        <v>77</v>
      </c>
      <c r="AV153" s="13" t="s">
        <v>87</v>
      </c>
      <c r="AW153" s="13" t="s">
        <v>5</v>
      </c>
      <c r="AX153" s="13" t="s">
        <v>85</v>
      </c>
      <c r="AY153" s="250" t="s">
        <v>143</v>
      </c>
    </row>
    <row r="154" s="2" customFormat="1" ht="16.5" customHeight="1">
      <c r="A154" s="37"/>
      <c r="B154" s="38"/>
      <c r="C154" s="262" t="s">
        <v>211</v>
      </c>
      <c r="D154" s="262" t="s">
        <v>362</v>
      </c>
      <c r="E154" s="263" t="s">
        <v>852</v>
      </c>
      <c r="F154" s="264" t="s">
        <v>853</v>
      </c>
      <c r="G154" s="265" t="s">
        <v>819</v>
      </c>
      <c r="H154" s="266">
        <v>3</v>
      </c>
      <c r="I154" s="267"/>
      <c r="J154" s="268"/>
      <c r="K154" s="269">
        <f>ROUND(P154*H154,2)</f>
        <v>0</v>
      </c>
      <c r="L154" s="264" t="s">
        <v>1</v>
      </c>
      <c r="M154" s="270"/>
      <c r="N154" s="271" t="s">
        <v>1</v>
      </c>
      <c r="O154" s="228" t="s">
        <v>40</v>
      </c>
      <c r="P154" s="229">
        <f>I154+J154</f>
        <v>0</v>
      </c>
      <c r="Q154" s="229">
        <f>ROUND(I154*H154,2)</f>
        <v>0</v>
      </c>
      <c r="R154" s="229">
        <f>ROUND(J154*H154,2)</f>
        <v>0</v>
      </c>
      <c r="S154" s="90"/>
      <c r="T154" s="230">
        <f>S154*H154</f>
        <v>0</v>
      </c>
      <c r="U154" s="230">
        <v>0</v>
      </c>
      <c r="V154" s="230">
        <f>U154*H154</f>
        <v>0</v>
      </c>
      <c r="W154" s="230">
        <v>0</v>
      </c>
      <c r="X154" s="231">
        <f>W154*H154</f>
        <v>0</v>
      </c>
      <c r="Y154" s="37"/>
      <c r="Z154" s="37"/>
      <c r="AA154" s="37"/>
      <c r="AB154" s="37"/>
      <c r="AC154" s="37"/>
      <c r="AD154" s="37"/>
      <c r="AE154" s="37"/>
      <c r="AR154" s="232" t="s">
        <v>189</v>
      </c>
      <c r="AT154" s="232" t="s">
        <v>362</v>
      </c>
      <c r="AU154" s="232" t="s">
        <v>77</v>
      </c>
      <c r="AY154" s="16" t="s">
        <v>143</v>
      </c>
      <c r="BE154" s="233">
        <f>IF(O154="základní",K154,0)</f>
        <v>0</v>
      </c>
      <c r="BF154" s="233">
        <f>IF(O154="snížená",K154,0)</f>
        <v>0</v>
      </c>
      <c r="BG154" s="233">
        <f>IF(O154="zákl. přenesená",K154,0)</f>
        <v>0</v>
      </c>
      <c r="BH154" s="233">
        <f>IF(O154="sníž. přenesená",K154,0)</f>
        <v>0</v>
      </c>
      <c r="BI154" s="233">
        <f>IF(O154="nulová",K154,0)</f>
        <v>0</v>
      </c>
      <c r="BJ154" s="16" t="s">
        <v>85</v>
      </c>
      <c r="BK154" s="233">
        <f>ROUND(P154*H154,2)</f>
        <v>0</v>
      </c>
      <c r="BL154" s="16" t="s">
        <v>150</v>
      </c>
      <c r="BM154" s="232" t="s">
        <v>854</v>
      </c>
    </row>
    <row r="155" s="2" customFormat="1">
      <c r="A155" s="37"/>
      <c r="B155" s="38"/>
      <c r="C155" s="39"/>
      <c r="D155" s="234" t="s">
        <v>152</v>
      </c>
      <c r="E155" s="39"/>
      <c r="F155" s="235" t="s">
        <v>853</v>
      </c>
      <c r="G155" s="39"/>
      <c r="H155" s="39"/>
      <c r="I155" s="236"/>
      <c r="J155" s="236"/>
      <c r="K155" s="39"/>
      <c r="L155" s="39"/>
      <c r="M155" s="43"/>
      <c r="N155" s="237"/>
      <c r="O155" s="238"/>
      <c r="P155" s="90"/>
      <c r="Q155" s="90"/>
      <c r="R155" s="90"/>
      <c r="S155" s="90"/>
      <c r="T155" s="90"/>
      <c r="U155" s="90"/>
      <c r="V155" s="90"/>
      <c r="W155" s="90"/>
      <c r="X155" s="91"/>
      <c r="Y155" s="37"/>
      <c r="Z155" s="37"/>
      <c r="AA155" s="37"/>
      <c r="AB155" s="37"/>
      <c r="AC155" s="37"/>
      <c r="AD155" s="37"/>
      <c r="AE155" s="37"/>
      <c r="AT155" s="16" t="s">
        <v>152</v>
      </c>
      <c r="AU155" s="16" t="s">
        <v>77</v>
      </c>
    </row>
    <row r="156" s="2" customFormat="1">
      <c r="A156" s="37"/>
      <c r="B156" s="38"/>
      <c r="C156" s="39"/>
      <c r="D156" s="234" t="s">
        <v>161</v>
      </c>
      <c r="E156" s="39"/>
      <c r="F156" s="239" t="s">
        <v>855</v>
      </c>
      <c r="G156" s="39"/>
      <c r="H156" s="39"/>
      <c r="I156" s="236"/>
      <c r="J156" s="236"/>
      <c r="K156" s="39"/>
      <c r="L156" s="39"/>
      <c r="M156" s="43"/>
      <c r="N156" s="272"/>
      <c r="O156" s="273"/>
      <c r="P156" s="274"/>
      <c r="Q156" s="274"/>
      <c r="R156" s="274"/>
      <c r="S156" s="274"/>
      <c r="T156" s="274"/>
      <c r="U156" s="274"/>
      <c r="V156" s="274"/>
      <c r="W156" s="274"/>
      <c r="X156" s="275"/>
      <c r="Y156" s="37"/>
      <c r="Z156" s="37"/>
      <c r="AA156" s="37"/>
      <c r="AB156" s="37"/>
      <c r="AC156" s="37"/>
      <c r="AD156" s="37"/>
      <c r="AE156" s="37"/>
      <c r="AT156" s="16" t="s">
        <v>161</v>
      </c>
      <c r="AU156" s="16" t="s">
        <v>77</v>
      </c>
    </row>
    <row r="157" s="2" customFormat="1" ht="6.96" customHeight="1">
      <c r="A157" s="37"/>
      <c r="B157" s="65"/>
      <c r="C157" s="66"/>
      <c r="D157" s="66"/>
      <c r="E157" s="66"/>
      <c r="F157" s="66"/>
      <c r="G157" s="66"/>
      <c r="H157" s="66"/>
      <c r="I157" s="66"/>
      <c r="J157" s="66"/>
      <c r="K157" s="66"/>
      <c r="L157" s="66"/>
      <c r="M157" s="43"/>
      <c r="N157" s="37"/>
      <c r="P157" s="37"/>
      <c r="Q157" s="37"/>
      <c r="R157" s="37"/>
      <c r="S157" s="37"/>
      <c r="T157" s="37"/>
      <c r="U157" s="37"/>
      <c r="V157" s="37"/>
      <c r="W157" s="37"/>
      <c r="X157" s="37"/>
      <c r="Y157" s="37"/>
      <c r="Z157" s="37"/>
      <c r="AA157" s="37"/>
      <c r="AB157" s="37"/>
      <c r="AC157" s="37"/>
      <c r="AD157" s="37"/>
      <c r="AE157" s="37"/>
    </row>
  </sheetData>
  <sheetProtection sheet="1" autoFilter="0" formatColumns="0" formatRows="0" objects="1" scenarios="1" spinCount="100000" saltValue="hWpO54AGcpUm3Bn83M2UJZfpnDg23tWySMt1LvrfYrEXewVInxAx+Bbo2BGnZ+Jl4y7ceV+PhcJ6m2fPNFzmVg==" hashValue="XrkePys3GANX7eO4+aYDWrnAcs26LvvdMyVjNmQZ9BX/QfjcQFUFSlxbBpcMyWluIGCt8oIVGFDPZosStjURmw==" algorithmName="SHA-512" password="CC35"/>
  <autoFilter ref="C115:L156"/>
  <mergeCells count="9">
    <mergeCell ref="E7:H7"/>
    <mergeCell ref="E9:H9"/>
    <mergeCell ref="E18:H18"/>
    <mergeCell ref="E27:H27"/>
    <mergeCell ref="E85:H85"/>
    <mergeCell ref="E87:H87"/>
    <mergeCell ref="E106:H106"/>
    <mergeCell ref="E108:H108"/>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93</v>
      </c>
    </row>
    <row r="3" s="1" customFormat="1" ht="6.96" customHeight="1">
      <c r="B3" s="136"/>
      <c r="C3" s="137"/>
      <c r="D3" s="137"/>
      <c r="E3" s="137"/>
      <c r="F3" s="137"/>
      <c r="G3" s="137"/>
      <c r="H3" s="137"/>
      <c r="I3" s="137"/>
      <c r="J3" s="137"/>
      <c r="K3" s="137"/>
      <c r="L3" s="137"/>
      <c r="M3" s="19"/>
      <c r="AT3" s="16" t="s">
        <v>87</v>
      </c>
    </row>
    <row r="4" s="1" customFormat="1" ht="24.96" customHeight="1">
      <c r="B4" s="19"/>
      <c r="D4" s="138" t="s">
        <v>103</v>
      </c>
      <c r="M4" s="19"/>
      <c r="N4" s="139" t="s">
        <v>11</v>
      </c>
      <c r="AT4" s="16" t="s">
        <v>4</v>
      </c>
    </row>
    <row r="5" s="1" customFormat="1" ht="6.96" customHeight="1">
      <c r="B5" s="19"/>
      <c r="M5" s="19"/>
    </row>
    <row r="6" s="1" customFormat="1" ht="12" customHeight="1">
      <c r="B6" s="19"/>
      <c r="D6" s="140" t="s">
        <v>17</v>
      </c>
      <c r="M6" s="19"/>
    </row>
    <row r="7" s="1" customFormat="1" ht="26.25" customHeight="1">
      <c r="B7" s="19"/>
      <c r="E7" s="141" t="str">
        <f>'Rekapitulace stavby'!K6</f>
        <v>Úprava uličního profilu Smetanovy ulice (úsek mezi ul. Chodská - Na Stráni)</v>
      </c>
      <c r="F7" s="140"/>
      <c r="G7" s="140"/>
      <c r="H7" s="140"/>
      <c r="M7" s="19"/>
    </row>
    <row r="8" s="2" customFormat="1" ht="12" customHeight="1">
      <c r="A8" s="37"/>
      <c r="B8" s="43"/>
      <c r="C8" s="37"/>
      <c r="D8" s="140" t="s">
        <v>104</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42" t="s">
        <v>856</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40" t="s">
        <v>19</v>
      </c>
      <c r="E11" s="37"/>
      <c r="F11" s="143" t="s">
        <v>1</v>
      </c>
      <c r="G11" s="37"/>
      <c r="H11" s="37"/>
      <c r="I11" s="140"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40" t="s">
        <v>21</v>
      </c>
      <c r="E12" s="37"/>
      <c r="F12" s="143" t="s">
        <v>857</v>
      </c>
      <c r="G12" s="37"/>
      <c r="H12" s="37"/>
      <c r="I12" s="140" t="s">
        <v>22</v>
      </c>
      <c r="J12" s="144" t="str">
        <f>'Rekapitulace stavby'!AN8</f>
        <v>7. 5. 2021</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40" t="s">
        <v>24</v>
      </c>
      <c r="E14" s="37"/>
      <c r="F14" s="37"/>
      <c r="G14" s="37"/>
      <c r="H14" s="37"/>
      <c r="I14" s="140" t="s">
        <v>25</v>
      </c>
      <c r="J14" s="143" t="str">
        <f>IF('Rekapitulace stavby'!AN10="","",'Rekapitulace stavby'!AN10)</f>
        <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tr">
        <f>IF('Rekapitulace stavby'!E11="","",'Rekapitulace stavby'!E11)</f>
        <v>Město Tachov</v>
      </c>
      <c r="F15" s="37"/>
      <c r="G15" s="37"/>
      <c r="H15" s="37"/>
      <c r="I15" s="140" t="s">
        <v>27</v>
      </c>
      <c r="J15" s="143" t="str">
        <f>IF('Rekapitulace stavby'!AN11="","",'Rekapitulace stavby'!AN11)</f>
        <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40" t="s">
        <v>28</v>
      </c>
      <c r="E17" s="37"/>
      <c r="F17" s="37"/>
      <c r="G17" s="37"/>
      <c r="H17" s="37"/>
      <c r="I17" s="140" t="s">
        <v>25</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40" t="s">
        <v>27</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40" t="s">
        <v>30</v>
      </c>
      <c r="E20" s="37"/>
      <c r="F20" s="37"/>
      <c r="G20" s="37"/>
      <c r="H20" s="37"/>
      <c r="I20" s="140" t="s">
        <v>25</v>
      </c>
      <c r="J20" s="143" t="s">
        <v>1</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858</v>
      </c>
      <c r="F21" s="37"/>
      <c r="G21" s="37"/>
      <c r="H21" s="37"/>
      <c r="I21" s="140" t="s">
        <v>27</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40" t="s">
        <v>32</v>
      </c>
      <c r="E23" s="37"/>
      <c r="F23" s="37"/>
      <c r="G23" s="37"/>
      <c r="H23" s="37"/>
      <c r="I23" s="140" t="s">
        <v>25</v>
      </c>
      <c r="J23" s="143" t="str">
        <f>IF('Rekapitulace stavby'!AN19="","",'Rekapitulace stavby'!AN19)</f>
        <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tr">
        <f>IF('Rekapitulace stavby'!E20="","",'Rekapitulace stavby'!E20)</f>
        <v>D PROJEKT PLZEŇ Nedvěd s.r.o.</v>
      </c>
      <c r="F24" s="37"/>
      <c r="G24" s="37"/>
      <c r="H24" s="37"/>
      <c r="I24" s="140" t="s">
        <v>27</v>
      </c>
      <c r="J24" s="143" t="str">
        <f>IF('Rekapitulace stavby'!AN20="","",'Rekapitulace stavby'!AN20)</f>
        <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40" t="s">
        <v>34</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55.25" customHeight="1">
      <c r="A27" s="145"/>
      <c r="B27" s="146"/>
      <c r="C27" s="145"/>
      <c r="D27" s="145"/>
      <c r="E27" s="147" t="s">
        <v>859</v>
      </c>
      <c r="F27" s="147"/>
      <c r="G27" s="147"/>
      <c r="H27" s="147"/>
      <c r="I27" s="145"/>
      <c r="J27" s="145"/>
      <c r="K27" s="145"/>
      <c r="L27" s="145"/>
      <c r="M27" s="148"/>
      <c r="S27" s="145"/>
      <c r="T27" s="145"/>
      <c r="U27" s="145"/>
      <c r="V27" s="145"/>
      <c r="W27" s="145"/>
      <c r="X27" s="145"/>
      <c r="Y27" s="145"/>
      <c r="Z27" s="145"/>
      <c r="AA27" s="145"/>
      <c r="AB27" s="145"/>
      <c r="AC27" s="145"/>
      <c r="AD27" s="145"/>
      <c r="AE27" s="145"/>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49"/>
      <c r="E29" s="149"/>
      <c r="F29" s="149"/>
      <c r="G29" s="149"/>
      <c r="H29" s="149"/>
      <c r="I29" s="149"/>
      <c r="J29" s="149"/>
      <c r="K29" s="149"/>
      <c r="L29" s="149"/>
      <c r="M29" s="62"/>
      <c r="S29" s="37"/>
      <c r="T29" s="37"/>
      <c r="U29" s="37"/>
      <c r="V29" s="37"/>
      <c r="W29" s="37"/>
      <c r="X29" s="37"/>
      <c r="Y29" s="37"/>
      <c r="Z29" s="37"/>
      <c r="AA29" s="37"/>
      <c r="AB29" s="37"/>
      <c r="AC29" s="37"/>
      <c r="AD29" s="37"/>
      <c r="AE29" s="37"/>
    </row>
    <row r="30" s="2" customFormat="1">
      <c r="A30" s="37"/>
      <c r="B30" s="43"/>
      <c r="C30" s="37"/>
      <c r="D30" s="37"/>
      <c r="E30" s="140" t="s">
        <v>106</v>
      </c>
      <c r="F30" s="37"/>
      <c r="G30" s="37"/>
      <c r="H30" s="37"/>
      <c r="I30" s="37"/>
      <c r="J30" s="37"/>
      <c r="K30" s="150">
        <f>I96</f>
        <v>0</v>
      </c>
      <c r="L30" s="37"/>
      <c r="M30" s="62"/>
      <c r="S30" s="37"/>
      <c r="T30" s="37"/>
      <c r="U30" s="37"/>
      <c r="V30" s="37"/>
      <c r="W30" s="37"/>
      <c r="X30" s="37"/>
      <c r="Y30" s="37"/>
      <c r="Z30" s="37"/>
      <c r="AA30" s="37"/>
      <c r="AB30" s="37"/>
      <c r="AC30" s="37"/>
      <c r="AD30" s="37"/>
      <c r="AE30" s="37"/>
    </row>
    <row r="31" s="2" customFormat="1">
      <c r="A31" s="37"/>
      <c r="B31" s="43"/>
      <c r="C31" s="37"/>
      <c r="D31" s="37"/>
      <c r="E31" s="140" t="s">
        <v>107</v>
      </c>
      <c r="F31" s="37"/>
      <c r="G31" s="37"/>
      <c r="H31" s="37"/>
      <c r="I31" s="37"/>
      <c r="J31" s="37"/>
      <c r="K31" s="150">
        <f>J96</f>
        <v>0</v>
      </c>
      <c r="L31" s="37"/>
      <c r="M31" s="62"/>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37"/>
      <c r="K32" s="152">
        <f>ROUND(K120, 2)</f>
        <v>0</v>
      </c>
      <c r="L32" s="37"/>
      <c r="M32" s="62"/>
      <c r="S32" s="37"/>
      <c r="T32" s="37"/>
      <c r="U32" s="37"/>
      <c r="V32" s="37"/>
      <c r="W32" s="37"/>
      <c r="X32" s="37"/>
      <c r="Y32" s="37"/>
      <c r="Z32" s="37"/>
      <c r="AA32" s="37"/>
      <c r="AB32" s="37"/>
      <c r="AC32" s="37"/>
      <c r="AD32" s="37"/>
      <c r="AE32" s="37"/>
    </row>
    <row r="33" s="2" customFormat="1" ht="6.96" customHeight="1">
      <c r="A33" s="37"/>
      <c r="B33" s="43"/>
      <c r="C33" s="37"/>
      <c r="D33" s="149"/>
      <c r="E33" s="149"/>
      <c r="F33" s="149"/>
      <c r="G33" s="149"/>
      <c r="H33" s="149"/>
      <c r="I33" s="149"/>
      <c r="J33" s="149"/>
      <c r="K33" s="149"/>
      <c r="L33" s="149"/>
      <c r="M33" s="62"/>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37"/>
      <c r="K34" s="153" t="s">
        <v>38</v>
      </c>
      <c r="L34" s="37"/>
      <c r="M34" s="62"/>
      <c r="S34" s="37"/>
      <c r="T34" s="37"/>
      <c r="U34" s="37"/>
      <c r="V34" s="37"/>
      <c r="W34" s="37"/>
      <c r="X34" s="37"/>
      <c r="Y34" s="37"/>
      <c r="Z34" s="37"/>
      <c r="AA34" s="37"/>
      <c r="AB34" s="37"/>
      <c r="AC34" s="37"/>
      <c r="AD34" s="37"/>
      <c r="AE34" s="37"/>
    </row>
    <row r="35" s="2" customFormat="1" ht="14.4" customHeight="1">
      <c r="A35" s="37"/>
      <c r="B35" s="43"/>
      <c r="C35" s="37"/>
      <c r="D35" s="154" t="s">
        <v>39</v>
      </c>
      <c r="E35" s="140" t="s">
        <v>40</v>
      </c>
      <c r="F35" s="150">
        <f>ROUND((SUM(BE120:BE288)),  2)</f>
        <v>0</v>
      </c>
      <c r="G35" s="37"/>
      <c r="H35" s="37"/>
      <c r="I35" s="155">
        <v>0.20999999999999999</v>
      </c>
      <c r="J35" s="37"/>
      <c r="K35" s="150">
        <f>ROUND(((SUM(BE120:BE288))*I35),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40" t="s">
        <v>41</v>
      </c>
      <c r="F36" s="150">
        <f>ROUND((SUM(BF120:BF288)),  2)</f>
        <v>0</v>
      </c>
      <c r="G36" s="37"/>
      <c r="H36" s="37"/>
      <c r="I36" s="155">
        <v>0.14999999999999999</v>
      </c>
      <c r="J36" s="37"/>
      <c r="K36" s="150">
        <f>ROUND(((SUM(BF120:BF288))*I36),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40" t="s">
        <v>42</v>
      </c>
      <c r="F37" s="150">
        <f>ROUND((SUM(BG120:BG288)),  2)</f>
        <v>0</v>
      </c>
      <c r="G37" s="37"/>
      <c r="H37" s="37"/>
      <c r="I37" s="155">
        <v>0.20999999999999999</v>
      </c>
      <c r="J37" s="37"/>
      <c r="K37" s="150">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40" t="s">
        <v>43</v>
      </c>
      <c r="F38" s="150">
        <f>ROUND((SUM(BH120:BH288)),  2)</f>
        <v>0</v>
      </c>
      <c r="G38" s="37"/>
      <c r="H38" s="37"/>
      <c r="I38" s="155">
        <v>0.14999999999999999</v>
      </c>
      <c r="J38" s="37"/>
      <c r="K38" s="150">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40" t="s">
        <v>44</v>
      </c>
      <c r="F39" s="150">
        <f>ROUND((SUM(BI120:BI288)),  2)</f>
        <v>0</v>
      </c>
      <c r="G39" s="37"/>
      <c r="H39" s="37"/>
      <c r="I39" s="155">
        <v>0</v>
      </c>
      <c r="J39" s="37"/>
      <c r="K39" s="150">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56"/>
      <c r="D41" s="157" t="s">
        <v>45</v>
      </c>
      <c r="E41" s="158"/>
      <c r="F41" s="158"/>
      <c r="G41" s="159" t="s">
        <v>46</v>
      </c>
      <c r="H41" s="160" t="s">
        <v>47</v>
      </c>
      <c r="I41" s="158"/>
      <c r="J41" s="158"/>
      <c r="K41" s="161">
        <f>SUM(K32:K39)</f>
        <v>0</v>
      </c>
      <c r="L41" s="162"/>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63" t="s">
        <v>48</v>
      </c>
      <c r="E50" s="164"/>
      <c r="F50" s="164"/>
      <c r="G50" s="163" t="s">
        <v>49</v>
      </c>
      <c r="H50" s="164"/>
      <c r="I50" s="164"/>
      <c r="J50" s="164"/>
      <c r="K50" s="164"/>
      <c r="L50" s="164"/>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65" t="s">
        <v>50</v>
      </c>
      <c r="E61" s="166"/>
      <c r="F61" s="167" t="s">
        <v>51</v>
      </c>
      <c r="G61" s="165" t="s">
        <v>50</v>
      </c>
      <c r="H61" s="166"/>
      <c r="I61" s="166"/>
      <c r="J61" s="168" t="s">
        <v>51</v>
      </c>
      <c r="K61" s="166"/>
      <c r="L61" s="166"/>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63" t="s">
        <v>52</v>
      </c>
      <c r="E65" s="169"/>
      <c r="F65" s="169"/>
      <c r="G65" s="163" t="s">
        <v>53</v>
      </c>
      <c r="H65" s="169"/>
      <c r="I65" s="169"/>
      <c r="J65" s="169"/>
      <c r="K65" s="169"/>
      <c r="L65" s="169"/>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65" t="s">
        <v>50</v>
      </c>
      <c r="E76" s="166"/>
      <c r="F76" s="167" t="s">
        <v>51</v>
      </c>
      <c r="G76" s="165" t="s">
        <v>50</v>
      </c>
      <c r="H76" s="166"/>
      <c r="I76" s="166"/>
      <c r="J76" s="168" t="s">
        <v>51</v>
      </c>
      <c r="K76" s="166"/>
      <c r="L76" s="166"/>
      <c r="M76" s="62"/>
      <c r="S76" s="37"/>
      <c r="T76" s="37"/>
      <c r="U76" s="37"/>
      <c r="V76" s="37"/>
      <c r="W76" s="37"/>
      <c r="X76" s="37"/>
      <c r="Y76" s="37"/>
      <c r="Z76" s="37"/>
      <c r="AA76" s="37"/>
      <c r="AB76" s="37"/>
      <c r="AC76" s="37"/>
      <c r="AD76" s="37"/>
      <c r="AE76" s="37"/>
    </row>
    <row r="77" s="2" customFormat="1" ht="14.4" customHeight="1">
      <c r="A77" s="37"/>
      <c r="B77" s="170"/>
      <c r="C77" s="171"/>
      <c r="D77" s="171"/>
      <c r="E77" s="171"/>
      <c r="F77" s="171"/>
      <c r="G77" s="171"/>
      <c r="H77" s="171"/>
      <c r="I77" s="171"/>
      <c r="J77" s="171"/>
      <c r="K77" s="171"/>
      <c r="L77" s="171"/>
      <c r="M77" s="62"/>
      <c r="S77" s="37"/>
      <c r="T77" s="37"/>
      <c r="U77" s="37"/>
      <c r="V77" s="37"/>
      <c r="W77" s="37"/>
      <c r="X77" s="37"/>
      <c r="Y77" s="37"/>
      <c r="Z77" s="37"/>
      <c r="AA77" s="37"/>
      <c r="AB77" s="37"/>
      <c r="AC77" s="37"/>
      <c r="AD77" s="37"/>
      <c r="AE77" s="37"/>
    </row>
    <row r="81" s="2" customFormat="1" ht="6.96" customHeight="1">
      <c r="A81" s="37"/>
      <c r="B81" s="172"/>
      <c r="C81" s="173"/>
      <c r="D81" s="173"/>
      <c r="E81" s="173"/>
      <c r="F81" s="173"/>
      <c r="G81" s="173"/>
      <c r="H81" s="173"/>
      <c r="I81" s="173"/>
      <c r="J81" s="173"/>
      <c r="K81" s="173"/>
      <c r="L81" s="173"/>
      <c r="M81" s="62"/>
      <c r="S81" s="37"/>
      <c r="T81" s="37"/>
      <c r="U81" s="37"/>
      <c r="V81" s="37"/>
      <c r="W81" s="37"/>
      <c r="X81" s="37"/>
      <c r="Y81" s="37"/>
      <c r="Z81" s="37"/>
      <c r="AA81" s="37"/>
      <c r="AB81" s="37"/>
      <c r="AC81" s="37"/>
      <c r="AD81" s="37"/>
      <c r="AE81" s="37"/>
    </row>
    <row r="82" s="2" customFormat="1" ht="24.96" customHeight="1">
      <c r="A82" s="37"/>
      <c r="B82" s="38"/>
      <c r="C82" s="22" t="s">
        <v>108</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26.25" customHeight="1">
      <c r="A85" s="37"/>
      <c r="B85" s="38"/>
      <c r="C85" s="39"/>
      <c r="D85" s="39"/>
      <c r="E85" s="174" t="str">
        <f>E7</f>
        <v>Úprava uličního profilu Smetanovy ulice (úsek mezi ul. Chodská - Na Stráni)</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104</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SO 401 - Veřejné osvětlení</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 xml:space="preserve"> </v>
      </c>
      <c r="G89" s="39"/>
      <c r="H89" s="39"/>
      <c r="I89" s="31" t="s">
        <v>22</v>
      </c>
      <c r="J89" s="78" t="str">
        <f>IF(J12="","",J12)</f>
        <v>7. 5. 2021</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Město Tachov</v>
      </c>
      <c r="G91" s="39"/>
      <c r="H91" s="39"/>
      <c r="I91" s="31" t="s">
        <v>30</v>
      </c>
      <c r="J91" s="35" t="str">
        <f>E21</f>
        <v>Ing. Josef Mottl</v>
      </c>
      <c r="K91" s="39"/>
      <c r="L91" s="39"/>
      <c r="M91" s="62"/>
      <c r="S91" s="37"/>
      <c r="T91" s="37"/>
      <c r="U91" s="37"/>
      <c r="V91" s="37"/>
      <c r="W91" s="37"/>
      <c r="X91" s="37"/>
      <c r="Y91" s="37"/>
      <c r="Z91" s="37"/>
      <c r="AA91" s="37"/>
      <c r="AB91" s="37"/>
      <c r="AC91" s="37"/>
      <c r="AD91" s="37"/>
      <c r="AE91" s="37"/>
    </row>
    <row r="92" s="2" customFormat="1" ht="25.65" customHeight="1">
      <c r="A92" s="37"/>
      <c r="B92" s="38"/>
      <c r="C92" s="31" t="s">
        <v>28</v>
      </c>
      <c r="D92" s="39"/>
      <c r="E92" s="39"/>
      <c r="F92" s="26" t="str">
        <f>IF(E18="","",E18)</f>
        <v>Vyplň údaj</v>
      </c>
      <c r="G92" s="39"/>
      <c r="H92" s="39"/>
      <c r="I92" s="31" t="s">
        <v>32</v>
      </c>
      <c r="J92" s="35" t="str">
        <f>E24</f>
        <v>D PROJEKT PLZEŇ Nedvěd s.r.o.</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75" t="s">
        <v>109</v>
      </c>
      <c r="D94" s="176"/>
      <c r="E94" s="176"/>
      <c r="F94" s="176"/>
      <c r="G94" s="176"/>
      <c r="H94" s="176"/>
      <c r="I94" s="177" t="s">
        <v>110</v>
      </c>
      <c r="J94" s="177" t="s">
        <v>111</v>
      </c>
      <c r="K94" s="177" t="s">
        <v>112</v>
      </c>
      <c r="L94" s="176"/>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78" t="s">
        <v>113</v>
      </c>
      <c r="D96" s="39"/>
      <c r="E96" s="39"/>
      <c r="F96" s="39"/>
      <c r="G96" s="39"/>
      <c r="H96" s="39"/>
      <c r="I96" s="109">
        <f>Q120</f>
        <v>0</v>
      </c>
      <c r="J96" s="109">
        <f>R120</f>
        <v>0</v>
      </c>
      <c r="K96" s="109">
        <f>K120</f>
        <v>0</v>
      </c>
      <c r="L96" s="39"/>
      <c r="M96" s="62"/>
      <c r="S96" s="37"/>
      <c r="T96" s="37"/>
      <c r="U96" s="37"/>
      <c r="V96" s="37"/>
      <c r="W96" s="37"/>
      <c r="X96" s="37"/>
      <c r="Y96" s="37"/>
      <c r="Z96" s="37"/>
      <c r="AA96" s="37"/>
      <c r="AB96" s="37"/>
      <c r="AC96" s="37"/>
      <c r="AD96" s="37"/>
      <c r="AE96" s="37"/>
      <c r="AU96" s="16" t="s">
        <v>114</v>
      </c>
    </row>
    <row r="97" s="9" customFormat="1" ht="24.96" customHeight="1">
      <c r="A97" s="9"/>
      <c r="B97" s="179"/>
      <c r="C97" s="180"/>
      <c r="D97" s="181" t="s">
        <v>860</v>
      </c>
      <c r="E97" s="182"/>
      <c r="F97" s="182"/>
      <c r="G97" s="182"/>
      <c r="H97" s="182"/>
      <c r="I97" s="183">
        <f>Q121</f>
        <v>0</v>
      </c>
      <c r="J97" s="183">
        <f>R121</f>
        <v>0</v>
      </c>
      <c r="K97" s="183">
        <f>K121</f>
        <v>0</v>
      </c>
      <c r="L97" s="180"/>
      <c r="M97" s="184"/>
      <c r="S97" s="9"/>
      <c r="T97" s="9"/>
      <c r="U97" s="9"/>
      <c r="V97" s="9"/>
      <c r="W97" s="9"/>
      <c r="X97" s="9"/>
      <c r="Y97" s="9"/>
      <c r="Z97" s="9"/>
      <c r="AA97" s="9"/>
      <c r="AB97" s="9"/>
      <c r="AC97" s="9"/>
      <c r="AD97" s="9"/>
      <c r="AE97" s="9"/>
    </row>
    <row r="98" s="10" customFormat="1" ht="19.92" customHeight="1">
      <c r="A98" s="10"/>
      <c r="B98" s="185"/>
      <c r="C98" s="186"/>
      <c r="D98" s="187" t="s">
        <v>861</v>
      </c>
      <c r="E98" s="188"/>
      <c r="F98" s="188"/>
      <c r="G98" s="188"/>
      <c r="H98" s="188"/>
      <c r="I98" s="189">
        <f>Q122</f>
        <v>0</v>
      </c>
      <c r="J98" s="189">
        <f>R122</f>
        <v>0</v>
      </c>
      <c r="K98" s="189">
        <f>K122</f>
        <v>0</v>
      </c>
      <c r="L98" s="186"/>
      <c r="M98" s="190"/>
      <c r="S98" s="10"/>
      <c r="T98" s="10"/>
      <c r="U98" s="10"/>
      <c r="V98" s="10"/>
      <c r="W98" s="10"/>
      <c r="X98" s="10"/>
      <c r="Y98" s="10"/>
      <c r="Z98" s="10"/>
      <c r="AA98" s="10"/>
      <c r="AB98" s="10"/>
      <c r="AC98" s="10"/>
      <c r="AD98" s="10"/>
      <c r="AE98" s="10"/>
    </row>
    <row r="99" s="10" customFormat="1" ht="19.92" customHeight="1">
      <c r="A99" s="10"/>
      <c r="B99" s="185"/>
      <c r="C99" s="186"/>
      <c r="D99" s="187" t="s">
        <v>862</v>
      </c>
      <c r="E99" s="188"/>
      <c r="F99" s="188"/>
      <c r="G99" s="188"/>
      <c r="H99" s="188"/>
      <c r="I99" s="189">
        <f>Q192</f>
        <v>0</v>
      </c>
      <c r="J99" s="189">
        <f>R192</f>
        <v>0</v>
      </c>
      <c r="K99" s="189">
        <f>K192</f>
        <v>0</v>
      </c>
      <c r="L99" s="186"/>
      <c r="M99" s="190"/>
      <c r="S99" s="10"/>
      <c r="T99" s="10"/>
      <c r="U99" s="10"/>
      <c r="V99" s="10"/>
      <c r="W99" s="10"/>
      <c r="X99" s="10"/>
      <c r="Y99" s="10"/>
      <c r="Z99" s="10"/>
      <c r="AA99" s="10"/>
      <c r="AB99" s="10"/>
      <c r="AC99" s="10"/>
      <c r="AD99" s="10"/>
      <c r="AE99" s="10"/>
    </row>
    <row r="100" s="9" customFormat="1" ht="24.96" customHeight="1">
      <c r="A100" s="9"/>
      <c r="B100" s="179"/>
      <c r="C100" s="180"/>
      <c r="D100" s="181" t="s">
        <v>863</v>
      </c>
      <c r="E100" s="182"/>
      <c r="F100" s="182"/>
      <c r="G100" s="182"/>
      <c r="H100" s="182"/>
      <c r="I100" s="183">
        <f>Q279</f>
        <v>0</v>
      </c>
      <c r="J100" s="183">
        <f>R279</f>
        <v>0</v>
      </c>
      <c r="K100" s="183">
        <f>K279</f>
        <v>0</v>
      </c>
      <c r="L100" s="180"/>
      <c r="M100" s="184"/>
      <c r="S100" s="9"/>
      <c r="T100" s="9"/>
      <c r="U100" s="9"/>
      <c r="V100" s="9"/>
      <c r="W100" s="9"/>
      <c r="X100" s="9"/>
      <c r="Y100" s="9"/>
      <c r="Z100" s="9"/>
      <c r="AA100" s="9"/>
      <c r="AB100" s="9"/>
      <c r="AC100" s="9"/>
      <c r="AD100" s="9"/>
      <c r="AE100" s="9"/>
    </row>
    <row r="101" s="2" customFormat="1" ht="21.84" customHeight="1">
      <c r="A101" s="37"/>
      <c r="B101" s="38"/>
      <c r="C101" s="39"/>
      <c r="D101" s="39"/>
      <c r="E101" s="39"/>
      <c r="F101" s="39"/>
      <c r="G101" s="39"/>
      <c r="H101" s="39"/>
      <c r="I101" s="39"/>
      <c r="J101" s="39"/>
      <c r="K101" s="39"/>
      <c r="L101" s="39"/>
      <c r="M101" s="62"/>
      <c r="S101" s="37"/>
      <c r="T101" s="37"/>
      <c r="U101" s="37"/>
      <c r="V101" s="37"/>
      <c r="W101" s="37"/>
      <c r="X101" s="37"/>
      <c r="Y101" s="37"/>
      <c r="Z101" s="37"/>
      <c r="AA101" s="37"/>
      <c r="AB101" s="37"/>
      <c r="AC101" s="37"/>
      <c r="AD101" s="37"/>
      <c r="AE101" s="37"/>
    </row>
    <row r="102" s="2" customFormat="1" ht="6.96" customHeight="1">
      <c r="A102" s="37"/>
      <c r="B102" s="65"/>
      <c r="C102" s="66"/>
      <c r="D102" s="66"/>
      <c r="E102" s="66"/>
      <c r="F102" s="66"/>
      <c r="G102" s="66"/>
      <c r="H102" s="66"/>
      <c r="I102" s="66"/>
      <c r="J102" s="66"/>
      <c r="K102" s="66"/>
      <c r="L102" s="66"/>
      <c r="M102" s="62"/>
      <c r="S102" s="37"/>
      <c r="T102" s="37"/>
      <c r="U102" s="37"/>
      <c r="V102" s="37"/>
      <c r="W102" s="37"/>
      <c r="X102" s="37"/>
      <c r="Y102" s="37"/>
      <c r="Z102" s="37"/>
      <c r="AA102" s="37"/>
      <c r="AB102" s="37"/>
      <c r="AC102" s="37"/>
      <c r="AD102" s="37"/>
      <c r="AE102" s="37"/>
    </row>
    <row r="106" s="2" customFormat="1" ht="6.96" customHeight="1">
      <c r="A106" s="37"/>
      <c r="B106" s="67"/>
      <c r="C106" s="68"/>
      <c r="D106" s="68"/>
      <c r="E106" s="68"/>
      <c r="F106" s="68"/>
      <c r="G106" s="68"/>
      <c r="H106" s="68"/>
      <c r="I106" s="68"/>
      <c r="J106" s="68"/>
      <c r="K106" s="68"/>
      <c r="L106" s="68"/>
      <c r="M106" s="62"/>
      <c r="S106" s="37"/>
      <c r="T106" s="37"/>
      <c r="U106" s="37"/>
      <c r="V106" s="37"/>
      <c r="W106" s="37"/>
      <c r="X106" s="37"/>
      <c r="Y106" s="37"/>
      <c r="Z106" s="37"/>
      <c r="AA106" s="37"/>
      <c r="AB106" s="37"/>
      <c r="AC106" s="37"/>
      <c r="AD106" s="37"/>
      <c r="AE106" s="37"/>
    </row>
    <row r="107" s="2" customFormat="1" ht="24.96" customHeight="1">
      <c r="A107" s="37"/>
      <c r="B107" s="38"/>
      <c r="C107" s="22" t="s">
        <v>124</v>
      </c>
      <c r="D107" s="39"/>
      <c r="E107" s="39"/>
      <c r="F107" s="39"/>
      <c r="G107" s="39"/>
      <c r="H107" s="39"/>
      <c r="I107" s="39"/>
      <c r="J107" s="39"/>
      <c r="K107" s="39"/>
      <c r="L107" s="39"/>
      <c r="M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12" customHeight="1">
      <c r="A109" s="37"/>
      <c r="B109" s="38"/>
      <c r="C109" s="31" t="s">
        <v>17</v>
      </c>
      <c r="D109" s="39"/>
      <c r="E109" s="39"/>
      <c r="F109" s="39"/>
      <c r="G109" s="39"/>
      <c r="H109" s="39"/>
      <c r="I109" s="39"/>
      <c r="J109" s="39"/>
      <c r="K109" s="39"/>
      <c r="L109" s="39"/>
      <c r="M109" s="62"/>
      <c r="S109" s="37"/>
      <c r="T109" s="37"/>
      <c r="U109" s="37"/>
      <c r="V109" s="37"/>
      <c r="W109" s="37"/>
      <c r="X109" s="37"/>
      <c r="Y109" s="37"/>
      <c r="Z109" s="37"/>
      <c r="AA109" s="37"/>
      <c r="AB109" s="37"/>
      <c r="AC109" s="37"/>
      <c r="AD109" s="37"/>
      <c r="AE109" s="37"/>
    </row>
    <row r="110" s="2" customFormat="1" ht="26.25" customHeight="1">
      <c r="A110" s="37"/>
      <c r="B110" s="38"/>
      <c r="C110" s="39"/>
      <c r="D110" s="39"/>
      <c r="E110" s="174" t="str">
        <f>E7</f>
        <v>Úprava uličního profilu Smetanovy ulice (úsek mezi ul. Chodská - Na Stráni)</v>
      </c>
      <c r="F110" s="31"/>
      <c r="G110" s="31"/>
      <c r="H110" s="31"/>
      <c r="I110" s="39"/>
      <c r="J110" s="39"/>
      <c r="K110" s="39"/>
      <c r="L110" s="39"/>
      <c r="M110" s="62"/>
      <c r="S110" s="37"/>
      <c r="T110" s="37"/>
      <c r="U110" s="37"/>
      <c r="V110" s="37"/>
      <c r="W110" s="37"/>
      <c r="X110" s="37"/>
      <c r="Y110" s="37"/>
      <c r="Z110" s="37"/>
      <c r="AA110" s="37"/>
      <c r="AB110" s="37"/>
      <c r="AC110" s="37"/>
      <c r="AD110" s="37"/>
      <c r="AE110" s="37"/>
    </row>
    <row r="111" s="2" customFormat="1" ht="12" customHeight="1">
      <c r="A111" s="37"/>
      <c r="B111" s="38"/>
      <c r="C111" s="31" t="s">
        <v>104</v>
      </c>
      <c r="D111" s="39"/>
      <c r="E111" s="39"/>
      <c r="F111" s="39"/>
      <c r="G111" s="39"/>
      <c r="H111" s="39"/>
      <c r="I111" s="39"/>
      <c r="J111" s="39"/>
      <c r="K111" s="39"/>
      <c r="L111" s="39"/>
      <c r="M111" s="62"/>
      <c r="S111" s="37"/>
      <c r="T111" s="37"/>
      <c r="U111" s="37"/>
      <c r="V111" s="37"/>
      <c r="W111" s="37"/>
      <c r="X111" s="37"/>
      <c r="Y111" s="37"/>
      <c r="Z111" s="37"/>
      <c r="AA111" s="37"/>
      <c r="AB111" s="37"/>
      <c r="AC111" s="37"/>
      <c r="AD111" s="37"/>
      <c r="AE111" s="37"/>
    </row>
    <row r="112" s="2" customFormat="1" ht="16.5" customHeight="1">
      <c r="A112" s="37"/>
      <c r="B112" s="38"/>
      <c r="C112" s="39"/>
      <c r="D112" s="39"/>
      <c r="E112" s="75" t="str">
        <f>E9</f>
        <v>SO 401 - Veřejné osvětlení</v>
      </c>
      <c r="F112" s="39"/>
      <c r="G112" s="39"/>
      <c r="H112" s="39"/>
      <c r="I112" s="39"/>
      <c r="J112" s="39"/>
      <c r="K112" s="39"/>
      <c r="L112" s="39"/>
      <c r="M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39"/>
      <c r="M113" s="62"/>
      <c r="S113" s="37"/>
      <c r="T113" s="37"/>
      <c r="U113" s="37"/>
      <c r="V113" s="37"/>
      <c r="W113" s="37"/>
      <c r="X113" s="37"/>
      <c r="Y113" s="37"/>
      <c r="Z113" s="37"/>
      <c r="AA113" s="37"/>
      <c r="AB113" s="37"/>
      <c r="AC113" s="37"/>
      <c r="AD113" s="37"/>
      <c r="AE113" s="37"/>
    </row>
    <row r="114" s="2" customFormat="1" ht="12" customHeight="1">
      <c r="A114" s="37"/>
      <c r="B114" s="38"/>
      <c r="C114" s="31" t="s">
        <v>21</v>
      </c>
      <c r="D114" s="39"/>
      <c r="E114" s="39"/>
      <c r="F114" s="26" t="str">
        <f>F12</f>
        <v xml:space="preserve"> </v>
      </c>
      <c r="G114" s="39"/>
      <c r="H114" s="39"/>
      <c r="I114" s="31" t="s">
        <v>22</v>
      </c>
      <c r="J114" s="78" t="str">
        <f>IF(J12="","",J12)</f>
        <v>7. 5. 2021</v>
      </c>
      <c r="K114" s="39"/>
      <c r="L114" s="39"/>
      <c r="M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39"/>
      <c r="M115" s="62"/>
      <c r="S115" s="37"/>
      <c r="T115" s="37"/>
      <c r="U115" s="37"/>
      <c r="V115" s="37"/>
      <c r="W115" s="37"/>
      <c r="X115" s="37"/>
      <c r="Y115" s="37"/>
      <c r="Z115" s="37"/>
      <c r="AA115" s="37"/>
      <c r="AB115" s="37"/>
      <c r="AC115" s="37"/>
      <c r="AD115" s="37"/>
      <c r="AE115" s="37"/>
    </row>
    <row r="116" s="2" customFormat="1" ht="15.15" customHeight="1">
      <c r="A116" s="37"/>
      <c r="B116" s="38"/>
      <c r="C116" s="31" t="s">
        <v>24</v>
      </c>
      <c r="D116" s="39"/>
      <c r="E116" s="39"/>
      <c r="F116" s="26" t="str">
        <f>E15</f>
        <v>Město Tachov</v>
      </c>
      <c r="G116" s="39"/>
      <c r="H116" s="39"/>
      <c r="I116" s="31" t="s">
        <v>30</v>
      </c>
      <c r="J116" s="35" t="str">
        <f>E21</f>
        <v>Ing. Josef Mottl</v>
      </c>
      <c r="K116" s="39"/>
      <c r="L116" s="39"/>
      <c r="M116" s="62"/>
      <c r="S116" s="37"/>
      <c r="T116" s="37"/>
      <c r="U116" s="37"/>
      <c r="V116" s="37"/>
      <c r="W116" s="37"/>
      <c r="X116" s="37"/>
      <c r="Y116" s="37"/>
      <c r="Z116" s="37"/>
      <c r="AA116" s="37"/>
      <c r="AB116" s="37"/>
      <c r="AC116" s="37"/>
      <c r="AD116" s="37"/>
      <c r="AE116" s="37"/>
    </row>
    <row r="117" s="2" customFormat="1" ht="25.65" customHeight="1">
      <c r="A117" s="37"/>
      <c r="B117" s="38"/>
      <c r="C117" s="31" t="s">
        <v>28</v>
      </c>
      <c r="D117" s="39"/>
      <c r="E117" s="39"/>
      <c r="F117" s="26" t="str">
        <f>IF(E18="","",E18)</f>
        <v>Vyplň údaj</v>
      </c>
      <c r="G117" s="39"/>
      <c r="H117" s="39"/>
      <c r="I117" s="31" t="s">
        <v>32</v>
      </c>
      <c r="J117" s="35" t="str">
        <f>E24</f>
        <v>D PROJEKT PLZEŇ Nedvěd s.r.o.</v>
      </c>
      <c r="K117" s="39"/>
      <c r="L117" s="39"/>
      <c r="M117" s="62"/>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39"/>
      <c r="J118" s="39"/>
      <c r="K118" s="39"/>
      <c r="L118" s="39"/>
      <c r="M118" s="62"/>
      <c r="S118" s="37"/>
      <c r="T118" s="37"/>
      <c r="U118" s="37"/>
      <c r="V118" s="37"/>
      <c r="W118" s="37"/>
      <c r="X118" s="37"/>
      <c r="Y118" s="37"/>
      <c r="Z118" s="37"/>
      <c r="AA118" s="37"/>
      <c r="AB118" s="37"/>
      <c r="AC118" s="37"/>
      <c r="AD118" s="37"/>
      <c r="AE118" s="37"/>
    </row>
    <row r="119" s="11" customFormat="1" ht="29.28" customHeight="1">
      <c r="A119" s="191"/>
      <c r="B119" s="192"/>
      <c r="C119" s="193" t="s">
        <v>125</v>
      </c>
      <c r="D119" s="194" t="s">
        <v>60</v>
      </c>
      <c r="E119" s="194" t="s">
        <v>56</v>
      </c>
      <c r="F119" s="194" t="s">
        <v>57</v>
      </c>
      <c r="G119" s="194" t="s">
        <v>126</v>
      </c>
      <c r="H119" s="194" t="s">
        <v>127</v>
      </c>
      <c r="I119" s="194" t="s">
        <v>128</v>
      </c>
      <c r="J119" s="194" t="s">
        <v>129</v>
      </c>
      <c r="K119" s="194" t="s">
        <v>112</v>
      </c>
      <c r="L119" s="195" t="s">
        <v>130</v>
      </c>
      <c r="M119" s="196"/>
      <c r="N119" s="99" t="s">
        <v>1</v>
      </c>
      <c r="O119" s="100" t="s">
        <v>39</v>
      </c>
      <c r="P119" s="100" t="s">
        <v>131</v>
      </c>
      <c r="Q119" s="100" t="s">
        <v>132</v>
      </c>
      <c r="R119" s="100" t="s">
        <v>133</v>
      </c>
      <c r="S119" s="100" t="s">
        <v>134</v>
      </c>
      <c r="T119" s="100" t="s">
        <v>135</v>
      </c>
      <c r="U119" s="100" t="s">
        <v>136</v>
      </c>
      <c r="V119" s="100" t="s">
        <v>137</v>
      </c>
      <c r="W119" s="100" t="s">
        <v>138</v>
      </c>
      <c r="X119" s="101" t="s">
        <v>139</v>
      </c>
      <c r="Y119" s="191"/>
      <c r="Z119" s="191"/>
      <c r="AA119" s="191"/>
      <c r="AB119" s="191"/>
      <c r="AC119" s="191"/>
      <c r="AD119" s="191"/>
      <c r="AE119" s="191"/>
    </row>
    <row r="120" s="2" customFormat="1" ht="22.8" customHeight="1">
      <c r="A120" s="37"/>
      <c r="B120" s="38"/>
      <c r="C120" s="106" t="s">
        <v>140</v>
      </c>
      <c r="D120" s="39"/>
      <c r="E120" s="39"/>
      <c r="F120" s="39"/>
      <c r="G120" s="39"/>
      <c r="H120" s="39"/>
      <c r="I120" s="39"/>
      <c r="J120" s="39"/>
      <c r="K120" s="197">
        <f>BK120</f>
        <v>0</v>
      </c>
      <c r="L120" s="39"/>
      <c r="M120" s="43"/>
      <c r="N120" s="102"/>
      <c r="O120" s="198"/>
      <c r="P120" s="103"/>
      <c r="Q120" s="199">
        <f>Q121+Q279</f>
        <v>0</v>
      </c>
      <c r="R120" s="199">
        <f>R121+R279</f>
        <v>0</v>
      </c>
      <c r="S120" s="103"/>
      <c r="T120" s="200">
        <f>T121+T279</f>
        <v>0</v>
      </c>
      <c r="U120" s="103"/>
      <c r="V120" s="200">
        <f>V121+V279</f>
        <v>3.0691798000000001</v>
      </c>
      <c r="W120" s="103"/>
      <c r="X120" s="201">
        <f>X121+X279</f>
        <v>6.6135000000000002</v>
      </c>
      <c r="Y120" s="37"/>
      <c r="Z120" s="37"/>
      <c r="AA120" s="37"/>
      <c r="AB120" s="37"/>
      <c r="AC120" s="37"/>
      <c r="AD120" s="37"/>
      <c r="AE120" s="37"/>
      <c r="AT120" s="16" t="s">
        <v>76</v>
      </c>
      <c r="AU120" s="16" t="s">
        <v>114</v>
      </c>
      <c r="BK120" s="202">
        <f>BK121+BK279</f>
        <v>0</v>
      </c>
    </row>
    <row r="121" s="12" customFormat="1" ht="25.92" customHeight="1">
      <c r="A121" s="12"/>
      <c r="B121" s="203"/>
      <c r="C121" s="204"/>
      <c r="D121" s="205" t="s">
        <v>76</v>
      </c>
      <c r="E121" s="206" t="s">
        <v>362</v>
      </c>
      <c r="F121" s="206" t="s">
        <v>864</v>
      </c>
      <c r="G121" s="204"/>
      <c r="H121" s="204"/>
      <c r="I121" s="207"/>
      <c r="J121" s="207"/>
      <c r="K121" s="208">
        <f>BK121</f>
        <v>0</v>
      </c>
      <c r="L121" s="204"/>
      <c r="M121" s="209"/>
      <c r="N121" s="210"/>
      <c r="O121" s="211"/>
      <c r="P121" s="211"/>
      <c r="Q121" s="212">
        <f>Q122+Q192</f>
        <v>0</v>
      </c>
      <c r="R121" s="212">
        <f>R122+R192</f>
        <v>0</v>
      </c>
      <c r="S121" s="211"/>
      <c r="T121" s="213">
        <f>T122+T192</f>
        <v>0</v>
      </c>
      <c r="U121" s="211"/>
      <c r="V121" s="213">
        <f>V122+V192</f>
        <v>3.0691798000000001</v>
      </c>
      <c r="W121" s="211"/>
      <c r="X121" s="214">
        <f>X122+X192</f>
        <v>6.6135000000000002</v>
      </c>
      <c r="Y121" s="12"/>
      <c r="Z121" s="12"/>
      <c r="AA121" s="12"/>
      <c r="AB121" s="12"/>
      <c r="AC121" s="12"/>
      <c r="AD121" s="12"/>
      <c r="AE121" s="12"/>
      <c r="AR121" s="215" t="s">
        <v>163</v>
      </c>
      <c r="AT121" s="216" t="s">
        <v>76</v>
      </c>
      <c r="AU121" s="216" t="s">
        <v>77</v>
      </c>
      <c r="AY121" s="215" t="s">
        <v>143</v>
      </c>
      <c r="BK121" s="217">
        <f>BK122+BK192</f>
        <v>0</v>
      </c>
    </row>
    <row r="122" s="12" customFormat="1" ht="22.8" customHeight="1">
      <c r="A122" s="12"/>
      <c r="B122" s="203"/>
      <c r="C122" s="204"/>
      <c r="D122" s="205" t="s">
        <v>76</v>
      </c>
      <c r="E122" s="218" t="s">
        <v>865</v>
      </c>
      <c r="F122" s="218" t="s">
        <v>866</v>
      </c>
      <c r="G122" s="204"/>
      <c r="H122" s="204"/>
      <c r="I122" s="207"/>
      <c r="J122" s="207"/>
      <c r="K122" s="219">
        <f>BK122</f>
        <v>0</v>
      </c>
      <c r="L122" s="204"/>
      <c r="M122" s="209"/>
      <c r="N122" s="210"/>
      <c r="O122" s="211"/>
      <c r="P122" s="211"/>
      <c r="Q122" s="212">
        <f>SUM(Q123:Q191)</f>
        <v>0</v>
      </c>
      <c r="R122" s="212">
        <f>SUM(R123:R191)</f>
        <v>0</v>
      </c>
      <c r="S122" s="211"/>
      <c r="T122" s="213">
        <f>SUM(T123:T191)</f>
        <v>0</v>
      </c>
      <c r="U122" s="211"/>
      <c r="V122" s="213">
        <f>SUM(V123:V191)</f>
        <v>0.52795799999999993</v>
      </c>
      <c r="W122" s="211"/>
      <c r="X122" s="214">
        <f>SUM(X123:X191)</f>
        <v>0</v>
      </c>
      <c r="Y122" s="12"/>
      <c r="Z122" s="12"/>
      <c r="AA122" s="12"/>
      <c r="AB122" s="12"/>
      <c r="AC122" s="12"/>
      <c r="AD122" s="12"/>
      <c r="AE122" s="12"/>
      <c r="AR122" s="215" t="s">
        <v>163</v>
      </c>
      <c r="AT122" s="216" t="s">
        <v>76</v>
      </c>
      <c r="AU122" s="216" t="s">
        <v>85</v>
      </c>
      <c r="AY122" s="215" t="s">
        <v>143</v>
      </c>
      <c r="BK122" s="217">
        <f>SUM(BK123:BK191)</f>
        <v>0</v>
      </c>
    </row>
    <row r="123" s="2" customFormat="1" ht="33" customHeight="1">
      <c r="A123" s="37"/>
      <c r="B123" s="38"/>
      <c r="C123" s="220" t="s">
        <v>173</v>
      </c>
      <c r="D123" s="220" t="s">
        <v>145</v>
      </c>
      <c r="E123" s="221" t="s">
        <v>867</v>
      </c>
      <c r="F123" s="222" t="s">
        <v>868</v>
      </c>
      <c r="G123" s="223" t="s">
        <v>584</v>
      </c>
      <c r="H123" s="224">
        <v>19</v>
      </c>
      <c r="I123" s="225"/>
      <c r="J123" s="225"/>
      <c r="K123" s="226">
        <f>ROUND(P123*H123,2)</f>
        <v>0</v>
      </c>
      <c r="L123" s="222" t="s">
        <v>149</v>
      </c>
      <c r="M123" s="43"/>
      <c r="N123" s="227" t="s">
        <v>1</v>
      </c>
      <c r="O123" s="228" t="s">
        <v>40</v>
      </c>
      <c r="P123" s="229">
        <f>I123+J123</f>
        <v>0</v>
      </c>
      <c r="Q123" s="229">
        <f>ROUND(I123*H123,2)</f>
        <v>0</v>
      </c>
      <c r="R123" s="229">
        <f>ROUND(J123*H123,2)</f>
        <v>0</v>
      </c>
      <c r="S123" s="90"/>
      <c r="T123" s="230">
        <f>S123*H123</f>
        <v>0</v>
      </c>
      <c r="U123" s="230">
        <v>0</v>
      </c>
      <c r="V123" s="230">
        <f>U123*H123</f>
        <v>0</v>
      </c>
      <c r="W123" s="230">
        <v>0</v>
      </c>
      <c r="X123" s="231">
        <f>W123*H123</f>
        <v>0</v>
      </c>
      <c r="Y123" s="37"/>
      <c r="Z123" s="37"/>
      <c r="AA123" s="37"/>
      <c r="AB123" s="37"/>
      <c r="AC123" s="37"/>
      <c r="AD123" s="37"/>
      <c r="AE123" s="37"/>
      <c r="AR123" s="232" t="s">
        <v>506</v>
      </c>
      <c r="AT123" s="232" t="s">
        <v>145</v>
      </c>
      <c r="AU123" s="232" t="s">
        <v>87</v>
      </c>
      <c r="AY123" s="16" t="s">
        <v>143</v>
      </c>
      <c r="BE123" s="233">
        <f>IF(O123="základní",K123,0)</f>
        <v>0</v>
      </c>
      <c r="BF123" s="233">
        <f>IF(O123="snížená",K123,0)</f>
        <v>0</v>
      </c>
      <c r="BG123" s="233">
        <f>IF(O123="zákl. přenesená",K123,0)</f>
        <v>0</v>
      </c>
      <c r="BH123" s="233">
        <f>IF(O123="sníž. přenesená",K123,0)</f>
        <v>0</v>
      </c>
      <c r="BI123" s="233">
        <f>IF(O123="nulová",K123,0)</f>
        <v>0</v>
      </c>
      <c r="BJ123" s="16" t="s">
        <v>85</v>
      </c>
      <c r="BK123" s="233">
        <f>ROUND(P123*H123,2)</f>
        <v>0</v>
      </c>
      <c r="BL123" s="16" t="s">
        <v>506</v>
      </c>
      <c r="BM123" s="232" t="s">
        <v>869</v>
      </c>
    </row>
    <row r="124" s="2" customFormat="1">
      <c r="A124" s="37"/>
      <c r="B124" s="38"/>
      <c r="C124" s="39"/>
      <c r="D124" s="234" t="s">
        <v>152</v>
      </c>
      <c r="E124" s="39"/>
      <c r="F124" s="235" t="s">
        <v>870</v>
      </c>
      <c r="G124" s="39"/>
      <c r="H124" s="39"/>
      <c r="I124" s="236"/>
      <c r="J124" s="236"/>
      <c r="K124" s="39"/>
      <c r="L124" s="39"/>
      <c r="M124" s="43"/>
      <c r="N124" s="237"/>
      <c r="O124" s="238"/>
      <c r="P124" s="90"/>
      <c r="Q124" s="90"/>
      <c r="R124" s="90"/>
      <c r="S124" s="90"/>
      <c r="T124" s="90"/>
      <c r="U124" s="90"/>
      <c r="V124" s="90"/>
      <c r="W124" s="90"/>
      <c r="X124" s="91"/>
      <c r="Y124" s="37"/>
      <c r="Z124" s="37"/>
      <c r="AA124" s="37"/>
      <c r="AB124" s="37"/>
      <c r="AC124" s="37"/>
      <c r="AD124" s="37"/>
      <c r="AE124" s="37"/>
      <c r="AT124" s="16" t="s">
        <v>152</v>
      </c>
      <c r="AU124" s="16" t="s">
        <v>87</v>
      </c>
    </row>
    <row r="125" s="2" customFormat="1" ht="16.5" customHeight="1">
      <c r="A125" s="37"/>
      <c r="B125" s="38"/>
      <c r="C125" s="220" t="s">
        <v>178</v>
      </c>
      <c r="D125" s="220" t="s">
        <v>145</v>
      </c>
      <c r="E125" s="221" t="s">
        <v>871</v>
      </c>
      <c r="F125" s="222" t="s">
        <v>872</v>
      </c>
      <c r="G125" s="223" t="s">
        <v>584</v>
      </c>
      <c r="H125" s="224">
        <v>2</v>
      </c>
      <c r="I125" s="225"/>
      <c r="J125" s="225"/>
      <c r="K125" s="226">
        <f>ROUND(P125*H125,2)</f>
        <v>0</v>
      </c>
      <c r="L125" s="222" t="s">
        <v>1</v>
      </c>
      <c r="M125" s="43"/>
      <c r="N125" s="227" t="s">
        <v>1</v>
      </c>
      <c r="O125" s="228" t="s">
        <v>40</v>
      </c>
      <c r="P125" s="229">
        <f>I125+J125</f>
        <v>0</v>
      </c>
      <c r="Q125" s="229">
        <f>ROUND(I125*H125,2)</f>
        <v>0</v>
      </c>
      <c r="R125" s="229">
        <f>ROUND(J125*H125,2)</f>
        <v>0</v>
      </c>
      <c r="S125" s="90"/>
      <c r="T125" s="230">
        <f>S125*H125</f>
        <v>0</v>
      </c>
      <c r="U125" s="230">
        <v>0</v>
      </c>
      <c r="V125" s="230">
        <f>U125*H125</f>
        <v>0</v>
      </c>
      <c r="W125" s="230">
        <v>0</v>
      </c>
      <c r="X125" s="231">
        <f>W125*H125</f>
        <v>0</v>
      </c>
      <c r="Y125" s="37"/>
      <c r="Z125" s="37"/>
      <c r="AA125" s="37"/>
      <c r="AB125" s="37"/>
      <c r="AC125" s="37"/>
      <c r="AD125" s="37"/>
      <c r="AE125" s="37"/>
      <c r="AR125" s="232" t="s">
        <v>506</v>
      </c>
      <c r="AT125" s="232" t="s">
        <v>145</v>
      </c>
      <c r="AU125" s="232" t="s">
        <v>87</v>
      </c>
      <c r="AY125" s="16" t="s">
        <v>143</v>
      </c>
      <c r="BE125" s="233">
        <f>IF(O125="základní",K125,0)</f>
        <v>0</v>
      </c>
      <c r="BF125" s="233">
        <f>IF(O125="snížená",K125,0)</f>
        <v>0</v>
      </c>
      <c r="BG125" s="233">
        <f>IF(O125="zákl. přenesená",K125,0)</f>
        <v>0</v>
      </c>
      <c r="BH125" s="233">
        <f>IF(O125="sníž. přenesená",K125,0)</f>
        <v>0</v>
      </c>
      <c r="BI125" s="233">
        <f>IF(O125="nulová",K125,0)</f>
        <v>0</v>
      </c>
      <c r="BJ125" s="16" t="s">
        <v>85</v>
      </c>
      <c r="BK125" s="233">
        <f>ROUND(P125*H125,2)</f>
        <v>0</v>
      </c>
      <c r="BL125" s="16" t="s">
        <v>506</v>
      </c>
      <c r="BM125" s="232" t="s">
        <v>873</v>
      </c>
    </row>
    <row r="126" s="2" customFormat="1">
      <c r="A126" s="37"/>
      <c r="B126" s="38"/>
      <c r="C126" s="39"/>
      <c r="D126" s="234" t="s">
        <v>152</v>
      </c>
      <c r="E126" s="39"/>
      <c r="F126" s="235" t="s">
        <v>874</v>
      </c>
      <c r="G126" s="39"/>
      <c r="H126" s="39"/>
      <c r="I126" s="236"/>
      <c r="J126" s="236"/>
      <c r="K126" s="39"/>
      <c r="L126" s="39"/>
      <c r="M126" s="43"/>
      <c r="N126" s="237"/>
      <c r="O126" s="238"/>
      <c r="P126" s="90"/>
      <c r="Q126" s="90"/>
      <c r="R126" s="90"/>
      <c r="S126" s="90"/>
      <c r="T126" s="90"/>
      <c r="U126" s="90"/>
      <c r="V126" s="90"/>
      <c r="W126" s="90"/>
      <c r="X126" s="91"/>
      <c r="Y126" s="37"/>
      <c r="Z126" s="37"/>
      <c r="AA126" s="37"/>
      <c r="AB126" s="37"/>
      <c r="AC126" s="37"/>
      <c r="AD126" s="37"/>
      <c r="AE126" s="37"/>
      <c r="AT126" s="16" t="s">
        <v>152</v>
      </c>
      <c r="AU126" s="16" t="s">
        <v>87</v>
      </c>
    </row>
    <row r="127" s="2" customFormat="1" ht="16.5" customHeight="1">
      <c r="A127" s="37"/>
      <c r="B127" s="38"/>
      <c r="C127" s="262" t="s">
        <v>184</v>
      </c>
      <c r="D127" s="262" t="s">
        <v>362</v>
      </c>
      <c r="E127" s="263" t="s">
        <v>875</v>
      </c>
      <c r="F127" s="264" t="s">
        <v>876</v>
      </c>
      <c r="G127" s="265" t="s">
        <v>877</v>
      </c>
      <c r="H127" s="266">
        <v>2</v>
      </c>
      <c r="I127" s="267"/>
      <c r="J127" s="268"/>
      <c r="K127" s="269">
        <f>ROUND(P127*H127,2)</f>
        <v>0</v>
      </c>
      <c r="L127" s="264" t="s">
        <v>1</v>
      </c>
      <c r="M127" s="270"/>
      <c r="N127" s="271" t="s">
        <v>1</v>
      </c>
      <c r="O127" s="228" t="s">
        <v>40</v>
      </c>
      <c r="P127" s="229">
        <f>I127+J127</f>
        <v>0</v>
      </c>
      <c r="Q127" s="229">
        <f>ROUND(I127*H127,2)</f>
        <v>0</v>
      </c>
      <c r="R127" s="229">
        <f>ROUND(J127*H127,2)</f>
        <v>0</v>
      </c>
      <c r="S127" s="90"/>
      <c r="T127" s="230">
        <f>S127*H127</f>
        <v>0</v>
      </c>
      <c r="U127" s="230">
        <v>0</v>
      </c>
      <c r="V127" s="230">
        <f>U127*H127</f>
        <v>0</v>
      </c>
      <c r="W127" s="230">
        <v>0</v>
      </c>
      <c r="X127" s="231">
        <f>W127*H127</f>
        <v>0</v>
      </c>
      <c r="Y127" s="37"/>
      <c r="Z127" s="37"/>
      <c r="AA127" s="37"/>
      <c r="AB127" s="37"/>
      <c r="AC127" s="37"/>
      <c r="AD127" s="37"/>
      <c r="AE127" s="37"/>
      <c r="AR127" s="232" t="s">
        <v>878</v>
      </c>
      <c r="AT127" s="232" t="s">
        <v>362</v>
      </c>
      <c r="AU127" s="232" t="s">
        <v>87</v>
      </c>
      <c r="AY127" s="16" t="s">
        <v>143</v>
      </c>
      <c r="BE127" s="233">
        <f>IF(O127="základní",K127,0)</f>
        <v>0</v>
      </c>
      <c r="BF127" s="233">
        <f>IF(O127="snížená",K127,0)</f>
        <v>0</v>
      </c>
      <c r="BG127" s="233">
        <f>IF(O127="zákl. přenesená",K127,0)</f>
        <v>0</v>
      </c>
      <c r="BH127" s="233">
        <f>IF(O127="sníž. přenesená",K127,0)</f>
        <v>0</v>
      </c>
      <c r="BI127" s="233">
        <f>IF(O127="nulová",K127,0)</f>
        <v>0</v>
      </c>
      <c r="BJ127" s="16" t="s">
        <v>85</v>
      </c>
      <c r="BK127" s="233">
        <f>ROUND(P127*H127,2)</f>
        <v>0</v>
      </c>
      <c r="BL127" s="16" t="s">
        <v>506</v>
      </c>
      <c r="BM127" s="232" t="s">
        <v>879</v>
      </c>
    </row>
    <row r="128" s="2" customFormat="1">
      <c r="A128" s="37"/>
      <c r="B128" s="38"/>
      <c r="C128" s="39"/>
      <c r="D128" s="234" t="s">
        <v>152</v>
      </c>
      <c r="E128" s="39"/>
      <c r="F128" s="235" t="s">
        <v>876</v>
      </c>
      <c r="G128" s="39"/>
      <c r="H128" s="39"/>
      <c r="I128" s="236"/>
      <c r="J128" s="236"/>
      <c r="K128" s="39"/>
      <c r="L128" s="39"/>
      <c r="M128" s="43"/>
      <c r="N128" s="237"/>
      <c r="O128" s="238"/>
      <c r="P128" s="90"/>
      <c r="Q128" s="90"/>
      <c r="R128" s="90"/>
      <c r="S128" s="90"/>
      <c r="T128" s="90"/>
      <c r="U128" s="90"/>
      <c r="V128" s="90"/>
      <c r="W128" s="90"/>
      <c r="X128" s="91"/>
      <c r="Y128" s="37"/>
      <c r="Z128" s="37"/>
      <c r="AA128" s="37"/>
      <c r="AB128" s="37"/>
      <c r="AC128" s="37"/>
      <c r="AD128" s="37"/>
      <c r="AE128" s="37"/>
      <c r="AT128" s="16" t="s">
        <v>152</v>
      </c>
      <c r="AU128" s="16" t="s">
        <v>87</v>
      </c>
    </row>
    <row r="129" s="2" customFormat="1">
      <c r="A129" s="37"/>
      <c r="B129" s="38"/>
      <c r="C129" s="220" t="s">
        <v>220</v>
      </c>
      <c r="D129" s="220" t="s">
        <v>145</v>
      </c>
      <c r="E129" s="221" t="s">
        <v>880</v>
      </c>
      <c r="F129" s="222" t="s">
        <v>881</v>
      </c>
      <c r="G129" s="223" t="s">
        <v>584</v>
      </c>
      <c r="H129" s="224">
        <v>1</v>
      </c>
      <c r="I129" s="225"/>
      <c r="J129" s="225"/>
      <c r="K129" s="226">
        <f>ROUND(P129*H129,2)</f>
        <v>0</v>
      </c>
      <c r="L129" s="222" t="s">
        <v>1</v>
      </c>
      <c r="M129" s="43"/>
      <c r="N129" s="227" t="s">
        <v>1</v>
      </c>
      <c r="O129" s="228" t="s">
        <v>40</v>
      </c>
      <c r="P129" s="229">
        <f>I129+J129</f>
        <v>0</v>
      </c>
      <c r="Q129" s="229">
        <f>ROUND(I129*H129,2)</f>
        <v>0</v>
      </c>
      <c r="R129" s="229">
        <f>ROUND(J129*H129,2)</f>
        <v>0</v>
      </c>
      <c r="S129" s="90"/>
      <c r="T129" s="230">
        <f>S129*H129</f>
        <v>0</v>
      </c>
      <c r="U129" s="230">
        <v>0</v>
      </c>
      <c r="V129" s="230">
        <f>U129*H129</f>
        <v>0</v>
      </c>
      <c r="W129" s="230">
        <v>0</v>
      </c>
      <c r="X129" s="231">
        <f>W129*H129</f>
        <v>0</v>
      </c>
      <c r="Y129" s="37"/>
      <c r="Z129" s="37"/>
      <c r="AA129" s="37"/>
      <c r="AB129" s="37"/>
      <c r="AC129" s="37"/>
      <c r="AD129" s="37"/>
      <c r="AE129" s="37"/>
      <c r="AR129" s="232" t="s">
        <v>506</v>
      </c>
      <c r="AT129" s="232" t="s">
        <v>145</v>
      </c>
      <c r="AU129" s="232" t="s">
        <v>87</v>
      </c>
      <c r="AY129" s="16" t="s">
        <v>143</v>
      </c>
      <c r="BE129" s="233">
        <f>IF(O129="základní",K129,0)</f>
        <v>0</v>
      </c>
      <c r="BF129" s="233">
        <f>IF(O129="snížená",K129,0)</f>
        <v>0</v>
      </c>
      <c r="BG129" s="233">
        <f>IF(O129="zákl. přenesená",K129,0)</f>
        <v>0</v>
      </c>
      <c r="BH129" s="233">
        <f>IF(O129="sníž. přenesená",K129,0)</f>
        <v>0</v>
      </c>
      <c r="BI129" s="233">
        <f>IF(O129="nulová",K129,0)</f>
        <v>0</v>
      </c>
      <c r="BJ129" s="16" t="s">
        <v>85</v>
      </c>
      <c r="BK129" s="233">
        <f>ROUND(P129*H129,2)</f>
        <v>0</v>
      </c>
      <c r="BL129" s="16" t="s">
        <v>506</v>
      </c>
      <c r="BM129" s="232" t="s">
        <v>882</v>
      </c>
    </row>
    <row r="130" s="2" customFormat="1">
      <c r="A130" s="37"/>
      <c r="B130" s="38"/>
      <c r="C130" s="39"/>
      <c r="D130" s="234" t="s">
        <v>152</v>
      </c>
      <c r="E130" s="39"/>
      <c r="F130" s="235" t="s">
        <v>883</v>
      </c>
      <c r="G130" s="39"/>
      <c r="H130" s="39"/>
      <c r="I130" s="236"/>
      <c r="J130" s="236"/>
      <c r="K130" s="39"/>
      <c r="L130" s="39"/>
      <c r="M130" s="43"/>
      <c r="N130" s="237"/>
      <c r="O130" s="238"/>
      <c r="P130" s="90"/>
      <c r="Q130" s="90"/>
      <c r="R130" s="90"/>
      <c r="S130" s="90"/>
      <c r="T130" s="90"/>
      <c r="U130" s="90"/>
      <c r="V130" s="90"/>
      <c r="W130" s="90"/>
      <c r="X130" s="91"/>
      <c r="Y130" s="37"/>
      <c r="Z130" s="37"/>
      <c r="AA130" s="37"/>
      <c r="AB130" s="37"/>
      <c r="AC130" s="37"/>
      <c r="AD130" s="37"/>
      <c r="AE130" s="37"/>
      <c r="AT130" s="16" t="s">
        <v>152</v>
      </c>
      <c r="AU130" s="16" t="s">
        <v>87</v>
      </c>
    </row>
    <row r="131" s="2" customFormat="1" ht="16.5" customHeight="1">
      <c r="A131" s="37"/>
      <c r="B131" s="38"/>
      <c r="C131" s="262" t="s">
        <v>9</v>
      </c>
      <c r="D131" s="262" t="s">
        <v>362</v>
      </c>
      <c r="E131" s="263" t="s">
        <v>884</v>
      </c>
      <c r="F131" s="264" t="s">
        <v>885</v>
      </c>
      <c r="G131" s="265" t="s">
        <v>877</v>
      </c>
      <c r="H131" s="266">
        <v>1</v>
      </c>
      <c r="I131" s="267"/>
      <c r="J131" s="268"/>
      <c r="K131" s="269">
        <f>ROUND(P131*H131,2)</f>
        <v>0</v>
      </c>
      <c r="L131" s="264" t="s">
        <v>1</v>
      </c>
      <c r="M131" s="270"/>
      <c r="N131" s="271" t="s">
        <v>1</v>
      </c>
      <c r="O131" s="228" t="s">
        <v>40</v>
      </c>
      <c r="P131" s="229">
        <f>I131+J131</f>
        <v>0</v>
      </c>
      <c r="Q131" s="229">
        <f>ROUND(I131*H131,2)</f>
        <v>0</v>
      </c>
      <c r="R131" s="229">
        <f>ROUND(J131*H131,2)</f>
        <v>0</v>
      </c>
      <c r="S131" s="90"/>
      <c r="T131" s="230">
        <f>S131*H131</f>
        <v>0</v>
      </c>
      <c r="U131" s="230">
        <v>0</v>
      </c>
      <c r="V131" s="230">
        <f>U131*H131</f>
        <v>0</v>
      </c>
      <c r="W131" s="230">
        <v>0</v>
      </c>
      <c r="X131" s="231">
        <f>W131*H131</f>
        <v>0</v>
      </c>
      <c r="Y131" s="37"/>
      <c r="Z131" s="37"/>
      <c r="AA131" s="37"/>
      <c r="AB131" s="37"/>
      <c r="AC131" s="37"/>
      <c r="AD131" s="37"/>
      <c r="AE131" s="37"/>
      <c r="AR131" s="232" t="s">
        <v>878</v>
      </c>
      <c r="AT131" s="232" t="s">
        <v>362</v>
      </c>
      <c r="AU131" s="232" t="s">
        <v>87</v>
      </c>
      <c r="AY131" s="16" t="s">
        <v>143</v>
      </c>
      <c r="BE131" s="233">
        <f>IF(O131="základní",K131,0)</f>
        <v>0</v>
      </c>
      <c r="BF131" s="233">
        <f>IF(O131="snížená",K131,0)</f>
        <v>0</v>
      </c>
      <c r="BG131" s="233">
        <f>IF(O131="zákl. přenesená",K131,0)</f>
        <v>0</v>
      </c>
      <c r="BH131" s="233">
        <f>IF(O131="sníž. přenesená",K131,0)</f>
        <v>0</v>
      </c>
      <c r="BI131" s="233">
        <f>IF(O131="nulová",K131,0)</f>
        <v>0</v>
      </c>
      <c r="BJ131" s="16" t="s">
        <v>85</v>
      </c>
      <c r="BK131" s="233">
        <f>ROUND(P131*H131,2)</f>
        <v>0</v>
      </c>
      <c r="BL131" s="16" t="s">
        <v>506</v>
      </c>
      <c r="BM131" s="232" t="s">
        <v>886</v>
      </c>
    </row>
    <row r="132" s="2" customFormat="1">
      <c r="A132" s="37"/>
      <c r="B132" s="38"/>
      <c r="C132" s="39"/>
      <c r="D132" s="234" t="s">
        <v>152</v>
      </c>
      <c r="E132" s="39"/>
      <c r="F132" s="235" t="s">
        <v>887</v>
      </c>
      <c r="G132" s="39"/>
      <c r="H132" s="39"/>
      <c r="I132" s="236"/>
      <c r="J132" s="236"/>
      <c r="K132" s="39"/>
      <c r="L132" s="39"/>
      <c r="M132" s="43"/>
      <c r="N132" s="237"/>
      <c r="O132" s="238"/>
      <c r="P132" s="90"/>
      <c r="Q132" s="90"/>
      <c r="R132" s="90"/>
      <c r="S132" s="90"/>
      <c r="T132" s="90"/>
      <c r="U132" s="90"/>
      <c r="V132" s="90"/>
      <c r="W132" s="90"/>
      <c r="X132" s="91"/>
      <c r="Y132" s="37"/>
      <c r="Z132" s="37"/>
      <c r="AA132" s="37"/>
      <c r="AB132" s="37"/>
      <c r="AC132" s="37"/>
      <c r="AD132" s="37"/>
      <c r="AE132" s="37"/>
      <c r="AT132" s="16" t="s">
        <v>152</v>
      </c>
      <c r="AU132" s="16" t="s">
        <v>87</v>
      </c>
    </row>
    <row r="133" s="2" customFormat="1">
      <c r="A133" s="37"/>
      <c r="B133" s="38"/>
      <c r="C133" s="39"/>
      <c r="D133" s="234" t="s">
        <v>161</v>
      </c>
      <c r="E133" s="39"/>
      <c r="F133" s="239" t="s">
        <v>888</v>
      </c>
      <c r="G133" s="39"/>
      <c r="H133" s="39"/>
      <c r="I133" s="236"/>
      <c r="J133" s="236"/>
      <c r="K133" s="39"/>
      <c r="L133" s="39"/>
      <c r="M133" s="43"/>
      <c r="N133" s="237"/>
      <c r="O133" s="238"/>
      <c r="P133" s="90"/>
      <c r="Q133" s="90"/>
      <c r="R133" s="90"/>
      <c r="S133" s="90"/>
      <c r="T133" s="90"/>
      <c r="U133" s="90"/>
      <c r="V133" s="90"/>
      <c r="W133" s="90"/>
      <c r="X133" s="91"/>
      <c r="Y133" s="37"/>
      <c r="Z133" s="37"/>
      <c r="AA133" s="37"/>
      <c r="AB133" s="37"/>
      <c r="AC133" s="37"/>
      <c r="AD133" s="37"/>
      <c r="AE133" s="37"/>
      <c r="AT133" s="16" t="s">
        <v>161</v>
      </c>
      <c r="AU133" s="16" t="s">
        <v>87</v>
      </c>
    </row>
    <row r="134" s="2" customFormat="1">
      <c r="A134" s="37"/>
      <c r="B134" s="38"/>
      <c r="C134" s="220" t="s">
        <v>195</v>
      </c>
      <c r="D134" s="220" t="s">
        <v>145</v>
      </c>
      <c r="E134" s="221" t="s">
        <v>889</v>
      </c>
      <c r="F134" s="222" t="s">
        <v>890</v>
      </c>
      <c r="G134" s="223" t="s">
        <v>584</v>
      </c>
      <c r="H134" s="224">
        <v>1</v>
      </c>
      <c r="I134" s="225"/>
      <c r="J134" s="225"/>
      <c r="K134" s="226">
        <f>ROUND(P134*H134,2)</f>
        <v>0</v>
      </c>
      <c r="L134" s="222" t="s">
        <v>149</v>
      </c>
      <c r="M134" s="43"/>
      <c r="N134" s="227" t="s">
        <v>1</v>
      </c>
      <c r="O134" s="228" t="s">
        <v>40</v>
      </c>
      <c r="P134" s="229">
        <f>I134+J134</f>
        <v>0</v>
      </c>
      <c r="Q134" s="229">
        <f>ROUND(I134*H134,2)</f>
        <v>0</v>
      </c>
      <c r="R134" s="229">
        <f>ROUND(J134*H134,2)</f>
        <v>0</v>
      </c>
      <c r="S134" s="90"/>
      <c r="T134" s="230">
        <f>S134*H134</f>
        <v>0</v>
      </c>
      <c r="U134" s="230">
        <v>0</v>
      </c>
      <c r="V134" s="230">
        <f>U134*H134</f>
        <v>0</v>
      </c>
      <c r="W134" s="230">
        <v>0</v>
      </c>
      <c r="X134" s="231">
        <f>W134*H134</f>
        <v>0</v>
      </c>
      <c r="Y134" s="37"/>
      <c r="Z134" s="37"/>
      <c r="AA134" s="37"/>
      <c r="AB134" s="37"/>
      <c r="AC134" s="37"/>
      <c r="AD134" s="37"/>
      <c r="AE134" s="37"/>
      <c r="AR134" s="232" t="s">
        <v>506</v>
      </c>
      <c r="AT134" s="232" t="s">
        <v>145</v>
      </c>
      <c r="AU134" s="232" t="s">
        <v>87</v>
      </c>
      <c r="AY134" s="16" t="s">
        <v>143</v>
      </c>
      <c r="BE134" s="233">
        <f>IF(O134="základní",K134,0)</f>
        <v>0</v>
      </c>
      <c r="BF134" s="233">
        <f>IF(O134="snížená",K134,0)</f>
        <v>0</v>
      </c>
      <c r="BG134" s="233">
        <f>IF(O134="zákl. přenesená",K134,0)</f>
        <v>0</v>
      </c>
      <c r="BH134" s="233">
        <f>IF(O134="sníž. přenesená",K134,0)</f>
        <v>0</v>
      </c>
      <c r="BI134" s="233">
        <f>IF(O134="nulová",K134,0)</f>
        <v>0</v>
      </c>
      <c r="BJ134" s="16" t="s">
        <v>85</v>
      </c>
      <c r="BK134" s="233">
        <f>ROUND(P134*H134,2)</f>
        <v>0</v>
      </c>
      <c r="BL134" s="16" t="s">
        <v>506</v>
      </c>
      <c r="BM134" s="232" t="s">
        <v>891</v>
      </c>
    </row>
    <row r="135" s="2" customFormat="1">
      <c r="A135" s="37"/>
      <c r="B135" s="38"/>
      <c r="C135" s="39"/>
      <c r="D135" s="234" t="s">
        <v>152</v>
      </c>
      <c r="E135" s="39"/>
      <c r="F135" s="235" t="s">
        <v>892</v>
      </c>
      <c r="G135" s="39"/>
      <c r="H135" s="39"/>
      <c r="I135" s="236"/>
      <c r="J135" s="236"/>
      <c r="K135" s="39"/>
      <c r="L135" s="39"/>
      <c r="M135" s="43"/>
      <c r="N135" s="237"/>
      <c r="O135" s="238"/>
      <c r="P135" s="90"/>
      <c r="Q135" s="90"/>
      <c r="R135" s="90"/>
      <c r="S135" s="90"/>
      <c r="T135" s="90"/>
      <c r="U135" s="90"/>
      <c r="V135" s="90"/>
      <c r="W135" s="90"/>
      <c r="X135" s="91"/>
      <c r="Y135" s="37"/>
      <c r="Z135" s="37"/>
      <c r="AA135" s="37"/>
      <c r="AB135" s="37"/>
      <c r="AC135" s="37"/>
      <c r="AD135" s="37"/>
      <c r="AE135" s="37"/>
      <c r="AT135" s="16" t="s">
        <v>152</v>
      </c>
      <c r="AU135" s="16" t="s">
        <v>87</v>
      </c>
    </row>
    <row r="136" s="2" customFormat="1">
      <c r="A136" s="37"/>
      <c r="B136" s="38"/>
      <c r="C136" s="220" t="s">
        <v>232</v>
      </c>
      <c r="D136" s="220" t="s">
        <v>145</v>
      </c>
      <c r="E136" s="221" t="s">
        <v>893</v>
      </c>
      <c r="F136" s="222" t="s">
        <v>894</v>
      </c>
      <c r="G136" s="223" t="s">
        <v>584</v>
      </c>
      <c r="H136" s="224">
        <v>7</v>
      </c>
      <c r="I136" s="225"/>
      <c r="J136" s="225"/>
      <c r="K136" s="226">
        <f>ROUND(P136*H136,2)</f>
        <v>0</v>
      </c>
      <c r="L136" s="222" t="s">
        <v>1</v>
      </c>
      <c r="M136" s="43"/>
      <c r="N136" s="227" t="s">
        <v>1</v>
      </c>
      <c r="O136" s="228" t="s">
        <v>40</v>
      </c>
      <c r="P136" s="229">
        <f>I136+J136</f>
        <v>0</v>
      </c>
      <c r="Q136" s="229">
        <f>ROUND(I136*H136,2)</f>
        <v>0</v>
      </c>
      <c r="R136" s="229">
        <f>ROUND(J136*H136,2)</f>
        <v>0</v>
      </c>
      <c r="S136" s="90"/>
      <c r="T136" s="230">
        <f>S136*H136</f>
        <v>0</v>
      </c>
      <c r="U136" s="230">
        <v>0</v>
      </c>
      <c r="V136" s="230">
        <f>U136*H136</f>
        <v>0</v>
      </c>
      <c r="W136" s="230">
        <v>0</v>
      </c>
      <c r="X136" s="231">
        <f>W136*H136</f>
        <v>0</v>
      </c>
      <c r="Y136" s="37"/>
      <c r="Z136" s="37"/>
      <c r="AA136" s="37"/>
      <c r="AB136" s="37"/>
      <c r="AC136" s="37"/>
      <c r="AD136" s="37"/>
      <c r="AE136" s="37"/>
      <c r="AR136" s="232" t="s">
        <v>506</v>
      </c>
      <c r="AT136" s="232" t="s">
        <v>145</v>
      </c>
      <c r="AU136" s="232" t="s">
        <v>87</v>
      </c>
      <c r="AY136" s="16" t="s">
        <v>143</v>
      </c>
      <c r="BE136" s="233">
        <f>IF(O136="základní",K136,0)</f>
        <v>0</v>
      </c>
      <c r="BF136" s="233">
        <f>IF(O136="snížená",K136,0)</f>
        <v>0</v>
      </c>
      <c r="BG136" s="233">
        <f>IF(O136="zákl. přenesená",K136,0)</f>
        <v>0</v>
      </c>
      <c r="BH136" s="233">
        <f>IF(O136="sníž. přenesená",K136,0)</f>
        <v>0</v>
      </c>
      <c r="BI136" s="233">
        <f>IF(O136="nulová",K136,0)</f>
        <v>0</v>
      </c>
      <c r="BJ136" s="16" t="s">
        <v>85</v>
      </c>
      <c r="BK136" s="233">
        <f>ROUND(P136*H136,2)</f>
        <v>0</v>
      </c>
      <c r="BL136" s="16" t="s">
        <v>506</v>
      </c>
      <c r="BM136" s="232" t="s">
        <v>895</v>
      </c>
    </row>
    <row r="137" s="2" customFormat="1">
      <c r="A137" s="37"/>
      <c r="B137" s="38"/>
      <c r="C137" s="39"/>
      <c r="D137" s="234" t="s">
        <v>152</v>
      </c>
      <c r="E137" s="39"/>
      <c r="F137" s="235" t="s">
        <v>896</v>
      </c>
      <c r="G137" s="39"/>
      <c r="H137" s="39"/>
      <c r="I137" s="236"/>
      <c r="J137" s="236"/>
      <c r="K137" s="39"/>
      <c r="L137" s="39"/>
      <c r="M137" s="43"/>
      <c r="N137" s="237"/>
      <c r="O137" s="238"/>
      <c r="P137" s="90"/>
      <c r="Q137" s="90"/>
      <c r="R137" s="90"/>
      <c r="S137" s="90"/>
      <c r="T137" s="90"/>
      <c r="U137" s="90"/>
      <c r="V137" s="90"/>
      <c r="W137" s="90"/>
      <c r="X137" s="91"/>
      <c r="Y137" s="37"/>
      <c r="Z137" s="37"/>
      <c r="AA137" s="37"/>
      <c r="AB137" s="37"/>
      <c r="AC137" s="37"/>
      <c r="AD137" s="37"/>
      <c r="AE137" s="37"/>
      <c r="AT137" s="16" t="s">
        <v>152</v>
      </c>
      <c r="AU137" s="16" t="s">
        <v>87</v>
      </c>
    </row>
    <row r="138" s="2" customFormat="1" ht="16.5" customHeight="1">
      <c r="A138" s="37"/>
      <c r="B138" s="38"/>
      <c r="C138" s="262" t="s">
        <v>238</v>
      </c>
      <c r="D138" s="262" t="s">
        <v>362</v>
      </c>
      <c r="E138" s="263" t="s">
        <v>897</v>
      </c>
      <c r="F138" s="264" t="s">
        <v>898</v>
      </c>
      <c r="G138" s="265" t="s">
        <v>877</v>
      </c>
      <c r="H138" s="266">
        <v>7</v>
      </c>
      <c r="I138" s="267"/>
      <c r="J138" s="268"/>
      <c r="K138" s="269">
        <f>ROUND(P138*H138,2)</f>
        <v>0</v>
      </c>
      <c r="L138" s="264" t="s">
        <v>1</v>
      </c>
      <c r="M138" s="270"/>
      <c r="N138" s="271" t="s">
        <v>1</v>
      </c>
      <c r="O138" s="228" t="s">
        <v>40</v>
      </c>
      <c r="P138" s="229">
        <f>I138+J138</f>
        <v>0</v>
      </c>
      <c r="Q138" s="229">
        <f>ROUND(I138*H138,2)</f>
        <v>0</v>
      </c>
      <c r="R138" s="229">
        <f>ROUND(J138*H138,2)</f>
        <v>0</v>
      </c>
      <c r="S138" s="90"/>
      <c r="T138" s="230">
        <f>S138*H138</f>
        <v>0</v>
      </c>
      <c r="U138" s="230">
        <v>0</v>
      </c>
      <c r="V138" s="230">
        <f>U138*H138</f>
        <v>0</v>
      </c>
      <c r="W138" s="230">
        <v>0</v>
      </c>
      <c r="X138" s="231">
        <f>W138*H138</f>
        <v>0</v>
      </c>
      <c r="Y138" s="37"/>
      <c r="Z138" s="37"/>
      <c r="AA138" s="37"/>
      <c r="AB138" s="37"/>
      <c r="AC138" s="37"/>
      <c r="AD138" s="37"/>
      <c r="AE138" s="37"/>
      <c r="AR138" s="232" t="s">
        <v>878</v>
      </c>
      <c r="AT138" s="232" t="s">
        <v>362</v>
      </c>
      <c r="AU138" s="232" t="s">
        <v>87</v>
      </c>
      <c r="AY138" s="16" t="s">
        <v>143</v>
      </c>
      <c r="BE138" s="233">
        <f>IF(O138="základní",K138,0)</f>
        <v>0</v>
      </c>
      <c r="BF138" s="233">
        <f>IF(O138="snížená",K138,0)</f>
        <v>0</v>
      </c>
      <c r="BG138" s="233">
        <f>IF(O138="zákl. přenesená",K138,0)</f>
        <v>0</v>
      </c>
      <c r="BH138" s="233">
        <f>IF(O138="sníž. přenesená",K138,0)</f>
        <v>0</v>
      </c>
      <c r="BI138" s="233">
        <f>IF(O138="nulová",K138,0)</f>
        <v>0</v>
      </c>
      <c r="BJ138" s="16" t="s">
        <v>85</v>
      </c>
      <c r="BK138" s="233">
        <f>ROUND(P138*H138,2)</f>
        <v>0</v>
      </c>
      <c r="BL138" s="16" t="s">
        <v>506</v>
      </c>
      <c r="BM138" s="232" t="s">
        <v>899</v>
      </c>
    </row>
    <row r="139" s="2" customFormat="1">
      <c r="A139" s="37"/>
      <c r="B139" s="38"/>
      <c r="C139" s="39"/>
      <c r="D139" s="234" t="s">
        <v>152</v>
      </c>
      <c r="E139" s="39"/>
      <c r="F139" s="235" t="s">
        <v>900</v>
      </c>
      <c r="G139" s="39"/>
      <c r="H139" s="39"/>
      <c r="I139" s="236"/>
      <c r="J139" s="236"/>
      <c r="K139" s="39"/>
      <c r="L139" s="39"/>
      <c r="M139" s="43"/>
      <c r="N139" s="237"/>
      <c r="O139" s="238"/>
      <c r="P139" s="90"/>
      <c r="Q139" s="90"/>
      <c r="R139" s="90"/>
      <c r="S139" s="90"/>
      <c r="T139" s="90"/>
      <c r="U139" s="90"/>
      <c r="V139" s="90"/>
      <c r="W139" s="90"/>
      <c r="X139" s="91"/>
      <c r="Y139" s="37"/>
      <c r="Z139" s="37"/>
      <c r="AA139" s="37"/>
      <c r="AB139" s="37"/>
      <c r="AC139" s="37"/>
      <c r="AD139" s="37"/>
      <c r="AE139" s="37"/>
      <c r="AT139" s="16" t="s">
        <v>152</v>
      </c>
      <c r="AU139" s="16" t="s">
        <v>87</v>
      </c>
    </row>
    <row r="140" s="2" customFormat="1">
      <c r="A140" s="37"/>
      <c r="B140" s="38"/>
      <c r="C140" s="39"/>
      <c r="D140" s="234" t="s">
        <v>161</v>
      </c>
      <c r="E140" s="39"/>
      <c r="F140" s="239" t="s">
        <v>888</v>
      </c>
      <c r="G140" s="39"/>
      <c r="H140" s="39"/>
      <c r="I140" s="236"/>
      <c r="J140" s="236"/>
      <c r="K140" s="39"/>
      <c r="L140" s="39"/>
      <c r="M140" s="43"/>
      <c r="N140" s="237"/>
      <c r="O140" s="238"/>
      <c r="P140" s="90"/>
      <c r="Q140" s="90"/>
      <c r="R140" s="90"/>
      <c r="S140" s="90"/>
      <c r="T140" s="90"/>
      <c r="U140" s="90"/>
      <c r="V140" s="90"/>
      <c r="W140" s="90"/>
      <c r="X140" s="91"/>
      <c r="Y140" s="37"/>
      <c r="Z140" s="37"/>
      <c r="AA140" s="37"/>
      <c r="AB140" s="37"/>
      <c r="AC140" s="37"/>
      <c r="AD140" s="37"/>
      <c r="AE140" s="37"/>
      <c r="AT140" s="16" t="s">
        <v>161</v>
      </c>
      <c r="AU140" s="16" t="s">
        <v>87</v>
      </c>
    </row>
    <row r="141" s="2" customFormat="1">
      <c r="A141" s="37"/>
      <c r="B141" s="38"/>
      <c r="C141" s="220" t="s">
        <v>189</v>
      </c>
      <c r="D141" s="220" t="s">
        <v>145</v>
      </c>
      <c r="E141" s="221" t="s">
        <v>901</v>
      </c>
      <c r="F141" s="222" t="s">
        <v>902</v>
      </c>
      <c r="G141" s="223" t="s">
        <v>584</v>
      </c>
      <c r="H141" s="224">
        <v>7</v>
      </c>
      <c r="I141" s="225"/>
      <c r="J141" s="225"/>
      <c r="K141" s="226">
        <f>ROUND(P141*H141,2)</f>
        <v>0</v>
      </c>
      <c r="L141" s="222" t="s">
        <v>149</v>
      </c>
      <c r="M141" s="43"/>
      <c r="N141" s="227" t="s">
        <v>1</v>
      </c>
      <c r="O141" s="228" t="s">
        <v>40</v>
      </c>
      <c r="P141" s="229">
        <f>I141+J141</f>
        <v>0</v>
      </c>
      <c r="Q141" s="229">
        <f>ROUND(I141*H141,2)</f>
        <v>0</v>
      </c>
      <c r="R141" s="229">
        <f>ROUND(J141*H141,2)</f>
        <v>0</v>
      </c>
      <c r="S141" s="90"/>
      <c r="T141" s="230">
        <f>S141*H141</f>
        <v>0</v>
      </c>
      <c r="U141" s="230">
        <v>0</v>
      </c>
      <c r="V141" s="230">
        <f>U141*H141</f>
        <v>0</v>
      </c>
      <c r="W141" s="230">
        <v>0</v>
      </c>
      <c r="X141" s="231">
        <f>W141*H141</f>
        <v>0</v>
      </c>
      <c r="Y141" s="37"/>
      <c r="Z141" s="37"/>
      <c r="AA141" s="37"/>
      <c r="AB141" s="37"/>
      <c r="AC141" s="37"/>
      <c r="AD141" s="37"/>
      <c r="AE141" s="37"/>
      <c r="AR141" s="232" t="s">
        <v>506</v>
      </c>
      <c r="AT141" s="232" t="s">
        <v>145</v>
      </c>
      <c r="AU141" s="232" t="s">
        <v>87</v>
      </c>
      <c r="AY141" s="16" t="s">
        <v>143</v>
      </c>
      <c r="BE141" s="233">
        <f>IF(O141="základní",K141,0)</f>
        <v>0</v>
      </c>
      <c r="BF141" s="233">
        <f>IF(O141="snížená",K141,0)</f>
        <v>0</v>
      </c>
      <c r="BG141" s="233">
        <f>IF(O141="zákl. přenesená",K141,0)</f>
        <v>0</v>
      </c>
      <c r="BH141" s="233">
        <f>IF(O141="sníž. přenesená",K141,0)</f>
        <v>0</v>
      </c>
      <c r="BI141" s="233">
        <f>IF(O141="nulová",K141,0)</f>
        <v>0</v>
      </c>
      <c r="BJ141" s="16" t="s">
        <v>85</v>
      </c>
      <c r="BK141" s="233">
        <f>ROUND(P141*H141,2)</f>
        <v>0</v>
      </c>
      <c r="BL141" s="16" t="s">
        <v>506</v>
      </c>
      <c r="BM141" s="232" t="s">
        <v>903</v>
      </c>
    </row>
    <row r="142" s="2" customFormat="1">
      <c r="A142" s="37"/>
      <c r="B142" s="38"/>
      <c r="C142" s="39"/>
      <c r="D142" s="234" t="s">
        <v>152</v>
      </c>
      <c r="E142" s="39"/>
      <c r="F142" s="235" t="s">
        <v>904</v>
      </c>
      <c r="G142" s="39"/>
      <c r="H142" s="39"/>
      <c r="I142" s="236"/>
      <c r="J142" s="236"/>
      <c r="K142" s="39"/>
      <c r="L142" s="39"/>
      <c r="M142" s="43"/>
      <c r="N142" s="237"/>
      <c r="O142" s="238"/>
      <c r="P142" s="90"/>
      <c r="Q142" s="90"/>
      <c r="R142" s="90"/>
      <c r="S142" s="90"/>
      <c r="T142" s="90"/>
      <c r="U142" s="90"/>
      <c r="V142" s="90"/>
      <c r="W142" s="90"/>
      <c r="X142" s="91"/>
      <c r="Y142" s="37"/>
      <c r="Z142" s="37"/>
      <c r="AA142" s="37"/>
      <c r="AB142" s="37"/>
      <c r="AC142" s="37"/>
      <c r="AD142" s="37"/>
      <c r="AE142" s="37"/>
      <c r="AT142" s="16" t="s">
        <v>152</v>
      </c>
      <c r="AU142" s="16" t="s">
        <v>87</v>
      </c>
    </row>
    <row r="143" s="2" customFormat="1" ht="24.15" customHeight="1">
      <c r="A143" s="37"/>
      <c r="B143" s="38"/>
      <c r="C143" s="220" t="s">
        <v>242</v>
      </c>
      <c r="D143" s="220" t="s">
        <v>145</v>
      </c>
      <c r="E143" s="221" t="s">
        <v>905</v>
      </c>
      <c r="F143" s="222" t="s">
        <v>906</v>
      </c>
      <c r="G143" s="223" t="s">
        <v>584</v>
      </c>
      <c r="H143" s="224">
        <v>7</v>
      </c>
      <c r="I143" s="225"/>
      <c r="J143" s="225"/>
      <c r="K143" s="226">
        <f>ROUND(P143*H143,2)</f>
        <v>0</v>
      </c>
      <c r="L143" s="222" t="s">
        <v>149</v>
      </c>
      <c r="M143" s="43"/>
      <c r="N143" s="227" t="s">
        <v>1</v>
      </c>
      <c r="O143" s="228" t="s">
        <v>40</v>
      </c>
      <c r="P143" s="229">
        <f>I143+J143</f>
        <v>0</v>
      </c>
      <c r="Q143" s="229">
        <f>ROUND(I143*H143,2)</f>
        <v>0</v>
      </c>
      <c r="R143" s="229">
        <f>ROUND(J143*H143,2)</f>
        <v>0</v>
      </c>
      <c r="S143" s="90"/>
      <c r="T143" s="230">
        <f>S143*H143</f>
        <v>0</v>
      </c>
      <c r="U143" s="230">
        <v>0</v>
      </c>
      <c r="V143" s="230">
        <f>U143*H143</f>
        <v>0</v>
      </c>
      <c r="W143" s="230">
        <v>0</v>
      </c>
      <c r="X143" s="231">
        <f>W143*H143</f>
        <v>0</v>
      </c>
      <c r="Y143" s="37"/>
      <c r="Z143" s="37"/>
      <c r="AA143" s="37"/>
      <c r="AB143" s="37"/>
      <c r="AC143" s="37"/>
      <c r="AD143" s="37"/>
      <c r="AE143" s="37"/>
      <c r="AR143" s="232" t="s">
        <v>506</v>
      </c>
      <c r="AT143" s="232" t="s">
        <v>145</v>
      </c>
      <c r="AU143" s="232" t="s">
        <v>87</v>
      </c>
      <c r="AY143" s="16" t="s">
        <v>143</v>
      </c>
      <c r="BE143" s="233">
        <f>IF(O143="základní",K143,0)</f>
        <v>0</v>
      </c>
      <c r="BF143" s="233">
        <f>IF(O143="snížená",K143,0)</f>
        <v>0</v>
      </c>
      <c r="BG143" s="233">
        <f>IF(O143="zákl. přenesená",K143,0)</f>
        <v>0</v>
      </c>
      <c r="BH143" s="233">
        <f>IF(O143="sníž. přenesená",K143,0)</f>
        <v>0</v>
      </c>
      <c r="BI143" s="233">
        <f>IF(O143="nulová",K143,0)</f>
        <v>0</v>
      </c>
      <c r="BJ143" s="16" t="s">
        <v>85</v>
      </c>
      <c r="BK143" s="233">
        <f>ROUND(P143*H143,2)</f>
        <v>0</v>
      </c>
      <c r="BL143" s="16" t="s">
        <v>506</v>
      </c>
      <c r="BM143" s="232" t="s">
        <v>907</v>
      </c>
    </row>
    <row r="144" s="2" customFormat="1">
      <c r="A144" s="37"/>
      <c r="B144" s="38"/>
      <c r="C144" s="39"/>
      <c r="D144" s="234" t="s">
        <v>152</v>
      </c>
      <c r="E144" s="39"/>
      <c r="F144" s="235" t="s">
        <v>908</v>
      </c>
      <c r="G144" s="39"/>
      <c r="H144" s="39"/>
      <c r="I144" s="236"/>
      <c r="J144" s="236"/>
      <c r="K144" s="39"/>
      <c r="L144" s="39"/>
      <c r="M144" s="43"/>
      <c r="N144" s="237"/>
      <c r="O144" s="238"/>
      <c r="P144" s="90"/>
      <c r="Q144" s="90"/>
      <c r="R144" s="90"/>
      <c r="S144" s="90"/>
      <c r="T144" s="90"/>
      <c r="U144" s="90"/>
      <c r="V144" s="90"/>
      <c r="W144" s="90"/>
      <c r="X144" s="91"/>
      <c r="Y144" s="37"/>
      <c r="Z144" s="37"/>
      <c r="AA144" s="37"/>
      <c r="AB144" s="37"/>
      <c r="AC144" s="37"/>
      <c r="AD144" s="37"/>
      <c r="AE144" s="37"/>
      <c r="AT144" s="16" t="s">
        <v>152</v>
      </c>
      <c r="AU144" s="16" t="s">
        <v>87</v>
      </c>
    </row>
    <row r="145" s="2" customFormat="1" ht="21.75" customHeight="1">
      <c r="A145" s="37"/>
      <c r="B145" s="38"/>
      <c r="C145" s="262" t="s">
        <v>246</v>
      </c>
      <c r="D145" s="262" t="s">
        <v>362</v>
      </c>
      <c r="E145" s="263" t="s">
        <v>909</v>
      </c>
      <c r="F145" s="264" t="s">
        <v>910</v>
      </c>
      <c r="G145" s="265" t="s">
        <v>877</v>
      </c>
      <c r="H145" s="266">
        <v>7</v>
      </c>
      <c r="I145" s="267"/>
      <c r="J145" s="268"/>
      <c r="K145" s="269">
        <f>ROUND(P145*H145,2)</f>
        <v>0</v>
      </c>
      <c r="L145" s="264" t="s">
        <v>1</v>
      </c>
      <c r="M145" s="270"/>
      <c r="N145" s="271" t="s">
        <v>1</v>
      </c>
      <c r="O145" s="228" t="s">
        <v>40</v>
      </c>
      <c r="P145" s="229">
        <f>I145+J145</f>
        <v>0</v>
      </c>
      <c r="Q145" s="229">
        <f>ROUND(I145*H145,2)</f>
        <v>0</v>
      </c>
      <c r="R145" s="229">
        <f>ROUND(J145*H145,2)</f>
        <v>0</v>
      </c>
      <c r="S145" s="90"/>
      <c r="T145" s="230">
        <f>S145*H145</f>
        <v>0</v>
      </c>
      <c r="U145" s="230">
        <v>0</v>
      </c>
      <c r="V145" s="230">
        <f>U145*H145</f>
        <v>0</v>
      </c>
      <c r="W145" s="230">
        <v>0</v>
      </c>
      <c r="X145" s="231">
        <f>W145*H145</f>
        <v>0</v>
      </c>
      <c r="Y145" s="37"/>
      <c r="Z145" s="37"/>
      <c r="AA145" s="37"/>
      <c r="AB145" s="37"/>
      <c r="AC145" s="37"/>
      <c r="AD145" s="37"/>
      <c r="AE145" s="37"/>
      <c r="AR145" s="232" t="s">
        <v>878</v>
      </c>
      <c r="AT145" s="232" t="s">
        <v>362</v>
      </c>
      <c r="AU145" s="232" t="s">
        <v>87</v>
      </c>
      <c r="AY145" s="16" t="s">
        <v>143</v>
      </c>
      <c r="BE145" s="233">
        <f>IF(O145="základní",K145,0)</f>
        <v>0</v>
      </c>
      <c r="BF145" s="233">
        <f>IF(O145="snížená",K145,0)</f>
        <v>0</v>
      </c>
      <c r="BG145" s="233">
        <f>IF(O145="zákl. přenesená",K145,0)</f>
        <v>0</v>
      </c>
      <c r="BH145" s="233">
        <f>IF(O145="sníž. přenesená",K145,0)</f>
        <v>0</v>
      </c>
      <c r="BI145" s="233">
        <f>IF(O145="nulová",K145,0)</f>
        <v>0</v>
      </c>
      <c r="BJ145" s="16" t="s">
        <v>85</v>
      </c>
      <c r="BK145" s="233">
        <f>ROUND(P145*H145,2)</f>
        <v>0</v>
      </c>
      <c r="BL145" s="16" t="s">
        <v>506</v>
      </c>
      <c r="BM145" s="232" t="s">
        <v>911</v>
      </c>
    </row>
    <row r="146" s="2" customFormat="1">
      <c r="A146" s="37"/>
      <c r="B146" s="38"/>
      <c r="C146" s="39"/>
      <c r="D146" s="234" t="s">
        <v>152</v>
      </c>
      <c r="E146" s="39"/>
      <c r="F146" s="235" t="s">
        <v>910</v>
      </c>
      <c r="G146" s="39"/>
      <c r="H146" s="39"/>
      <c r="I146" s="236"/>
      <c r="J146" s="236"/>
      <c r="K146" s="39"/>
      <c r="L146" s="39"/>
      <c r="M146" s="43"/>
      <c r="N146" s="237"/>
      <c r="O146" s="238"/>
      <c r="P146" s="90"/>
      <c r="Q146" s="90"/>
      <c r="R146" s="90"/>
      <c r="S146" s="90"/>
      <c r="T146" s="90"/>
      <c r="U146" s="90"/>
      <c r="V146" s="90"/>
      <c r="W146" s="90"/>
      <c r="X146" s="91"/>
      <c r="Y146" s="37"/>
      <c r="Z146" s="37"/>
      <c r="AA146" s="37"/>
      <c r="AB146" s="37"/>
      <c r="AC146" s="37"/>
      <c r="AD146" s="37"/>
      <c r="AE146" s="37"/>
      <c r="AT146" s="16" t="s">
        <v>152</v>
      </c>
      <c r="AU146" s="16" t="s">
        <v>87</v>
      </c>
    </row>
    <row r="147" s="2" customFormat="1" ht="24.15" customHeight="1">
      <c r="A147" s="37"/>
      <c r="B147" s="38"/>
      <c r="C147" s="220" t="s">
        <v>198</v>
      </c>
      <c r="D147" s="220" t="s">
        <v>145</v>
      </c>
      <c r="E147" s="221" t="s">
        <v>912</v>
      </c>
      <c r="F147" s="222" t="s">
        <v>906</v>
      </c>
      <c r="G147" s="223" t="s">
        <v>584</v>
      </c>
      <c r="H147" s="224">
        <v>7</v>
      </c>
      <c r="I147" s="225"/>
      <c r="J147" s="225"/>
      <c r="K147" s="226">
        <f>ROUND(P147*H147,2)</f>
        <v>0</v>
      </c>
      <c r="L147" s="222" t="s">
        <v>149</v>
      </c>
      <c r="M147" s="43"/>
      <c r="N147" s="227" t="s">
        <v>1</v>
      </c>
      <c r="O147" s="228" t="s">
        <v>40</v>
      </c>
      <c r="P147" s="229">
        <f>I147+J147</f>
        <v>0</v>
      </c>
      <c r="Q147" s="229">
        <f>ROUND(I147*H147,2)</f>
        <v>0</v>
      </c>
      <c r="R147" s="229">
        <f>ROUND(J147*H147,2)</f>
        <v>0</v>
      </c>
      <c r="S147" s="90"/>
      <c r="T147" s="230">
        <f>S147*H147</f>
        <v>0</v>
      </c>
      <c r="U147" s="230">
        <v>0</v>
      </c>
      <c r="V147" s="230">
        <f>U147*H147</f>
        <v>0</v>
      </c>
      <c r="W147" s="230">
        <v>0</v>
      </c>
      <c r="X147" s="231">
        <f>W147*H147</f>
        <v>0</v>
      </c>
      <c r="Y147" s="37"/>
      <c r="Z147" s="37"/>
      <c r="AA147" s="37"/>
      <c r="AB147" s="37"/>
      <c r="AC147" s="37"/>
      <c r="AD147" s="37"/>
      <c r="AE147" s="37"/>
      <c r="AR147" s="232" t="s">
        <v>506</v>
      </c>
      <c r="AT147" s="232" t="s">
        <v>145</v>
      </c>
      <c r="AU147" s="232" t="s">
        <v>87</v>
      </c>
      <c r="AY147" s="16" t="s">
        <v>143</v>
      </c>
      <c r="BE147" s="233">
        <f>IF(O147="základní",K147,0)</f>
        <v>0</v>
      </c>
      <c r="BF147" s="233">
        <f>IF(O147="snížená",K147,0)</f>
        <v>0</v>
      </c>
      <c r="BG147" s="233">
        <f>IF(O147="zákl. přenesená",K147,0)</f>
        <v>0</v>
      </c>
      <c r="BH147" s="233">
        <f>IF(O147="sníž. přenesená",K147,0)</f>
        <v>0</v>
      </c>
      <c r="BI147" s="233">
        <f>IF(O147="nulová",K147,0)</f>
        <v>0</v>
      </c>
      <c r="BJ147" s="16" t="s">
        <v>85</v>
      </c>
      <c r="BK147" s="233">
        <f>ROUND(P147*H147,2)</f>
        <v>0</v>
      </c>
      <c r="BL147" s="16" t="s">
        <v>506</v>
      </c>
      <c r="BM147" s="232" t="s">
        <v>913</v>
      </c>
    </row>
    <row r="148" s="2" customFormat="1">
      <c r="A148" s="37"/>
      <c r="B148" s="38"/>
      <c r="C148" s="39"/>
      <c r="D148" s="234" t="s">
        <v>152</v>
      </c>
      <c r="E148" s="39"/>
      <c r="F148" s="235" t="s">
        <v>914</v>
      </c>
      <c r="G148" s="39"/>
      <c r="H148" s="39"/>
      <c r="I148" s="236"/>
      <c r="J148" s="236"/>
      <c r="K148" s="39"/>
      <c r="L148" s="39"/>
      <c r="M148" s="43"/>
      <c r="N148" s="237"/>
      <c r="O148" s="238"/>
      <c r="P148" s="90"/>
      <c r="Q148" s="90"/>
      <c r="R148" s="90"/>
      <c r="S148" s="90"/>
      <c r="T148" s="90"/>
      <c r="U148" s="90"/>
      <c r="V148" s="90"/>
      <c r="W148" s="90"/>
      <c r="X148" s="91"/>
      <c r="Y148" s="37"/>
      <c r="Z148" s="37"/>
      <c r="AA148" s="37"/>
      <c r="AB148" s="37"/>
      <c r="AC148" s="37"/>
      <c r="AD148" s="37"/>
      <c r="AE148" s="37"/>
      <c r="AT148" s="16" t="s">
        <v>152</v>
      </c>
      <c r="AU148" s="16" t="s">
        <v>87</v>
      </c>
    </row>
    <row r="149" s="2" customFormat="1">
      <c r="A149" s="37"/>
      <c r="B149" s="38"/>
      <c r="C149" s="220" t="s">
        <v>254</v>
      </c>
      <c r="D149" s="220" t="s">
        <v>145</v>
      </c>
      <c r="E149" s="221" t="s">
        <v>915</v>
      </c>
      <c r="F149" s="222" t="s">
        <v>916</v>
      </c>
      <c r="G149" s="223" t="s">
        <v>584</v>
      </c>
      <c r="H149" s="224">
        <v>1</v>
      </c>
      <c r="I149" s="225"/>
      <c r="J149" s="225"/>
      <c r="K149" s="226">
        <f>ROUND(P149*H149,2)</f>
        <v>0</v>
      </c>
      <c r="L149" s="222" t="s">
        <v>149</v>
      </c>
      <c r="M149" s="43"/>
      <c r="N149" s="227" t="s">
        <v>1</v>
      </c>
      <c r="O149" s="228" t="s">
        <v>40</v>
      </c>
      <c r="P149" s="229">
        <f>I149+J149</f>
        <v>0</v>
      </c>
      <c r="Q149" s="229">
        <f>ROUND(I149*H149,2)</f>
        <v>0</v>
      </c>
      <c r="R149" s="229">
        <f>ROUND(J149*H149,2)</f>
        <v>0</v>
      </c>
      <c r="S149" s="90"/>
      <c r="T149" s="230">
        <f>S149*H149</f>
        <v>0</v>
      </c>
      <c r="U149" s="230">
        <v>0</v>
      </c>
      <c r="V149" s="230">
        <f>U149*H149</f>
        <v>0</v>
      </c>
      <c r="W149" s="230">
        <v>0</v>
      </c>
      <c r="X149" s="231">
        <f>W149*H149</f>
        <v>0</v>
      </c>
      <c r="Y149" s="37"/>
      <c r="Z149" s="37"/>
      <c r="AA149" s="37"/>
      <c r="AB149" s="37"/>
      <c r="AC149" s="37"/>
      <c r="AD149" s="37"/>
      <c r="AE149" s="37"/>
      <c r="AR149" s="232" t="s">
        <v>506</v>
      </c>
      <c r="AT149" s="232" t="s">
        <v>145</v>
      </c>
      <c r="AU149" s="232" t="s">
        <v>87</v>
      </c>
      <c r="AY149" s="16" t="s">
        <v>143</v>
      </c>
      <c r="BE149" s="233">
        <f>IF(O149="základní",K149,0)</f>
        <v>0</v>
      </c>
      <c r="BF149" s="233">
        <f>IF(O149="snížená",K149,0)</f>
        <v>0</v>
      </c>
      <c r="BG149" s="233">
        <f>IF(O149="zákl. přenesená",K149,0)</f>
        <v>0</v>
      </c>
      <c r="BH149" s="233">
        <f>IF(O149="sníž. přenesená",K149,0)</f>
        <v>0</v>
      </c>
      <c r="BI149" s="233">
        <f>IF(O149="nulová",K149,0)</f>
        <v>0</v>
      </c>
      <c r="BJ149" s="16" t="s">
        <v>85</v>
      </c>
      <c r="BK149" s="233">
        <f>ROUND(P149*H149,2)</f>
        <v>0</v>
      </c>
      <c r="BL149" s="16" t="s">
        <v>506</v>
      </c>
      <c r="BM149" s="232" t="s">
        <v>917</v>
      </c>
    </row>
    <row r="150" s="2" customFormat="1">
      <c r="A150" s="37"/>
      <c r="B150" s="38"/>
      <c r="C150" s="39"/>
      <c r="D150" s="234" t="s">
        <v>152</v>
      </c>
      <c r="E150" s="39"/>
      <c r="F150" s="235" t="s">
        <v>918</v>
      </c>
      <c r="G150" s="39"/>
      <c r="H150" s="39"/>
      <c r="I150" s="236"/>
      <c r="J150" s="236"/>
      <c r="K150" s="39"/>
      <c r="L150" s="39"/>
      <c r="M150" s="43"/>
      <c r="N150" s="237"/>
      <c r="O150" s="238"/>
      <c r="P150" s="90"/>
      <c r="Q150" s="90"/>
      <c r="R150" s="90"/>
      <c r="S150" s="90"/>
      <c r="T150" s="90"/>
      <c r="U150" s="90"/>
      <c r="V150" s="90"/>
      <c r="W150" s="90"/>
      <c r="X150" s="91"/>
      <c r="Y150" s="37"/>
      <c r="Z150" s="37"/>
      <c r="AA150" s="37"/>
      <c r="AB150" s="37"/>
      <c r="AC150" s="37"/>
      <c r="AD150" s="37"/>
      <c r="AE150" s="37"/>
      <c r="AT150" s="16" t="s">
        <v>152</v>
      </c>
      <c r="AU150" s="16" t="s">
        <v>87</v>
      </c>
    </row>
    <row r="151" s="2" customFormat="1" ht="16.5" customHeight="1">
      <c r="A151" s="37"/>
      <c r="B151" s="38"/>
      <c r="C151" s="262" t="s">
        <v>8</v>
      </c>
      <c r="D151" s="262" t="s">
        <v>362</v>
      </c>
      <c r="E151" s="263" t="s">
        <v>919</v>
      </c>
      <c r="F151" s="264" t="s">
        <v>920</v>
      </c>
      <c r="G151" s="265" t="s">
        <v>877</v>
      </c>
      <c r="H151" s="266">
        <v>1</v>
      </c>
      <c r="I151" s="267"/>
      <c r="J151" s="268"/>
      <c r="K151" s="269">
        <f>ROUND(P151*H151,2)</f>
        <v>0</v>
      </c>
      <c r="L151" s="264" t="s">
        <v>1</v>
      </c>
      <c r="M151" s="270"/>
      <c r="N151" s="271" t="s">
        <v>1</v>
      </c>
      <c r="O151" s="228" t="s">
        <v>40</v>
      </c>
      <c r="P151" s="229">
        <f>I151+J151</f>
        <v>0</v>
      </c>
      <c r="Q151" s="229">
        <f>ROUND(I151*H151,2)</f>
        <v>0</v>
      </c>
      <c r="R151" s="229">
        <f>ROUND(J151*H151,2)</f>
        <v>0</v>
      </c>
      <c r="S151" s="90"/>
      <c r="T151" s="230">
        <f>S151*H151</f>
        <v>0</v>
      </c>
      <c r="U151" s="230">
        <v>0</v>
      </c>
      <c r="V151" s="230">
        <f>U151*H151</f>
        <v>0</v>
      </c>
      <c r="W151" s="230">
        <v>0</v>
      </c>
      <c r="X151" s="231">
        <f>W151*H151</f>
        <v>0</v>
      </c>
      <c r="Y151" s="37"/>
      <c r="Z151" s="37"/>
      <c r="AA151" s="37"/>
      <c r="AB151" s="37"/>
      <c r="AC151" s="37"/>
      <c r="AD151" s="37"/>
      <c r="AE151" s="37"/>
      <c r="AR151" s="232" t="s">
        <v>878</v>
      </c>
      <c r="AT151" s="232" t="s">
        <v>362</v>
      </c>
      <c r="AU151" s="232" t="s">
        <v>87</v>
      </c>
      <c r="AY151" s="16" t="s">
        <v>143</v>
      </c>
      <c r="BE151" s="233">
        <f>IF(O151="základní",K151,0)</f>
        <v>0</v>
      </c>
      <c r="BF151" s="233">
        <f>IF(O151="snížená",K151,0)</f>
        <v>0</v>
      </c>
      <c r="BG151" s="233">
        <f>IF(O151="zákl. přenesená",K151,0)</f>
        <v>0</v>
      </c>
      <c r="BH151" s="233">
        <f>IF(O151="sníž. přenesená",K151,0)</f>
        <v>0</v>
      </c>
      <c r="BI151" s="233">
        <f>IF(O151="nulová",K151,0)</f>
        <v>0</v>
      </c>
      <c r="BJ151" s="16" t="s">
        <v>85</v>
      </c>
      <c r="BK151" s="233">
        <f>ROUND(P151*H151,2)</f>
        <v>0</v>
      </c>
      <c r="BL151" s="16" t="s">
        <v>506</v>
      </c>
      <c r="BM151" s="232" t="s">
        <v>921</v>
      </c>
    </row>
    <row r="152" s="2" customFormat="1">
      <c r="A152" s="37"/>
      <c r="B152" s="38"/>
      <c r="C152" s="39"/>
      <c r="D152" s="234" t="s">
        <v>152</v>
      </c>
      <c r="E152" s="39"/>
      <c r="F152" s="235" t="s">
        <v>922</v>
      </c>
      <c r="G152" s="39"/>
      <c r="H152" s="39"/>
      <c r="I152" s="236"/>
      <c r="J152" s="236"/>
      <c r="K152" s="39"/>
      <c r="L152" s="39"/>
      <c r="M152" s="43"/>
      <c r="N152" s="237"/>
      <c r="O152" s="238"/>
      <c r="P152" s="90"/>
      <c r="Q152" s="90"/>
      <c r="R152" s="90"/>
      <c r="S152" s="90"/>
      <c r="T152" s="90"/>
      <c r="U152" s="90"/>
      <c r="V152" s="90"/>
      <c r="W152" s="90"/>
      <c r="X152" s="91"/>
      <c r="Y152" s="37"/>
      <c r="Z152" s="37"/>
      <c r="AA152" s="37"/>
      <c r="AB152" s="37"/>
      <c r="AC152" s="37"/>
      <c r="AD152" s="37"/>
      <c r="AE152" s="37"/>
      <c r="AT152" s="16" t="s">
        <v>152</v>
      </c>
      <c r="AU152" s="16" t="s">
        <v>87</v>
      </c>
    </row>
    <row r="153" s="2" customFormat="1">
      <c r="A153" s="37"/>
      <c r="B153" s="38"/>
      <c r="C153" s="220" t="s">
        <v>205</v>
      </c>
      <c r="D153" s="220" t="s">
        <v>145</v>
      </c>
      <c r="E153" s="221" t="s">
        <v>923</v>
      </c>
      <c r="F153" s="222" t="s">
        <v>916</v>
      </c>
      <c r="G153" s="223" t="s">
        <v>584</v>
      </c>
      <c r="H153" s="224">
        <v>1</v>
      </c>
      <c r="I153" s="225"/>
      <c r="J153" s="225"/>
      <c r="K153" s="226">
        <f>ROUND(P153*H153,2)</f>
        <v>0</v>
      </c>
      <c r="L153" s="222" t="s">
        <v>149</v>
      </c>
      <c r="M153" s="43"/>
      <c r="N153" s="227" t="s">
        <v>1</v>
      </c>
      <c r="O153" s="228" t="s">
        <v>40</v>
      </c>
      <c r="P153" s="229">
        <f>I153+J153</f>
        <v>0</v>
      </c>
      <c r="Q153" s="229">
        <f>ROUND(I153*H153,2)</f>
        <v>0</v>
      </c>
      <c r="R153" s="229">
        <f>ROUND(J153*H153,2)</f>
        <v>0</v>
      </c>
      <c r="S153" s="90"/>
      <c r="T153" s="230">
        <f>S153*H153</f>
        <v>0</v>
      </c>
      <c r="U153" s="230">
        <v>0</v>
      </c>
      <c r="V153" s="230">
        <f>U153*H153</f>
        <v>0</v>
      </c>
      <c r="W153" s="230">
        <v>0</v>
      </c>
      <c r="X153" s="231">
        <f>W153*H153</f>
        <v>0</v>
      </c>
      <c r="Y153" s="37"/>
      <c r="Z153" s="37"/>
      <c r="AA153" s="37"/>
      <c r="AB153" s="37"/>
      <c r="AC153" s="37"/>
      <c r="AD153" s="37"/>
      <c r="AE153" s="37"/>
      <c r="AR153" s="232" t="s">
        <v>506</v>
      </c>
      <c r="AT153" s="232" t="s">
        <v>145</v>
      </c>
      <c r="AU153" s="232" t="s">
        <v>87</v>
      </c>
      <c r="AY153" s="16" t="s">
        <v>143</v>
      </c>
      <c r="BE153" s="233">
        <f>IF(O153="základní",K153,0)</f>
        <v>0</v>
      </c>
      <c r="BF153" s="233">
        <f>IF(O153="snížená",K153,0)</f>
        <v>0</v>
      </c>
      <c r="BG153" s="233">
        <f>IF(O153="zákl. přenesená",K153,0)</f>
        <v>0</v>
      </c>
      <c r="BH153" s="233">
        <f>IF(O153="sníž. přenesená",K153,0)</f>
        <v>0</v>
      </c>
      <c r="BI153" s="233">
        <f>IF(O153="nulová",K153,0)</f>
        <v>0</v>
      </c>
      <c r="BJ153" s="16" t="s">
        <v>85</v>
      </c>
      <c r="BK153" s="233">
        <f>ROUND(P153*H153,2)</f>
        <v>0</v>
      </c>
      <c r="BL153" s="16" t="s">
        <v>506</v>
      </c>
      <c r="BM153" s="232" t="s">
        <v>924</v>
      </c>
    </row>
    <row r="154" s="2" customFormat="1">
      <c r="A154" s="37"/>
      <c r="B154" s="38"/>
      <c r="C154" s="39"/>
      <c r="D154" s="234" t="s">
        <v>152</v>
      </c>
      <c r="E154" s="39"/>
      <c r="F154" s="235" t="s">
        <v>925</v>
      </c>
      <c r="G154" s="39"/>
      <c r="H154" s="39"/>
      <c r="I154" s="236"/>
      <c r="J154" s="236"/>
      <c r="K154" s="39"/>
      <c r="L154" s="39"/>
      <c r="M154" s="43"/>
      <c r="N154" s="237"/>
      <c r="O154" s="238"/>
      <c r="P154" s="90"/>
      <c r="Q154" s="90"/>
      <c r="R154" s="90"/>
      <c r="S154" s="90"/>
      <c r="T154" s="90"/>
      <c r="U154" s="90"/>
      <c r="V154" s="90"/>
      <c r="W154" s="90"/>
      <c r="X154" s="91"/>
      <c r="Y154" s="37"/>
      <c r="Z154" s="37"/>
      <c r="AA154" s="37"/>
      <c r="AB154" s="37"/>
      <c r="AC154" s="37"/>
      <c r="AD154" s="37"/>
      <c r="AE154" s="37"/>
      <c r="AT154" s="16" t="s">
        <v>152</v>
      </c>
      <c r="AU154" s="16" t="s">
        <v>87</v>
      </c>
    </row>
    <row r="155" s="2" customFormat="1">
      <c r="A155" s="37"/>
      <c r="B155" s="38"/>
      <c r="C155" s="220" t="s">
        <v>266</v>
      </c>
      <c r="D155" s="220" t="s">
        <v>145</v>
      </c>
      <c r="E155" s="221" t="s">
        <v>926</v>
      </c>
      <c r="F155" s="222" t="s">
        <v>927</v>
      </c>
      <c r="G155" s="223" t="s">
        <v>584</v>
      </c>
      <c r="H155" s="224">
        <v>1</v>
      </c>
      <c r="I155" s="225"/>
      <c r="J155" s="225"/>
      <c r="K155" s="226">
        <f>ROUND(P155*H155,2)</f>
        <v>0</v>
      </c>
      <c r="L155" s="222" t="s">
        <v>149</v>
      </c>
      <c r="M155" s="43"/>
      <c r="N155" s="227" t="s">
        <v>1</v>
      </c>
      <c r="O155" s="228" t="s">
        <v>40</v>
      </c>
      <c r="P155" s="229">
        <f>I155+J155</f>
        <v>0</v>
      </c>
      <c r="Q155" s="229">
        <f>ROUND(I155*H155,2)</f>
        <v>0</v>
      </c>
      <c r="R155" s="229">
        <f>ROUND(J155*H155,2)</f>
        <v>0</v>
      </c>
      <c r="S155" s="90"/>
      <c r="T155" s="230">
        <f>S155*H155</f>
        <v>0</v>
      </c>
      <c r="U155" s="230">
        <v>0</v>
      </c>
      <c r="V155" s="230">
        <f>U155*H155</f>
        <v>0</v>
      </c>
      <c r="W155" s="230">
        <v>0</v>
      </c>
      <c r="X155" s="231">
        <f>W155*H155</f>
        <v>0</v>
      </c>
      <c r="Y155" s="37"/>
      <c r="Z155" s="37"/>
      <c r="AA155" s="37"/>
      <c r="AB155" s="37"/>
      <c r="AC155" s="37"/>
      <c r="AD155" s="37"/>
      <c r="AE155" s="37"/>
      <c r="AR155" s="232" t="s">
        <v>506</v>
      </c>
      <c r="AT155" s="232" t="s">
        <v>145</v>
      </c>
      <c r="AU155" s="232" t="s">
        <v>87</v>
      </c>
      <c r="AY155" s="16" t="s">
        <v>143</v>
      </c>
      <c r="BE155" s="233">
        <f>IF(O155="základní",K155,0)</f>
        <v>0</v>
      </c>
      <c r="BF155" s="233">
        <f>IF(O155="snížená",K155,0)</f>
        <v>0</v>
      </c>
      <c r="BG155" s="233">
        <f>IF(O155="zákl. přenesená",K155,0)</f>
        <v>0</v>
      </c>
      <c r="BH155" s="233">
        <f>IF(O155="sníž. přenesená",K155,0)</f>
        <v>0</v>
      </c>
      <c r="BI155" s="233">
        <f>IF(O155="nulová",K155,0)</f>
        <v>0</v>
      </c>
      <c r="BJ155" s="16" t="s">
        <v>85</v>
      </c>
      <c r="BK155" s="233">
        <f>ROUND(P155*H155,2)</f>
        <v>0</v>
      </c>
      <c r="BL155" s="16" t="s">
        <v>506</v>
      </c>
      <c r="BM155" s="232" t="s">
        <v>928</v>
      </c>
    </row>
    <row r="156" s="2" customFormat="1">
      <c r="A156" s="37"/>
      <c r="B156" s="38"/>
      <c r="C156" s="39"/>
      <c r="D156" s="234" t="s">
        <v>152</v>
      </c>
      <c r="E156" s="39"/>
      <c r="F156" s="235" t="s">
        <v>929</v>
      </c>
      <c r="G156" s="39"/>
      <c r="H156" s="39"/>
      <c r="I156" s="236"/>
      <c r="J156" s="236"/>
      <c r="K156" s="39"/>
      <c r="L156" s="39"/>
      <c r="M156" s="43"/>
      <c r="N156" s="237"/>
      <c r="O156" s="238"/>
      <c r="P156" s="90"/>
      <c r="Q156" s="90"/>
      <c r="R156" s="90"/>
      <c r="S156" s="90"/>
      <c r="T156" s="90"/>
      <c r="U156" s="90"/>
      <c r="V156" s="90"/>
      <c r="W156" s="90"/>
      <c r="X156" s="91"/>
      <c r="Y156" s="37"/>
      <c r="Z156" s="37"/>
      <c r="AA156" s="37"/>
      <c r="AB156" s="37"/>
      <c r="AC156" s="37"/>
      <c r="AD156" s="37"/>
      <c r="AE156" s="37"/>
      <c r="AT156" s="16" t="s">
        <v>152</v>
      </c>
      <c r="AU156" s="16" t="s">
        <v>87</v>
      </c>
    </row>
    <row r="157" s="2" customFormat="1" ht="16.5" customHeight="1">
      <c r="A157" s="37"/>
      <c r="B157" s="38"/>
      <c r="C157" s="262" t="s">
        <v>273</v>
      </c>
      <c r="D157" s="262" t="s">
        <v>362</v>
      </c>
      <c r="E157" s="263" t="s">
        <v>930</v>
      </c>
      <c r="F157" s="264" t="s">
        <v>931</v>
      </c>
      <c r="G157" s="265" t="s">
        <v>877</v>
      </c>
      <c r="H157" s="266">
        <v>1</v>
      </c>
      <c r="I157" s="267"/>
      <c r="J157" s="268"/>
      <c r="K157" s="269">
        <f>ROUND(P157*H157,2)</f>
        <v>0</v>
      </c>
      <c r="L157" s="264" t="s">
        <v>1</v>
      </c>
      <c r="M157" s="270"/>
      <c r="N157" s="271" t="s">
        <v>1</v>
      </c>
      <c r="O157" s="228" t="s">
        <v>40</v>
      </c>
      <c r="P157" s="229">
        <f>I157+J157</f>
        <v>0</v>
      </c>
      <c r="Q157" s="229">
        <f>ROUND(I157*H157,2)</f>
        <v>0</v>
      </c>
      <c r="R157" s="229">
        <f>ROUND(J157*H157,2)</f>
        <v>0</v>
      </c>
      <c r="S157" s="90"/>
      <c r="T157" s="230">
        <f>S157*H157</f>
        <v>0</v>
      </c>
      <c r="U157" s="230">
        <v>0</v>
      </c>
      <c r="V157" s="230">
        <f>U157*H157</f>
        <v>0</v>
      </c>
      <c r="W157" s="230">
        <v>0</v>
      </c>
      <c r="X157" s="231">
        <f>W157*H157</f>
        <v>0</v>
      </c>
      <c r="Y157" s="37"/>
      <c r="Z157" s="37"/>
      <c r="AA157" s="37"/>
      <c r="AB157" s="37"/>
      <c r="AC157" s="37"/>
      <c r="AD157" s="37"/>
      <c r="AE157" s="37"/>
      <c r="AR157" s="232" t="s">
        <v>878</v>
      </c>
      <c r="AT157" s="232" t="s">
        <v>362</v>
      </c>
      <c r="AU157" s="232" t="s">
        <v>87</v>
      </c>
      <c r="AY157" s="16" t="s">
        <v>143</v>
      </c>
      <c r="BE157" s="233">
        <f>IF(O157="základní",K157,0)</f>
        <v>0</v>
      </c>
      <c r="BF157" s="233">
        <f>IF(O157="snížená",K157,0)</f>
        <v>0</v>
      </c>
      <c r="BG157" s="233">
        <f>IF(O157="zákl. přenesená",K157,0)</f>
        <v>0</v>
      </c>
      <c r="BH157" s="233">
        <f>IF(O157="sníž. přenesená",K157,0)</f>
        <v>0</v>
      </c>
      <c r="BI157" s="233">
        <f>IF(O157="nulová",K157,0)</f>
        <v>0</v>
      </c>
      <c r="BJ157" s="16" t="s">
        <v>85</v>
      </c>
      <c r="BK157" s="233">
        <f>ROUND(P157*H157,2)</f>
        <v>0</v>
      </c>
      <c r="BL157" s="16" t="s">
        <v>506</v>
      </c>
      <c r="BM157" s="232" t="s">
        <v>932</v>
      </c>
    </row>
    <row r="158" s="2" customFormat="1">
      <c r="A158" s="37"/>
      <c r="B158" s="38"/>
      <c r="C158" s="39"/>
      <c r="D158" s="234" t="s">
        <v>152</v>
      </c>
      <c r="E158" s="39"/>
      <c r="F158" s="235" t="s">
        <v>933</v>
      </c>
      <c r="G158" s="39"/>
      <c r="H158" s="39"/>
      <c r="I158" s="236"/>
      <c r="J158" s="236"/>
      <c r="K158" s="39"/>
      <c r="L158" s="39"/>
      <c r="M158" s="43"/>
      <c r="N158" s="237"/>
      <c r="O158" s="238"/>
      <c r="P158" s="90"/>
      <c r="Q158" s="90"/>
      <c r="R158" s="90"/>
      <c r="S158" s="90"/>
      <c r="T158" s="90"/>
      <c r="U158" s="90"/>
      <c r="V158" s="90"/>
      <c r="W158" s="90"/>
      <c r="X158" s="91"/>
      <c r="Y158" s="37"/>
      <c r="Z158" s="37"/>
      <c r="AA158" s="37"/>
      <c r="AB158" s="37"/>
      <c r="AC158" s="37"/>
      <c r="AD158" s="37"/>
      <c r="AE158" s="37"/>
      <c r="AT158" s="16" t="s">
        <v>152</v>
      </c>
      <c r="AU158" s="16" t="s">
        <v>87</v>
      </c>
    </row>
    <row r="159" s="2" customFormat="1">
      <c r="A159" s="37"/>
      <c r="B159" s="38"/>
      <c r="C159" s="220" t="s">
        <v>211</v>
      </c>
      <c r="D159" s="220" t="s">
        <v>145</v>
      </c>
      <c r="E159" s="221" t="s">
        <v>934</v>
      </c>
      <c r="F159" s="222" t="s">
        <v>927</v>
      </c>
      <c r="G159" s="223" t="s">
        <v>584</v>
      </c>
      <c r="H159" s="224">
        <v>1</v>
      </c>
      <c r="I159" s="225"/>
      <c r="J159" s="225"/>
      <c r="K159" s="226">
        <f>ROUND(P159*H159,2)</f>
        <v>0</v>
      </c>
      <c r="L159" s="222" t="s">
        <v>149</v>
      </c>
      <c r="M159" s="43"/>
      <c r="N159" s="227" t="s">
        <v>1</v>
      </c>
      <c r="O159" s="228" t="s">
        <v>40</v>
      </c>
      <c r="P159" s="229">
        <f>I159+J159</f>
        <v>0</v>
      </c>
      <c r="Q159" s="229">
        <f>ROUND(I159*H159,2)</f>
        <v>0</v>
      </c>
      <c r="R159" s="229">
        <f>ROUND(J159*H159,2)</f>
        <v>0</v>
      </c>
      <c r="S159" s="90"/>
      <c r="T159" s="230">
        <f>S159*H159</f>
        <v>0</v>
      </c>
      <c r="U159" s="230">
        <v>0</v>
      </c>
      <c r="V159" s="230">
        <f>U159*H159</f>
        <v>0</v>
      </c>
      <c r="W159" s="230">
        <v>0</v>
      </c>
      <c r="X159" s="231">
        <f>W159*H159</f>
        <v>0</v>
      </c>
      <c r="Y159" s="37"/>
      <c r="Z159" s="37"/>
      <c r="AA159" s="37"/>
      <c r="AB159" s="37"/>
      <c r="AC159" s="37"/>
      <c r="AD159" s="37"/>
      <c r="AE159" s="37"/>
      <c r="AR159" s="232" t="s">
        <v>506</v>
      </c>
      <c r="AT159" s="232" t="s">
        <v>145</v>
      </c>
      <c r="AU159" s="232" t="s">
        <v>87</v>
      </c>
      <c r="AY159" s="16" t="s">
        <v>143</v>
      </c>
      <c r="BE159" s="233">
        <f>IF(O159="základní",K159,0)</f>
        <v>0</v>
      </c>
      <c r="BF159" s="233">
        <f>IF(O159="snížená",K159,0)</f>
        <v>0</v>
      </c>
      <c r="BG159" s="233">
        <f>IF(O159="zákl. přenesená",K159,0)</f>
        <v>0</v>
      </c>
      <c r="BH159" s="233">
        <f>IF(O159="sníž. přenesená",K159,0)</f>
        <v>0</v>
      </c>
      <c r="BI159" s="233">
        <f>IF(O159="nulová",K159,0)</f>
        <v>0</v>
      </c>
      <c r="BJ159" s="16" t="s">
        <v>85</v>
      </c>
      <c r="BK159" s="233">
        <f>ROUND(P159*H159,2)</f>
        <v>0</v>
      </c>
      <c r="BL159" s="16" t="s">
        <v>506</v>
      </c>
      <c r="BM159" s="232" t="s">
        <v>935</v>
      </c>
    </row>
    <row r="160" s="2" customFormat="1">
      <c r="A160" s="37"/>
      <c r="B160" s="38"/>
      <c r="C160" s="39"/>
      <c r="D160" s="234" t="s">
        <v>152</v>
      </c>
      <c r="E160" s="39"/>
      <c r="F160" s="235" t="s">
        <v>936</v>
      </c>
      <c r="G160" s="39"/>
      <c r="H160" s="39"/>
      <c r="I160" s="236"/>
      <c r="J160" s="236"/>
      <c r="K160" s="39"/>
      <c r="L160" s="39"/>
      <c r="M160" s="43"/>
      <c r="N160" s="237"/>
      <c r="O160" s="238"/>
      <c r="P160" s="90"/>
      <c r="Q160" s="90"/>
      <c r="R160" s="90"/>
      <c r="S160" s="90"/>
      <c r="T160" s="90"/>
      <c r="U160" s="90"/>
      <c r="V160" s="90"/>
      <c r="W160" s="90"/>
      <c r="X160" s="91"/>
      <c r="Y160" s="37"/>
      <c r="Z160" s="37"/>
      <c r="AA160" s="37"/>
      <c r="AB160" s="37"/>
      <c r="AC160" s="37"/>
      <c r="AD160" s="37"/>
      <c r="AE160" s="37"/>
      <c r="AT160" s="16" t="s">
        <v>152</v>
      </c>
      <c r="AU160" s="16" t="s">
        <v>87</v>
      </c>
    </row>
    <row r="161" s="2" customFormat="1" ht="24.15" customHeight="1">
      <c r="A161" s="37"/>
      <c r="B161" s="38"/>
      <c r="C161" s="220" t="s">
        <v>281</v>
      </c>
      <c r="D161" s="220" t="s">
        <v>145</v>
      </c>
      <c r="E161" s="221" t="s">
        <v>937</v>
      </c>
      <c r="F161" s="222" t="s">
        <v>938</v>
      </c>
      <c r="G161" s="223" t="s">
        <v>584</v>
      </c>
      <c r="H161" s="224">
        <v>8</v>
      </c>
      <c r="I161" s="225"/>
      <c r="J161" s="225"/>
      <c r="K161" s="226">
        <f>ROUND(P161*H161,2)</f>
        <v>0</v>
      </c>
      <c r="L161" s="222" t="s">
        <v>149</v>
      </c>
      <c r="M161" s="43"/>
      <c r="N161" s="227" t="s">
        <v>1</v>
      </c>
      <c r="O161" s="228" t="s">
        <v>40</v>
      </c>
      <c r="P161" s="229">
        <f>I161+J161</f>
        <v>0</v>
      </c>
      <c r="Q161" s="229">
        <f>ROUND(I161*H161,2)</f>
        <v>0</v>
      </c>
      <c r="R161" s="229">
        <f>ROUND(J161*H161,2)</f>
        <v>0</v>
      </c>
      <c r="S161" s="90"/>
      <c r="T161" s="230">
        <f>S161*H161</f>
        <v>0</v>
      </c>
      <c r="U161" s="230">
        <v>0</v>
      </c>
      <c r="V161" s="230">
        <f>U161*H161</f>
        <v>0</v>
      </c>
      <c r="W161" s="230">
        <v>0</v>
      </c>
      <c r="X161" s="231">
        <f>W161*H161</f>
        <v>0</v>
      </c>
      <c r="Y161" s="37"/>
      <c r="Z161" s="37"/>
      <c r="AA161" s="37"/>
      <c r="AB161" s="37"/>
      <c r="AC161" s="37"/>
      <c r="AD161" s="37"/>
      <c r="AE161" s="37"/>
      <c r="AR161" s="232" t="s">
        <v>506</v>
      </c>
      <c r="AT161" s="232" t="s">
        <v>145</v>
      </c>
      <c r="AU161" s="232" t="s">
        <v>87</v>
      </c>
      <c r="AY161" s="16" t="s">
        <v>143</v>
      </c>
      <c r="BE161" s="233">
        <f>IF(O161="základní",K161,0)</f>
        <v>0</v>
      </c>
      <c r="BF161" s="233">
        <f>IF(O161="snížená",K161,0)</f>
        <v>0</v>
      </c>
      <c r="BG161" s="233">
        <f>IF(O161="zákl. přenesená",K161,0)</f>
        <v>0</v>
      </c>
      <c r="BH161" s="233">
        <f>IF(O161="sníž. přenesená",K161,0)</f>
        <v>0</v>
      </c>
      <c r="BI161" s="233">
        <f>IF(O161="nulová",K161,0)</f>
        <v>0</v>
      </c>
      <c r="BJ161" s="16" t="s">
        <v>85</v>
      </c>
      <c r="BK161" s="233">
        <f>ROUND(P161*H161,2)</f>
        <v>0</v>
      </c>
      <c r="BL161" s="16" t="s">
        <v>506</v>
      </c>
      <c r="BM161" s="232" t="s">
        <v>939</v>
      </c>
    </row>
    <row r="162" s="2" customFormat="1">
      <c r="A162" s="37"/>
      <c r="B162" s="38"/>
      <c r="C162" s="39"/>
      <c r="D162" s="234" t="s">
        <v>152</v>
      </c>
      <c r="E162" s="39"/>
      <c r="F162" s="235" t="s">
        <v>940</v>
      </c>
      <c r="G162" s="39"/>
      <c r="H162" s="39"/>
      <c r="I162" s="236"/>
      <c r="J162" s="236"/>
      <c r="K162" s="39"/>
      <c r="L162" s="39"/>
      <c r="M162" s="43"/>
      <c r="N162" s="237"/>
      <c r="O162" s="238"/>
      <c r="P162" s="90"/>
      <c r="Q162" s="90"/>
      <c r="R162" s="90"/>
      <c r="S162" s="90"/>
      <c r="T162" s="90"/>
      <c r="U162" s="90"/>
      <c r="V162" s="90"/>
      <c r="W162" s="90"/>
      <c r="X162" s="91"/>
      <c r="Y162" s="37"/>
      <c r="Z162" s="37"/>
      <c r="AA162" s="37"/>
      <c r="AB162" s="37"/>
      <c r="AC162" s="37"/>
      <c r="AD162" s="37"/>
      <c r="AE162" s="37"/>
      <c r="AT162" s="16" t="s">
        <v>152</v>
      </c>
      <c r="AU162" s="16" t="s">
        <v>87</v>
      </c>
    </row>
    <row r="163" s="2" customFormat="1" ht="16.5" customHeight="1">
      <c r="A163" s="37"/>
      <c r="B163" s="38"/>
      <c r="C163" s="262" t="s">
        <v>285</v>
      </c>
      <c r="D163" s="262" t="s">
        <v>362</v>
      </c>
      <c r="E163" s="263" t="s">
        <v>941</v>
      </c>
      <c r="F163" s="264" t="s">
        <v>942</v>
      </c>
      <c r="G163" s="265" t="s">
        <v>877</v>
      </c>
      <c r="H163" s="266">
        <v>8</v>
      </c>
      <c r="I163" s="267"/>
      <c r="J163" s="268"/>
      <c r="K163" s="269">
        <f>ROUND(P163*H163,2)</f>
        <v>0</v>
      </c>
      <c r="L163" s="264" t="s">
        <v>1</v>
      </c>
      <c r="M163" s="270"/>
      <c r="N163" s="271" t="s">
        <v>1</v>
      </c>
      <c r="O163" s="228" t="s">
        <v>40</v>
      </c>
      <c r="P163" s="229">
        <f>I163+J163</f>
        <v>0</v>
      </c>
      <c r="Q163" s="229">
        <f>ROUND(I163*H163,2)</f>
        <v>0</v>
      </c>
      <c r="R163" s="229">
        <f>ROUND(J163*H163,2)</f>
        <v>0</v>
      </c>
      <c r="S163" s="90"/>
      <c r="T163" s="230">
        <f>S163*H163</f>
        <v>0</v>
      </c>
      <c r="U163" s="230">
        <v>0</v>
      </c>
      <c r="V163" s="230">
        <f>U163*H163</f>
        <v>0</v>
      </c>
      <c r="W163" s="230">
        <v>0</v>
      </c>
      <c r="X163" s="231">
        <f>W163*H163</f>
        <v>0</v>
      </c>
      <c r="Y163" s="37"/>
      <c r="Z163" s="37"/>
      <c r="AA163" s="37"/>
      <c r="AB163" s="37"/>
      <c r="AC163" s="37"/>
      <c r="AD163" s="37"/>
      <c r="AE163" s="37"/>
      <c r="AR163" s="232" t="s">
        <v>878</v>
      </c>
      <c r="AT163" s="232" t="s">
        <v>362</v>
      </c>
      <c r="AU163" s="232" t="s">
        <v>87</v>
      </c>
      <c r="AY163" s="16" t="s">
        <v>143</v>
      </c>
      <c r="BE163" s="233">
        <f>IF(O163="základní",K163,0)</f>
        <v>0</v>
      </c>
      <c r="BF163" s="233">
        <f>IF(O163="snížená",K163,0)</f>
        <v>0</v>
      </c>
      <c r="BG163" s="233">
        <f>IF(O163="zákl. přenesená",K163,0)</f>
        <v>0</v>
      </c>
      <c r="BH163" s="233">
        <f>IF(O163="sníž. přenesená",K163,0)</f>
        <v>0</v>
      </c>
      <c r="BI163" s="233">
        <f>IF(O163="nulová",K163,0)</f>
        <v>0</v>
      </c>
      <c r="BJ163" s="16" t="s">
        <v>85</v>
      </c>
      <c r="BK163" s="233">
        <f>ROUND(P163*H163,2)</f>
        <v>0</v>
      </c>
      <c r="BL163" s="16" t="s">
        <v>506</v>
      </c>
      <c r="BM163" s="232" t="s">
        <v>943</v>
      </c>
    </row>
    <row r="164" s="2" customFormat="1">
      <c r="A164" s="37"/>
      <c r="B164" s="38"/>
      <c r="C164" s="39"/>
      <c r="D164" s="234" t="s">
        <v>152</v>
      </c>
      <c r="E164" s="39"/>
      <c r="F164" s="235" t="s">
        <v>944</v>
      </c>
      <c r="G164" s="39"/>
      <c r="H164" s="39"/>
      <c r="I164" s="236"/>
      <c r="J164" s="236"/>
      <c r="K164" s="39"/>
      <c r="L164" s="39"/>
      <c r="M164" s="43"/>
      <c r="N164" s="237"/>
      <c r="O164" s="238"/>
      <c r="P164" s="90"/>
      <c r="Q164" s="90"/>
      <c r="R164" s="90"/>
      <c r="S164" s="90"/>
      <c r="T164" s="90"/>
      <c r="U164" s="90"/>
      <c r="V164" s="90"/>
      <c r="W164" s="90"/>
      <c r="X164" s="91"/>
      <c r="Y164" s="37"/>
      <c r="Z164" s="37"/>
      <c r="AA164" s="37"/>
      <c r="AB164" s="37"/>
      <c r="AC164" s="37"/>
      <c r="AD164" s="37"/>
      <c r="AE164" s="37"/>
      <c r="AT164" s="16" t="s">
        <v>152</v>
      </c>
      <c r="AU164" s="16" t="s">
        <v>87</v>
      </c>
    </row>
    <row r="165" s="2" customFormat="1" ht="24.15" customHeight="1">
      <c r="A165" s="37"/>
      <c r="B165" s="38"/>
      <c r="C165" s="220" t="s">
        <v>215</v>
      </c>
      <c r="D165" s="220" t="s">
        <v>145</v>
      </c>
      <c r="E165" s="221" t="s">
        <v>945</v>
      </c>
      <c r="F165" s="222" t="s">
        <v>938</v>
      </c>
      <c r="G165" s="223" t="s">
        <v>584</v>
      </c>
      <c r="H165" s="224">
        <v>8</v>
      </c>
      <c r="I165" s="225"/>
      <c r="J165" s="225"/>
      <c r="K165" s="226">
        <f>ROUND(P165*H165,2)</f>
        <v>0</v>
      </c>
      <c r="L165" s="222" t="s">
        <v>149</v>
      </c>
      <c r="M165" s="43"/>
      <c r="N165" s="227" t="s">
        <v>1</v>
      </c>
      <c r="O165" s="228" t="s">
        <v>40</v>
      </c>
      <c r="P165" s="229">
        <f>I165+J165</f>
        <v>0</v>
      </c>
      <c r="Q165" s="229">
        <f>ROUND(I165*H165,2)</f>
        <v>0</v>
      </c>
      <c r="R165" s="229">
        <f>ROUND(J165*H165,2)</f>
        <v>0</v>
      </c>
      <c r="S165" s="90"/>
      <c r="T165" s="230">
        <f>S165*H165</f>
        <v>0</v>
      </c>
      <c r="U165" s="230">
        <v>0</v>
      </c>
      <c r="V165" s="230">
        <f>U165*H165</f>
        <v>0</v>
      </c>
      <c r="W165" s="230">
        <v>0</v>
      </c>
      <c r="X165" s="231">
        <f>W165*H165</f>
        <v>0</v>
      </c>
      <c r="Y165" s="37"/>
      <c r="Z165" s="37"/>
      <c r="AA165" s="37"/>
      <c r="AB165" s="37"/>
      <c r="AC165" s="37"/>
      <c r="AD165" s="37"/>
      <c r="AE165" s="37"/>
      <c r="AR165" s="232" t="s">
        <v>506</v>
      </c>
      <c r="AT165" s="232" t="s">
        <v>145</v>
      </c>
      <c r="AU165" s="232" t="s">
        <v>87</v>
      </c>
      <c r="AY165" s="16" t="s">
        <v>143</v>
      </c>
      <c r="BE165" s="233">
        <f>IF(O165="základní",K165,0)</f>
        <v>0</v>
      </c>
      <c r="BF165" s="233">
        <f>IF(O165="snížená",K165,0)</f>
        <v>0</v>
      </c>
      <c r="BG165" s="233">
        <f>IF(O165="zákl. přenesená",K165,0)</f>
        <v>0</v>
      </c>
      <c r="BH165" s="233">
        <f>IF(O165="sníž. přenesená",K165,0)</f>
        <v>0</v>
      </c>
      <c r="BI165" s="233">
        <f>IF(O165="nulová",K165,0)</f>
        <v>0</v>
      </c>
      <c r="BJ165" s="16" t="s">
        <v>85</v>
      </c>
      <c r="BK165" s="233">
        <f>ROUND(P165*H165,2)</f>
        <v>0</v>
      </c>
      <c r="BL165" s="16" t="s">
        <v>506</v>
      </c>
      <c r="BM165" s="232" t="s">
        <v>946</v>
      </c>
    </row>
    <row r="166" s="2" customFormat="1">
      <c r="A166" s="37"/>
      <c r="B166" s="38"/>
      <c r="C166" s="39"/>
      <c r="D166" s="234" t="s">
        <v>152</v>
      </c>
      <c r="E166" s="39"/>
      <c r="F166" s="235" t="s">
        <v>947</v>
      </c>
      <c r="G166" s="39"/>
      <c r="H166" s="39"/>
      <c r="I166" s="236"/>
      <c r="J166" s="236"/>
      <c r="K166" s="39"/>
      <c r="L166" s="39"/>
      <c r="M166" s="43"/>
      <c r="N166" s="237"/>
      <c r="O166" s="238"/>
      <c r="P166" s="90"/>
      <c r="Q166" s="90"/>
      <c r="R166" s="90"/>
      <c r="S166" s="90"/>
      <c r="T166" s="90"/>
      <c r="U166" s="90"/>
      <c r="V166" s="90"/>
      <c r="W166" s="90"/>
      <c r="X166" s="91"/>
      <c r="Y166" s="37"/>
      <c r="Z166" s="37"/>
      <c r="AA166" s="37"/>
      <c r="AB166" s="37"/>
      <c r="AC166" s="37"/>
      <c r="AD166" s="37"/>
      <c r="AE166" s="37"/>
      <c r="AT166" s="16" t="s">
        <v>152</v>
      </c>
      <c r="AU166" s="16" t="s">
        <v>87</v>
      </c>
    </row>
    <row r="167" s="2" customFormat="1" ht="33" customHeight="1">
      <c r="A167" s="37"/>
      <c r="B167" s="38"/>
      <c r="C167" s="220" t="s">
        <v>292</v>
      </c>
      <c r="D167" s="220" t="s">
        <v>145</v>
      </c>
      <c r="E167" s="221" t="s">
        <v>948</v>
      </c>
      <c r="F167" s="222" t="s">
        <v>949</v>
      </c>
      <c r="G167" s="223" t="s">
        <v>201</v>
      </c>
      <c r="H167" s="224">
        <v>276</v>
      </c>
      <c r="I167" s="225"/>
      <c r="J167" s="225"/>
      <c r="K167" s="226">
        <f>ROUND(P167*H167,2)</f>
        <v>0</v>
      </c>
      <c r="L167" s="222" t="s">
        <v>149</v>
      </c>
      <c r="M167" s="43"/>
      <c r="N167" s="227" t="s">
        <v>1</v>
      </c>
      <c r="O167" s="228" t="s">
        <v>40</v>
      </c>
      <c r="P167" s="229">
        <f>I167+J167</f>
        <v>0</v>
      </c>
      <c r="Q167" s="229">
        <f>ROUND(I167*H167,2)</f>
        <v>0</v>
      </c>
      <c r="R167" s="229">
        <f>ROUND(J167*H167,2)</f>
        <v>0</v>
      </c>
      <c r="S167" s="90"/>
      <c r="T167" s="230">
        <f>S167*H167</f>
        <v>0</v>
      </c>
      <c r="U167" s="230">
        <v>0</v>
      </c>
      <c r="V167" s="230">
        <f>U167*H167</f>
        <v>0</v>
      </c>
      <c r="W167" s="230">
        <v>0</v>
      </c>
      <c r="X167" s="231">
        <f>W167*H167</f>
        <v>0</v>
      </c>
      <c r="Y167" s="37"/>
      <c r="Z167" s="37"/>
      <c r="AA167" s="37"/>
      <c r="AB167" s="37"/>
      <c r="AC167" s="37"/>
      <c r="AD167" s="37"/>
      <c r="AE167" s="37"/>
      <c r="AR167" s="232" t="s">
        <v>506</v>
      </c>
      <c r="AT167" s="232" t="s">
        <v>145</v>
      </c>
      <c r="AU167" s="232" t="s">
        <v>87</v>
      </c>
      <c r="AY167" s="16" t="s">
        <v>143</v>
      </c>
      <c r="BE167" s="233">
        <f>IF(O167="základní",K167,0)</f>
        <v>0</v>
      </c>
      <c r="BF167" s="233">
        <f>IF(O167="snížená",K167,0)</f>
        <v>0</v>
      </c>
      <c r="BG167" s="233">
        <f>IF(O167="zákl. přenesená",K167,0)</f>
        <v>0</v>
      </c>
      <c r="BH167" s="233">
        <f>IF(O167="sníž. přenesená",K167,0)</f>
        <v>0</v>
      </c>
      <c r="BI167" s="233">
        <f>IF(O167="nulová",K167,0)</f>
        <v>0</v>
      </c>
      <c r="BJ167" s="16" t="s">
        <v>85</v>
      </c>
      <c r="BK167" s="233">
        <f>ROUND(P167*H167,2)</f>
        <v>0</v>
      </c>
      <c r="BL167" s="16" t="s">
        <v>506</v>
      </c>
      <c r="BM167" s="232" t="s">
        <v>950</v>
      </c>
    </row>
    <row r="168" s="2" customFormat="1">
      <c r="A168" s="37"/>
      <c r="B168" s="38"/>
      <c r="C168" s="39"/>
      <c r="D168" s="234" t="s">
        <v>152</v>
      </c>
      <c r="E168" s="39"/>
      <c r="F168" s="235" t="s">
        <v>951</v>
      </c>
      <c r="G168" s="39"/>
      <c r="H168" s="39"/>
      <c r="I168" s="236"/>
      <c r="J168" s="236"/>
      <c r="K168" s="39"/>
      <c r="L168" s="39"/>
      <c r="M168" s="43"/>
      <c r="N168" s="237"/>
      <c r="O168" s="238"/>
      <c r="P168" s="90"/>
      <c r="Q168" s="90"/>
      <c r="R168" s="90"/>
      <c r="S168" s="90"/>
      <c r="T168" s="90"/>
      <c r="U168" s="90"/>
      <c r="V168" s="90"/>
      <c r="W168" s="90"/>
      <c r="X168" s="91"/>
      <c r="Y168" s="37"/>
      <c r="Z168" s="37"/>
      <c r="AA168" s="37"/>
      <c r="AB168" s="37"/>
      <c r="AC168" s="37"/>
      <c r="AD168" s="37"/>
      <c r="AE168" s="37"/>
      <c r="AT168" s="16" t="s">
        <v>152</v>
      </c>
      <c r="AU168" s="16" t="s">
        <v>87</v>
      </c>
    </row>
    <row r="169" s="2" customFormat="1" ht="24.15" customHeight="1">
      <c r="A169" s="37"/>
      <c r="B169" s="38"/>
      <c r="C169" s="262" t="s">
        <v>297</v>
      </c>
      <c r="D169" s="262" t="s">
        <v>362</v>
      </c>
      <c r="E169" s="263" t="s">
        <v>952</v>
      </c>
      <c r="F169" s="264" t="s">
        <v>953</v>
      </c>
      <c r="G169" s="265" t="s">
        <v>365</v>
      </c>
      <c r="H169" s="266">
        <v>196.78800000000001</v>
      </c>
      <c r="I169" s="267"/>
      <c r="J169" s="268"/>
      <c r="K169" s="269">
        <f>ROUND(P169*H169,2)</f>
        <v>0</v>
      </c>
      <c r="L169" s="264" t="s">
        <v>149</v>
      </c>
      <c r="M169" s="270"/>
      <c r="N169" s="271" t="s">
        <v>1</v>
      </c>
      <c r="O169" s="228" t="s">
        <v>40</v>
      </c>
      <c r="P169" s="229">
        <f>I169+J169</f>
        <v>0</v>
      </c>
      <c r="Q169" s="229">
        <f>ROUND(I169*H169,2)</f>
        <v>0</v>
      </c>
      <c r="R169" s="229">
        <f>ROUND(J169*H169,2)</f>
        <v>0</v>
      </c>
      <c r="S169" s="90"/>
      <c r="T169" s="230">
        <f>S169*H169</f>
        <v>0</v>
      </c>
      <c r="U169" s="230">
        <v>0.001</v>
      </c>
      <c r="V169" s="230">
        <f>U169*H169</f>
        <v>0.19678800000000002</v>
      </c>
      <c r="W169" s="230">
        <v>0</v>
      </c>
      <c r="X169" s="231">
        <f>W169*H169</f>
        <v>0</v>
      </c>
      <c r="Y169" s="37"/>
      <c r="Z169" s="37"/>
      <c r="AA169" s="37"/>
      <c r="AB169" s="37"/>
      <c r="AC169" s="37"/>
      <c r="AD169" s="37"/>
      <c r="AE169" s="37"/>
      <c r="AR169" s="232" t="s">
        <v>954</v>
      </c>
      <c r="AT169" s="232" t="s">
        <v>362</v>
      </c>
      <c r="AU169" s="232" t="s">
        <v>87</v>
      </c>
      <c r="AY169" s="16" t="s">
        <v>143</v>
      </c>
      <c r="BE169" s="233">
        <f>IF(O169="základní",K169,0)</f>
        <v>0</v>
      </c>
      <c r="BF169" s="233">
        <f>IF(O169="snížená",K169,0)</f>
        <v>0</v>
      </c>
      <c r="BG169" s="233">
        <f>IF(O169="zákl. přenesená",K169,0)</f>
        <v>0</v>
      </c>
      <c r="BH169" s="233">
        <f>IF(O169="sníž. přenesená",K169,0)</f>
        <v>0</v>
      </c>
      <c r="BI169" s="233">
        <f>IF(O169="nulová",K169,0)</f>
        <v>0</v>
      </c>
      <c r="BJ169" s="16" t="s">
        <v>85</v>
      </c>
      <c r="BK169" s="233">
        <f>ROUND(P169*H169,2)</f>
        <v>0</v>
      </c>
      <c r="BL169" s="16" t="s">
        <v>954</v>
      </c>
      <c r="BM169" s="232" t="s">
        <v>955</v>
      </c>
    </row>
    <row r="170" s="2" customFormat="1">
      <c r="A170" s="37"/>
      <c r="B170" s="38"/>
      <c r="C170" s="39"/>
      <c r="D170" s="234" t="s">
        <v>152</v>
      </c>
      <c r="E170" s="39"/>
      <c r="F170" s="235" t="s">
        <v>953</v>
      </c>
      <c r="G170" s="39"/>
      <c r="H170" s="39"/>
      <c r="I170" s="236"/>
      <c r="J170" s="236"/>
      <c r="K170" s="39"/>
      <c r="L170" s="39"/>
      <c r="M170" s="43"/>
      <c r="N170" s="237"/>
      <c r="O170" s="238"/>
      <c r="P170" s="90"/>
      <c r="Q170" s="90"/>
      <c r="R170" s="90"/>
      <c r="S170" s="90"/>
      <c r="T170" s="90"/>
      <c r="U170" s="90"/>
      <c r="V170" s="90"/>
      <c r="W170" s="90"/>
      <c r="X170" s="91"/>
      <c r="Y170" s="37"/>
      <c r="Z170" s="37"/>
      <c r="AA170" s="37"/>
      <c r="AB170" s="37"/>
      <c r="AC170" s="37"/>
      <c r="AD170" s="37"/>
      <c r="AE170" s="37"/>
      <c r="AT170" s="16" t="s">
        <v>152</v>
      </c>
      <c r="AU170" s="16" t="s">
        <v>87</v>
      </c>
    </row>
    <row r="171" s="2" customFormat="1">
      <c r="A171" s="37"/>
      <c r="B171" s="38"/>
      <c r="C171" s="39"/>
      <c r="D171" s="234" t="s">
        <v>161</v>
      </c>
      <c r="E171" s="39"/>
      <c r="F171" s="239" t="s">
        <v>956</v>
      </c>
      <c r="G171" s="39"/>
      <c r="H171" s="39"/>
      <c r="I171" s="236"/>
      <c r="J171" s="236"/>
      <c r="K171" s="39"/>
      <c r="L171" s="39"/>
      <c r="M171" s="43"/>
      <c r="N171" s="237"/>
      <c r="O171" s="238"/>
      <c r="P171" s="90"/>
      <c r="Q171" s="90"/>
      <c r="R171" s="90"/>
      <c r="S171" s="90"/>
      <c r="T171" s="90"/>
      <c r="U171" s="90"/>
      <c r="V171" s="90"/>
      <c r="W171" s="90"/>
      <c r="X171" s="91"/>
      <c r="Y171" s="37"/>
      <c r="Z171" s="37"/>
      <c r="AA171" s="37"/>
      <c r="AB171" s="37"/>
      <c r="AC171" s="37"/>
      <c r="AD171" s="37"/>
      <c r="AE171" s="37"/>
      <c r="AT171" s="16" t="s">
        <v>161</v>
      </c>
      <c r="AU171" s="16" t="s">
        <v>87</v>
      </c>
    </row>
    <row r="172" s="13" customFormat="1">
      <c r="A172" s="13"/>
      <c r="B172" s="240"/>
      <c r="C172" s="241"/>
      <c r="D172" s="234" t="s">
        <v>236</v>
      </c>
      <c r="E172" s="242" t="s">
        <v>1</v>
      </c>
      <c r="F172" s="243" t="s">
        <v>957</v>
      </c>
      <c r="G172" s="241"/>
      <c r="H172" s="244">
        <v>171.12000000000001</v>
      </c>
      <c r="I172" s="245"/>
      <c r="J172" s="245"/>
      <c r="K172" s="241"/>
      <c r="L172" s="241"/>
      <c r="M172" s="246"/>
      <c r="N172" s="247"/>
      <c r="O172" s="248"/>
      <c r="P172" s="248"/>
      <c r="Q172" s="248"/>
      <c r="R172" s="248"/>
      <c r="S172" s="248"/>
      <c r="T172" s="248"/>
      <c r="U172" s="248"/>
      <c r="V172" s="248"/>
      <c r="W172" s="248"/>
      <c r="X172" s="249"/>
      <c r="Y172" s="13"/>
      <c r="Z172" s="13"/>
      <c r="AA172" s="13"/>
      <c r="AB172" s="13"/>
      <c r="AC172" s="13"/>
      <c r="AD172" s="13"/>
      <c r="AE172" s="13"/>
      <c r="AT172" s="250" t="s">
        <v>236</v>
      </c>
      <c r="AU172" s="250" t="s">
        <v>87</v>
      </c>
      <c r="AV172" s="13" t="s">
        <v>87</v>
      </c>
      <c r="AW172" s="13" t="s">
        <v>5</v>
      </c>
      <c r="AX172" s="13" t="s">
        <v>85</v>
      </c>
      <c r="AY172" s="250" t="s">
        <v>143</v>
      </c>
    </row>
    <row r="173" s="13" customFormat="1">
      <c r="A173" s="13"/>
      <c r="B173" s="240"/>
      <c r="C173" s="241"/>
      <c r="D173" s="234" t="s">
        <v>236</v>
      </c>
      <c r="E173" s="241"/>
      <c r="F173" s="243" t="s">
        <v>958</v>
      </c>
      <c r="G173" s="241"/>
      <c r="H173" s="244">
        <v>196.78800000000001</v>
      </c>
      <c r="I173" s="245"/>
      <c r="J173" s="245"/>
      <c r="K173" s="241"/>
      <c r="L173" s="241"/>
      <c r="M173" s="246"/>
      <c r="N173" s="247"/>
      <c r="O173" s="248"/>
      <c r="P173" s="248"/>
      <c r="Q173" s="248"/>
      <c r="R173" s="248"/>
      <c r="S173" s="248"/>
      <c r="T173" s="248"/>
      <c r="U173" s="248"/>
      <c r="V173" s="248"/>
      <c r="W173" s="248"/>
      <c r="X173" s="249"/>
      <c r="Y173" s="13"/>
      <c r="Z173" s="13"/>
      <c r="AA173" s="13"/>
      <c r="AB173" s="13"/>
      <c r="AC173" s="13"/>
      <c r="AD173" s="13"/>
      <c r="AE173" s="13"/>
      <c r="AT173" s="250" t="s">
        <v>236</v>
      </c>
      <c r="AU173" s="250" t="s">
        <v>87</v>
      </c>
      <c r="AV173" s="13" t="s">
        <v>87</v>
      </c>
      <c r="AW173" s="13" t="s">
        <v>4</v>
      </c>
      <c r="AX173" s="13" t="s">
        <v>85</v>
      </c>
      <c r="AY173" s="250" t="s">
        <v>143</v>
      </c>
    </row>
    <row r="174" s="2" customFormat="1" ht="24.15" customHeight="1">
      <c r="A174" s="37"/>
      <c r="B174" s="38"/>
      <c r="C174" s="220" t="s">
        <v>303</v>
      </c>
      <c r="D174" s="220" t="s">
        <v>145</v>
      </c>
      <c r="E174" s="221" t="s">
        <v>959</v>
      </c>
      <c r="F174" s="222" t="s">
        <v>960</v>
      </c>
      <c r="G174" s="223" t="s">
        <v>584</v>
      </c>
      <c r="H174" s="224">
        <v>7</v>
      </c>
      <c r="I174" s="225"/>
      <c r="J174" s="225"/>
      <c r="K174" s="226">
        <f>ROUND(P174*H174,2)</f>
        <v>0</v>
      </c>
      <c r="L174" s="222" t="s">
        <v>149</v>
      </c>
      <c r="M174" s="43"/>
      <c r="N174" s="227" t="s">
        <v>1</v>
      </c>
      <c r="O174" s="228" t="s">
        <v>40</v>
      </c>
      <c r="P174" s="229">
        <f>I174+J174</f>
        <v>0</v>
      </c>
      <c r="Q174" s="229">
        <f>ROUND(I174*H174,2)</f>
        <v>0</v>
      </c>
      <c r="R174" s="229">
        <f>ROUND(J174*H174,2)</f>
        <v>0</v>
      </c>
      <c r="S174" s="90"/>
      <c r="T174" s="230">
        <f>S174*H174</f>
        <v>0</v>
      </c>
      <c r="U174" s="230">
        <v>0</v>
      </c>
      <c r="V174" s="230">
        <f>U174*H174</f>
        <v>0</v>
      </c>
      <c r="W174" s="230">
        <v>0</v>
      </c>
      <c r="X174" s="231">
        <f>W174*H174</f>
        <v>0</v>
      </c>
      <c r="Y174" s="37"/>
      <c r="Z174" s="37"/>
      <c r="AA174" s="37"/>
      <c r="AB174" s="37"/>
      <c r="AC174" s="37"/>
      <c r="AD174" s="37"/>
      <c r="AE174" s="37"/>
      <c r="AR174" s="232" t="s">
        <v>506</v>
      </c>
      <c r="AT174" s="232" t="s">
        <v>145</v>
      </c>
      <c r="AU174" s="232" t="s">
        <v>87</v>
      </c>
      <c r="AY174" s="16" t="s">
        <v>143</v>
      </c>
      <c r="BE174" s="233">
        <f>IF(O174="základní",K174,0)</f>
        <v>0</v>
      </c>
      <c r="BF174" s="233">
        <f>IF(O174="snížená",K174,0)</f>
        <v>0</v>
      </c>
      <c r="BG174" s="233">
        <f>IF(O174="zákl. přenesená",K174,0)</f>
        <v>0</v>
      </c>
      <c r="BH174" s="233">
        <f>IF(O174="sníž. přenesená",K174,0)</f>
        <v>0</v>
      </c>
      <c r="BI174" s="233">
        <f>IF(O174="nulová",K174,0)</f>
        <v>0</v>
      </c>
      <c r="BJ174" s="16" t="s">
        <v>85</v>
      </c>
      <c r="BK174" s="233">
        <f>ROUND(P174*H174,2)</f>
        <v>0</v>
      </c>
      <c r="BL174" s="16" t="s">
        <v>506</v>
      </c>
      <c r="BM174" s="232" t="s">
        <v>961</v>
      </c>
    </row>
    <row r="175" s="2" customFormat="1">
      <c r="A175" s="37"/>
      <c r="B175" s="38"/>
      <c r="C175" s="39"/>
      <c r="D175" s="234" t="s">
        <v>152</v>
      </c>
      <c r="E175" s="39"/>
      <c r="F175" s="235" t="s">
        <v>962</v>
      </c>
      <c r="G175" s="39"/>
      <c r="H175" s="39"/>
      <c r="I175" s="236"/>
      <c r="J175" s="236"/>
      <c r="K175" s="39"/>
      <c r="L175" s="39"/>
      <c r="M175" s="43"/>
      <c r="N175" s="237"/>
      <c r="O175" s="238"/>
      <c r="P175" s="90"/>
      <c r="Q175" s="90"/>
      <c r="R175" s="90"/>
      <c r="S175" s="90"/>
      <c r="T175" s="90"/>
      <c r="U175" s="90"/>
      <c r="V175" s="90"/>
      <c r="W175" s="90"/>
      <c r="X175" s="91"/>
      <c r="Y175" s="37"/>
      <c r="Z175" s="37"/>
      <c r="AA175" s="37"/>
      <c r="AB175" s="37"/>
      <c r="AC175" s="37"/>
      <c r="AD175" s="37"/>
      <c r="AE175" s="37"/>
      <c r="AT175" s="16" t="s">
        <v>152</v>
      </c>
      <c r="AU175" s="16" t="s">
        <v>87</v>
      </c>
    </row>
    <row r="176" s="2" customFormat="1" ht="24.15" customHeight="1">
      <c r="A176" s="37"/>
      <c r="B176" s="38"/>
      <c r="C176" s="262" t="s">
        <v>308</v>
      </c>
      <c r="D176" s="262" t="s">
        <v>362</v>
      </c>
      <c r="E176" s="263" t="s">
        <v>963</v>
      </c>
      <c r="F176" s="264" t="s">
        <v>964</v>
      </c>
      <c r="G176" s="265" t="s">
        <v>584</v>
      </c>
      <c r="H176" s="266">
        <v>7</v>
      </c>
      <c r="I176" s="267"/>
      <c r="J176" s="268"/>
      <c r="K176" s="269">
        <f>ROUND(P176*H176,2)</f>
        <v>0</v>
      </c>
      <c r="L176" s="264" t="s">
        <v>149</v>
      </c>
      <c r="M176" s="270"/>
      <c r="N176" s="271" t="s">
        <v>1</v>
      </c>
      <c r="O176" s="228" t="s">
        <v>40</v>
      </c>
      <c r="P176" s="229">
        <f>I176+J176</f>
        <v>0</v>
      </c>
      <c r="Q176" s="229">
        <f>ROUND(I176*H176,2)</f>
        <v>0</v>
      </c>
      <c r="R176" s="229">
        <f>ROUND(J176*H176,2)</f>
        <v>0</v>
      </c>
      <c r="S176" s="90"/>
      <c r="T176" s="230">
        <f>S176*H176</f>
        <v>0</v>
      </c>
      <c r="U176" s="230">
        <v>0.00023000000000000001</v>
      </c>
      <c r="V176" s="230">
        <f>U176*H176</f>
        <v>0.0016100000000000001</v>
      </c>
      <c r="W176" s="230">
        <v>0</v>
      </c>
      <c r="X176" s="231">
        <f>W176*H176</f>
        <v>0</v>
      </c>
      <c r="Y176" s="37"/>
      <c r="Z176" s="37"/>
      <c r="AA176" s="37"/>
      <c r="AB176" s="37"/>
      <c r="AC176" s="37"/>
      <c r="AD176" s="37"/>
      <c r="AE176" s="37"/>
      <c r="AR176" s="232" t="s">
        <v>954</v>
      </c>
      <c r="AT176" s="232" t="s">
        <v>362</v>
      </c>
      <c r="AU176" s="232" t="s">
        <v>87</v>
      </c>
      <c r="AY176" s="16" t="s">
        <v>143</v>
      </c>
      <c r="BE176" s="233">
        <f>IF(O176="základní",K176,0)</f>
        <v>0</v>
      </c>
      <c r="BF176" s="233">
        <f>IF(O176="snížená",K176,0)</f>
        <v>0</v>
      </c>
      <c r="BG176" s="233">
        <f>IF(O176="zákl. přenesená",K176,0)</f>
        <v>0</v>
      </c>
      <c r="BH176" s="233">
        <f>IF(O176="sníž. přenesená",K176,0)</f>
        <v>0</v>
      </c>
      <c r="BI176" s="233">
        <f>IF(O176="nulová",K176,0)</f>
        <v>0</v>
      </c>
      <c r="BJ176" s="16" t="s">
        <v>85</v>
      </c>
      <c r="BK176" s="233">
        <f>ROUND(P176*H176,2)</f>
        <v>0</v>
      </c>
      <c r="BL176" s="16" t="s">
        <v>954</v>
      </c>
      <c r="BM176" s="232" t="s">
        <v>965</v>
      </c>
    </row>
    <row r="177" s="2" customFormat="1">
      <c r="A177" s="37"/>
      <c r="B177" s="38"/>
      <c r="C177" s="39"/>
      <c r="D177" s="234" t="s">
        <v>152</v>
      </c>
      <c r="E177" s="39"/>
      <c r="F177" s="235" t="s">
        <v>964</v>
      </c>
      <c r="G177" s="39"/>
      <c r="H177" s="39"/>
      <c r="I177" s="236"/>
      <c r="J177" s="236"/>
      <c r="K177" s="39"/>
      <c r="L177" s="39"/>
      <c r="M177" s="43"/>
      <c r="N177" s="237"/>
      <c r="O177" s="238"/>
      <c r="P177" s="90"/>
      <c r="Q177" s="90"/>
      <c r="R177" s="90"/>
      <c r="S177" s="90"/>
      <c r="T177" s="90"/>
      <c r="U177" s="90"/>
      <c r="V177" s="90"/>
      <c r="W177" s="90"/>
      <c r="X177" s="91"/>
      <c r="Y177" s="37"/>
      <c r="Z177" s="37"/>
      <c r="AA177" s="37"/>
      <c r="AB177" s="37"/>
      <c r="AC177" s="37"/>
      <c r="AD177" s="37"/>
      <c r="AE177" s="37"/>
      <c r="AT177" s="16" t="s">
        <v>152</v>
      </c>
      <c r="AU177" s="16" t="s">
        <v>87</v>
      </c>
    </row>
    <row r="178" s="2" customFormat="1" ht="24.15" customHeight="1">
      <c r="A178" s="37"/>
      <c r="B178" s="38"/>
      <c r="C178" s="220" t="s">
        <v>316</v>
      </c>
      <c r="D178" s="220" t="s">
        <v>145</v>
      </c>
      <c r="E178" s="221" t="s">
        <v>959</v>
      </c>
      <c r="F178" s="222" t="s">
        <v>960</v>
      </c>
      <c r="G178" s="223" t="s">
        <v>584</v>
      </c>
      <c r="H178" s="224">
        <v>7</v>
      </c>
      <c r="I178" s="225"/>
      <c r="J178" s="225"/>
      <c r="K178" s="226">
        <f>ROUND(P178*H178,2)</f>
        <v>0</v>
      </c>
      <c r="L178" s="222" t="s">
        <v>149</v>
      </c>
      <c r="M178" s="43"/>
      <c r="N178" s="227" t="s">
        <v>1</v>
      </c>
      <c r="O178" s="228" t="s">
        <v>40</v>
      </c>
      <c r="P178" s="229">
        <f>I178+J178</f>
        <v>0</v>
      </c>
      <c r="Q178" s="229">
        <f>ROUND(I178*H178,2)</f>
        <v>0</v>
      </c>
      <c r="R178" s="229">
        <f>ROUND(J178*H178,2)</f>
        <v>0</v>
      </c>
      <c r="S178" s="90"/>
      <c r="T178" s="230">
        <f>S178*H178</f>
        <v>0</v>
      </c>
      <c r="U178" s="230">
        <v>0</v>
      </c>
      <c r="V178" s="230">
        <f>U178*H178</f>
        <v>0</v>
      </c>
      <c r="W178" s="230">
        <v>0</v>
      </c>
      <c r="X178" s="231">
        <f>W178*H178</f>
        <v>0</v>
      </c>
      <c r="Y178" s="37"/>
      <c r="Z178" s="37"/>
      <c r="AA178" s="37"/>
      <c r="AB178" s="37"/>
      <c r="AC178" s="37"/>
      <c r="AD178" s="37"/>
      <c r="AE178" s="37"/>
      <c r="AR178" s="232" t="s">
        <v>506</v>
      </c>
      <c r="AT178" s="232" t="s">
        <v>145</v>
      </c>
      <c r="AU178" s="232" t="s">
        <v>87</v>
      </c>
      <c r="AY178" s="16" t="s">
        <v>143</v>
      </c>
      <c r="BE178" s="233">
        <f>IF(O178="základní",K178,0)</f>
        <v>0</v>
      </c>
      <c r="BF178" s="233">
        <f>IF(O178="snížená",K178,0)</f>
        <v>0</v>
      </c>
      <c r="BG178" s="233">
        <f>IF(O178="zákl. přenesená",K178,0)</f>
        <v>0</v>
      </c>
      <c r="BH178" s="233">
        <f>IF(O178="sníž. přenesená",K178,0)</f>
        <v>0</v>
      </c>
      <c r="BI178" s="233">
        <f>IF(O178="nulová",K178,0)</f>
        <v>0</v>
      </c>
      <c r="BJ178" s="16" t="s">
        <v>85</v>
      </c>
      <c r="BK178" s="233">
        <f>ROUND(P178*H178,2)</f>
        <v>0</v>
      </c>
      <c r="BL178" s="16" t="s">
        <v>506</v>
      </c>
      <c r="BM178" s="232" t="s">
        <v>966</v>
      </c>
    </row>
    <row r="179" s="2" customFormat="1">
      <c r="A179" s="37"/>
      <c r="B179" s="38"/>
      <c r="C179" s="39"/>
      <c r="D179" s="234" t="s">
        <v>152</v>
      </c>
      <c r="E179" s="39"/>
      <c r="F179" s="235" t="s">
        <v>962</v>
      </c>
      <c r="G179" s="39"/>
      <c r="H179" s="39"/>
      <c r="I179" s="236"/>
      <c r="J179" s="236"/>
      <c r="K179" s="39"/>
      <c r="L179" s="39"/>
      <c r="M179" s="43"/>
      <c r="N179" s="237"/>
      <c r="O179" s="238"/>
      <c r="P179" s="90"/>
      <c r="Q179" s="90"/>
      <c r="R179" s="90"/>
      <c r="S179" s="90"/>
      <c r="T179" s="90"/>
      <c r="U179" s="90"/>
      <c r="V179" s="90"/>
      <c r="W179" s="90"/>
      <c r="X179" s="91"/>
      <c r="Y179" s="37"/>
      <c r="Z179" s="37"/>
      <c r="AA179" s="37"/>
      <c r="AB179" s="37"/>
      <c r="AC179" s="37"/>
      <c r="AD179" s="37"/>
      <c r="AE179" s="37"/>
      <c r="AT179" s="16" t="s">
        <v>152</v>
      </c>
      <c r="AU179" s="16" t="s">
        <v>87</v>
      </c>
    </row>
    <row r="180" s="2" customFormat="1" ht="24.15" customHeight="1">
      <c r="A180" s="37"/>
      <c r="B180" s="38"/>
      <c r="C180" s="262" t="s">
        <v>322</v>
      </c>
      <c r="D180" s="262" t="s">
        <v>362</v>
      </c>
      <c r="E180" s="263" t="s">
        <v>967</v>
      </c>
      <c r="F180" s="264" t="s">
        <v>968</v>
      </c>
      <c r="G180" s="265" t="s">
        <v>584</v>
      </c>
      <c r="H180" s="266">
        <v>7</v>
      </c>
      <c r="I180" s="267"/>
      <c r="J180" s="268"/>
      <c r="K180" s="269">
        <f>ROUND(P180*H180,2)</f>
        <v>0</v>
      </c>
      <c r="L180" s="264" t="s">
        <v>149</v>
      </c>
      <c r="M180" s="270"/>
      <c r="N180" s="271" t="s">
        <v>1</v>
      </c>
      <c r="O180" s="228" t="s">
        <v>40</v>
      </c>
      <c r="P180" s="229">
        <f>I180+J180</f>
        <v>0</v>
      </c>
      <c r="Q180" s="229">
        <f>ROUND(I180*H180,2)</f>
        <v>0</v>
      </c>
      <c r="R180" s="229">
        <f>ROUND(J180*H180,2)</f>
        <v>0</v>
      </c>
      <c r="S180" s="90"/>
      <c r="T180" s="230">
        <f>S180*H180</f>
        <v>0</v>
      </c>
      <c r="U180" s="230">
        <v>0.00016000000000000001</v>
      </c>
      <c r="V180" s="230">
        <f>U180*H180</f>
        <v>0.0011200000000000001</v>
      </c>
      <c r="W180" s="230">
        <v>0</v>
      </c>
      <c r="X180" s="231">
        <f>W180*H180</f>
        <v>0</v>
      </c>
      <c r="Y180" s="37"/>
      <c r="Z180" s="37"/>
      <c r="AA180" s="37"/>
      <c r="AB180" s="37"/>
      <c r="AC180" s="37"/>
      <c r="AD180" s="37"/>
      <c r="AE180" s="37"/>
      <c r="AR180" s="232" t="s">
        <v>954</v>
      </c>
      <c r="AT180" s="232" t="s">
        <v>362</v>
      </c>
      <c r="AU180" s="232" t="s">
        <v>87</v>
      </c>
      <c r="AY180" s="16" t="s">
        <v>143</v>
      </c>
      <c r="BE180" s="233">
        <f>IF(O180="základní",K180,0)</f>
        <v>0</v>
      </c>
      <c r="BF180" s="233">
        <f>IF(O180="snížená",K180,0)</f>
        <v>0</v>
      </c>
      <c r="BG180" s="233">
        <f>IF(O180="zákl. přenesená",K180,0)</f>
        <v>0</v>
      </c>
      <c r="BH180" s="233">
        <f>IF(O180="sníž. přenesená",K180,0)</f>
        <v>0</v>
      </c>
      <c r="BI180" s="233">
        <f>IF(O180="nulová",K180,0)</f>
        <v>0</v>
      </c>
      <c r="BJ180" s="16" t="s">
        <v>85</v>
      </c>
      <c r="BK180" s="233">
        <f>ROUND(P180*H180,2)</f>
        <v>0</v>
      </c>
      <c r="BL180" s="16" t="s">
        <v>954</v>
      </c>
      <c r="BM180" s="232" t="s">
        <v>969</v>
      </c>
    </row>
    <row r="181" s="2" customFormat="1">
      <c r="A181" s="37"/>
      <c r="B181" s="38"/>
      <c r="C181" s="39"/>
      <c r="D181" s="234" t="s">
        <v>152</v>
      </c>
      <c r="E181" s="39"/>
      <c r="F181" s="235" t="s">
        <v>968</v>
      </c>
      <c r="G181" s="39"/>
      <c r="H181" s="39"/>
      <c r="I181" s="236"/>
      <c r="J181" s="236"/>
      <c r="K181" s="39"/>
      <c r="L181" s="39"/>
      <c r="M181" s="43"/>
      <c r="N181" s="237"/>
      <c r="O181" s="238"/>
      <c r="P181" s="90"/>
      <c r="Q181" s="90"/>
      <c r="R181" s="90"/>
      <c r="S181" s="90"/>
      <c r="T181" s="90"/>
      <c r="U181" s="90"/>
      <c r="V181" s="90"/>
      <c r="W181" s="90"/>
      <c r="X181" s="91"/>
      <c r="Y181" s="37"/>
      <c r="Z181" s="37"/>
      <c r="AA181" s="37"/>
      <c r="AB181" s="37"/>
      <c r="AC181" s="37"/>
      <c r="AD181" s="37"/>
      <c r="AE181" s="37"/>
      <c r="AT181" s="16" t="s">
        <v>152</v>
      </c>
      <c r="AU181" s="16" t="s">
        <v>87</v>
      </c>
    </row>
    <row r="182" s="2" customFormat="1" ht="33" customHeight="1">
      <c r="A182" s="37"/>
      <c r="B182" s="38"/>
      <c r="C182" s="220" t="s">
        <v>85</v>
      </c>
      <c r="D182" s="220" t="s">
        <v>145</v>
      </c>
      <c r="E182" s="221" t="s">
        <v>970</v>
      </c>
      <c r="F182" s="222" t="s">
        <v>971</v>
      </c>
      <c r="G182" s="223" t="s">
        <v>201</v>
      </c>
      <c r="H182" s="224">
        <v>55</v>
      </c>
      <c r="I182" s="225"/>
      <c r="J182" s="225"/>
      <c r="K182" s="226">
        <f>ROUND(P182*H182,2)</f>
        <v>0</v>
      </c>
      <c r="L182" s="222" t="s">
        <v>149</v>
      </c>
      <c r="M182" s="43"/>
      <c r="N182" s="227" t="s">
        <v>1</v>
      </c>
      <c r="O182" s="228" t="s">
        <v>40</v>
      </c>
      <c r="P182" s="229">
        <f>I182+J182</f>
        <v>0</v>
      </c>
      <c r="Q182" s="229">
        <f>ROUND(I182*H182,2)</f>
        <v>0</v>
      </c>
      <c r="R182" s="229">
        <f>ROUND(J182*H182,2)</f>
        <v>0</v>
      </c>
      <c r="S182" s="90"/>
      <c r="T182" s="230">
        <f>S182*H182</f>
        <v>0</v>
      </c>
      <c r="U182" s="230">
        <v>0</v>
      </c>
      <c r="V182" s="230">
        <f>U182*H182</f>
        <v>0</v>
      </c>
      <c r="W182" s="230">
        <v>0</v>
      </c>
      <c r="X182" s="231">
        <f>W182*H182</f>
        <v>0</v>
      </c>
      <c r="Y182" s="37"/>
      <c r="Z182" s="37"/>
      <c r="AA182" s="37"/>
      <c r="AB182" s="37"/>
      <c r="AC182" s="37"/>
      <c r="AD182" s="37"/>
      <c r="AE182" s="37"/>
      <c r="AR182" s="232" t="s">
        <v>506</v>
      </c>
      <c r="AT182" s="232" t="s">
        <v>145</v>
      </c>
      <c r="AU182" s="232" t="s">
        <v>87</v>
      </c>
      <c r="AY182" s="16" t="s">
        <v>143</v>
      </c>
      <c r="BE182" s="233">
        <f>IF(O182="základní",K182,0)</f>
        <v>0</v>
      </c>
      <c r="BF182" s="233">
        <f>IF(O182="snížená",K182,0)</f>
        <v>0</v>
      </c>
      <c r="BG182" s="233">
        <f>IF(O182="zákl. přenesená",K182,0)</f>
        <v>0</v>
      </c>
      <c r="BH182" s="233">
        <f>IF(O182="sníž. přenesená",K182,0)</f>
        <v>0</v>
      </c>
      <c r="BI182" s="233">
        <f>IF(O182="nulová",K182,0)</f>
        <v>0</v>
      </c>
      <c r="BJ182" s="16" t="s">
        <v>85</v>
      </c>
      <c r="BK182" s="233">
        <f>ROUND(P182*H182,2)</f>
        <v>0</v>
      </c>
      <c r="BL182" s="16" t="s">
        <v>506</v>
      </c>
      <c r="BM182" s="232" t="s">
        <v>972</v>
      </c>
    </row>
    <row r="183" s="2" customFormat="1">
      <c r="A183" s="37"/>
      <c r="B183" s="38"/>
      <c r="C183" s="39"/>
      <c r="D183" s="234" t="s">
        <v>152</v>
      </c>
      <c r="E183" s="39"/>
      <c r="F183" s="235" t="s">
        <v>973</v>
      </c>
      <c r="G183" s="39"/>
      <c r="H183" s="39"/>
      <c r="I183" s="236"/>
      <c r="J183" s="236"/>
      <c r="K183" s="39"/>
      <c r="L183" s="39"/>
      <c r="M183" s="43"/>
      <c r="N183" s="237"/>
      <c r="O183" s="238"/>
      <c r="P183" s="90"/>
      <c r="Q183" s="90"/>
      <c r="R183" s="90"/>
      <c r="S183" s="90"/>
      <c r="T183" s="90"/>
      <c r="U183" s="90"/>
      <c r="V183" s="90"/>
      <c r="W183" s="90"/>
      <c r="X183" s="91"/>
      <c r="Y183" s="37"/>
      <c r="Z183" s="37"/>
      <c r="AA183" s="37"/>
      <c r="AB183" s="37"/>
      <c r="AC183" s="37"/>
      <c r="AD183" s="37"/>
      <c r="AE183" s="37"/>
      <c r="AT183" s="16" t="s">
        <v>152</v>
      </c>
      <c r="AU183" s="16" t="s">
        <v>87</v>
      </c>
    </row>
    <row r="184" s="2" customFormat="1">
      <c r="A184" s="37"/>
      <c r="B184" s="38"/>
      <c r="C184" s="262" t="s">
        <v>87</v>
      </c>
      <c r="D184" s="262" t="s">
        <v>362</v>
      </c>
      <c r="E184" s="263" t="s">
        <v>974</v>
      </c>
      <c r="F184" s="264" t="s">
        <v>975</v>
      </c>
      <c r="G184" s="265" t="s">
        <v>201</v>
      </c>
      <c r="H184" s="266">
        <v>63.25</v>
      </c>
      <c r="I184" s="267"/>
      <c r="J184" s="268"/>
      <c r="K184" s="269">
        <f>ROUND(P184*H184,2)</f>
        <v>0</v>
      </c>
      <c r="L184" s="264" t="s">
        <v>149</v>
      </c>
      <c r="M184" s="270"/>
      <c r="N184" s="271" t="s">
        <v>1</v>
      </c>
      <c r="O184" s="228" t="s">
        <v>40</v>
      </c>
      <c r="P184" s="229">
        <f>I184+J184</f>
        <v>0</v>
      </c>
      <c r="Q184" s="229">
        <f>ROUND(I184*H184,2)</f>
        <v>0</v>
      </c>
      <c r="R184" s="229">
        <f>ROUND(J184*H184,2)</f>
        <v>0</v>
      </c>
      <c r="S184" s="90"/>
      <c r="T184" s="230">
        <f>S184*H184</f>
        <v>0</v>
      </c>
      <c r="U184" s="230">
        <v>0.00012</v>
      </c>
      <c r="V184" s="230">
        <f>U184*H184</f>
        <v>0.0075900000000000004</v>
      </c>
      <c r="W184" s="230">
        <v>0</v>
      </c>
      <c r="X184" s="231">
        <f>W184*H184</f>
        <v>0</v>
      </c>
      <c r="Y184" s="37"/>
      <c r="Z184" s="37"/>
      <c r="AA184" s="37"/>
      <c r="AB184" s="37"/>
      <c r="AC184" s="37"/>
      <c r="AD184" s="37"/>
      <c r="AE184" s="37"/>
      <c r="AR184" s="232" t="s">
        <v>954</v>
      </c>
      <c r="AT184" s="232" t="s">
        <v>362</v>
      </c>
      <c r="AU184" s="232" t="s">
        <v>87</v>
      </c>
      <c r="AY184" s="16" t="s">
        <v>143</v>
      </c>
      <c r="BE184" s="233">
        <f>IF(O184="základní",K184,0)</f>
        <v>0</v>
      </c>
      <c r="BF184" s="233">
        <f>IF(O184="snížená",K184,0)</f>
        <v>0</v>
      </c>
      <c r="BG184" s="233">
        <f>IF(O184="zákl. přenesená",K184,0)</f>
        <v>0</v>
      </c>
      <c r="BH184" s="233">
        <f>IF(O184="sníž. přenesená",K184,0)</f>
        <v>0</v>
      </c>
      <c r="BI184" s="233">
        <f>IF(O184="nulová",K184,0)</f>
        <v>0</v>
      </c>
      <c r="BJ184" s="16" t="s">
        <v>85</v>
      </c>
      <c r="BK184" s="233">
        <f>ROUND(P184*H184,2)</f>
        <v>0</v>
      </c>
      <c r="BL184" s="16" t="s">
        <v>954</v>
      </c>
      <c r="BM184" s="232" t="s">
        <v>976</v>
      </c>
    </row>
    <row r="185" s="2" customFormat="1">
      <c r="A185" s="37"/>
      <c r="B185" s="38"/>
      <c r="C185" s="39"/>
      <c r="D185" s="234" t="s">
        <v>152</v>
      </c>
      <c r="E185" s="39"/>
      <c r="F185" s="235" t="s">
        <v>975</v>
      </c>
      <c r="G185" s="39"/>
      <c r="H185" s="39"/>
      <c r="I185" s="236"/>
      <c r="J185" s="236"/>
      <c r="K185" s="39"/>
      <c r="L185" s="39"/>
      <c r="M185" s="43"/>
      <c r="N185" s="237"/>
      <c r="O185" s="238"/>
      <c r="P185" s="90"/>
      <c r="Q185" s="90"/>
      <c r="R185" s="90"/>
      <c r="S185" s="90"/>
      <c r="T185" s="90"/>
      <c r="U185" s="90"/>
      <c r="V185" s="90"/>
      <c r="W185" s="90"/>
      <c r="X185" s="91"/>
      <c r="Y185" s="37"/>
      <c r="Z185" s="37"/>
      <c r="AA185" s="37"/>
      <c r="AB185" s="37"/>
      <c r="AC185" s="37"/>
      <c r="AD185" s="37"/>
      <c r="AE185" s="37"/>
      <c r="AT185" s="16" t="s">
        <v>152</v>
      </c>
      <c r="AU185" s="16" t="s">
        <v>87</v>
      </c>
    </row>
    <row r="186" s="13" customFormat="1">
      <c r="A186" s="13"/>
      <c r="B186" s="240"/>
      <c r="C186" s="241"/>
      <c r="D186" s="234" t="s">
        <v>236</v>
      </c>
      <c r="E186" s="241"/>
      <c r="F186" s="243" t="s">
        <v>977</v>
      </c>
      <c r="G186" s="241"/>
      <c r="H186" s="244">
        <v>63.25</v>
      </c>
      <c r="I186" s="245"/>
      <c r="J186" s="245"/>
      <c r="K186" s="241"/>
      <c r="L186" s="241"/>
      <c r="M186" s="246"/>
      <c r="N186" s="247"/>
      <c r="O186" s="248"/>
      <c r="P186" s="248"/>
      <c r="Q186" s="248"/>
      <c r="R186" s="248"/>
      <c r="S186" s="248"/>
      <c r="T186" s="248"/>
      <c r="U186" s="248"/>
      <c r="V186" s="248"/>
      <c r="W186" s="248"/>
      <c r="X186" s="249"/>
      <c r="Y186" s="13"/>
      <c r="Z186" s="13"/>
      <c r="AA186" s="13"/>
      <c r="AB186" s="13"/>
      <c r="AC186" s="13"/>
      <c r="AD186" s="13"/>
      <c r="AE186" s="13"/>
      <c r="AT186" s="250" t="s">
        <v>236</v>
      </c>
      <c r="AU186" s="250" t="s">
        <v>87</v>
      </c>
      <c r="AV186" s="13" t="s">
        <v>87</v>
      </c>
      <c r="AW186" s="13" t="s">
        <v>4</v>
      </c>
      <c r="AX186" s="13" t="s">
        <v>85</v>
      </c>
      <c r="AY186" s="250" t="s">
        <v>143</v>
      </c>
    </row>
    <row r="187" s="2" customFormat="1">
      <c r="A187" s="37"/>
      <c r="B187" s="38"/>
      <c r="C187" s="220" t="s">
        <v>163</v>
      </c>
      <c r="D187" s="220" t="s">
        <v>145</v>
      </c>
      <c r="E187" s="221" t="s">
        <v>978</v>
      </c>
      <c r="F187" s="222" t="s">
        <v>979</v>
      </c>
      <c r="G187" s="223" t="s">
        <v>201</v>
      </c>
      <c r="H187" s="224">
        <v>310</v>
      </c>
      <c r="I187" s="225"/>
      <c r="J187" s="225"/>
      <c r="K187" s="226">
        <f>ROUND(P187*H187,2)</f>
        <v>0</v>
      </c>
      <c r="L187" s="222" t="s">
        <v>149</v>
      </c>
      <c r="M187" s="43"/>
      <c r="N187" s="227" t="s">
        <v>1</v>
      </c>
      <c r="O187" s="228" t="s">
        <v>40</v>
      </c>
      <c r="P187" s="229">
        <f>I187+J187</f>
        <v>0</v>
      </c>
      <c r="Q187" s="229">
        <f>ROUND(I187*H187,2)</f>
        <v>0</v>
      </c>
      <c r="R187" s="229">
        <f>ROUND(J187*H187,2)</f>
        <v>0</v>
      </c>
      <c r="S187" s="90"/>
      <c r="T187" s="230">
        <f>S187*H187</f>
        <v>0</v>
      </c>
      <c r="U187" s="230">
        <v>0</v>
      </c>
      <c r="V187" s="230">
        <f>U187*H187</f>
        <v>0</v>
      </c>
      <c r="W187" s="230">
        <v>0</v>
      </c>
      <c r="X187" s="231">
        <f>W187*H187</f>
        <v>0</v>
      </c>
      <c r="Y187" s="37"/>
      <c r="Z187" s="37"/>
      <c r="AA187" s="37"/>
      <c r="AB187" s="37"/>
      <c r="AC187" s="37"/>
      <c r="AD187" s="37"/>
      <c r="AE187" s="37"/>
      <c r="AR187" s="232" t="s">
        <v>506</v>
      </c>
      <c r="AT187" s="232" t="s">
        <v>145</v>
      </c>
      <c r="AU187" s="232" t="s">
        <v>87</v>
      </c>
      <c r="AY187" s="16" t="s">
        <v>143</v>
      </c>
      <c r="BE187" s="233">
        <f>IF(O187="základní",K187,0)</f>
        <v>0</v>
      </c>
      <c r="BF187" s="233">
        <f>IF(O187="snížená",K187,0)</f>
        <v>0</v>
      </c>
      <c r="BG187" s="233">
        <f>IF(O187="zákl. přenesená",K187,0)</f>
        <v>0</v>
      </c>
      <c r="BH187" s="233">
        <f>IF(O187="sníž. přenesená",K187,0)</f>
        <v>0</v>
      </c>
      <c r="BI187" s="233">
        <f>IF(O187="nulová",K187,0)</f>
        <v>0</v>
      </c>
      <c r="BJ187" s="16" t="s">
        <v>85</v>
      </c>
      <c r="BK187" s="233">
        <f>ROUND(P187*H187,2)</f>
        <v>0</v>
      </c>
      <c r="BL187" s="16" t="s">
        <v>506</v>
      </c>
      <c r="BM187" s="232" t="s">
        <v>980</v>
      </c>
    </row>
    <row r="188" s="2" customFormat="1">
      <c r="A188" s="37"/>
      <c r="B188" s="38"/>
      <c r="C188" s="39"/>
      <c r="D188" s="234" t="s">
        <v>152</v>
      </c>
      <c r="E188" s="39"/>
      <c r="F188" s="235" t="s">
        <v>981</v>
      </c>
      <c r="G188" s="39"/>
      <c r="H188" s="39"/>
      <c r="I188" s="236"/>
      <c r="J188" s="236"/>
      <c r="K188" s="39"/>
      <c r="L188" s="39"/>
      <c r="M188" s="43"/>
      <c r="N188" s="237"/>
      <c r="O188" s="238"/>
      <c r="P188" s="90"/>
      <c r="Q188" s="90"/>
      <c r="R188" s="90"/>
      <c r="S188" s="90"/>
      <c r="T188" s="90"/>
      <c r="U188" s="90"/>
      <c r="V188" s="90"/>
      <c r="W188" s="90"/>
      <c r="X188" s="91"/>
      <c r="Y188" s="37"/>
      <c r="Z188" s="37"/>
      <c r="AA188" s="37"/>
      <c r="AB188" s="37"/>
      <c r="AC188" s="37"/>
      <c r="AD188" s="37"/>
      <c r="AE188" s="37"/>
      <c r="AT188" s="16" t="s">
        <v>152</v>
      </c>
      <c r="AU188" s="16" t="s">
        <v>87</v>
      </c>
    </row>
    <row r="189" s="2" customFormat="1">
      <c r="A189" s="37"/>
      <c r="B189" s="38"/>
      <c r="C189" s="262" t="s">
        <v>150</v>
      </c>
      <c r="D189" s="262" t="s">
        <v>362</v>
      </c>
      <c r="E189" s="263" t="s">
        <v>982</v>
      </c>
      <c r="F189" s="264" t="s">
        <v>983</v>
      </c>
      <c r="G189" s="265" t="s">
        <v>201</v>
      </c>
      <c r="H189" s="266">
        <v>356.5</v>
      </c>
      <c r="I189" s="267"/>
      <c r="J189" s="268"/>
      <c r="K189" s="269">
        <f>ROUND(P189*H189,2)</f>
        <v>0</v>
      </c>
      <c r="L189" s="264" t="s">
        <v>149</v>
      </c>
      <c r="M189" s="270"/>
      <c r="N189" s="271" t="s">
        <v>1</v>
      </c>
      <c r="O189" s="228" t="s">
        <v>40</v>
      </c>
      <c r="P189" s="229">
        <f>I189+J189</f>
        <v>0</v>
      </c>
      <c r="Q189" s="229">
        <f>ROUND(I189*H189,2)</f>
        <v>0</v>
      </c>
      <c r="R189" s="229">
        <f>ROUND(J189*H189,2)</f>
        <v>0</v>
      </c>
      <c r="S189" s="90"/>
      <c r="T189" s="230">
        <f>S189*H189</f>
        <v>0</v>
      </c>
      <c r="U189" s="230">
        <v>0.00089999999999999998</v>
      </c>
      <c r="V189" s="230">
        <f>U189*H189</f>
        <v>0.32084999999999997</v>
      </c>
      <c r="W189" s="230">
        <v>0</v>
      </c>
      <c r="X189" s="231">
        <f>W189*H189</f>
        <v>0</v>
      </c>
      <c r="Y189" s="37"/>
      <c r="Z189" s="37"/>
      <c r="AA189" s="37"/>
      <c r="AB189" s="37"/>
      <c r="AC189" s="37"/>
      <c r="AD189" s="37"/>
      <c r="AE189" s="37"/>
      <c r="AR189" s="232" t="s">
        <v>954</v>
      </c>
      <c r="AT189" s="232" t="s">
        <v>362</v>
      </c>
      <c r="AU189" s="232" t="s">
        <v>87</v>
      </c>
      <c r="AY189" s="16" t="s">
        <v>143</v>
      </c>
      <c r="BE189" s="233">
        <f>IF(O189="základní",K189,0)</f>
        <v>0</v>
      </c>
      <c r="BF189" s="233">
        <f>IF(O189="snížená",K189,0)</f>
        <v>0</v>
      </c>
      <c r="BG189" s="233">
        <f>IF(O189="zákl. přenesená",K189,0)</f>
        <v>0</v>
      </c>
      <c r="BH189" s="233">
        <f>IF(O189="sníž. přenesená",K189,0)</f>
        <v>0</v>
      </c>
      <c r="BI189" s="233">
        <f>IF(O189="nulová",K189,0)</f>
        <v>0</v>
      </c>
      <c r="BJ189" s="16" t="s">
        <v>85</v>
      </c>
      <c r="BK189" s="233">
        <f>ROUND(P189*H189,2)</f>
        <v>0</v>
      </c>
      <c r="BL189" s="16" t="s">
        <v>954</v>
      </c>
      <c r="BM189" s="232" t="s">
        <v>984</v>
      </c>
    </row>
    <row r="190" s="2" customFormat="1">
      <c r="A190" s="37"/>
      <c r="B190" s="38"/>
      <c r="C190" s="39"/>
      <c r="D190" s="234" t="s">
        <v>152</v>
      </c>
      <c r="E190" s="39"/>
      <c r="F190" s="235" t="s">
        <v>983</v>
      </c>
      <c r="G190" s="39"/>
      <c r="H190" s="39"/>
      <c r="I190" s="236"/>
      <c r="J190" s="236"/>
      <c r="K190" s="39"/>
      <c r="L190" s="39"/>
      <c r="M190" s="43"/>
      <c r="N190" s="237"/>
      <c r="O190" s="238"/>
      <c r="P190" s="90"/>
      <c r="Q190" s="90"/>
      <c r="R190" s="90"/>
      <c r="S190" s="90"/>
      <c r="T190" s="90"/>
      <c r="U190" s="90"/>
      <c r="V190" s="90"/>
      <c r="W190" s="90"/>
      <c r="X190" s="91"/>
      <c r="Y190" s="37"/>
      <c r="Z190" s="37"/>
      <c r="AA190" s="37"/>
      <c r="AB190" s="37"/>
      <c r="AC190" s="37"/>
      <c r="AD190" s="37"/>
      <c r="AE190" s="37"/>
      <c r="AT190" s="16" t="s">
        <v>152</v>
      </c>
      <c r="AU190" s="16" t="s">
        <v>87</v>
      </c>
    </row>
    <row r="191" s="13" customFormat="1">
      <c r="A191" s="13"/>
      <c r="B191" s="240"/>
      <c r="C191" s="241"/>
      <c r="D191" s="234" t="s">
        <v>236</v>
      </c>
      <c r="E191" s="241"/>
      <c r="F191" s="243" t="s">
        <v>985</v>
      </c>
      <c r="G191" s="241"/>
      <c r="H191" s="244">
        <v>356.5</v>
      </c>
      <c r="I191" s="245"/>
      <c r="J191" s="245"/>
      <c r="K191" s="241"/>
      <c r="L191" s="241"/>
      <c r="M191" s="246"/>
      <c r="N191" s="247"/>
      <c r="O191" s="248"/>
      <c r="P191" s="248"/>
      <c r="Q191" s="248"/>
      <c r="R191" s="248"/>
      <c r="S191" s="248"/>
      <c r="T191" s="248"/>
      <c r="U191" s="248"/>
      <c r="V191" s="248"/>
      <c r="W191" s="248"/>
      <c r="X191" s="249"/>
      <c r="Y191" s="13"/>
      <c r="Z191" s="13"/>
      <c r="AA191" s="13"/>
      <c r="AB191" s="13"/>
      <c r="AC191" s="13"/>
      <c r="AD191" s="13"/>
      <c r="AE191" s="13"/>
      <c r="AT191" s="250" t="s">
        <v>236</v>
      </c>
      <c r="AU191" s="250" t="s">
        <v>87</v>
      </c>
      <c r="AV191" s="13" t="s">
        <v>87</v>
      </c>
      <c r="AW191" s="13" t="s">
        <v>4</v>
      </c>
      <c r="AX191" s="13" t="s">
        <v>85</v>
      </c>
      <c r="AY191" s="250" t="s">
        <v>143</v>
      </c>
    </row>
    <row r="192" s="12" customFormat="1" ht="22.8" customHeight="1">
      <c r="A192" s="12"/>
      <c r="B192" s="203"/>
      <c r="C192" s="204"/>
      <c r="D192" s="205" t="s">
        <v>76</v>
      </c>
      <c r="E192" s="218" t="s">
        <v>986</v>
      </c>
      <c r="F192" s="218" t="s">
        <v>987</v>
      </c>
      <c r="G192" s="204"/>
      <c r="H192" s="204"/>
      <c r="I192" s="207"/>
      <c r="J192" s="207"/>
      <c r="K192" s="219">
        <f>BK192</f>
        <v>0</v>
      </c>
      <c r="L192" s="204"/>
      <c r="M192" s="209"/>
      <c r="N192" s="210"/>
      <c r="O192" s="211"/>
      <c r="P192" s="211"/>
      <c r="Q192" s="212">
        <f>SUM(Q193:Q278)</f>
        <v>0</v>
      </c>
      <c r="R192" s="212">
        <f>SUM(R193:R278)</f>
        <v>0</v>
      </c>
      <c r="S192" s="211"/>
      <c r="T192" s="213">
        <f>SUM(T193:T278)</f>
        <v>0</v>
      </c>
      <c r="U192" s="211"/>
      <c r="V192" s="213">
        <f>SUM(V193:V278)</f>
        <v>2.5412218000000002</v>
      </c>
      <c r="W192" s="211"/>
      <c r="X192" s="214">
        <f>SUM(X193:X278)</f>
        <v>6.6135000000000002</v>
      </c>
      <c r="Y192" s="12"/>
      <c r="Z192" s="12"/>
      <c r="AA192" s="12"/>
      <c r="AB192" s="12"/>
      <c r="AC192" s="12"/>
      <c r="AD192" s="12"/>
      <c r="AE192" s="12"/>
      <c r="AR192" s="215" t="s">
        <v>163</v>
      </c>
      <c r="AT192" s="216" t="s">
        <v>76</v>
      </c>
      <c r="AU192" s="216" t="s">
        <v>85</v>
      </c>
      <c r="AY192" s="215" t="s">
        <v>143</v>
      </c>
      <c r="BK192" s="217">
        <f>SUM(BK193:BK278)</f>
        <v>0</v>
      </c>
    </row>
    <row r="193" s="2" customFormat="1">
      <c r="A193" s="37"/>
      <c r="B193" s="38"/>
      <c r="C193" s="220" t="s">
        <v>328</v>
      </c>
      <c r="D193" s="220" t="s">
        <v>145</v>
      </c>
      <c r="E193" s="221" t="s">
        <v>988</v>
      </c>
      <c r="F193" s="222" t="s">
        <v>989</v>
      </c>
      <c r="G193" s="223" t="s">
        <v>990</v>
      </c>
      <c r="H193" s="224">
        <v>0.25600000000000001</v>
      </c>
      <c r="I193" s="225"/>
      <c r="J193" s="225"/>
      <c r="K193" s="226">
        <f>ROUND(P193*H193,2)</f>
        <v>0</v>
      </c>
      <c r="L193" s="222" t="s">
        <v>149</v>
      </c>
      <c r="M193" s="43"/>
      <c r="N193" s="227" t="s">
        <v>1</v>
      </c>
      <c r="O193" s="228" t="s">
        <v>40</v>
      </c>
      <c r="P193" s="229">
        <f>I193+J193</f>
        <v>0</v>
      </c>
      <c r="Q193" s="229">
        <f>ROUND(I193*H193,2)</f>
        <v>0</v>
      </c>
      <c r="R193" s="229">
        <f>ROUND(J193*H193,2)</f>
        <v>0</v>
      </c>
      <c r="S193" s="90"/>
      <c r="T193" s="230">
        <f>S193*H193</f>
        <v>0</v>
      </c>
      <c r="U193" s="230">
        <v>0.0088000000000000005</v>
      </c>
      <c r="V193" s="230">
        <f>U193*H193</f>
        <v>0.0022528000000000001</v>
      </c>
      <c r="W193" s="230">
        <v>0</v>
      </c>
      <c r="X193" s="231">
        <f>W193*H193</f>
        <v>0</v>
      </c>
      <c r="Y193" s="37"/>
      <c r="Z193" s="37"/>
      <c r="AA193" s="37"/>
      <c r="AB193" s="37"/>
      <c r="AC193" s="37"/>
      <c r="AD193" s="37"/>
      <c r="AE193" s="37"/>
      <c r="AR193" s="232" t="s">
        <v>506</v>
      </c>
      <c r="AT193" s="232" t="s">
        <v>145</v>
      </c>
      <c r="AU193" s="232" t="s">
        <v>87</v>
      </c>
      <c r="AY193" s="16" t="s">
        <v>143</v>
      </c>
      <c r="BE193" s="233">
        <f>IF(O193="základní",K193,0)</f>
        <v>0</v>
      </c>
      <c r="BF193" s="233">
        <f>IF(O193="snížená",K193,0)</f>
        <v>0</v>
      </c>
      <c r="BG193" s="233">
        <f>IF(O193="zákl. přenesená",K193,0)</f>
        <v>0</v>
      </c>
      <c r="BH193" s="233">
        <f>IF(O193="sníž. přenesená",K193,0)</f>
        <v>0</v>
      </c>
      <c r="BI193" s="233">
        <f>IF(O193="nulová",K193,0)</f>
        <v>0</v>
      </c>
      <c r="BJ193" s="16" t="s">
        <v>85</v>
      </c>
      <c r="BK193" s="233">
        <f>ROUND(P193*H193,2)</f>
        <v>0</v>
      </c>
      <c r="BL193" s="16" t="s">
        <v>506</v>
      </c>
      <c r="BM193" s="232" t="s">
        <v>991</v>
      </c>
    </row>
    <row r="194" s="2" customFormat="1">
      <c r="A194" s="37"/>
      <c r="B194" s="38"/>
      <c r="C194" s="39"/>
      <c r="D194" s="234" t="s">
        <v>152</v>
      </c>
      <c r="E194" s="39"/>
      <c r="F194" s="235" t="s">
        <v>992</v>
      </c>
      <c r="G194" s="39"/>
      <c r="H194" s="39"/>
      <c r="I194" s="236"/>
      <c r="J194" s="236"/>
      <c r="K194" s="39"/>
      <c r="L194" s="39"/>
      <c r="M194" s="43"/>
      <c r="N194" s="237"/>
      <c r="O194" s="238"/>
      <c r="P194" s="90"/>
      <c r="Q194" s="90"/>
      <c r="R194" s="90"/>
      <c r="S194" s="90"/>
      <c r="T194" s="90"/>
      <c r="U194" s="90"/>
      <c r="V194" s="90"/>
      <c r="W194" s="90"/>
      <c r="X194" s="91"/>
      <c r="Y194" s="37"/>
      <c r="Z194" s="37"/>
      <c r="AA194" s="37"/>
      <c r="AB194" s="37"/>
      <c r="AC194" s="37"/>
      <c r="AD194" s="37"/>
      <c r="AE194" s="37"/>
      <c r="AT194" s="16" t="s">
        <v>152</v>
      </c>
      <c r="AU194" s="16" t="s">
        <v>87</v>
      </c>
    </row>
    <row r="195" s="2" customFormat="1">
      <c r="A195" s="37"/>
      <c r="B195" s="38"/>
      <c r="C195" s="39"/>
      <c r="D195" s="234" t="s">
        <v>154</v>
      </c>
      <c r="E195" s="39"/>
      <c r="F195" s="239" t="s">
        <v>993</v>
      </c>
      <c r="G195" s="39"/>
      <c r="H195" s="39"/>
      <c r="I195" s="236"/>
      <c r="J195" s="236"/>
      <c r="K195" s="39"/>
      <c r="L195" s="39"/>
      <c r="M195" s="43"/>
      <c r="N195" s="237"/>
      <c r="O195" s="238"/>
      <c r="P195" s="90"/>
      <c r="Q195" s="90"/>
      <c r="R195" s="90"/>
      <c r="S195" s="90"/>
      <c r="T195" s="90"/>
      <c r="U195" s="90"/>
      <c r="V195" s="90"/>
      <c r="W195" s="90"/>
      <c r="X195" s="91"/>
      <c r="Y195" s="37"/>
      <c r="Z195" s="37"/>
      <c r="AA195" s="37"/>
      <c r="AB195" s="37"/>
      <c r="AC195" s="37"/>
      <c r="AD195" s="37"/>
      <c r="AE195" s="37"/>
      <c r="AT195" s="16" t="s">
        <v>154</v>
      </c>
      <c r="AU195" s="16" t="s">
        <v>87</v>
      </c>
    </row>
    <row r="196" s="2" customFormat="1">
      <c r="A196" s="37"/>
      <c r="B196" s="38"/>
      <c r="C196" s="220" t="s">
        <v>344</v>
      </c>
      <c r="D196" s="220" t="s">
        <v>145</v>
      </c>
      <c r="E196" s="221" t="s">
        <v>994</v>
      </c>
      <c r="F196" s="222" t="s">
        <v>995</v>
      </c>
      <c r="G196" s="223" t="s">
        <v>223</v>
      </c>
      <c r="H196" s="224">
        <v>0.216</v>
      </c>
      <c r="I196" s="225"/>
      <c r="J196" s="225"/>
      <c r="K196" s="226">
        <f>ROUND(P196*H196,2)</f>
        <v>0</v>
      </c>
      <c r="L196" s="222" t="s">
        <v>149</v>
      </c>
      <c r="M196" s="43"/>
      <c r="N196" s="227" t="s">
        <v>1</v>
      </c>
      <c r="O196" s="228" t="s">
        <v>40</v>
      </c>
      <c r="P196" s="229">
        <f>I196+J196</f>
        <v>0</v>
      </c>
      <c r="Q196" s="229">
        <f>ROUND(I196*H196,2)</f>
        <v>0</v>
      </c>
      <c r="R196" s="229">
        <f>ROUND(J196*H196,2)</f>
        <v>0</v>
      </c>
      <c r="S196" s="90"/>
      <c r="T196" s="230">
        <f>S196*H196</f>
        <v>0</v>
      </c>
      <c r="U196" s="230">
        <v>0</v>
      </c>
      <c r="V196" s="230">
        <f>U196*H196</f>
        <v>0</v>
      </c>
      <c r="W196" s="230">
        <v>0</v>
      </c>
      <c r="X196" s="231">
        <f>W196*H196</f>
        <v>0</v>
      </c>
      <c r="Y196" s="37"/>
      <c r="Z196" s="37"/>
      <c r="AA196" s="37"/>
      <c r="AB196" s="37"/>
      <c r="AC196" s="37"/>
      <c r="AD196" s="37"/>
      <c r="AE196" s="37"/>
      <c r="AR196" s="232" t="s">
        <v>506</v>
      </c>
      <c r="AT196" s="232" t="s">
        <v>145</v>
      </c>
      <c r="AU196" s="232" t="s">
        <v>87</v>
      </c>
      <c r="AY196" s="16" t="s">
        <v>143</v>
      </c>
      <c r="BE196" s="233">
        <f>IF(O196="základní",K196,0)</f>
        <v>0</v>
      </c>
      <c r="BF196" s="233">
        <f>IF(O196="snížená",K196,0)</f>
        <v>0</v>
      </c>
      <c r="BG196" s="233">
        <f>IF(O196="zákl. přenesená",K196,0)</f>
        <v>0</v>
      </c>
      <c r="BH196" s="233">
        <f>IF(O196="sníž. přenesená",K196,0)</f>
        <v>0</v>
      </c>
      <c r="BI196" s="233">
        <f>IF(O196="nulová",K196,0)</f>
        <v>0</v>
      </c>
      <c r="BJ196" s="16" t="s">
        <v>85</v>
      </c>
      <c r="BK196" s="233">
        <f>ROUND(P196*H196,2)</f>
        <v>0</v>
      </c>
      <c r="BL196" s="16" t="s">
        <v>506</v>
      </c>
      <c r="BM196" s="232" t="s">
        <v>996</v>
      </c>
    </row>
    <row r="197" s="2" customFormat="1">
      <c r="A197" s="37"/>
      <c r="B197" s="38"/>
      <c r="C197" s="39"/>
      <c r="D197" s="234" t="s">
        <v>152</v>
      </c>
      <c r="E197" s="39"/>
      <c r="F197" s="235" t="s">
        <v>997</v>
      </c>
      <c r="G197" s="39"/>
      <c r="H197" s="39"/>
      <c r="I197" s="236"/>
      <c r="J197" s="236"/>
      <c r="K197" s="39"/>
      <c r="L197" s="39"/>
      <c r="M197" s="43"/>
      <c r="N197" s="237"/>
      <c r="O197" s="238"/>
      <c r="P197" s="90"/>
      <c r="Q197" s="90"/>
      <c r="R197" s="90"/>
      <c r="S197" s="90"/>
      <c r="T197" s="90"/>
      <c r="U197" s="90"/>
      <c r="V197" s="90"/>
      <c r="W197" s="90"/>
      <c r="X197" s="91"/>
      <c r="Y197" s="37"/>
      <c r="Z197" s="37"/>
      <c r="AA197" s="37"/>
      <c r="AB197" s="37"/>
      <c r="AC197" s="37"/>
      <c r="AD197" s="37"/>
      <c r="AE197" s="37"/>
      <c r="AT197" s="16" t="s">
        <v>152</v>
      </c>
      <c r="AU197" s="16" t="s">
        <v>87</v>
      </c>
    </row>
    <row r="198" s="2" customFormat="1">
      <c r="A198" s="37"/>
      <c r="B198" s="38"/>
      <c r="C198" s="39"/>
      <c r="D198" s="234" t="s">
        <v>161</v>
      </c>
      <c r="E198" s="39"/>
      <c r="F198" s="239" t="s">
        <v>998</v>
      </c>
      <c r="G198" s="39"/>
      <c r="H198" s="39"/>
      <c r="I198" s="236"/>
      <c r="J198" s="236"/>
      <c r="K198" s="39"/>
      <c r="L198" s="39"/>
      <c r="M198" s="43"/>
      <c r="N198" s="237"/>
      <c r="O198" s="238"/>
      <c r="P198" s="90"/>
      <c r="Q198" s="90"/>
      <c r="R198" s="90"/>
      <c r="S198" s="90"/>
      <c r="T198" s="90"/>
      <c r="U198" s="90"/>
      <c r="V198" s="90"/>
      <c r="W198" s="90"/>
      <c r="X198" s="91"/>
      <c r="Y198" s="37"/>
      <c r="Z198" s="37"/>
      <c r="AA198" s="37"/>
      <c r="AB198" s="37"/>
      <c r="AC198" s="37"/>
      <c r="AD198" s="37"/>
      <c r="AE198" s="37"/>
      <c r="AT198" s="16" t="s">
        <v>161</v>
      </c>
      <c r="AU198" s="16" t="s">
        <v>87</v>
      </c>
    </row>
    <row r="199" s="13" customFormat="1">
      <c r="A199" s="13"/>
      <c r="B199" s="240"/>
      <c r="C199" s="241"/>
      <c r="D199" s="234" t="s">
        <v>236</v>
      </c>
      <c r="E199" s="242" t="s">
        <v>1</v>
      </c>
      <c r="F199" s="243" t="s">
        <v>999</v>
      </c>
      <c r="G199" s="241"/>
      <c r="H199" s="244">
        <v>0.216</v>
      </c>
      <c r="I199" s="245"/>
      <c r="J199" s="245"/>
      <c r="K199" s="241"/>
      <c r="L199" s="241"/>
      <c r="M199" s="246"/>
      <c r="N199" s="247"/>
      <c r="O199" s="248"/>
      <c r="P199" s="248"/>
      <c r="Q199" s="248"/>
      <c r="R199" s="248"/>
      <c r="S199" s="248"/>
      <c r="T199" s="248"/>
      <c r="U199" s="248"/>
      <c r="V199" s="248"/>
      <c r="W199" s="248"/>
      <c r="X199" s="249"/>
      <c r="Y199" s="13"/>
      <c r="Z199" s="13"/>
      <c r="AA199" s="13"/>
      <c r="AB199" s="13"/>
      <c r="AC199" s="13"/>
      <c r="AD199" s="13"/>
      <c r="AE199" s="13"/>
      <c r="AT199" s="250" t="s">
        <v>236</v>
      </c>
      <c r="AU199" s="250" t="s">
        <v>87</v>
      </c>
      <c r="AV199" s="13" t="s">
        <v>87</v>
      </c>
      <c r="AW199" s="13" t="s">
        <v>5</v>
      </c>
      <c r="AX199" s="13" t="s">
        <v>85</v>
      </c>
      <c r="AY199" s="250" t="s">
        <v>143</v>
      </c>
    </row>
    <row r="200" s="2" customFormat="1">
      <c r="A200" s="37"/>
      <c r="B200" s="38"/>
      <c r="C200" s="220" t="s">
        <v>350</v>
      </c>
      <c r="D200" s="220" t="s">
        <v>145</v>
      </c>
      <c r="E200" s="221" t="s">
        <v>994</v>
      </c>
      <c r="F200" s="222" t="s">
        <v>995</v>
      </c>
      <c r="G200" s="223" t="s">
        <v>223</v>
      </c>
      <c r="H200" s="224">
        <v>2.8069999999999999</v>
      </c>
      <c r="I200" s="225"/>
      <c r="J200" s="225"/>
      <c r="K200" s="226">
        <f>ROUND(P200*H200,2)</f>
        <v>0</v>
      </c>
      <c r="L200" s="222" t="s">
        <v>149</v>
      </c>
      <c r="M200" s="43"/>
      <c r="N200" s="227" t="s">
        <v>1</v>
      </c>
      <c r="O200" s="228" t="s">
        <v>40</v>
      </c>
      <c r="P200" s="229">
        <f>I200+J200</f>
        <v>0</v>
      </c>
      <c r="Q200" s="229">
        <f>ROUND(I200*H200,2)</f>
        <v>0</v>
      </c>
      <c r="R200" s="229">
        <f>ROUND(J200*H200,2)</f>
        <v>0</v>
      </c>
      <c r="S200" s="90"/>
      <c r="T200" s="230">
        <f>S200*H200</f>
        <v>0</v>
      </c>
      <c r="U200" s="230">
        <v>0</v>
      </c>
      <c r="V200" s="230">
        <f>U200*H200</f>
        <v>0</v>
      </c>
      <c r="W200" s="230">
        <v>0</v>
      </c>
      <c r="X200" s="231">
        <f>W200*H200</f>
        <v>0</v>
      </c>
      <c r="Y200" s="37"/>
      <c r="Z200" s="37"/>
      <c r="AA200" s="37"/>
      <c r="AB200" s="37"/>
      <c r="AC200" s="37"/>
      <c r="AD200" s="37"/>
      <c r="AE200" s="37"/>
      <c r="AR200" s="232" t="s">
        <v>506</v>
      </c>
      <c r="AT200" s="232" t="s">
        <v>145</v>
      </c>
      <c r="AU200" s="232" t="s">
        <v>87</v>
      </c>
      <c r="AY200" s="16" t="s">
        <v>143</v>
      </c>
      <c r="BE200" s="233">
        <f>IF(O200="základní",K200,0)</f>
        <v>0</v>
      </c>
      <c r="BF200" s="233">
        <f>IF(O200="snížená",K200,0)</f>
        <v>0</v>
      </c>
      <c r="BG200" s="233">
        <f>IF(O200="zákl. přenesená",K200,0)</f>
        <v>0</v>
      </c>
      <c r="BH200" s="233">
        <f>IF(O200="sníž. přenesená",K200,0)</f>
        <v>0</v>
      </c>
      <c r="BI200" s="233">
        <f>IF(O200="nulová",K200,0)</f>
        <v>0</v>
      </c>
      <c r="BJ200" s="16" t="s">
        <v>85</v>
      </c>
      <c r="BK200" s="233">
        <f>ROUND(P200*H200,2)</f>
        <v>0</v>
      </c>
      <c r="BL200" s="16" t="s">
        <v>506</v>
      </c>
      <c r="BM200" s="232" t="s">
        <v>1000</v>
      </c>
    </row>
    <row r="201" s="2" customFormat="1">
      <c r="A201" s="37"/>
      <c r="B201" s="38"/>
      <c r="C201" s="39"/>
      <c r="D201" s="234" t="s">
        <v>152</v>
      </c>
      <c r="E201" s="39"/>
      <c r="F201" s="235" t="s">
        <v>997</v>
      </c>
      <c r="G201" s="39"/>
      <c r="H201" s="39"/>
      <c r="I201" s="236"/>
      <c r="J201" s="236"/>
      <c r="K201" s="39"/>
      <c r="L201" s="39"/>
      <c r="M201" s="43"/>
      <c r="N201" s="237"/>
      <c r="O201" s="238"/>
      <c r="P201" s="90"/>
      <c r="Q201" s="90"/>
      <c r="R201" s="90"/>
      <c r="S201" s="90"/>
      <c r="T201" s="90"/>
      <c r="U201" s="90"/>
      <c r="V201" s="90"/>
      <c r="W201" s="90"/>
      <c r="X201" s="91"/>
      <c r="Y201" s="37"/>
      <c r="Z201" s="37"/>
      <c r="AA201" s="37"/>
      <c r="AB201" s="37"/>
      <c r="AC201" s="37"/>
      <c r="AD201" s="37"/>
      <c r="AE201" s="37"/>
      <c r="AT201" s="16" t="s">
        <v>152</v>
      </c>
      <c r="AU201" s="16" t="s">
        <v>87</v>
      </c>
    </row>
    <row r="202" s="2" customFormat="1">
      <c r="A202" s="37"/>
      <c r="B202" s="38"/>
      <c r="C202" s="39"/>
      <c r="D202" s="234" t="s">
        <v>161</v>
      </c>
      <c r="E202" s="39"/>
      <c r="F202" s="239" t="s">
        <v>1001</v>
      </c>
      <c r="G202" s="39"/>
      <c r="H202" s="39"/>
      <c r="I202" s="236"/>
      <c r="J202" s="236"/>
      <c r="K202" s="39"/>
      <c r="L202" s="39"/>
      <c r="M202" s="43"/>
      <c r="N202" s="237"/>
      <c r="O202" s="238"/>
      <c r="P202" s="90"/>
      <c r="Q202" s="90"/>
      <c r="R202" s="90"/>
      <c r="S202" s="90"/>
      <c r="T202" s="90"/>
      <c r="U202" s="90"/>
      <c r="V202" s="90"/>
      <c r="W202" s="90"/>
      <c r="X202" s="91"/>
      <c r="Y202" s="37"/>
      <c r="Z202" s="37"/>
      <c r="AA202" s="37"/>
      <c r="AB202" s="37"/>
      <c r="AC202" s="37"/>
      <c r="AD202" s="37"/>
      <c r="AE202" s="37"/>
      <c r="AT202" s="16" t="s">
        <v>161</v>
      </c>
      <c r="AU202" s="16" t="s">
        <v>87</v>
      </c>
    </row>
    <row r="203" s="13" customFormat="1">
      <c r="A203" s="13"/>
      <c r="B203" s="240"/>
      <c r="C203" s="241"/>
      <c r="D203" s="234" t="s">
        <v>236</v>
      </c>
      <c r="E203" s="242" t="s">
        <v>1</v>
      </c>
      <c r="F203" s="243" t="s">
        <v>1002</v>
      </c>
      <c r="G203" s="241"/>
      <c r="H203" s="244">
        <v>2.8069999999999999</v>
      </c>
      <c r="I203" s="245"/>
      <c r="J203" s="245"/>
      <c r="K203" s="241"/>
      <c r="L203" s="241"/>
      <c r="M203" s="246"/>
      <c r="N203" s="247"/>
      <c r="O203" s="248"/>
      <c r="P203" s="248"/>
      <c r="Q203" s="248"/>
      <c r="R203" s="248"/>
      <c r="S203" s="248"/>
      <c r="T203" s="248"/>
      <c r="U203" s="248"/>
      <c r="V203" s="248"/>
      <c r="W203" s="248"/>
      <c r="X203" s="249"/>
      <c r="Y203" s="13"/>
      <c r="Z203" s="13"/>
      <c r="AA203" s="13"/>
      <c r="AB203" s="13"/>
      <c r="AC203" s="13"/>
      <c r="AD203" s="13"/>
      <c r="AE203" s="13"/>
      <c r="AT203" s="250" t="s">
        <v>236</v>
      </c>
      <c r="AU203" s="250" t="s">
        <v>87</v>
      </c>
      <c r="AV203" s="13" t="s">
        <v>87</v>
      </c>
      <c r="AW203" s="13" t="s">
        <v>5</v>
      </c>
      <c r="AX203" s="13" t="s">
        <v>85</v>
      </c>
      <c r="AY203" s="250" t="s">
        <v>143</v>
      </c>
    </row>
    <row r="204" s="2" customFormat="1">
      <c r="A204" s="37"/>
      <c r="B204" s="38"/>
      <c r="C204" s="220" t="s">
        <v>356</v>
      </c>
      <c r="D204" s="220" t="s">
        <v>145</v>
      </c>
      <c r="E204" s="221" t="s">
        <v>994</v>
      </c>
      <c r="F204" s="222" t="s">
        <v>995</v>
      </c>
      <c r="G204" s="223" t="s">
        <v>223</v>
      </c>
      <c r="H204" s="224">
        <v>1.8600000000000001</v>
      </c>
      <c r="I204" s="225"/>
      <c r="J204" s="225"/>
      <c r="K204" s="226">
        <f>ROUND(P204*H204,2)</f>
        <v>0</v>
      </c>
      <c r="L204" s="222" t="s">
        <v>149</v>
      </c>
      <c r="M204" s="43"/>
      <c r="N204" s="227" t="s">
        <v>1</v>
      </c>
      <c r="O204" s="228" t="s">
        <v>40</v>
      </c>
      <c r="P204" s="229">
        <f>I204+J204</f>
        <v>0</v>
      </c>
      <c r="Q204" s="229">
        <f>ROUND(I204*H204,2)</f>
        <v>0</v>
      </c>
      <c r="R204" s="229">
        <f>ROUND(J204*H204,2)</f>
        <v>0</v>
      </c>
      <c r="S204" s="90"/>
      <c r="T204" s="230">
        <f>S204*H204</f>
        <v>0</v>
      </c>
      <c r="U204" s="230">
        <v>0</v>
      </c>
      <c r="V204" s="230">
        <f>U204*H204</f>
        <v>0</v>
      </c>
      <c r="W204" s="230">
        <v>0</v>
      </c>
      <c r="X204" s="231">
        <f>W204*H204</f>
        <v>0</v>
      </c>
      <c r="Y204" s="37"/>
      <c r="Z204" s="37"/>
      <c r="AA204" s="37"/>
      <c r="AB204" s="37"/>
      <c r="AC204" s="37"/>
      <c r="AD204" s="37"/>
      <c r="AE204" s="37"/>
      <c r="AR204" s="232" t="s">
        <v>506</v>
      </c>
      <c r="AT204" s="232" t="s">
        <v>145</v>
      </c>
      <c r="AU204" s="232" t="s">
        <v>87</v>
      </c>
      <c r="AY204" s="16" t="s">
        <v>143</v>
      </c>
      <c r="BE204" s="233">
        <f>IF(O204="základní",K204,0)</f>
        <v>0</v>
      </c>
      <c r="BF204" s="233">
        <f>IF(O204="snížená",K204,0)</f>
        <v>0</v>
      </c>
      <c r="BG204" s="233">
        <f>IF(O204="zákl. přenesená",K204,0)</f>
        <v>0</v>
      </c>
      <c r="BH204" s="233">
        <f>IF(O204="sníž. přenesená",K204,0)</f>
        <v>0</v>
      </c>
      <c r="BI204" s="233">
        <f>IF(O204="nulová",K204,0)</f>
        <v>0</v>
      </c>
      <c r="BJ204" s="16" t="s">
        <v>85</v>
      </c>
      <c r="BK204" s="233">
        <f>ROUND(P204*H204,2)</f>
        <v>0</v>
      </c>
      <c r="BL204" s="16" t="s">
        <v>506</v>
      </c>
      <c r="BM204" s="232" t="s">
        <v>1003</v>
      </c>
    </row>
    <row r="205" s="2" customFormat="1">
      <c r="A205" s="37"/>
      <c r="B205" s="38"/>
      <c r="C205" s="39"/>
      <c r="D205" s="234" t="s">
        <v>152</v>
      </c>
      <c r="E205" s="39"/>
      <c r="F205" s="235" t="s">
        <v>997</v>
      </c>
      <c r="G205" s="39"/>
      <c r="H205" s="39"/>
      <c r="I205" s="236"/>
      <c r="J205" s="236"/>
      <c r="K205" s="39"/>
      <c r="L205" s="39"/>
      <c r="M205" s="43"/>
      <c r="N205" s="237"/>
      <c r="O205" s="238"/>
      <c r="P205" s="90"/>
      <c r="Q205" s="90"/>
      <c r="R205" s="90"/>
      <c r="S205" s="90"/>
      <c r="T205" s="90"/>
      <c r="U205" s="90"/>
      <c r="V205" s="90"/>
      <c r="W205" s="90"/>
      <c r="X205" s="91"/>
      <c r="Y205" s="37"/>
      <c r="Z205" s="37"/>
      <c r="AA205" s="37"/>
      <c r="AB205" s="37"/>
      <c r="AC205" s="37"/>
      <c r="AD205" s="37"/>
      <c r="AE205" s="37"/>
      <c r="AT205" s="16" t="s">
        <v>152</v>
      </c>
      <c r="AU205" s="16" t="s">
        <v>87</v>
      </c>
    </row>
    <row r="206" s="2" customFormat="1">
      <c r="A206" s="37"/>
      <c r="B206" s="38"/>
      <c r="C206" s="39"/>
      <c r="D206" s="234" t="s">
        <v>161</v>
      </c>
      <c r="E206" s="39"/>
      <c r="F206" s="239" t="s">
        <v>1004</v>
      </c>
      <c r="G206" s="39"/>
      <c r="H206" s="39"/>
      <c r="I206" s="236"/>
      <c r="J206" s="236"/>
      <c r="K206" s="39"/>
      <c r="L206" s="39"/>
      <c r="M206" s="43"/>
      <c r="N206" s="237"/>
      <c r="O206" s="238"/>
      <c r="P206" s="90"/>
      <c r="Q206" s="90"/>
      <c r="R206" s="90"/>
      <c r="S206" s="90"/>
      <c r="T206" s="90"/>
      <c r="U206" s="90"/>
      <c r="V206" s="90"/>
      <c r="W206" s="90"/>
      <c r="X206" s="91"/>
      <c r="Y206" s="37"/>
      <c r="Z206" s="37"/>
      <c r="AA206" s="37"/>
      <c r="AB206" s="37"/>
      <c r="AC206" s="37"/>
      <c r="AD206" s="37"/>
      <c r="AE206" s="37"/>
      <c r="AT206" s="16" t="s">
        <v>161</v>
      </c>
      <c r="AU206" s="16" t="s">
        <v>87</v>
      </c>
    </row>
    <row r="207" s="13" customFormat="1">
      <c r="A207" s="13"/>
      <c r="B207" s="240"/>
      <c r="C207" s="241"/>
      <c r="D207" s="234" t="s">
        <v>236</v>
      </c>
      <c r="E207" s="242" t="s">
        <v>1</v>
      </c>
      <c r="F207" s="243" t="s">
        <v>1005</v>
      </c>
      <c r="G207" s="241"/>
      <c r="H207" s="244">
        <v>1.8600000000000001</v>
      </c>
      <c r="I207" s="245"/>
      <c r="J207" s="245"/>
      <c r="K207" s="241"/>
      <c r="L207" s="241"/>
      <c r="M207" s="246"/>
      <c r="N207" s="247"/>
      <c r="O207" s="248"/>
      <c r="P207" s="248"/>
      <c r="Q207" s="248"/>
      <c r="R207" s="248"/>
      <c r="S207" s="248"/>
      <c r="T207" s="248"/>
      <c r="U207" s="248"/>
      <c r="V207" s="248"/>
      <c r="W207" s="248"/>
      <c r="X207" s="249"/>
      <c r="Y207" s="13"/>
      <c r="Z207" s="13"/>
      <c r="AA207" s="13"/>
      <c r="AB207" s="13"/>
      <c r="AC207" s="13"/>
      <c r="AD207" s="13"/>
      <c r="AE207" s="13"/>
      <c r="AT207" s="250" t="s">
        <v>236</v>
      </c>
      <c r="AU207" s="250" t="s">
        <v>87</v>
      </c>
      <c r="AV207" s="13" t="s">
        <v>87</v>
      </c>
      <c r="AW207" s="13" t="s">
        <v>5</v>
      </c>
      <c r="AX207" s="13" t="s">
        <v>85</v>
      </c>
      <c r="AY207" s="250" t="s">
        <v>143</v>
      </c>
    </row>
    <row r="208" s="2" customFormat="1">
      <c r="A208" s="37"/>
      <c r="B208" s="38"/>
      <c r="C208" s="220" t="s">
        <v>361</v>
      </c>
      <c r="D208" s="220" t="s">
        <v>145</v>
      </c>
      <c r="E208" s="221" t="s">
        <v>1006</v>
      </c>
      <c r="F208" s="222" t="s">
        <v>1007</v>
      </c>
      <c r="G208" s="223" t="s">
        <v>201</v>
      </c>
      <c r="H208" s="224">
        <v>186</v>
      </c>
      <c r="I208" s="225"/>
      <c r="J208" s="225"/>
      <c r="K208" s="226">
        <f>ROUND(P208*H208,2)</f>
        <v>0</v>
      </c>
      <c r="L208" s="222" t="s">
        <v>149</v>
      </c>
      <c r="M208" s="43"/>
      <c r="N208" s="227" t="s">
        <v>1</v>
      </c>
      <c r="O208" s="228" t="s">
        <v>40</v>
      </c>
      <c r="P208" s="229">
        <f>I208+J208</f>
        <v>0</v>
      </c>
      <c r="Q208" s="229">
        <f>ROUND(I208*H208,2)</f>
        <v>0</v>
      </c>
      <c r="R208" s="229">
        <f>ROUND(J208*H208,2)</f>
        <v>0</v>
      </c>
      <c r="S208" s="90"/>
      <c r="T208" s="230">
        <f>S208*H208</f>
        <v>0</v>
      </c>
      <c r="U208" s="230">
        <v>0</v>
      </c>
      <c r="V208" s="230">
        <f>U208*H208</f>
        <v>0</v>
      </c>
      <c r="W208" s="230">
        <v>0</v>
      </c>
      <c r="X208" s="231">
        <f>W208*H208</f>
        <v>0</v>
      </c>
      <c r="Y208" s="37"/>
      <c r="Z208" s="37"/>
      <c r="AA208" s="37"/>
      <c r="AB208" s="37"/>
      <c r="AC208" s="37"/>
      <c r="AD208" s="37"/>
      <c r="AE208" s="37"/>
      <c r="AR208" s="232" t="s">
        <v>506</v>
      </c>
      <c r="AT208" s="232" t="s">
        <v>145</v>
      </c>
      <c r="AU208" s="232" t="s">
        <v>87</v>
      </c>
      <c r="AY208" s="16" t="s">
        <v>143</v>
      </c>
      <c r="BE208" s="233">
        <f>IF(O208="základní",K208,0)</f>
        <v>0</v>
      </c>
      <c r="BF208" s="233">
        <f>IF(O208="snížená",K208,0)</f>
        <v>0</v>
      </c>
      <c r="BG208" s="233">
        <f>IF(O208="zákl. přenesená",K208,0)</f>
        <v>0</v>
      </c>
      <c r="BH208" s="233">
        <f>IF(O208="sníž. přenesená",K208,0)</f>
        <v>0</v>
      </c>
      <c r="BI208" s="233">
        <f>IF(O208="nulová",K208,0)</f>
        <v>0</v>
      </c>
      <c r="BJ208" s="16" t="s">
        <v>85</v>
      </c>
      <c r="BK208" s="233">
        <f>ROUND(P208*H208,2)</f>
        <v>0</v>
      </c>
      <c r="BL208" s="16" t="s">
        <v>506</v>
      </c>
      <c r="BM208" s="232" t="s">
        <v>1008</v>
      </c>
    </row>
    <row r="209" s="2" customFormat="1">
      <c r="A209" s="37"/>
      <c r="B209" s="38"/>
      <c r="C209" s="39"/>
      <c r="D209" s="234" t="s">
        <v>152</v>
      </c>
      <c r="E209" s="39"/>
      <c r="F209" s="235" t="s">
        <v>1009</v>
      </c>
      <c r="G209" s="39"/>
      <c r="H209" s="39"/>
      <c r="I209" s="236"/>
      <c r="J209" s="236"/>
      <c r="K209" s="39"/>
      <c r="L209" s="39"/>
      <c r="M209" s="43"/>
      <c r="N209" s="237"/>
      <c r="O209" s="238"/>
      <c r="P209" s="90"/>
      <c r="Q209" s="90"/>
      <c r="R209" s="90"/>
      <c r="S209" s="90"/>
      <c r="T209" s="90"/>
      <c r="U209" s="90"/>
      <c r="V209" s="90"/>
      <c r="W209" s="90"/>
      <c r="X209" s="91"/>
      <c r="Y209" s="37"/>
      <c r="Z209" s="37"/>
      <c r="AA209" s="37"/>
      <c r="AB209" s="37"/>
      <c r="AC209" s="37"/>
      <c r="AD209" s="37"/>
      <c r="AE209" s="37"/>
      <c r="AT209" s="16" t="s">
        <v>152</v>
      </c>
      <c r="AU209" s="16" t="s">
        <v>87</v>
      </c>
    </row>
    <row r="210" s="2" customFormat="1">
      <c r="A210" s="37"/>
      <c r="B210" s="38"/>
      <c r="C210" s="220" t="s">
        <v>368</v>
      </c>
      <c r="D210" s="220" t="s">
        <v>145</v>
      </c>
      <c r="E210" s="221" t="s">
        <v>1010</v>
      </c>
      <c r="F210" s="222" t="s">
        <v>1011</v>
      </c>
      <c r="G210" s="223" t="s">
        <v>201</v>
      </c>
      <c r="H210" s="224">
        <v>70</v>
      </c>
      <c r="I210" s="225"/>
      <c r="J210" s="225"/>
      <c r="K210" s="226">
        <f>ROUND(P210*H210,2)</f>
        <v>0</v>
      </c>
      <c r="L210" s="222" t="s">
        <v>149</v>
      </c>
      <c r="M210" s="43"/>
      <c r="N210" s="227" t="s">
        <v>1</v>
      </c>
      <c r="O210" s="228" t="s">
        <v>40</v>
      </c>
      <c r="P210" s="229">
        <f>I210+J210</f>
        <v>0</v>
      </c>
      <c r="Q210" s="229">
        <f>ROUND(I210*H210,2)</f>
        <v>0</v>
      </c>
      <c r="R210" s="229">
        <f>ROUND(J210*H210,2)</f>
        <v>0</v>
      </c>
      <c r="S210" s="90"/>
      <c r="T210" s="230">
        <f>S210*H210</f>
        <v>0</v>
      </c>
      <c r="U210" s="230">
        <v>0</v>
      </c>
      <c r="V210" s="230">
        <f>U210*H210</f>
        <v>0</v>
      </c>
      <c r="W210" s="230">
        <v>0</v>
      </c>
      <c r="X210" s="231">
        <f>W210*H210</f>
        <v>0</v>
      </c>
      <c r="Y210" s="37"/>
      <c r="Z210" s="37"/>
      <c r="AA210" s="37"/>
      <c r="AB210" s="37"/>
      <c r="AC210" s="37"/>
      <c r="AD210" s="37"/>
      <c r="AE210" s="37"/>
      <c r="AR210" s="232" t="s">
        <v>506</v>
      </c>
      <c r="AT210" s="232" t="s">
        <v>145</v>
      </c>
      <c r="AU210" s="232" t="s">
        <v>87</v>
      </c>
      <c r="AY210" s="16" t="s">
        <v>143</v>
      </c>
      <c r="BE210" s="233">
        <f>IF(O210="základní",K210,0)</f>
        <v>0</v>
      </c>
      <c r="BF210" s="233">
        <f>IF(O210="snížená",K210,0)</f>
        <v>0</v>
      </c>
      <c r="BG210" s="233">
        <f>IF(O210="zákl. přenesená",K210,0)</f>
        <v>0</v>
      </c>
      <c r="BH210" s="233">
        <f>IF(O210="sníž. přenesená",K210,0)</f>
        <v>0</v>
      </c>
      <c r="BI210" s="233">
        <f>IF(O210="nulová",K210,0)</f>
        <v>0</v>
      </c>
      <c r="BJ210" s="16" t="s">
        <v>85</v>
      </c>
      <c r="BK210" s="233">
        <f>ROUND(P210*H210,2)</f>
        <v>0</v>
      </c>
      <c r="BL210" s="16" t="s">
        <v>506</v>
      </c>
      <c r="BM210" s="232" t="s">
        <v>1012</v>
      </c>
    </row>
    <row r="211" s="2" customFormat="1">
      <c r="A211" s="37"/>
      <c r="B211" s="38"/>
      <c r="C211" s="39"/>
      <c r="D211" s="234" t="s">
        <v>152</v>
      </c>
      <c r="E211" s="39"/>
      <c r="F211" s="235" t="s">
        <v>1013</v>
      </c>
      <c r="G211" s="39"/>
      <c r="H211" s="39"/>
      <c r="I211" s="236"/>
      <c r="J211" s="236"/>
      <c r="K211" s="39"/>
      <c r="L211" s="39"/>
      <c r="M211" s="43"/>
      <c r="N211" s="237"/>
      <c r="O211" s="238"/>
      <c r="P211" s="90"/>
      <c r="Q211" s="90"/>
      <c r="R211" s="90"/>
      <c r="S211" s="90"/>
      <c r="T211" s="90"/>
      <c r="U211" s="90"/>
      <c r="V211" s="90"/>
      <c r="W211" s="90"/>
      <c r="X211" s="91"/>
      <c r="Y211" s="37"/>
      <c r="Z211" s="37"/>
      <c r="AA211" s="37"/>
      <c r="AB211" s="37"/>
      <c r="AC211" s="37"/>
      <c r="AD211" s="37"/>
      <c r="AE211" s="37"/>
      <c r="AT211" s="16" t="s">
        <v>152</v>
      </c>
      <c r="AU211" s="16" t="s">
        <v>87</v>
      </c>
    </row>
    <row r="212" s="2" customFormat="1" ht="33" customHeight="1">
      <c r="A212" s="37"/>
      <c r="B212" s="38"/>
      <c r="C212" s="220" t="s">
        <v>460</v>
      </c>
      <c r="D212" s="220" t="s">
        <v>145</v>
      </c>
      <c r="E212" s="221" t="s">
        <v>1014</v>
      </c>
      <c r="F212" s="222" t="s">
        <v>1015</v>
      </c>
      <c r="G212" s="223" t="s">
        <v>223</v>
      </c>
      <c r="H212" s="224">
        <v>2.8069999999999999</v>
      </c>
      <c r="I212" s="225"/>
      <c r="J212" s="225"/>
      <c r="K212" s="226">
        <f>ROUND(P212*H212,2)</f>
        <v>0</v>
      </c>
      <c r="L212" s="222" t="s">
        <v>149</v>
      </c>
      <c r="M212" s="43"/>
      <c r="N212" s="227" t="s">
        <v>1</v>
      </c>
      <c r="O212" s="228" t="s">
        <v>40</v>
      </c>
      <c r="P212" s="229">
        <f>I212+J212</f>
        <v>0</v>
      </c>
      <c r="Q212" s="229">
        <f>ROUND(I212*H212,2)</f>
        <v>0</v>
      </c>
      <c r="R212" s="229">
        <f>ROUND(J212*H212,2)</f>
        <v>0</v>
      </c>
      <c r="S212" s="90"/>
      <c r="T212" s="230">
        <f>S212*H212</f>
        <v>0</v>
      </c>
      <c r="U212" s="230">
        <v>0</v>
      </c>
      <c r="V212" s="230">
        <f>U212*H212</f>
        <v>0</v>
      </c>
      <c r="W212" s="230">
        <v>0</v>
      </c>
      <c r="X212" s="231">
        <f>W212*H212</f>
        <v>0</v>
      </c>
      <c r="Y212" s="37"/>
      <c r="Z212" s="37"/>
      <c r="AA212" s="37"/>
      <c r="AB212" s="37"/>
      <c r="AC212" s="37"/>
      <c r="AD212" s="37"/>
      <c r="AE212" s="37"/>
      <c r="AR212" s="232" t="s">
        <v>506</v>
      </c>
      <c r="AT212" s="232" t="s">
        <v>145</v>
      </c>
      <c r="AU212" s="232" t="s">
        <v>87</v>
      </c>
      <c r="AY212" s="16" t="s">
        <v>143</v>
      </c>
      <c r="BE212" s="233">
        <f>IF(O212="základní",K212,0)</f>
        <v>0</v>
      </c>
      <c r="BF212" s="233">
        <f>IF(O212="snížená",K212,0)</f>
        <v>0</v>
      </c>
      <c r="BG212" s="233">
        <f>IF(O212="zákl. přenesená",K212,0)</f>
        <v>0</v>
      </c>
      <c r="BH212" s="233">
        <f>IF(O212="sníž. přenesená",K212,0)</f>
        <v>0</v>
      </c>
      <c r="BI212" s="233">
        <f>IF(O212="nulová",K212,0)</f>
        <v>0</v>
      </c>
      <c r="BJ212" s="16" t="s">
        <v>85</v>
      </c>
      <c r="BK212" s="233">
        <f>ROUND(P212*H212,2)</f>
        <v>0</v>
      </c>
      <c r="BL212" s="16" t="s">
        <v>506</v>
      </c>
      <c r="BM212" s="232" t="s">
        <v>1016</v>
      </c>
    </row>
    <row r="213" s="2" customFormat="1">
      <c r="A213" s="37"/>
      <c r="B213" s="38"/>
      <c r="C213" s="39"/>
      <c r="D213" s="234" t="s">
        <v>152</v>
      </c>
      <c r="E213" s="39"/>
      <c r="F213" s="235" t="s">
        <v>1017</v>
      </c>
      <c r="G213" s="39"/>
      <c r="H213" s="39"/>
      <c r="I213" s="236"/>
      <c r="J213" s="236"/>
      <c r="K213" s="39"/>
      <c r="L213" s="39"/>
      <c r="M213" s="43"/>
      <c r="N213" s="237"/>
      <c r="O213" s="238"/>
      <c r="P213" s="90"/>
      <c r="Q213" s="90"/>
      <c r="R213" s="90"/>
      <c r="S213" s="90"/>
      <c r="T213" s="90"/>
      <c r="U213" s="90"/>
      <c r="V213" s="90"/>
      <c r="W213" s="90"/>
      <c r="X213" s="91"/>
      <c r="Y213" s="37"/>
      <c r="Z213" s="37"/>
      <c r="AA213" s="37"/>
      <c r="AB213" s="37"/>
      <c r="AC213" s="37"/>
      <c r="AD213" s="37"/>
      <c r="AE213" s="37"/>
      <c r="AT213" s="16" t="s">
        <v>152</v>
      </c>
      <c r="AU213" s="16" t="s">
        <v>87</v>
      </c>
    </row>
    <row r="214" s="2" customFormat="1">
      <c r="A214" s="37"/>
      <c r="B214" s="38"/>
      <c r="C214" s="39"/>
      <c r="D214" s="234" t="s">
        <v>154</v>
      </c>
      <c r="E214" s="39"/>
      <c r="F214" s="239" t="s">
        <v>1018</v>
      </c>
      <c r="G214" s="39"/>
      <c r="H214" s="39"/>
      <c r="I214" s="236"/>
      <c r="J214" s="236"/>
      <c r="K214" s="39"/>
      <c r="L214" s="39"/>
      <c r="M214" s="43"/>
      <c r="N214" s="237"/>
      <c r="O214" s="238"/>
      <c r="P214" s="90"/>
      <c r="Q214" s="90"/>
      <c r="R214" s="90"/>
      <c r="S214" s="90"/>
      <c r="T214" s="90"/>
      <c r="U214" s="90"/>
      <c r="V214" s="90"/>
      <c r="W214" s="90"/>
      <c r="X214" s="91"/>
      <c r="Y214" s="37"/>
      <c r="Z214" s="37"/>
      <c r="AA214" s="37"/>
      <c r="AB214" s="37"/>
      <c r="AC214" s="37"/>
      <c r="AD214" s="37"/>
      <c r="AE214" s="37"/>
      <c r="AT214" s="16" t="s">
        <v>154</v>
      </c>
      <c r="AU214" s="16" t="s">
        <v>87</v>
      </c>
    </row>
    <row r="215" s="2" customFormat="1">
      <c r="A215" s="37"/>
      <c r="B215" s="38"/>
      <c r="C215" s="220" t="s">
        <v>466</v>
      </c>
      <c r="D215" s="220" t="s">
        <v>145</v>
      </c>
      <c r="E215" s="221" t="s">
        <v>1019</v>
      </c>
      <c r="F215" s="222" t="s">
        <v>1020</v>
      </c>
      <c r="G215" s="223" t="s">
        <v>223</v>
      </c>
      <c r="H215" s="224">
        <v>67.367999999999995</v>
      </c>
      <c r="I215" s="225"/>
      <c r="J215" s="225"/>
      <c r="K215" s="226">
        <f>ROUND(P215*H215,2)</f>
        <v>0</v>
      </c>
      <c r="L215" s="222" t="s">
        <v>149</v>
      </c>
      <c r="M215" s="43"/>
      <c r="N215" s="227" t="s">
        <v>1</v>
      </c>
      <c r="O215" s="228" t="s">
        <v>40</v>
      </c>
      <c r="P215" s="229">
        <f>I215+J215</f>
        <v>0</v>
      </c>
      <c r="Q215" s="229">
        <f>ROUND(I215*H215,2)</f>
        <v>0</v>
      </c>
      <c r="R215" s="229">
        <f>ROUND(J215*H215,2)</f>
        <v>0</v>
      </c>
      <c r="S215" s="90"/>
      <c r="T215" s="230">
        <f>S215*H215</f>
        <v>0</v>
      </c>
      <c r="U215" s="230">
        <v>0</v>
      </c>
      <c r="V215" s="230">
        <f>U215*H215</f>
        <v>0</v>
      </c>
      <c r="W215" s="230">
        <v>0</v>
      </c>
      <c r="X215" s="231">
        <f>W215*H215</f>
        <v>0</v>
      </c>
      <c r="Y215" s="37"/>
      <c r="Z215" s="37"/>
      <c r="AA215" s="37"/>
      <c r="AB215" s="37"/>
      <c r="AC215" s="37"/>
      <c r="AD215" s="37"/>
      <c r="AE215" s="37"/>
      <c r="AR215" s="232" t="s">
        <v>506</v>
      </c>
      <c r="AT215" s="232" t="s">
        <v>145</v>
      </c>
      <c r="AU215" s="232" t="s">
        <v>87</v>
      </c>
      <c r="AY215" s="16" t="s">
        <v>143</v>
      </c>
      <c r="BE215" s="233">
        <f>IF(O215="základní",K215,0)</f>
        <v>0</v>
      </c>
      <c r="BF215" s="233">
        <f>IF(O215="snížená",K215,0)</f>
        <v>0</v>
      </c>
      <c r="BG215" s="233">
        <f>IF(O215="zákl. přenesená",K215,0)</f>
        <v>0</v>
      </c>
      <c r="BH215" s="233">
        <f>IF(O215="sníž. přenesená",K215,0)</f>
        <v>0</v>
      </c>
      <c r="BI215" s="233">
        <f>IF(O215="nulová",K215,0)</f>
        <v>0</v>
      </c>
      <c r="BJ215" s="16" t="s">
        <v>85</v>
      </c>
      <c r="BK215" s="233">
        <f>ROUND(P215*H215,2)</f>
        <v>0</v>
      </c>
      <c r="BL215" s="16" t="s">
        <v>506</v>
      </c>
      <c r="BM215" s="232" t="s">
        <v>1021</v>
      </c>
    </row>
    <row r="216" s="2" customFormat="1">
      <c r="A216" s="37"/>
      <c r="B216" s="38"/>
      <c r="C216" s="39"/>
      <c r="D216" s="234" t="s">
        <v>152</v>
      </c>
      <c r="E216" s="39"/>
      <c r="F216" s="235" t="s">
        <v>1022</v>
      </c>
      <c r="G216" s="39"/>
      <c r="H216" s="39"/>
      <c r="I216" s="236"/>
      <c r="J216" s="236"/>
      <c r="K216" s="39"/>
      <c r="L216" s="39"/>
      <c r="M216" s="43"/>
      <c r="N216" s="237"/>
      <c r="O216" s="238"/>
      <c r="P216" s="90"/>
      <c r="Q216" s="90"/>
      <c r="R216" s="90"/>
      <c r="S216" s="90"/>
      <c r="T216" s="90"/>
      <c r="U216" s="90"/>
      <c r="V216" s="90"/>
      <c r="W216" s="90"/>
      <c r="X216" s="91"/>
      <c r="Y216" s="37"/>
      <c r="Z216" s="37"/>
      <c r="AA216" s="37"/>
      <c r="AB216" s="37"/>
      <c r="AC216" s="37"/>
      <c r="AD216" s="37"/>
      <c r="AE216" s="37"/>
      <c r="AT216" s="16" t="s">
        <v>152</v>
      </c>
      <c r="AU216" s="16" t="s">
        <v>87</v>
      </c>
    </row>
    <row r="217" s="2" customFormat="1">
      <c r="A217" s="37"/>
      <c r="B217" s="38"/>
      <c r="C217" s="39"/>
      <c r="D217" s="234" t="s">
        <v>154</v>
      </c>
      <c r="E217" s="39"/>
      <c r="F217" s="239" t="s">
        <v>1018</v>
      </c>
      <c r="G217" s="39"/>
      <c r="H217" s="39"/>
      <c r="I217" s="236"/>
      <c r="J217" s="236"/>
      <c r="K217" s="39"/>
      <c r="L217" s="39"/>
      <c r="M217" s="43"/>
      <c r="N217" s="237"/>
      <c r="O217" s="238"/>
      <c r="P217" s="90"/>
      <c r="Q217" s="90"/>
      <c r="R217" s="90"/>
      <c r="S217" s="90"/>
      <c r="T217" s="90"/>
      <c r="U217" s="90"/>
      <c r="V217" s="90"/>
      <c r="W217" s="90"/>
      <c r="X217" s="91"/>
      <c r="Y217" s="37"/>
      <c r="Z217" s="37"/>
      <c r="AA217" s="37"/>
      <c r="AB217" s="37"/>
      <c r="AC217" s="37"/>
      <c r="AD217" s="37"/>
      <c r="AE217" s="37"/>
      <c r="AT217" s="16" t="s">
        <v>154</v>
      </c>
      <c r="AU217" s="16" t="s">
        <v>87</v>
      </c>
    </row>
    <row r="218" s="2" customFormat="1">
      <c r="A218" s="37"/>
      <c r="B218" s="38"/>
      <c r="C218" s="39"/>
      <c r="D218" s="234" t="s">
        <v>161</v>
      </c>
      <c r="E218" s="39"/>
      <c r="F218" s="239" t="s">
        <v>1023</v>
      </c>
      <c r="G218" s="39"/>
      <c r="H218" s="39"/>
      <c r="I218" s="236"/>
      <c r="J218" s="236"/>
      <c r="K218" s="39"/>
      <c r="L218" s="39"/>
      <c r="M218" s="43"/>
      <c r="N218" s="237"/>
      <c r="O218" s="238"/>
      <c r="P218" s="90"/>
      <c r="Q218" s="90"/>
      <c r="R218" s="90"/>
      <c r="S218" s="90"/>
      <c r="T218" s="90"/>
      <c r="U218" s="90"/>
      <c r="V218" s="90"/>
      <c r="W218" s="90"/>
      <c r="X218" s="91"/>
      <c r="Y218" s="37"/>
      <c r="Z218" s="37"/>
      <c r="AA218" s="37"/>
      <c r="AB218" s="37"/>
      <c r="AC218" s="37"/>
      <c r="AD218" s="37"/>
      <c r="AE218" s="37"/>
      <c r="AT218" s="16" t="s">
        <v>161</v>
      </c>
      <c r="AU218" s="16" t="s">
        <v>87</v>
      </c>
    </row>
    <row r="219" s="13" customFormat="1">
      <c r="A219" s="13"/>
      <c r="B219" s="240"/>
      <c r="C219" s="241"/>
      <c r="D219" s="234" t="s">
        <v>236</v>
      </c>
      <c r="E219" s="242" t="s">
        <v>1</v>
      </c>
      <c r="F219" s="243" t="s">
        <v>1024</v>
      </c>
      <c r="G219" s="241"/>
      <c r="H219" s="244">
        <v>67.367999999999995</v>
      </c>
      <c r="I219" s="245"/>
      <c r="J219" s="245"/>
      <c r="K219" s="241"/>
      <c r="L219" s="241"/>
      <c r="M219" s="246"/>
      <c r="N219" s="247"/>
      <c r="O219" s="248"/>
      <c r="P219" s="248"/>
      <c r="Q219" s="248"/>
      <c r="R219" s="248"/>
      <c r="S219" s="248"/>
      <c r="T219" s="248"/>
      <c r="U219" s="248"/>
      <c r="V219" s="248"/>
      <c r="W219" s="248"/>
      <c r="X219" s="249"/>
      <c r="Y219" s="13"/>
      <c r="Z219" s="13"/>
      <c r="AA219" s="13"/>
      <c r="AB219" s="13"/>
      <c r="AC219" s="13"/>
      <c r="AD219" s="13"/>
      <c r="AE219" s="13"/>
      <c r="AT219" s="250" t="s">
        <v>236</v>
      </c>
      <c r="AU219" s="250" t="s">
        <v>87</v>
      </c>
      <c r="AV219" s="13" t="s">
        <v>87</v>
      </c>
      <c r="AW219" s="13" t="s">
        <v>5</v>
      </c>
      <c r="AX219" s="13" t="s">
        <v>85</v>
      </c>
      <c r="AY219" s="250" t="s">
        <v>143</v>
      </c>
    </row>
    <row r="220" s="2" customFormat="1">
      <c r="A220" s="37"/>
      <c r="B220" s="38"/>
      <c r="C220" s="220" t="s">
        <v>472</v>
      </c>
      <c r="D220" s="220" t="s">
        <v>145</v>
      </c>
      <c r="E220" s="221" t="s">
        <v>1025</v>
      </c>
      <c r="F220" s="222" t="s">
        <v>1026</v>
      </c>
      <c r="G220" s="223" t="s">
        <v>311</v>
      </c>
      <c r="H220" s="224">
        <v>5.3330000000000002</v>
      </c>
      <c r="I220" s="225"/>
      <c r="J220" s="225"/>
      <c r="K220" s="226">
        <f>ROUND(P220*H220,2)</f>
        <v>0</v>
      </c>
      <c r="L220" s="222" t="s">
        <v>149</v>
      </c>
      <c r="M220" s="43"/>
      <c r="N220" s="227" t="s">
        <v>1</v>
      </c>
      <c r="O220" s="228" t="s">
        <v>40</v>
      </c>
      <c r="P220" s="229">
        <f>I220+J220</f>
        <v>0</v>
      </c>
      <c r="Q220" s="229">
        <f>ROUND(I220*H220,2)</f>
        <v>0</v>
      </c>
      <c r="R220" s="229">
        <f>ROUND(J220*H220,2)</f>
        <v>0</v>
      </c>
      <c r="S220" s="90"/>
      <c r="T220" s="230">
        <f>S220*H220</f>
        <v>0</v>
      </c>
      <c r="U220" s="230">
        <v>0</v>
      </c>
      <c r="V220" s="230">
        <f>U220*H220</f>
        <v>0</v>
      </c>
      <c r="W220" s="230">
        <v>0</v>
      </c>
      <c r="X220" s="231">
        <f>W220*H220</f>
        <v>0</v>
      </c>
      <c r="Y220" s="37"/>
      <c r="Z220" s="37"/>
      <c r="AA220" s="37"/>
      <c r="AB220" s="37"/>
      <c r="AC220" s="37"/>
      <c r="AD220" s="37"/>
      <c r="AE220" s="37"/>
      <c r="AR220" s="232" t="s">
        <v>506</v>
      </c>
      <c r="AT220" s="232" t="s">
        <v>145</v>
      </c>
      <c r="AU220" s="232" t="s">
        <v>87</v>
      </c>
      <c r="AY220" s="16" t="s">
        <v>143</v>
      </c>
      <c r="BE220" s="233">
        <f>IF(O220="základní",K220,0)</f>
        <v>0</v>
      </c>
      <c r="BF220" s="233">
        <f>IF(O220="snížená",K220,0)</f>
        <v>0</v>
      </c>
      <c r="BG220" s="233">
        <f>IF(O220="zákl. přenesená",K220,0)</f>
        <v>0</v>
      </c>
      <c r="BH220" s="233">
        <f>IF(O220="sníž. přenesená",K220,0)</f>
        <v>0</v>
      </c>
      <c r="BI220" s="233">
        <f>IF(O220="nulová",K220,0)</f>
        <v>0</v>
      </c>
      <c r="BJ220" s="16" t="s">
        <v>85</v>
      </c>
      <c r="BK220" s="233">
        <f>ROUND(P220*H220,2)</f>
        <v>0</v>
      </c>
      <c r="BL220" s="16" t="s">
        <v>506</v>
      </c>
      <c r="BM220" s="232" t="s">
        <v>1027</v>
      </c>
    </row>
    <row r="221" s="2" customFormat="1">
      <c r="A221" s="37"/>
      <c r="B221" s="38"/>
      <c r="C221" s="39"/>
      <c r="D221" s="234" t="s">
        <v>152</v>
      </c>
      <c r="E221" s="39"/>
      <c r="F221" s="235" t="s">
        <v>1028</v>
      </c>
      <c r="G221" s="39"/>
      <c r="H221" s="39"/>
      <c r="I221" s="236"/>
      <c r="J221" s="236"/>
      <c r="K221" s="39"/>
      <c r="L221" s="39"/>
      <c r="M221" s="43"/>
      <c r="N221" s="237"/>
      <c r="O221" s="238"/>
      <c r="P221" s="90"/>
      <c r="Q221" s="90"/>
      <c r="R221" s="90"/>
      <c r="S221" s="90"/>
      <c r="T221" s="90"/>
      <c r="U221" s="90"/>
      <c r="V221" s="90"/>
      <c r="W221" s="90"/>
      <c r="X221" s="91"/>
      <c r="Y221" s="37"/>
      <c r="Z221" s="37"/>
      <c r="AA221" s="37"/>
      <c r="AB221" s="37"/>
      <c r="AC221" s="37"/>
      <c r="AD221" s="37"/>
      <c r="AE221" s="37"/>
      <c r="AT221" s="16" t="s">
        <v>152</v>
      </c>
      <c r="AU221" s="16" t="s">
        <v>87</v>
      </c>
    </row>
    <row r="222" s="2" customFormat="1">
      <c r="A222" s="37"/>
      <c r="B222" s="38"/>
      <c r="C222" s="39"/>
      <c r="D222" s="234" t="s">
        <v>154</v>
      </c>
      <c r="E222" s="39"/>
      <c r="F222" s="239" t="s">
        <v>1029</v>
      </c>
      <c r="G222" s="39"/>
      <c r="H222" s="39"/>
      <c r="I222" s="236"/>
      <c r="J222" s="236"/>
      <c r="K222" s="39"/>
      <c r="L222" s="39"/>
      <c r="M222" s="43"/>
      <c r="N222" s="237"/>
      <c r="O222" s="238"/>
      <c r="P222" s="90"/>
      <c r="Q222" s="90"/>
      <c r="R222" s="90"/>
      <c r="S222" s="90"/>
      <c r="T222" s="90"/>
      <c r="U222" s="90"/>
      <c r="V222" s="90"/>
      <c r="W222" s="90"/>
      <c r="X222" s="91"/>
      <c r="Y222" s="37"/>
      <c r="Z222" s="37"/>
      <c r="AA222" s="37"/>
      <c r="AB222" s="37"/>
      <c r="AC222" s="37"/>
      <c r="AD222" s="37"/>
      <c r="AE222" s="37"/>
      <c r="AT222" s="16" t="s">
        <v>154</v>
      </c>
      <c r="AU222" s="16" t="s">
        <v>87</v>
      </c>
    </row>
    <row r="223" s="2" customFormat="1">
      <c r="A223" s="37"/>
      <c r="B223" s="38"/>
      <c r="C223" s="39"/>
      <c r="D223" s="234" t="s">
        <v>161</v>
      </c>
      <c r="E223" s="39"/>
      <c r="F223" s="239" t="s">
        <v>1030</v>
      </c>
      <c r="G223" s="39"/>
      <c r="H223" s="39"/>
      <c r="I223" s="236"/>
      <c r="J223" s="236"/>
      <c r="K223" s="39"/>
      <c r="L223" s="39"/>
      <c r="M223" s="43"/>
      <c r="N223" s="237"/>
      <c r="O223" s="238"/>
      <c r="P223" s="90"/>
      <c r="Q223" s="90"/>
      <c r="R223" s="90"/>
      <c r="S223" s="90"/>
      <c r="T223" s="90"/>
      <c r="U223" s="90"/>
      <c r="V223" s="90"/>
      <c r="W223" s="90"/>
      <c r="X223" s="91"/>
      <c r="Y223" s="37"/>
      <c r="Z223" s="37"/>
      <c r="AA223" s="37"/>
      <c r="AB223" s="37"/>
      <c r="AC223" s="37"/>
      <c r="AD223" s="37"/>
      <c r="AE223" s="37"/>
      <c r="AT223" s="16" t="s">
        <v>161</v>
      </c>
      <c r="AU223" s="16" t="s">
        <v>87</v>
      </c>
    </row>
    <row r="224" s="13" customFormat="1">
      <c r="A224" s="13"/>
      <c r="B224" s="240"/>
      <c r="C224" s="241"/>
      <c r="D224" s="234" t="s">
        <v>236</v>
      </c>
      <c r="E224" s="242" t="s">
        <v>1</v>
      </c>
      <c r="F224" s="243" t="s">
        <v>1031</v>
      </c>
      <c r="G224" s="241"/>
      <c r="H224" s="244">
        <v>5.3330000000000002</v>
      </c>
      <c r="I224" s="245"/>
      <c r="J224" s="245"/>
      <c r="K224" s="241"/>
      <c r="L224" s="241"/>
      <c r="M224" s="246"/>
      <c r="N224" s="247"/>
      <c r="O224" s="248"/>
      <c r="P224" s="248"/>
      <c r="Q224" s="248"/>
      <c r="R224" s="248"/>
      <c r="S224" s="248"/>
      <c r="T224" s="248"/>
      <c r="U224" s="248"/>
      <c r="V224" s="248"/>
      <c r="W224" s="248"/>
      <c r="X224" s="249"/>
      <c r="Y224" s="13"/>
      <c r="Z224" s="13"/>
      <c r="AA224" s="13"/>
      <c r="AB224" s="13"/>
      <c r="AC224" s="13"/>
      <c r="AD224" s="13"/>
      <c r="AE224" s="13"/>
      <c r="AT224" s="250" t="s">
        <v>236</v>
      </c>
      <c r="AU224" s="250" t="s">
        <v>87</v>
      </c>
      <c r="AV224" s="13" t="s">
        <v>87</v>
      </c>
      <c r="AW224" s="13" t="s">
        <v>5</v>
      </c>
      <c r="AX224" s="13" t="s">
        <v>85</v>
      </c>
      <c r="AY224" s="250" t="s">
        <v>143</v>
      </c>
    </row>
    <row r="225" s="2" customFormat="1">
      <c r="A225" s="37"/>
      <c r="B225" s="38"/>
      <c r="C225" s="220" t="s">
        <v>476</v>
      </c>
      <c r="D225" s="220" t="s">
        <v>145</v>
      </c>
      <c r="E225" s="221" t="s">
        <v>1032</v>
      </c>
      <c r="F225" s="222" t="s">
        <v>1033</v>
      </c>
      <c r="G225" s="223" t="s">
        <v>223</v>
      </c>
      <c r="H225" s="224">
        <v>2.8069999999999999</v>
      </c>
      <c r="I225" s="225"/>
      <c r="J225" s="225"/>
      <c r="K225" s="226">
        <f>ROUND(P225*H225,2)</f>
        <v>0</v>
      </c>
      <c r="L225" s="222" t="s">
        <v>149</v>
      </c>
      <c r="M225" s="43"/>
      <c r="N225" s="227" t="s">
        <v>1</v>
      </c>
      <c r="O225" s="228" t="s">
        <v>40</v>
      </c>
      <c r="P225" s="229">
        <f>I225+J225</f>
        <v>0</v>
      </c>
      <c r="Q225" s="229">
        <f>ROUND(I225*H225,2)</f>
        <v>0</v>
      </c>
      <c r="R225" s="229">
        <f>ROUND(J225*H225,2)</f>
        <v>0</v>
      </c>
      <c r="S225" s="90"/>
      <c r="T225" s="230">
        <f>S225*H225</f>
        <v>0</v>
      </c>
      <c r="U225" s="230">
        <v>0</v>
      </c>
      <c r="V225" s="230">
        <f>U225*H225</f>
        <v>0</v>
      </c>
      <c r="W225" s="230">
        <v>0</v>
      </c>
      <c r="X225" s="231">
        <f>W225*H225</f>
        <v>0</v>
      </c>
      <c r="Y225" s="37"/>
      <c r="Z225" s="37"/>
      <c r="AA225" s="37"/>
      <c r="AB225" s="37"/>
      <c r="AC225" s="37"/>
      <c r="AD225" s="37"/>
      <c r="AE225" s="37"/>
      <c r="AR225" s="232" t="s">
        <v>506</v>
      </c>
      <c r="AT225" s="232" t="s">
        <v>145</v>
      </c>
      <c r="AU225" s="232" t="s">
        <v>87</v>
      </c>
      <c r="AY225" s="16" t="s">
        <v>143</v>
      </c>
      <c r="BE225" s="233">
        <f>IF(O225="základní",K225,0)</f>
        <v>0</v>
      </c>
      <c r="BF225" s="233">
        <f>IF(O225="snížená",K225,0)</f>
        <v>0</v>
      </c>
      <c r="BG225" s="233">
        <f>IF(O225="zákl. přenesená",K225,0)</f>
        <v>0</v>
      </c>
      <c r="BH225" s="233">
        <f>IF(O225="sníž. přenesená",K225,0)</f>
        <v>0</v>
      </c>
      <c r="BI225" s="233">
        <f>IF(O225="nulová",K225,0)</f>
        <v>0</v>
      </c>
      <c r="BJ225" s="16" t="s">
        <v>85</v>
      </c>
      <c r="BK225" s="233">
        <f>ROUND(P225*H225,2)</f>
        <v>0</v>
      </c>
      <c r="BL225" s="16" t="s">
        <v>506</v>
      </c>
      <c r="BM225" s="232" t="s">
        <v>1034</v>
      </c>
    </row>
    <row r="226" s="2" customFormat="1">
      <c r="A226" s="37"/>
      <c r="B226" s="38"/>
      <c r="C226" s="39"/>
      <c r="D226" s="234" t="s">
        <v>152</v>
      </c>
      <c r="E226" s="39"/>
      <c r="F226" s="235" t="s">
        <v>1035</v>
      </c>
      <c r="G226" s="39"/>
      <c r="H226" s="39"/>
      <c r="I226" s="236"/>
      <c r="J226" s="236"/>
      <c r="K226" s="39"/>
      <c r="L226" s="39"/>
      <c r="M226" s="43"/>
      <c r="N226" s="237"/>
      <c r="O226" s="238"/>
      <c r="P226" s="90"/>
      <c r="Q226" s="90"/>
      <c r="R226" s="90"/>
      <c r="S226" s="90"/>
      <c r="T226" s="90"/>
      <c r="U226" s="90"/>
      <c r="V226" s="90"/>
      <c r="W226" s="90"/>
      <c r="X226" s="91"/>
      <c r="Y226" s="37"/>
      <c r="Z226" s="37"/>
      <c r="AA226" s="37"/>
      <c r="AB226" s="37"/>
      <c r="AC226" s="37"/>
      <c r="AD226" s="37"/>
      <c r="AE226" s="37"/>
      <c r="AT226" s="16" t="s">
        <v>152</v>
      </c>
      <c r="AU226" s="16" t="s">
        <v>87</v>
      </c>
    </row>
    <row r="227" s="2" customFormat="1">
      <c r="A227" s="37"/>
      <c r="B227" s="38"/>
      <c r="C227" s="220" t="s">
        <v>373</v>
      </c>
      <c r="D227" s="220" t="s">
        <v>145</v>
      </c>
      <c r="E227" s="221" t="s">
        <v>1036</v>
      </c>
      <c r="F227" s="222" t="s">
        <v>1037</v>
      </c>
      <c r="G227" s="223" t="s">
        <v>223</v>
      </c>
      <c r="H227" s="224">
        <v>0.216</v>
      </c>
      <c r="I227" s="225"/>
      <c r="J227" s="225"/>
      <c r="K227" s="226">
        <f>ROUND(P227*H227,2)</f>
        <v>0</v>
      </c>
      <c r="L227" s="222" t="s">
        <v>149</v>
      </c>
      <c r="M227" s="43"/>
      <c r="N227" s="227" t="s">
        <v>1</v>
      </c>
      <c r="O227" s="228" t="s">
        <v>40</v>
      </c>
      <c r="P227" s="229">
        <f>I227+J227</f>
        <v>0</v>
      </c>
      <c r="Q227" s="229">
        <f>ROUND(I227*H227,2)</f>
        <v>0</v>
      </c>
      <c r="R227" s="229">
        <f>ROUND(J227*H227,2)</f>
        <v>0</v>
      </c>
      <c r="S227" s="90"/>
      <c r="T227" s="230">
        <f>S227*H227</f>
        <v>0</v>
      </c>
      <c r="U227" s="230">
        <v>0</v>
      </c>
      <c r="V227" s="230">
        <f>U227*H227</f>
        <v>0</v>
      </c>
      <c r="W227" s="230">
        <v>0</v>
      </c>
      <c r="X227" s="231">
        <f>W227*H227</f>
        <v>0</v>
      </c>
      <c r="Y227" s="37"/>
      <c r="Z227" s="37"/>
      <c r="AA227" s="37"/>
      <c r="AB227" s="37"/>
      <c r="AC227" s="37"/>
      <c r="AD227" s="37"/>
      <c r="AE227" s="37"/>
      <c r="AR227" s="232" t="s">
        <v>506</v>
      </c>
      <c r="AT227" s="232" t="s">
        <v>145</v>
      </c>
      <c r="AU227" s="232" t="s">
        <v>87</v>
      </c>
      <c r="AY227" s="16" t="s">
        <v>143</v>
      </c>
      <c r="BE227" s="233">
        <f>IF(O227="základní",K227,0)</f>
        <v>0</v>
      </c>
      <c r="BF227" s="233">
        <f>IF(O227="snížená",K227,0)</f>
        <v>0</v>
      </c>
      <c r="BG227" s="233">
        <f>IF(O227="zákl. přenesená",K227,0)</f>
        <v>0</v>
      </c>
      <c r="BH227" s="233">
        <f>IF(O227="sníž. přenesená",K227,0)</f>
        <v>0</v>
      </c>
      <c r="BI227" s="233">
        <f>IF(O227="nulová",K227,0)</f>
        <v>0</v>
      </c>
      <c r="BJ227" s="16" t="s">
        <v>85</v>
      </c>
      <c r="BK227" s="233">
        <f>ROUND(P227*H227,2)</f>
        <v>0</v>
      </c>
      <c r="BL227" s="16" t="s">
        <v>506</v>
      </c>
      <c r="BM227" s="232" t="s">
        <v>1038</v>
      </c>
    </row>
    <row r="228" s="2" customFormat="1">
      <c r="A228" s="37"/>
      <c r="B228" s="38"/>
      <c r="C228" s="39"/>
      <c r="D228" s="234" t="s">
        <v>152</v>
      </c>
      <c r="E228" s="39"/>
      <c r="F228" s="235" t="s">
        <v>1039</v>
      </c>
      <c r="G228" s="39"/>
      <c r="H228" s="39"/>
      <c r="I228" s="236"/>
      <c r="J228" s="236"/>
      <c r="K228" s="39"/>
      <c r="L228" s="39"/>
      <c r="M228" s="43"/>
      <c r="N228" s="237"/>
      <c r="O228" s="238"/>
      <c r="P228" s="90"/>
      <c r="Q228" s="90"/>
      <c r="R228" s="90"/>
      <c r="S228" s="90"/>
      <c r="T228" s="90"/>
      <c r="U228" s="90"/>
      <c r="V228" s="90"/>
      <c r="W228" s="90"/>
      <c r="X228" s="91"/>
      <c r="Y228" s="37"/>
      <c r="Z228" s="37"/>
      <c r="AA228" s="37"/>
      <c r="AB228" s="37"/>
      <c r="AC228" s="37"/>
      <c r="AD228" s="37"/>
      <c r="AE228" s="37"/>
      <c r="AT228" s="16" t="s">
        <v>152</v>
      </c>
      <c r="AU228" s="16" t="s">
        <v>87</v>
      </c>
    </row>
    <row r="229" s="2" customFormat="1">
      <c r="A229" s="37"/>
      <c r="B229" s="38"/>
      <c r="C229" s="39"/>
      <c r="D229" s="234" t="s">
        <v>154</v>
      </c>
      <c r="E229" s="39"/>
      <c r="F229" s="239" t="s">
        <v>1040</v>
      </c>
      <c r="G229" s="39"/>
      <c r="H229" s="39"/>
      <c r="I229" s="236"/>
      <c r="J229" s="236"/>
      <c r="K229" s="39"/>
      <c r="L229" s="39"/>
      <c r="M229" s="43"/>
      <c r="N229" s="237"/>
      <c r="O229" s="238"/>
      <c r="P229" s="90"/>
      <c r="Q229" s="90"/>
      <c r="R229" s="90"/>
      <c r="S229" s="90"/>
      <c r="T229" s="90"/>
      <c r="U229" s="90"/>
      <c r="V229" s="90"/>
      <c r="W229" s="90"/>
      <c r="X229" s="91"/>
      <c r="Y229" s="37"/>
      <c r="Z229" s="37"/>
      <c r="AA229" s="37"/>
      <c r="AB229" s="37"/>
      <c r="AC229" s="37"/>
      <c r="AD229" s="37"/>
      <c r="AE229" s="37"/>
      <c r="AT229" s="16" t="s">
        <v>154</v>
      </c>
      <c r="AU229" s="16" t="s">
        <v>87</v>
      </c>
    </row>
    <row r="230" s="2" customFormat="1">
      <c r="A230" s="37"/>
      <c r="B230" s="38"/>
      <c r="C230" s="39"/>
      <c r="D230" s="234" t="s">
        <v>161</v>
      </c>
      <c r="E230" s="39"/>
      <c r="F230" s="239" t="s">
        <v>1041</v>
      </c>
      <c r="G230" s="39"/>
      <c r="H230" s="39"/>
      <c r="I230" s="236"/>
      <c r="J230" s="236"/>
      <c r="K230" s="39"/>
      <c r="L230" s="39"/>
      <c r="M230" s="43"/>
      <c r="N230" s="237"/>
      <c r="O230" s="238"/>
      <c r="P230" s="90"/>
      <c r="Q230" s="90"/>
      <c r="R230" s="90"/>
      <c r="S230" s="90"/>
      <c r="T230" s="90"/>
      <c r="U230" s="90"/>
      <c r="V230" s="90"/>
      <c r="W230" s="90"/>
      <c r="X230" s="91"/>
      <c r="Y230" s="37"/>
      <c r="Z230" s="37"/>
      <c r="AA230" s="37"/>
      <c r="AB230" s="37"/>
      <c r="AC230" s="37"/>
      <c r="AD230" s="37"/>
      <c r="AE230" s="37"/>
      <c r="AT230" s="16" t="s">
        <v>161</v>
      </c>
      <c r="AU230" s="16" t="s">
        <v>87</v>
      </c>
    </row>
    <row r="231" s="2" customFormat="1">
      <c r="A231" s="37"/>
      <c r="B231" s="38"/>
      <c r="C231" s="220" t="s">
        <v>379</v>
      </c>
      <c r="D231" s="220" t="s">
        <v>145</v>
      </c>
      <c r="E231" s="221" t="s">
        <v>1042</v>
      </c>
      <c r="F231" s="222" t="s">
        <v>1043</v>
      </c>
      <c r="G231" s="223" t="s">
        <v>201</v>
      </c>
      <c r="H231" s="224">
        <v>186</v>
      </c>
      <c r="I231" s="225"/>
      <c r="J231" s="225"/>
      <c r="K231" s="226">
        <f>ROUND(P231*H231,2)</f>
        <v>0</v>
      </c>
      <c r="L231" s="222" t="s">
        <v>149</v>
      </c>
      <c r="M231" s="43"/>
      <c r="N231" s="227" t="s">
        <v>1</v>
      </c>
      <c r="O231" s="228" t="s">
        <v>40</v>
      </c>
      <c r="P231" s="229">
        <f>I231+J231</f>
        <v>0</v>
      </c>
      <c r="Q231" s="229">
        <f>ROUND(I231*H231,2)</f>
        <v>0</v>
      </c>
      <c r="R231" s="229">
        <f>ROUND(J231*H231,2)</f>
        <v>0</v>
      </c>
      <c r="S231" s="90"/>
      <c r="T231" s="230">
        <f>S231*H231</f>
        <v>0</v>
      </c>
      <c r="U231" s="230">
        <v>0</v>
      </c>
      <c r="V231" s="230">
        <f>U231*H231</f>
        <v>0</v>
      </c>
      <c r="W231" s="230">
        <v>0</v>
      </c>
      <c r="X231" s="231">
        <f>W231*H231</f>
        <v>0</v>
      </c>
      <c r="Y231" s="37"/>
      <c r="Z231" s="37"/>
      <c r="AA231" s="37"/>
      <c r="AB231" s="37"/>
      <c r="AC231" s="37"/>
      <c r="AD231" s="37"/>
      <c r="AE231" s="37"/>
      <c r="AR231" s="232" t="s">
        <v>506</v>
      </c>
      <c r="AT231" s="232" t="s">
        <v>145</v>
      </c>
      <c r="AU231" s="232" t="s">
        <v>87</v>
      </c>
      <c r="AY231" s="16" t="s">
        <v>143</v>
      </c>
      <c r="BE231" s="233">
        <f>IF(O231="základní",K231,0)</f>
        <v>0</v>
      </c>
      <c r="BF231" s="233">
        <f>IF(O231="snížená",K231,0)</f>
        <v>0</v>
      </c>
      <c r="BG231" s="233">
        <f>IF(O231="zákl. přenesená",K231,0)</f>
        <v>0</v>
      </c>
      <c r="BH231" s="233">
        <f>IF(O231="sníž. přenesená",K231,0)</f>
        <v>0</v>
      </c>
      <c r="BI231" s="233">
        <f>IF(O231="nulová",K231,0)</f>
        <v>0</v>
      </c>
      <c r="BJ231" s="16" t="s">
        <v>85</v>
      </c>
      <c r="BK231" s="233">
        <f>ROUND(P231*H231,2)</f>
        <v>0</v>
      </c>
      <c r="BL231" s="16" t="s">
        <v>506</v>
      </c>
      <c r="BM231" s="232" t="s">
        <v>1044</v>
      </c>
    </row>
    <row r="232" s="2" customFormat="1">
      <c r="A232" s="37"/>
      <c r="B232" s="38"/>
      <c r="C232" s="39"/>
      <c r="D232" s="234" t="s">
        <v>152</v>
      </c>
      <c r="E232" s="39"/>
      <c r="F232" s="235" t="s">
        <v>1045</v>
      </c>
      <c r="G232" s="39"/>
      <c r="H232" s="39"/>
      <c r="I232" s="236"/>
      <c r="J232" s="236"/>
      <c r="K232" s="39"/>
      <c r="L232" s="39"/>
      <c r="M232" s="43"/>
      <c r="N232" s="237"/>
      <c r="O232" s="238"/>
      <c r="P232" s="90"/>
      <c r="Q232" s="90"/>
      <c r="R232" s="90"/>
      <c r="S232" s="90"/>
      <c r="T232" s="90"/>
      <c r="U232" s="90"/>
      <c r="V232" s="90"/>
      <c r="W232" s="90"/>
      <c r="X232" s="91"/>
      <c r="Y232" s="37"/>
      <c r="Z232" s="37"/>
      <c r="AA232" s="37"/>
      <c r="AB232" s="37"/>
      <c r="AC232" s="37"/>
      <c r="AD232" s="37"/>
      <c r="AE232" s="37"/>
      <c r="AT232" s="16" t="s">
        <v>152</v>
      </c>
      <c r="AU232" s="16" t="s">
        <v>87</v>
      </c>
    </row>
    <row r="233" s="2" customFormat="1">
      <c r="A233" s="37"/>
      <c r="B233" s="38"/>
      <c r="C233" s="39"/>
      <c r="D233" s="234" t="s">
        <v>154</v>
      </c>
      <c r="E233" s="39"/>
      <c r="F233" s="239" t="s">
        <v>1040</v>
      </c>
      <c r="G233" s="39"/>
      <c r="H233" s="39"/>
      <c r="I233" s="236"/>
      <c r="J233" s="236"/>
      <c r="K233" s="39"/>
      <c r="L233" s="39"/>
      <c r="M233" s="43"/>
      <c r="N233" s="237"/>
      <c r="O233" s="238"/>
      <c r="P233" s="90"/>
      <c r="Q233" s="90"/>
      <c r="R233" s="90"/>
      <c r="S233" s="90"/>
      <c r="T233" s="90"/>
      <c r="U233" s="90"/>
      <c r="V233" s="90"/>
      <c r="W233" s="90"/>
      <c r="X233" s="91"/>
      <c r="Y233" s="37"/>
      <c r="Z233" s="37"/>
      <c r="AA233" s="37"/>
      <c r="AB233" s="37"/>
      <c r="AC233" s="37"/>
      <c r="AD233" s="37"/>
      <c r="AE233" s="37"/>
      <c r="AT233" s="16" t="s">
        <v>154</v>
      </c>
      <c r="AU233" s="16" t="s">
        <v>87</v>
      </c>
    </row>
    <row r="234" s="2" customFormat="1">
      <c r="A234" s="37"/>
      <c r="B234" s="38"/>
      <c r="C234" s="220" t="s">
        <v>387</v>
      </c>
      <c r="D234" s="220" t="s">
        <v>145</v>
      </c>
      <c r="E234" s="221" t="s">
        <v>1046</v>
      </c>
      <c r="F234" s="222" t="s">
        <v>1047</v>
      </c>
      <c r="G234" s="223" t="s">
        <v>201</v>
      </c>
      <c r="H234" s="224">
        <v>70</v>
      </c>
      <c r="I234" s="225"/>
      <c r="J234" s="225"/>
      <c r="K234" s="226">
        <f>ROUND(P234*H234,2)</f>
        <v>0</v>
      </c>
      <c r="L234" s="222" t="s">
        <v>149</v>
      </c>
      <c r="M234" s="43"/>
      <c r="N234" s="227" t="s">
        <v>1</v>
      </c>
      <c r="O234" s="228" t="s">
        <v>40</v>
      </c>
      <c r="P234" s="229">
        <f>I234+J234</f>
        <v>0</v>
      </c>
      <c r="Q234" s="229">
        <f>ROUND(I234*H234,2)</f>
        <v>0</v>
      </c>
      <c r="R234" s="229">
        <f>ROUND(J234*H234,2)</f>
        <v>0</v>
      </c>
      <c r="S234" s="90"/>
      <c r="T234" s="230">
        <f>S234*H234</f>
        <v>0</v>
      </c>
      <c r="U234" s="230">
        <v>0</v>
      </c>
      <c r="V234" s="230">
        <f>U234*H234</f>
        <v>0</v>
      </c>
      <c r="W234" s="230">
        <v>0</v>
      </c>
      <c r="X234" s="231">
        <f>W234*H234</f>
        <v>0</v>
      </c>
      <c r="Y234" s="37"/>
      <c r="Z234" s="37"/>
      <c r="AA234" s="37"/>
      <c r="AB234" s="37"/>
      <c r="AC234" s="37"/>
      <c r="AD234" s="37"/>
      <c r="AE234" s="37"/>
      <c r="AR234" s="232" t="s">
        <v>506</v>
      </c>
      <c r="AT234" s="232" t="s">
        <v>145</v>
      </c>
      <c r="AU234" s="232" t="s">
        <v>87</v>
      </c>
      <c r="AY234" s="16" t="s">
        <v>143</v>
      </c>
      <c r="BE234" s="233">
        <f>IF(O234="základní",K234,0)</f>
        <v>0</v>
      </c>
      <c r="BF234" s="233">
        <f>IF(O234="snížená",K234,0)</f>
        <v>0</v>
      </c>
      <c r="BG234" s="233">
        <f>IF(O234="zákl. přenesená",K234,0)</f>
        <v>0</v>
      </c>
      <c r="BH234" s="233">
        <f>IF(O234="sníž. přenesená",K234,0)</f>
        <v>0</v>
      </c>
      <c r="BI234" s="233">
        <f>IF(O234="nulová",K234,0)</f>
        <v>0</v>
      </c>
      <c r="BJ234" s="16" t="s">
        <v>85</v>
      </c>
      <c r="BK234" s="233">
        <f>ROUND(P234*H234,2)</f>
        <v>0</v>
      </c>
      <c r="BL234" s="16" t="s">
        <v>506</v>
      </c>
      <c r="BM234" s="232" t="s">
        <v>1048</v>
      </c>
    </row>
    <row r="235" s="2" customFormat="1">
      <c r="A235" s="37"/>
      <c r="B235" s="38"/>
      <c r="C235" s="39"/>
      <c r="D235" s="234" t="s">
        <v>152</v>
      </c>
      <c r="E235" s="39"/>
      <c r="F235" s="235" t="s">
        <v>1049</v>
      </c>
      <c r="G235" s="39"/>
      <c r="H235" s="39"/>
      <c r="I235" s="236"/>
      <c r="J235" s="236"/>
      <c r="K235" s="39"/>
      <c r="L235" s="39"/>
      <c r="M235" s="43"/>
      <c r="N235" s="237"/>
      <c r="O235" s="238"/>
      <c r="P235" s="90"/>
      <c r="Q235" s="90"/>
      <c r="R235" s="90"/>
      <c r="S235" s="90"/>
      <c r="T235" s="90"/>
      <c r="U235" s="90"/>
      <c r="V235" s="90"/>
      <c r="W235" s="90"/>
      <c r="X235" s="91"/>
      <c r="Y235" s="37"/>
      <c r="Z235" s="37"/>
      <c r="AA235" s="37"/>
      <c r="AB235" s="37"/>
      <c r="AC235" s="37"/>
      <c r="AD235" s="37"/>
      <c r="AE235" s="37"/>
      <c r="AT235" s="16" t="s">
        <v>152</v>
      </c>
      <c r="AU235" s="16" t="s">
        <v>87</v>
      </c>
    </row>
    <row r="236" s="2" customFormat="1">
      <c r="A236" s="37"/>
      <c r="B236" s="38"/>
      <c r="C236" s="39"/>
      <c r="D236" s="234" t="s">
        <v>154</v>
      </c>
      <c r="E236" s="39"/>
      <c r="F236" s="239" t="s">
        <v>1040</v>
      </c>
      <c r="G236" s="39"/>
      <c r="H236" s="39"/>
      <c r="I236" s="236"/>
      <c r="J236" s="236"/>
      <c r="K236" s="39"/>
      <c r="L236" s="39"/>
      <c r="M236" s="43"/>
      <c r="N236" s="237"/>
      <c r="O236" s="238"/>
      <c r="P236" s="90"/>
      <c r="Q236" s="90"/>
      <c r="R236" s="90"/>
      <c r="S236" s="90"/>
      <c r="T236" s="90"/>
      <c r="U236" s="90"/>
      <c r="V236" s="90"/>
      <c r="W236" s="90"/>
      <c r="X236" s="91"/>
      <c r="Y236" s="37"/>
      <c r="Z236" s="37"/>
      <c r="AA236" s="37"/>
      <c r="AB236" s="37"/>
      <c r="AC236" s="37"/>
      <c r="AD236" s="37"/>
      <c r="AE236" s="37"/>
      <c r="AT236" s="16" t="s">
        <v>154</v>
      </c>
      <c r="AU236" s="16" t="s">
        <v>87</v>
      </c>
    </row>
    <row r="237" s="2" customFormat="1">
      <c r="A237" s="37"/>
      <c r="B237" s="38"/>
      <c r="C237" s="220" t="s">
        <v>488</v>
      </c>
      <c r="D237" s="220" t="s">
        <v>145</v>
      </c>
      <c r="E237" s="221" t="s">
        <v>1050</v>
      </c>
      <c r="F237" s="222" t="s">
        <v>1051</v>
      </c>
      <c r="G237" s="223" t="s">
        <v>223</v>
      </c>
      <c r="H237" s="224">
        <v>1.8600000000000001</v>
      </c>
      <c r="I237" s="225"/>
      <c r="J237" s="225"/>
      <c r="K237" s="226">
        <f>ROUND(P237*H237,2)</f>
        <v>0</v>
      </c>
      <c r="L237" s="222" t="s">
        <v>149</v>
      </c>
      <c r="M237" s="43"/>
      <c r="N237" s="227" t="s">
        <v>1</v>
      </c>
      <c r="O237" s="228" t="s">
        <v>40</v>
      </c>
      <c r="P237" s="229">
        <f>I237+J237</f>
        <v>0</v>
      </c>
      <c r="Q237" s="229">
        <f>ROUND(I237*H237,2)</f>
        <v>0</v>
      </c>
      <c r="R237" s="229">
        <f>ROUND(J237*H237,2)</f>
        <v>0</v>
      </c>
      <c r="S237" s="90"/>
      <c r="T237" s="230">
        <f>S237*H237</f>
        <v>0</v>
      </c>
      <c r="U237" s="230">
        <v>0</v>
      </c>
      <c r="V237" s="230">
        <f>U237*H237</f>
        <v>0</v>
      </c>
      <c r="W237" s="230">
        <v>0</v>
      </c>
      <c r="X237" s="231">
        <f>W237*H237</f>
        <v>0</v>
      </c>
      <c r="Y237" s="37"/>
      <c r="Z237" s="37"/>
      <c r="AA237" s="37"/>
      <c r="AB237" s="37"/>
      <c r="AC237" s="37"/>
      <c r="AD237" s="37"/>
      <c r="AE237" s="37"/>
      <c r="AR237" s="232" t="s">
        <v>506</v>
      </c>
      <c r="AT237" s="232" t="s">
        <v>145</v>
      </c>
      <c r="AU237" s="232" t="s">
        <v>87</v>
      </c>
      <c r="AY237" s="16" t="s">
        <v>143</v>
      </c>
      <c r="BE237" s="233">
        <f>IF(O237="základní",K237,0)</f>
        <v>0</v>
      </c>
      <c r="BF237" s="233">
        <f>IF(O237="snížená",K237,0)</f>
        <v>0</v>
      </c>
      <c r="BG237" s="233">
        <f>IF(O237="zákl. přenesená",K237,0)</f>
        <v>0</v>
      </c>
      <c r="BH237" s="233">
        <f>IF(O237="sníž. přenesená",K237,0)</f>
        <v>0</v>
      </c>
      <c r="BI237" s="233">
        <f>IF(O237="nulová",K237,0)</f>
        <v>0</v>
      </c>
      <c r="BJ237" s="16" t="s">
        <v>85</v>
      </c>
      <c r="BK237" s="233">
        <f>ROUND(P237*H237,2)</f>
        <v>0</v>
      </c>
      <c r="BL237" s="16" t="s">
        <v>506</v>
      </c>
      <c r="BM237" s="232" t="s">
        <v>1052</v>
      </c>
    </row>
    <row r="238" s="2" customFormat="1">
      <c r="A238" s="37"/>
      <c r="B238" s="38"/>
      <c r="C238" s="39"/>
      <c r="D238" s="234" t="s">
        <v>152</v>
      </c>
      <c r="E238" s="39"/>
      <c r="F238" s="235" t="s">
        <v>1053</v>
      </c>
      <c r="G238" s="39"/>
      <c r="H238" s="39"/>
      <c r="I238" s="236"/>
      <c r="J238" s="236"/>
      <c r="K238" s="39"/>
      <c r="L238" s="39"/>
      <c r="M238" s="43"/>
      <c r="N238" s="237"/>
      <c r="O238" s="238"/>
      <c r="P238" s="90"/>
      <c r="Q238" s="90"/>
      <c r="R238" s="90"/>
      <c r="S238" s="90"/>
      <c r="T238" s="90"/>
      <c r="U238" s="90"/>
      <c r="V238" s="90"/>
      <c r="W238" s="90"/>
      <c r="X238" s="91"/>
      <c r="Y238" s="37"/>
      <c r="Z238" s="37"/>
      <c r="AA238" s="37"/>
      <c r="AB238" s="37"/>
      <c r="AC238" s="37"/>
      <c r="AD238" s="37"/>
      <c r="AE238" s="37"/>
      <c r="AT238" s="16" t="s">
        <v>152</v>
      </c>
      <c r="AU238" s="16" t="s">
        <v>87</v>
      </c>
    </row>
    <row r="239" s="2" customFormat="1">
      <c r="A239" s="37"/>
      <c r="B239" s="38"/>
      <c r="C239" s="39"/>
      <c r="D239" s="234" t="s">
        <v>154</v>
      </c>
      <c r="E239" s="39"/>
      <c r="F239" s="239" t="s">
        <v>1040</v>
      </c>
      <c r="G239" s="39"/>
      <c r="H239" s="39"/>
      <c r="I239" s="236"/>
      <c r="J239" s="236"/>
      <c r="K239" s="39"/>
      <c r="L239" s="39"/>
      <c r="M239" s="43"/>
      <c r="N239" s="237"/>
      <c r="O239" s="238"/>
      <c r="P239" s="90"/>
      <c r="Q239" s="90"/>
      <c r="R239" s="90"/>
      <c r="S239" s="90"/>
      <c r="T239" s="90"/>
      <c r="U239" s="90"/>
      <c r="V239" s="90"/>
      <c r="W239" s="90"/>
      <c r="X239" s="91"/>
      <c r="Y239" s="37"/>
      <c r="Z239" s="37"/>
      <c r="AA239" s="37"/>
      <c r="AB239" s="37"/>
      <c r="AC239" s="37"/>
      <c r="AD239" s="37"/>
      <c r="AE239" s="37"/>
      <c r="AT239" s="16" t="s">
        <v>154</v>
      </c>
      <c r="AU239" s="16" t="s">
        <v>87</v>
      </c>
    </row>
    <row r="240" s="2" customFormat="1">
      <c r="A240" s="37"/>
      <c r="B240" s="38"/>
      <c r="C240" s="39"/>
      <c r="D240" s="234" t="s">
        <v>161</v>
      </c>
      <c r="E240" s="39"/>
      <c r="F240" s="239" t="s">
        <v>1054</v>
      </c>
      <c r="G240" s="39"/>
      <c r="H240" s="39"/>
      <c r="I240" s="236"/>
      <c r="J240" s="236"/>
      <c r="K240" s="39"/>
      <c r="L240" s="39"/>
      <c r="M240" s="43"/>
      <c r="N240" s="237"/>
      <c r="O240" s="238"/>
      <c r="P240" s="90"/>
      <c r="Q240" s="90"/>
      <c r="R240" s="90"/>
      <c r="S240" s="90"/>
      <c r="T240" s="90"/>
      <c r="U240" s="90"/>
      <c r="V240" s="90"/>
      <c r="W240" s="90"/>
      <c r="X240" s="91"/>
      <c r="Y240" s="37"/>
      <c r="Z240" s="37"/>
      <c r="AA240" s="37"/>
      <c r="AB240" s="37"/>
      <c r="AC240" s="37"/>
      <c r="AD240" s="37"/>
      <c r="AE240" s="37"/>
      <c r="AT240" s="16" t="s">
        <v>161</v>
      </c>
      <c r="AU240" s="16" t="s">
        <v>87</v>
      </c>
    </row>
    <row r="241" s="2" customFormat="1">
      <c r="A241" s="37"/>
      <c r="B241" s="38"/>
      <c r="C241" s="220" t="s">
        <v>390</v>
      </c>
      <c r="D241" s="220" t="s">
        <v>145</v>
      </c>
      <c r="E241" s="221" t="s">
        <v>1055</v>
      </c>
      <c r="F241" s="222" t="s">
        <v>1056</v>
      </c>
      <c r="G241" s="223" t="s">
        <v>223</v>
      </c>
      <c r="H241" s="224">
        <v>2.5609999999999999</v>
      </c>
      <c r="I241" s="225"/>
      <c r="J241" s="225"/>
      <c r="K241" s="226">
        <f>ROUND(P241*H241,2)</f>
        <v>0</v>
      </c>
      <c r="L241" s="222" t="s">
        <v>149</v>
      </c>
      <c r="M241" s="43"/>
      <c r="N241" s="227" t="s">
        <v>1</v>
      </c>
      <c r="O241" s="228" t="s">
        <v>40</v>
      </c>
      <c r="P241" s="229">
        <f>I241+J241</f>
        <v>0</v>
      </c>
      <c r="Q241" s="229">
        <f>ROUND(I241*H241,2)</f>
        <v>0</v>
      </c>
      <c r="R241" s="229">
        <f>ROUND(J241*H241,2)</f>
        <v>0</v>
      </c>
      <c r="S241" s="90"/>
      <c r="T241" s="230">
        <f>S241*H241</f>
        <v>0</v>
      </c>
      <c r="U241" s="230">
        <v>0</v>
      </c>
      <c r="V241" s="230">
        <f>U241*H241</f>
        <v>0</v>
      </c>
      <c r="W241" s="230">
        <v>0</v>
      </c>
      <c r="X241" s="231">
        <f>W241*H241</f>
        <v>0</v>
      </c>
      <c r="Y241" s="37"/>
      <c r="Z241" s="37"/>
      <c r="AA241" s="37"/>
      <c r="AB241" s="37"/>
      <c r="AC241" s="37"/>
      <c r="AD241" s="37"/>
      <c r="AE241" s="37"/>
      <c r="AR241" s="232" t="s">
        <v>506</v>
      </c>
      <c r="AT241" s="232" t="s">
        <v>145</v>
      </c>
      <c r="AU241" s="232" t="s">
        <v>87</v>
      </c>
      <c r="AY241" s="16" t="s">
        <v>143</v>
      </c>
      <c r="BE241" s="233">
        <f>IF(O241="základní",K241,0)</f>
        <v>0</v>
      </c>
      <c r="BF241" s="233">
        <f>IF(O241="snížená",K241,0)</f>
        <v>0</v>
      </c>
      <c r="BG241" s="233">
        <f>IF(O241="zákl. přenesená",K241,0)</f>
        <v>0</v>
      </c>
      <c r="BH241" s="233">
        <f>IF(O241="sníž. přenesená",K241,0)</f>
        <v>0</v>
      </c>
      <c r="BI241" s="233">
        <f>IF(O241="nulová",K241,0)</f>
        <v>0</v>
      </c>
      <c r="BJ241" s="16" t="s">
        <v>85</v>
      </c>
      <c r="BK241" s="233">
        <f>ROUND(P241*H241,2)</f>
        <v>0</v>
      </c>
      <c r="BL241" s="16" t="s">
        <v>506</v>
      </c>
      <c r="BM241" s="232" t="s">
        <v>1057</v>
      </c>
    </row>
    <row r="242" s="2" customFormat="1">
      <c r="A242" s="37"/>
      <c r="B242" s="38"/>
      <c r="C242" s="39"/>
      <c r="D242" s="234" t="s">
        <v>152</v>
      </c>
      <c r="E242" s="39"/>
      <c r="F242" s="235" t="s">
        <v>1058</v>
      </c>
      <c r="G242" s="39"/>
      <c r="H242" s="39"/>
      <c r="I242" s="236"/>
      <c r="J242" s="236"/>
      <c r="K242" s="39"/>
      <c r="L242" s="39"/>
      <c r="M242" s="43"/>
      <c r="N242" s="237"/>
      <c r="O242" s="238"/>
      <c r="P242" s="90"/>
      <c r="Q242" s="90"/>
      <c r="R242" s="90"/>
      <c r="S242" s="90"/>
      <c r="T242" s="90"/>
      <c r="U242" s="90"/>
      <c r="V242" s="90"/>
      <c r="W242" s="90"/>
      <c r="X242" s="91"/>
      <c r="Y242" s="37"/>
      <c r="Z242" s="37"/>
      <c r="AA242" s="37"/>
      <c r="AB242" s="37"/>
      <c r="AC242" s="37"/>
      <c r="AD242" s="37"/>
      <c r="AE242" s="37"/>
      <c r="AT242" s="16" t="s">
        <v>152</v>
      </c>
      <c r="AU242" s="16" t="s">
        <v>87</v>
      </c>
    </row>
    <row r="243" s="2" customFormat="1">
      <c r="A243" s="37"/>
      <c r="B243" s="38"/>
      <c r="C243" s="39"/>
      <c r="D243" s="234" t="s">
        <v>154</v>
      </c>
      <c r="E243" s="39"/>
      <c r="F243" s="239" t="s">
        <v>1059</v>
      </c>
      <c r="G243" s="39"/>
      <c r="H243" s="39"/>
      <c r="I243" s="236"/>
      <c r="J243" s="236"/>
      <c r="K243" s="39"/>
      <c r="L243" s="39"/>
      <c r="M243" s="43"/>
      <c r="N243" s="237"/>
      <c r="O243" s="238"/>
      <c r="P243" s="90"/>
      <c r="Q243" s="90"/>
      <c r="R243" s="90"/>
      <c r="S243" s="90"/>
      <c r="T243" s="90"/>
      <c r="U243" s="90"/>
      <c r="V243" s="90"/>
      <c r="W243" s="90"/>
      <c r="X243" s="91"/>
      <c r="Y243" s="37"/>
      <c r="Z243" s="37"/>
      <c r="AA243" s="37"/>
      <c r="AB243" s="37"/>
      <c r="AC243" s="37"/>
      <c r="AD243" s="37"/>
      <c r="AE243" s="37"/>
      <c r="AT243" s="16" t="s">
        <v>154</v>
      </c>
      <c r="AU243" s="16" t="s">
        <v>87</v>
      </c>
    </row>
    <row r="244" s="2" customFormat="1">
      <c r="A244" s="37"/>
      <c r="B244" s="38"/>
      <c r="C244" s="39"/>
      <c r="D244" s="234" t="s">
        <v>161</v>
      </c>
      <c r="E244" s="39"/>
      <c r="F244" s="239" t="s">
        <v>1060</v>
      </c>
      <c r="G244" s="39"/>
      <c r="H244" s="39"/>
      <c r="I244" s="236"/>
      <c r="J244" s="236"/>
      <c r="K244" s="39"/>
      <c r="L244" s="39"/>
      <c r="M244" s="43"/>
      <c r="N244" s="237"/>
      <c r="O244" s="238"/>
      <c r="P244" s="90"/>
      <c r="Q244" s="90"/>
      <c r="R244" s="90"/>
      <c r="S244" s="90"/>
      <c r="T244" s="90"/>
      <c r="U244" s="90"/>
      <c r="V244" s="90"/>
      <c r="W244" s="90"/>
      <c r="X244" s="91"/>
      <c r="Y244" s="37"/>
      <c r="Z244" s="37"/>
      <c r="AA244" s="37"/>
      <c r="AB244" s="37"/>
      <c r="AC244" s="37"/>
      <c r="AD244" s="37"/>
      <c r="AE244" s="37"/>
      <c r="AT244" s="16" t="s">
        <v>161</v>
      </c>
      <c r="AU244" s="16" t="s">
        <v>87</v>
      </c>
    </row>
    <row r="245" s="13" customFormat="1">
      <c r="A245" s="13"/>
      <c r="B245" s="240"/>
      <c r="C245" s="241"/>
      <c r="D245" s="234" t="s">
        <v>236</v>
      </c>
      <c r="E245" s="242" t="s">
        <v>1</v>
      </c>
      <c r="F245" s="243" t="s">
        <v>1061</v>
      </c>
      <c r="G245" s="241"/>
      <c r="H245" s="244">
        <v>2.5609999999999999</v>
      </c>
      <c r="I245" s="245"/>
      <c r="J245" s="245"/>
      <c r="K245" s="241"/>
      <c r="L245" s="241"/>
      <c r="M245" s="246"/>
      <c r="N245" s="247"/>
      <c r="O245" s="248"/>
      <c r="P245" s="248"/>
      <c r="Q245" s="248"/>
      <c r="R245" s="248"/>
      <c r="S245" s="248"/>
      <c r="T245" s="248"/>
      <c r="U245" s="248"/>
      <c r="V245" s="248"/>
      <c r="W245" s="248"/>
      <c r="X245" s="249"/>
      <c r="Y245" s="13"/>
      <c r="Z245" s="13"/>
      <c r="AA245" s="13"/>
      <c r="AB245" s="13"/>
      <c r="AC245" s="13"/>
      <c r="AD245" s="13"/>
      <c r="AE245" s="13"/>
      <c r="AT245" s="250" t="s">
        <v>236</v>
      </c>
      <c r="AU245" s="250" t="s">
        <v>87</v>
      </c>
      <c r="AV245" s="13" t="s">
        <v>87</v>
      </c>
      <c r="AW245" s="13" t="s">
        <v>5</v>
      </c>
      <c r="AX245" s="13" t="s">
        <v>85</v>
      </c>
      <c r="AY245" s="250" t="s">
        <v>143</v>
      </c>
    </row>
    <row r="246" s="2" customFormat="1">
      <c r="A246" s="37"/>
      <c r="B246" s="38"/>
      <c r="C246" s="220" t="s">
        <v>394</v>
      </c>
      <c r="D246" s="220" t="s">
        <v>145</v>
      </c>
      <c r="E246" s="221" t="s">
        <v>1055</v>
      </c>
      <c r="F246" s="222" t="s">
        <v>1056</v>
      </c>
      <c r="G246" s="223" t="s">
        <v>223</v>
      </c>
      <c r="H246" s="224">
        <v>4.5259999999999998</v>
      </c>
      <c r="I246" s="225"/>
      <c r="J246" s="225"/>
      <c r="K246" s="226">
        <f>ROUND(P246*H246,2)</f>
        <v>0</v>
      </c>
      <c r="L246" s="222" t="s">
        <v>149</v>
      </c>
      <c r="M246" s="43"/>
      <c r="N246" s="227" t="s">
        <v>1</v>
      </c>
      <c r="O246" s="228" t="s">
        <v>40</v>
      </c>
      <c r="P246" s="229">
        <f>I246+J246</f>
        <v>0</v>
      </c>
      <c r="Q246" s="229">
        <f>ROUND(I246*H246,2)</f>
        <v>0</v>
      </c>
      <c r="R246" s="229">
        <f>ROUND(J246*H246,2)</f>
        <v>0</v>
      </c>
      <c r="S246" s="90"/>
      <c r="T246" s="230">
        <f>S246*H246</f>
        <v>0</v>
      </c>
      <c r="U246" s="230">
        <v>0</v>
      </c>
      <c r="V246" s="230">
        <f>U246*H246</f>
        <v>0</v>
      </c>
      <c r="W246" s="230">
        <v>0</v>
      </c>
      <c r="X246" s="231">
        <f>W246*H246</f>
        <v>0</v>
      </c>
      <c r="Y246" s="37"/>
      <c r="Z246" s="37"/>
      <c r="AA246" s="37"/>
      <c r="AB246" s="37"/>
      <c r="AC246" s="37"/>
      <c r="AD246" s="37"/>
      <c r="AE246" s="37"/>
      <c r="AR246" s="232" t="s">
        <v>506</v>
      </c>
      <c r="AT246" s="232" t="s">
        <v>145</v>
      </c>
      <c r="AU246" s="232" t="s">
        <v>87</v>
      </c>
      <c r="AY246" s="16" t="s">
        <v>143</v>
      </c>
      <c r="BE246" s="233">
        <f>IF(O246="základní",K246,0)</f>
        <v>0</v>
      </c>
      <c r="BF246" s="233">
        <f>IF(O246="snížená",K246,0)</f>
        <v>0</v>
      </c>
      <c r="BG246" s="233">
        <f>IF(O246="zákl. přenesená",K246,0)</f>
        <v>0</v>
      </c>
      <c r="BH246" s="233">
        <f>IF(O246="sníž. přenesená",K246,0)</f>
        <v>0</v>
      </c>
      <c r="BI246" s="233">
        <f>IF(O246="nulová",K246,0)</f>
        <v>0</v>
      </c>
      <c r="BJ246" s="16" t="s">
        <v>85</v>
      </c>
      <c r="BK246" s="233">
        <f>ROUND(P246*H246,2)</f>
        <v>0</v>
      </c>
      <c r="BL246" s="16" t="s">
        <v>506</v>
      </c>
      <c r="BM246" s="232" t="s">
        <v>1062</v>
      </c>
    </row>
    <row r="247" s="2" customFormat="1">
      <c r="A247" s="37"/>
      <c r="B247" s="38"/>
      <c r="C247" s="39"/>
      <c r="D247" s="234" t="s">
        <v>152</v>
      </c>
      <c r="E247" s="39"/>
      <c r="F247" s="235" t="s">
        <v>1058</v>
      </c>
      <c r="G247" s="39"/>
      <c r="H247" s="39"/>
      <c r="I247" s="236"/>
      <c r="J247" s="236"/>
      <c r="K247" s="39"/>
      <c r="L247" s="39"/>
      <c r="M247" s="43"/>
      <c r="N247" s="237"/>
      <c r="O247" s="238"/>
      <c r="P247" s="90"/>
      <c r="Q247" s="90"/>
      <c r="R247" s="90"/>
      <c r="S247" s="90"/>
      <c r="T247" s="90"/>
      <c r="U247" s="90"/>
      <c r="V247" s="90"/>
      <c r="W247" s="90"/>
      <c r="X247" s="91"/>
      <c r="Y247" s="37"/>
      <c r="Z247" s="37"/>
      <c r="AA247" s="37"/>
      <c r="AB247" s="37"/>
      <c r="AC247" s="37"/>
      <c r="AD247" s="37"/>
      <c r="AE247" s="37"/>
      <c r="AT247" s="16" t="s">
        <v>152</v>
      </c>
      <c r="AU247" s="16" t="s">
        <v>87</v>
      </c>
    </row>
    <row r="248" s="2" customFormat="1">
      <c r="A248" s="37"/>
      <c r="B248" s="38"/>
      <c r="C248" s="39"/>
      <c r="D248" s="234" t="s">
        <v>154</v>
      </c>
      <c r="E248" s="39"/>
      <c r="F248" s="239" t="s">
        <v>1059</v>
      </c>
      <c r="G248" s="39"/>
      <c r="H248" s="39"/>
      <c r="I248" s="236"/>
      <c r="J248" s="236"/>
      <c r="K248" s="39"/>
      <c r="L248" s="39"/>
      <c r="M248" s="43"/>
      <c r="N248" s="237"/>
      <c r="O248" s="238"/>
      <c r="P248" s="90"/>
      <c r="Q248" s="90"/>
      <c r="R248" s="90"/>
      <c r="S248" s="90"/>
      <c r="T248" s="90"/>
      <c r="U248" s="90"/>
      <c r="V248" s="90"/>
      <c r="W248" s="90"/>
      <c r="X248" s="91"/>
      <c r="Y248" s="37"/>
      <c r="Z248" s="37"/>
      <c r="AA248" s="37"/>
      <c r="AB248" s="37"/>
      <c r="AC248" s="37"/>
      <c r="AD248" s="37"/>
      <c r="AE248" s="37"/>
      <c r="AT248" s="16" t="s">
        <v>154</v>
      </c>
      <c r="AU248" s="16" t="s">
        <v>87</v>
      </c>
    </row>
    <row r="249" s="2" customFormat="1">
      <c r="A249" s="37"/>
      <c r="B249" s="38"/>
      <c r="C249" s="39"/>
      <c r="D249" s="234" t="s">
        <v>161</v>
      </c>
      <c r="E249" s="39"/>
      <c r="F249" s="239" t="s">
        <v>1063</v>
      </c>
      <c r="G249" s="39"/>
      <c r="H249" s="39"/>
      <c r="I249" s="236"/>
      <c r="J249" s="236"/>
      <c r="K249" s="39"/>
      <c r="L249" s="39"/>
      <c r="M249" s="43"/>
      <c r="N249" s="237"/>
      <c r="O249" s="238"/>
      <c r="P249" s="90"/>
      <c r="Q249" s="90"/>
      <c r="R249" s="90"/>
      <c r="S249" s="90"/>
      <c r="T249" s="90"/>
      <c r="U249" s="90"/>
      <c r="V249" s="90"/>
      <c r="W249" s="90"/>
      <c r="X249" s="91"/>
      <c r="Y249" s="37"/>
      <c r="Z249" s="37"/>
      <c r="AA249" s="37"/>
      <c r="AB249" s="37"/>
      <c r="AC249" s="37"/>
      <c r="AD249" s="37"/>
      <c r="AE249" s="37"/>
      <c r="AT249" s="16" t="s">
        <v>161</v>
      </c>
      <c r="AU249" s="16" t="s">
        <v>87</v>
      </c>
    </row>
    <row r="250" s="13" customFormat="1">
      <c r="A250" s="13"/>
      <c r="B250" s="240"/>
      <c r="C250" s="241"/>
      <c r="D250" s="234" t="s">
        <v>236</v>
      </c>
      <c r="E250" s="242" t="s">
        <v>1</v>
      </c>
      <c r="F250" s="243" t="s">
        <v>1064</v>
      </c>
      <c r="G250" s="241"/>
      <c r="H250" s="244">
        <v>4.5259999999999998</v>
      </c>
      <c r="I250" s="245"/>
      <c r="J250" s="245"/>
      <c r="K250" s="241"/>
      <c r="L250" s="241"/>
      <c r="M250" s="246"/>
      <c r="N250" s="247"/>
      <c r="O250" s="248"/>
      <c r="P250" s="248"/>
      <c r="Q250" s="248"/>
      <c r="R250" s="248"/>
      <c r="S250" s="248"/>
      <c r="T250" s="248"/>
      <c r="U250" s="248"/>
      <c r="V250" s="248"/>
      <c r="W250" s="248"/>
      <c r="X250" s="249"/>
      <c r="Y250" s="13"/>
      <c r="Z250" s="13"/>
      <c r="AA250" s="13"/>
      <c r="AB250" s="13"/>
      <c r="AC250" s="13"/>
      <c r="AD250" s="13"/>
      <c r="AE250" s="13"/>
      <c r="AT250" s="250" t="s">
        <v>236</v>
      </c>
      <c r="AU250" s="250" t="s">
        <v>87</v>
      </c>
      <c r="AV250" s="13" t="s">
        <v>87</v>
      </c>
      <c r="AW250" s="13" t="s">
        <v>5</v>
      </c>
      <c r="AX250" s="13" t="s">
        <v>85</v>
      </c>
      <c r="AY250" s="250" t="s">
        <v>143</v>
      </c>
    </row>
    <row r="251" s="2" customFormat="1">
      <c r="A251" s="37"/>
      <c r="B251" s="38"/>
      <c r="C251" s="220" t="s">
        <v>399</v>
      </c>
      <c r="D251" s="220" t="s">
        <v>145</v>
      </c>
      <c r="E251" s="221" t="s">
        <v>1065</v>
      </c>
      <c r="F251" s="222" t="s">
        <v>1066</v>
      </c>
      <c r="G251" s="223" t="s">
        <v>201</v>
      </c>
      <c r="H251" s="224">
        <v>256</v>
      </c>
      <c r="I251" s="225"/>
      <c r="J251" s="225"/>
      <c r="K251" s="226">
        <f>ROUND(P251*H251,2)</f>
        <v>0</v>
      </c>
      <c r="L251" s="222" t="s">
        <v>149</v>
      </c>
      <c r="M251" s="43"/>
      <c r="N251" s="227" t="s">
        <v>1</v>
      </c>
      <c r="O251" s="228" t="s">
        <v>40</v>
      </c>
      <c r="P251" s="229">
        <f>I251+J251</f>
        <v>0</v>
      </c>
      <c r="Q251" s="229">
        <f>ROUND(I251*H251,2)</f>
        <v>0</v>
      </c>
      <c r="R251" s="229">
        <f>ROUND(J251*H251,2)</f>
        <v>0</v>
      </c>
      <c r="S251" s="90"/>
      <c r="T251" s="230">
        <f>S251*H251</f>
        <v>0</v>
      </c>
      <c r="U251" s="230">
        <v>0</v>
      </c>
      <c r="V251" s="230">
        <f>U251*H251</f>
        <v>0</v>
      </c>
      <c r="W251" s="230">
        <v>0</v>
      </c>
      <c r="X251" s="231">
        <f>W251*H251</f>
        <v>0</v>
      </c>
      <c r="Y251" s="37"/>
      <c r="Z251" s="37"/>
      <c r="AA251" s="37"/>
      <c r="AB251" s="37"/>
      <c r="AC251" s="37"/>
      <c r="AD251" s="37"/>
      <c r="AE251" s="37"/>
      <c r="AR251" s="232" t="s">
        <v>506</v>
      </c>
      <c r="AT251" s="232" t="s">
        <v>145</v>
      </c>
      <c r="AU251" s="232" t="s">
        <v>87</v>
      </c>
      <c r="AY251" s="16" t="s">
        <v>143</v>
      </c>
      <c r="BE251" s="233">
        <f>IF(O251="základní",K251,0)</f>
        <v>0</v>
      </c>
      <c r="BF251" s="233">
        <f>IF(O251="snížená",K251,0)</f>
        <v>0</v>
      </c>
      <c r="BG251" s="233">
        <f>IF(O251="zákl. přenesená",K251,0)</f>
        <v>0</v>
      </c>
      <c r="BH251" s="233">
        <f>IF(O251="sníž. přenesená",K251,0)</f>
        <v>0</v>
      </c>
      <c r="BI251" s="233">
        <f>IF(O251="nulová",K251,0)</f>
        <v>0</v>
      </c>
      <c r="BJ251" s="16" t="s">
        <v>85</v>
      </c>
      <c r="BK251" s="233">
        <f>ROUND(P251*H251,2)</f>
        <v>0</v>
      </c>
      <c r="BL251" s="16" t="s">
        <v>506</v>
      </c>
      <c r="BM251" s="232" t="s">
        <v>1067</v>
      </c>
    </row>
    <row r="252" s="2" customFormat="1">
      <c r="A252" s="37"/>
      <c r="B252" s="38"/>
      <c r="C252" s="39"/>
      <c r="D252" s="234" t="s">
        <v>152</v>
      </c>
      <c r="E252" s="39"/>
      <c r="F252" s="235" t="s">
        <v>1068</v>
      </c>
      <c r="G252" s="39"/>
      <c r="H252" s="39"/>
      <c r="I252" s="236"/>
      <c r="J252" s="236"/>
      <c r="K252" s="39"/>
      <c r="L252" s="39"/>
      <c r="M252" s="43"/>
      <c r="N252" s="237"/>
      <c r="O252" s="238"/>
      <c r="P252" s="90"/>
      <c r="Q252" s="90"/>
      <c r="R252" s="90"/>
      <c r="S252" s="90"/>
      <c r="T252" s="90"/>
      <c r="U252" s="90"/>
      <c r="V252" s="90"/>
      <c r="W252" s="90"/>
      <c r="X252" s="91"/>
      <c r="Y252" s="37"/>
      <c r="Z252" s="37"/>
      <c r="AA252" s="37"/>
      <c r="AB252" s="37"/>
      <c r="AC252" s="37"/>
      <c r="AD252" s="37"/>
      <c r="AE252" s="37"/>
      <c r="AT252" s="16" t="s">
        <v>152</v>
      </c>
      <c r="AU252" s="16" t="s">
        <v>87</v>
      </c>
    </row>
    <row r="253" s="2" customFormat="1">
      <c r="A253" s="37"/>
      <c r="B253" s="38"/>
      <c r="C253" s="39"/>
      <c r="D253" s="234" t="s">
        <v>154</v>
      </c>
      <c r="E253" s="39"/>
      <c r="F253" s="239" t="s">
        <v>1069</v>
      </c>
      <c r="G253" s="39"/>
      <c r="H253" s="39"/>
      <c r="I253" s="236"/>
      <c r="J253" s="236"/>
      <c r="K253" s="39"/>
      <c r="L253" s="39"/>
      <c r="M253" s="43"/>
      <c r="N253" s="237"/>
      <c r="O253" s="238"/>
      <c r="P253" s="90"/>
      <c r="Q253" s="90"/>
      <c r="R253" s="90"/>
      <c r="S253" s="90"/>
      <c r="T253" s="90"/>
      <c r="U253" s="90"/>
      <c r="V253" s="90"/>
      <c r="W253" s="90"/>
      <c r="X253" s="91"/>
      <c r="Y253" s="37"/>
      <c r="Z253" s="37"/>
      <c r="AA253" s="37"/>
      <c r="AB253" s="37"/>
      <c r="AC253" s="37"/>
      <c r="AD253" s="37"/>
      <c r="AE253" s="37"/>
      <c r="AT253" s="16" t="s">
        <v>154</v>
      </c>
      <c r="AU253" s="16" t="s">
        <v>87</v>
      </c>
    </row>
    <row r="254" s="2" customFormat="1">
      <c r="A254" s="37"/>
      <c r="B254" s="38"/>
      <c r="C254" s="220" t="s">
        <v>403</v>
      </c>
      <c r="D254" s="220" t="s">
        <v>145</v>
      </c>
      <c r="E254" s="221" t="s">
        <v>1070</v>
      </c>
      <c r="F254" s="222" t="s">
        <v>1071</v>
      </c>
      <c r="G254" s="223" t="s">
        <v>201</v>
      </c>
      <c r="H254" s="224">
        <v>70</v>
      </c>
      <c r="I254" s="225"/>
      <c r="J254" s="225"/>
      <c r="K254" s="226">
        <f>ROUND(P254*H254,2)</f>
        <v>0</v>
      </c>
      <c r="L254" s="222" t="s">
        <v>149</v>
      </c>
      <c r="M254" s="43"/>
      <c r="N254" s="227" t="s">
        <v>1</v>
      </c>
      <c r="O254" s="228" t="s">
        <v>40</v>
      </c>
      <c r="P254" s="229">
        <f>I254+J254</f>
        <v>0</v>
      </c>
      <c r="Q254" s="229">
        <f>ROUND(I254*H254,2)</f>
        <v>0</v>
      </c>
      <c r="R254" s="229">
        <f>ROUND(J254*H254,2)</f>
        <v>0</v>
      </c>
      <c r="S254" s="90"/>
      <c r="T254" s="230">
        <f>S254*H254</f>
        <v>0</v>
      </c>
      <c r="U254" s="230">
        <v>0</v>
      </c>
      <c r="V254" s="230">
        <f>U254*H254</f>
        <v>0</v>
      </c>
      <c r="W254" s="230">
        <v>0</v>
      </c>
      <c r="X254" s="231">
        <f>W254*H254</f>
        <v>0</v>
      </c>
      <c r="Y254" s="37"/>
      <c r="Z254" s="37"/>
      <c r="AA254" s="37"/>
      <c r="AB254" s="37"/>
      <c r="AC254" s="37"/>
      <c r="AD254" s="37"/>
      <c r="AE254" s="37"/>
      <c r="AR254" s="232" t="s">
        <v>506</v>
      </c>
      <c r="AT254" s="232" t="s">
        <v>145</v>
      </c>
      <c r="AU254" s="232" t="s">
        <v>87</v>
      </c>
      <c r="AY254" s="16" t="s">
        <v>143</v>
      </c>
      <c r="BE254" s="233">
        <f>IF(O254="základní",K254,0)</f>
        <v>0</v>
      </c>
      <c r="BF254" s="233">
        <f>IF(O254="snížená",K254,0)</f>
        <v>0</v>
      </c>
      <c r="BG254" s="233">
        <f>IF(O254="zákl. přenesená",K254,0)</f>
        <v>0</v>
      </c>
      <c r="BH254" s="233">
        <f>IF(O254="sníž. přenesená",K254,0)</f>
        <v>0</v>
      </c>
      <c r="BI254" s="233">
        <f>IF(O254="nulová",K254,0)</f>
        <v>0</v>
      </c>
      <c r="BJ254" s="16" t="s">
        <v>85</v>
      </c>
      <c r="BK254" s="233">
        <f>ROUND(P254*H254,2)</f>
        <v>0</v>
      </c>
      <c r="BL254" s="16" t="s">
        <v>506</v>
      </c>
      <c r="BM254" s="232" t="s">
        <v>1072</v>
      </c>
    </row>
    <row r="255" s="2" customFormat="1">
      <c r="A255" s="37"/>
      <c r="B255" s="38"/>
      <c r="C255" s="39"/>
      <c r="D255" s="234" t="s">
        <v>152</v>
      </c>
      <c r="E255" s="39"/>
      <c r="F255" s="235" t="s">
        <v>1073</v>
      </c>
      <c r="G255" s="39"/>
      <c r="H255" s="39"/>
      <c r="I255" s="236"/>
      <c r="J255" s="236"/>
      <c r="K255" s="39"/>
      <c r="L255" s="39"/>
      <c r="M255" s="43"/>
      <c r="N255" s="237"/>
      <c r="O255" s="238"/>
      <c r="P255" s="90"/>
      <c r="Q255" s="90"/>
      <c r="R255" s="90"/>
      <c r="S255" s="90"/>
      <c r="T255" s="90"/>
      <c r="U255" s="90"/>
      <c r="V255" s="90"/>
      <c r="W255" s="90"/>
      <c r="X255" s="91"/>
      <c r="Y255" s="37"/>
      <c r="Z255" s="37"/>
      <c r="AA255" s="37"/>
      <c r="AB255" s="37"/>
      <c r="AC255" s="37"/>
      <c r="AD255" s="37"/>
      <c r="AE255" s="37"/>
      <c r="AT255" s="16" t="s">
        <v>152</v>
      </c>
      <c r="AU255" s="16" t="s">
        <v>87</v>
      </c>
    </row>
    <row r="256" s="2" customFormat="1">
      <c r="A256" s="37"/>
      <c r="B256" s="38"/>
      <c r="C256" s="262" t="s">
        <v>408</v>
      </c>
      <c r="D256" s="262" t="s">
        <v>362</v>
      </c>
      <c r="E256" s="263" t="s">
        <v>1074</v>
      </c>
      <c r="F256" s="264" t="s">
        <v>1075</v>
      </c>
      <c r="G256" s="265" t="s">
        <v>201</v>
      </c>
      <c r="H256" s="266">
        <v>73.5</v>
      </c>
      <c r="I256" s="267"/>
      <c r="J256" s="268"/>
      <c r="K256" s="269">
        <f>ROUND(P256*H256,2)</f>
        <v>0</v>
      </c>
      <c r="L256" s="264" t="s">
        <v>149</v>
      </c>
      <c r="M256" s="270"/>
      <c r="N256" s="271" t="s">
        <v>1</v>
      </c>
      <c r="O256" s="228" t="s">
        <v>40</v>
      </c>
      <c r="P256" s="229">
        <f>I256+J256</f>
        <v>0</v>
      </c>
      <c r="Q256" s="229">
        <f>ROUND(I256*H256,2)</f>
        <v>0</v>
      </c>
      <c r="R256" s="229">
        <f>ROUND(J256*H256,2)</f>
        <v>0</v>
      </c>
      <c r="S256" s="90"/>
      <c r="T256" s="230">
        <f>S256*H256</f>
        <v>0</v>
      </c>
      <c r="U256" s="230">
        <v>0.00068999999999999997</v>
      </c>
      <c r="V256" s="230">
        <f>U256*H256</f>
        <v>0.050714999999999996</v>
      </c>
      <c r="W256" s="230">
        <v>0</v>
      </c>
      <c r="X256" s="231">
        <f>W256*H256</f>
        <v>0</v>
      </c>
      <c r="Y256" s="37"/>
      <c r="Z256" s="37"/>
      <c r="AA256" s="37"/>
      <c r="AB256" s="37"/>
      <c r="AC256" s="37"/>
      <c r="AD256" s="37"/>
      <c r="AE256" s="37"/>
      <c r="AR256" s="232" t="s">
        <v>954</v>
      </c>
      <c r="AT256" s="232" t="s">
        <v>362</v>
      </c>
      <c r="AU256" s="232" t="s">
        <v>87</v>
      </c>
      <c r="AY256" s="16" t="s">
        <v>143</v>
      </c>
      <c r="BE256" s="233">
        <f>IF(O256="základní",K256,0)</f>
        <v>0</v>
      </c>
      <c r="BF256" s="233">
        <f>IF(O256="snížená",K256,0)</f>
        <v>0</v>
      </c>
      <c r="BG256" s="233">
        <f>IF(O256="zákl. přenesená",K256,0)</f>
        <v>0</v>
      </c>
      <c r="BH256" s="233">
        <f>IF(O256="sníž. přenesená",K256,0)</f>
        <v>0</v>
      </c>
      <c r="BI256" s="233">
        <f>IF(O256="nulová",K256,0)</f>
        <v>0</v>
      </c>
      <c r="BJ256" s="16" t="s">
        <v>85</v>
      </c>
      <c r="BK256" s="233">
        <f>ROUND(P256*H256,2)</f>
        <v>0</v>
      </c>
      <c r="BL256" s="16" t="s">
        <v>954</v>
      </c>
      <c r="BM256" s="232" t="s">
        <v>1076</v>
      </c>
    </row>
    <row r="257" s="2" customFormat="1">
      <c r="A257" s="37"/>
      <c r="B257" s="38"/>
      <c r="C257" s="39"/>
      <c r="D257" s="234" t="s">
        <v>152</v>
      </c>
      <c r="E257" s="39"/>
      <c r="F257" s="235" t="s">
        <v>1075</v>
      </c>
      <c r="G257" s="39"/>
      <c r="H257" s="39"/>
      <c r="I257" s="236"/>
      <c r="J257" s="236"/>
      <c r="K257" s="39"/>
      <c r="L257" s="39"/>
      <c r="M257" s="43"/>
      <c r="N257" s="237"/>
      <c r="O257" s="238"/>
      <c r="P257" s="90"/>
      <c r="Q257" s="90"/>
      <c r="R257" s="90"/>
      <c r="S257" s="90"/>
      <c r="T257" s="90"/>
      <c r="U257" s="90"/>
      <c r="V257" s="90"/>
      <c r="W257" s="90"/>
      <c r="X257" s="91"/>
      <c r="Y257" s="37"/>
      <c r="Z257" s="37"/>
      <c r="AA257" s="37"/>
      <c r="AB257" s="37"/>
      <c r="AC257" s="37"/>
      <c r="AD257" s="37"/>
      <c r="AE257" s="37"/>
      <c r="AT257" s="16" t="s">
        <v>152</v>
      </c>
      <c r="AU257" s="16" t="s">
        <v>87</v>
      </c>
    </row>
    <row r="258" s="13" customFormat="1">
      <c r="A258" s="13"/>
      <c r="B258" s="240"/>
      <c r="C258" s="241"/>
      <c r="D258" s="234" t="s">
        <v>236</v>
      </c>
      <c r="E258" s="241"/>
      <c r="F258" s="243" t="s">
        <v>1077</v>
      </c>
      <c r="G258" s="241"/>
      <c r="H258" s="244">
        <v>73.5</v>
      </c>
      <c r="I258" s="245"/>
      <c r="J258" s="245"/>
      <c r="K258" s="241"/>
      <c r="L258" s="241"/>
      <c r="M258" s="246"/>
      <c r="N258" s="247"/>
      <c r="O258" s="248"/>
      <c r="P258" s="248"/>
      <c r="Q258" s="248"/>
      <c r="R258" s="248"/>
      <c r="S258" s="248"/>
      <c r="T258" s="248"/>
      <c r="U258" s="248"/>
      <c r="V258" s="248"/>
      <c r="W258" s="248"/>
      <c r="X258" s="249"/>
      <c r="Y258" s="13"/>
      <c r="Z258" s="13"/>
      <c r="AA258" s="13"/>
      <c r="AB258" s="13"/>
      <c r="AC258" s="13"/>
      <c r="AD258" s="13"/>
      <c r="AE258" s="13"/>
      <c r="AT258" s="250" t="s">
        <v>236</v>
      </c>
      <c r="AU258" s="250" t="s">
        <v>87</v>
      </c>
      <c r="AV258" s="13" t="s">
        <v>87</v>
      </c>
      <c r="AW258" s="13" t="s">
        <v>4</v>
      </c>
      <c r="AX258" s="13" t="s">
        <v>85</v>
      </c>
      <c r="AY258" s="250" t="s">
        <v>143</v>
      </c>
    </row>
    <row r="259" s="2" customFormat="1">
      <c r="A259" s="37"/>
      <c r="B259" s="38"/>
      <c r="C259" s="220" t="s">
        <v>413</v>
      </c>
      <c r="D259" s="220" t="s">
        <v>145</v>
      </c>
      <c r="E259" s="221" t="s">
        <v>1078</v>
      </c>
      <c r="F259" s="222" t="s">
        <v>1079</v>
      </c>
      <c r="G259" s="223" t="s">
        <v>201</v>
      </c>
      <c r="H259" s="224">
        <v>206</v>
      </c>
      <c r="I259" s="225"/>
      <c r="J259" s="225"/>
      <c r="K259" s="226">
        <f>ROUND(P259*H259,2)</f>
        <v>0</v>
      </c>
      <c r="L259" s="222" t="s">
        <v>149</v>
      </c>
      <c r="M259" s="43"/>
      <c r="N259" s="227" t="s">
        <v>1</v>
      </c>
      <c r="O259" s="228" t="s">
        <v>40</v>
      </c>
      <c r="P259" s="229">
        <f>I259+J259</f>
        <v>0</v>
      </c>
      <c r="Q259" s="229">
        <f>ROUND(I259*H259,2)</f>
        <v>0</v>
      </c>
      <c r="R259" s="229">
        <f>ROUND(J259*H259,2)</f>
        <v>0</v>
      </c>
      <c r="S259" s="90"/>
      <c r="T259" s="230">
        <f>S259*H259</f>
        <v>0</v>
      </c>
      <c r="U259" s="230">
        <v>0</v>
      </c>
      <c r="V259" s="230">
        <f>U259*H259</f>
        <v>0</v>
      </c>
      <c r="W259" s="230">
        <v>0</v>
      </c>
      <c r="X259" s="231">
        <f>W259*H259</f>
        <v>0</v>
      </c>
      <c r="Y259" s="37"/>
      <c r="Z259" s="37"/>
      <c r="AA259" s="37"/>
      <c r="AB259" s="37"/>
      <c r="AC259" s="37"/>
      <c r="AD259" s="37"/>
      <c r="AE259" s="37"/>
      <c r="AR259" s="232" t="s">
        <v>506</v>
      </c>
      <c r="AT259" s="232" t="s">
        <v>145</v>
      </c>
      <c r="AU259" s="232" t="s">
        <v>87</v>
      </c>
      <c r="AY259" s="16" t="s">
        <v>143</v>
      </c>
      <c r="BE259" s="233">
        <f>IF(O259="základní",K259,0)</f>
        <v>0</v>
      </c>
      <c r="BF259" s="233">
        <f>IF(O259="snížená",K259,0)</f>
        <v>0</v>
      </c>
      <c r="BG259" s="233">
        <f>IF(O259="zákl. přenesená",K259,0)</f>
        <v>0</v>
      </c>
      <c r="BH259" s="233">
        <f>IF(O259="sníž. přenesená",K259,0)</f>
        <v>0</v>
      </c>
      <c r="BI259" s="233">
        <f>IF(O259="nulová",K259,0)</f>
        <v>0</v>
      </c>
      <c r="BJ259" s="16" t="s">
        <v>85</v>
      </c>
      <c r="BK259" s="233">
        <f>ROUND(P259*H259,2)</f>
        <v>0</v>
      </c>
      <c r="BL259" s="16" t="s">
        <v>506</v>
      </c>
      <c r="BM259" s="232" t="s">
        <v>1080</v>
      </c>
    </row>
    <row r="260" s="2" customFormat="1">
      <c r="A260" s="37"/>
      <c r="B260" s="38"/>
      <c r="C260" s="39"/>
      <c r="D260" s="234" t="s">
        <v>152</v>
      </c>
      <c r="E260" s="39"/>
      <c r="F260" s="235" t="s">
        <v>1081</v>
      </c>
      <c r="G260" s="39"/>
      <c r="H260" s="39"/>
      <c r="I260" s="236"/>
      <c r="J260" s="236"/>
      <c r="K260" s="39"/>
      <c r="L260" s="39"/>
      <c r="M260" s="43"/>
      <c r="N260" s="237"/>
      <c r="O260" s="238"/>
      <c r="P260" s="90"/>
      <c r="Q260" s="90"/>
      <c r="R260" s="90"/>
      <c r="S260" s="90"/>
      <c r="T260" s="90"/>
      <c r="U260" s="90"/>
      <c r="V260" s="90"/>
      <c r="W260" s="90"/>
      <c r="X260" s="91"/>
      <c r="Y260" s="37"/>
      <c r="Z260" s="37"/>
      <c r="AA260" s="37"/>
      <c r="AB260" s="37"/>
      <c r="AC260" s="37"/>
      <c r="AD260" s="37"/>
      <c r="AE260" s="37"/>
      <c r="AT260" s="16" t="s">
        <v>152</v>
      </c>
      <c r="AU260" s="16" t="s">
        <v>87</v>
      </c>
    </row>
    <row r="261" s="2" customFormat="1">
      <c r="A261" s="37"/>
      <c r="B261" s="38"/>
      <c r="C261" s="262" t="s">
        <v>417</v>
      </c>
      <c r="D261" s="262" t="s">
        <v>362</v>
      </c>
      <c r="E261" s="263" t="s">
        <v>1082</v>
      </c>
      <c r="F261" s="264" t="s">
        <v>1083</v>
      </c>
      <c r="G261" s="265" t="s">
        <v>201</v>
      </c>
      <c r="H261" s="266">
        <v>236.90000000000001</v>
      </c>
      <c r="I261" s="267"/>
      <c r="J261" s="268"/>
      <c r="K261" s="269">
        <f>ROUND(P261*H261,2)</f>
        <v>0</v>
      </c>
      <c r="L261" s="264" t="s">
        <v>149</v>
      </c>
      <c r="M261" s="270"/>
      <c r="N261" s="271" t="s">
        <v>1</v>
      </c>
      <c r="O261" s="228" t="s">
        <v>40</v>
      </c>
      <c r="P261" s="229">
        <f>I261+J261</f>
        <v>0</v>
      </c>
      <c r="Q261" s="229">
        <f>ROUND(I261*H261,2)</f>
        <v>0</v>
      </c>
      <c r="R261" s="229">
        <f>ROUND(J261*H261,2)</f>
        <v>0</v>
      </c>
      <c r="S261" s="90"/>
      <c r="T261" s="230">
        <f>S261*H261</f>
        <v>0</v>
      </c>
      <c r="U261" s="230">
        <v>0.00025999999999999998</v>
      </c>
      <c r="V261" s="230">
        <f>U261*H261</f>
        <v>0.061593999999999996</v>
      </c>
      <c r="W261" s="230">
        <v>0</v>
      </c>
      <c r="X261" s="231">
        <f>W261*H261</f>
        <v>0</v>
      </c>
      <c r="Y261" s="37"/>
      <c r="Z261" s="37"/>
      <c r="AA261" s="37"/>
      <c r="AB261" s="37"/>
      <c r="AC261" s="37"/>
      <c r="AD261" s="37"/>
      <c r="AE261" s="37"/>
      <c r="AR261" s="232" t="s">
        <v>954</v>
      </c>
      <c r="AT261" s="232" t="s">
        <v>362</v>
      </c>
      <c r="AU261" s="232" t="s">
        <v>87</v>
      </c>
      <c r="AY261" s="16" t="s">
        <v>143</v>
      </c>
      <c r="BE261" s="233">
        <f>IF(O261="základní",K261,0)</f>
        <v>0</v>
      </c>
      <c r="BF261" s="233">
        <f>IF(O261="snížená",K261,0)</f>
        <v>0</v>
      </c>
      <c r="BG261" s="233">
        <f>IF(O261="zákl. přenesená",K261,0)</f>
        <v>0</v>
      </c>
      <c r="BH261" s="233">
        <f>IF(O261="sníž. přenesená",K261,0)</f>
        <v>0</v>
      </c>
      <c r="BI261" s="233">
        <f>IF(O261="nulová",K261,0)</f>
        <v>0</v>
      </c>
      <c r="BJ261" s="16" t="s">
        <v>85</v>
      </c>
      <c r="BK261" s="233">
        <f>ROUND(P261*H261,2)</f>
        <v>0</v>
      </c>
      <c r="BL261" s="16" t="s">
        <v>954</v>
      </c>
      <c r="BM261" s="232" t="s">
        <v>1084</v>
      </c>
    </row>
    <row r="262" s="2" customFormat="1">
      <c r="A262" s="37"/>
      <c r="B262" s="38"/>
      <c r="C262" s="39"/>
      <c r="D262" s="234" t="s">
        <v>152</v>
      </c>
      <c r="E262" s="39"/>
      <c r="F262" s="235" t="s">
        <v>1083</v>
      </c>
      <c r="G262" s="39"/>
      <c r="H262" s="39"/>
      <c r="I262" s="236"/>
      <c r="J262" s="236"/>
      <c r="K262" s="39"/>
      <c r="L262" s="39"/>
      <c r="M262" s="43"/>
      <c r="N262" s="237"/>
      <c r="O262" s="238"/>
      <c r="P262" s="90"/>
      <c r="Q262" s="90"/>
      <c r="R262" s="90"/>
      <c r="S262" s="90"/>
      <c r="T262" s="90"/>
      <c r="U262" s="90"/>
      <c r="V262" s="90"/>
      <c r="W262" s="90"/>
      <c r="X262" s="91"/>
      <c r="Y262" s="37"/>
      <c r="Z262" s="37"/>
      <c r="AA262" s="37"/>
      <c r="AB262" s="37"/>
      <c r="AC262" s="37"/>
      <c r="AD262" s="37"/>
      <c r="AE262" s="37"/>
      <c r="AT262" s="16" t="s">
        <v>152</v>
      </c>
      <c r="AU262" s="16" t="s">
        <v>87</v>
      </c>
    </row>
    <row r="263" s="13" customFormat="1">
      <c r="A263" s="13"/>
      <c r="B263" s="240"/>
      <c r="C263" s="241"/>
      <c r="D263" s="234" t="s">
        <v>236</v>
      </c>
      <c r="E263" s="241"/>
      <c r="F263" s="243" t="s">
        <v>1085</v>
      </c>
      <c r="G263" s="241"/>
      <c r="H263" s="244">
        <v>236.90000000000001</v>
      </c>
      <c r="I263" s="245"/>
      <c r="J263" s="245"/>
      <c r="K263" s="241"/>
      <c r="L263" s="241"/>
      <c r="M263" s="246"/>
      <c r="N263" s="247"/>
      <c r="O263" s="248"/>
      <c r="P263" s="248"/>
      <c r="Q263" s="248"/>
      <c r="R263" s="248"/>
      <c r="S263" s="248"/>
      <c r="T263" s="248"/>
      <c r="U263" s="248"/>
      <c r="V263" s="248"/>
      <c r="W263" s="248"/>
      <c r="X263" s="249"/>
      <c r="Y263" s="13"/>
      <c r="Z263" s="13"/>
      <c r="AA263" s="13"/>
      <c r="AB263" s="13"/>
      <c r="AC263" s="13"/>
      <c r="AD263" s="13"/>
      <c r="AE263" s="13"/>
      <c r="AT263" s="250" t="s">
        <v>236</v>
      </c>
      <c r="AU263" s="250" t="s">
        <v>87</v>
      </c>
      <c r="AV263" s="13" t="s">
        <v>87</v>
      </c>
      <c r="AW263" s="13" t="s">
        <v>4</v>
      </c>
      <c r="AX263" s="13" t="s">
        <v>85</v>
      </c>
      <c r="AY263" s="250" t="s">
        <v>143</v>
      </c>
    </row>
    <row r="264" s="2" customFormat="1">
      <c r="A264" s="37"/>
      <c r="B264" s="38"/>
      <c r="C264" s="220" t="s">
        <v>333</v>
      </c>
      <c r="D264" s="220" t="s">
        <v>145</v>
      </c>
      <c r="E264" s="221" t="s">
        <v>1086</v>
      </c>
      <c r="F264" s="222" t="s">
        <v>1087</v>
      </c>
      <c r="G264" s="223" t="s">
        <v>148</v>
      </c>
      <c r="H264" s="224">
        <v>19.300000000000001</v>
      </c>
      <c r="I264" s="225"/>
      <c r="J264" s="225"/>
      <c r="K264" s="226">
        <f>ROUND(P264*H264,2)</f>
        <v>0</v>
      </c>
      <c r="L264" s="222" t="s">
        <v>149</v>
      </c>
      <c r="M264" s="43"/>
      <c r="N264" s="227" t="s">
        <v>1</v>
      </c>
      <c r="O264" s="228" t="s">
        <v>40</v>
      </c>
      <c r="P264" s="229">
        <f>I264+J264</f>
        <v>0</v>
      </c>
      <c r="Q264" s="229">
        <f>ROUND(I264*H264,2)</f>
        <v>0</v>
      </c>
      <c r="R264" s="229">
        <f>ROUND(J264*H264,2)</f>
        <v>0</v>
      </c>
      <c r="S264" s="90"/>
      <c r="T264" s="230">
        <f>S264*H264</f>
        <v>0</v>
      </c>
      <c r="U264" s="230">
        <v>0</v>
      </c>
      <c r="V264" s="230">
        <f>U264*H264</f>
        <v>0</v>
      </c>
      <c r="W264" s="230">
        <v>0.29499999999999998</v>
      </c>
      <c r="X264" s="231">
        <f>W264*H264</f>
        <v>5.6935000000000002</v>
      </c>
      <c r="Y264" s="37"/>
      <c r="Z264" s="37"/>
      <c r="AA264" s="37"/>
      <c r="AB264" s="37"/>
      <c r="AC264" s="37"/>
      <c r="AD264" s="37"/>
      <c r="AE264" s="37"/>
      <c r="AR264" s="232" t="s">
        <v>506</v>
      </c>
      <c r="AT264" s="232" t="s">
        <v>145</v>
      </c>
      <c r="AU264" s="232" t="s">
        <v>87</v>
      </c>
      <c r="AY264" s="16" t="s">
        <v>143</v>
      </c>
      <c r="BE264" s="233">
        <f>IF(O264="základní",K264,0)</f>
        <v>0</v>
      </c>
      <c r="BF264" s="233">
        <f>IF(O264="snížená",K264,0)</f>
        <v>0</v>
      </c>
      <c r="BG264" s="233">
        <f>IF(O264="zákl. přenesená",K264,0)</f>
        <v>0</v>
      </c>
      <c r="BH264" s="233">
        <f>IF(O264="sníž. přenesená",K264,0)</f>
        <v>0</v>
      </c>
      <c r="BI264" s="233">
        <f>IF(O264="nulová",K264,0)</f>
        <v>0</v>
      </c>
      <c r="BJ264" s="16" t="s">
        <v>85</v>
      </c>
      <c r="BK264" s="233">
        <f>ROUND(P264*H264,2)</f>
        <v>0</v>
      </c>
      <c r="BL264" s="16" t="s">
        <v>506</v>
      </c>
      <c r="BM264" s="232" t="s">
        <v>1088</v>
      </c>
    </row>
    <row r="265" s="2" customFormat="1">
      <c r="A265" s="37"/>
      <c r="B265" s="38"/>
      <c r="C265" s="39"/>
      <c r="D265" s="234" t="s">
        <v>152</v>
      </c>
      <c r="E265" s="39"/>
      <c r="F265" s="235" t="s">
        <v>1089</v>
      </c>
      <c r="G265" s="39"/>
      <c r="H265" s="39"/>
      <c r="I265" s="236"/>
      <c r="J265" s="236"/>
      <c r="K265" s="39"/>
      <c r="L265" s="39"/>
      <c r="M265" s="43"/>
      <c r="N265" s="237"/>
      <c r="O265" s="238"/>
      <c r="P265" s="90"/>
      <c r="Q265" s="90"/>
      <c r="R265" s="90"/>
      <c r="S265" s="90"/>
      <c r="T265" s="90"/>
      <c r="U265" s="90"/>
      <c r="V265" s="90"/>
      <c r="W265" s="90"/>
      <c r="X265" s="91"/>
      <c r="Y265" s="37"/>
      <c r="Z265" s="37"/>
      <c r="AA265" s="37"/>
      <c r="AB265" s="37"/>
      <c r="AC265" s="37"/>
      <c r="AD265" s="37"/>
      <c r="AE265" s="37"/>
      <c r="AT265" s="16" t="s">
        <v>152</v>
      </c>
      <c r="AU265" s="16" t="s">
        <v>87</v>
      </c>
    </row>
    <row r="266" s="13" customFormat="1">
      <c r="A266" s="13"/>
      <c r="B266" s="240"/>
      <c r="C266" s="241"/>
      <c r="D266" s="234" t="s">
        <v>236</v>
      </c>
      <c r="E266" s="242" t="s">
        <v>1</v>
      </c>
      <c r="F266" s="243" t="s">
        <v>1090</v>
      </c>
      <c r="G266" s="241"/>
      <c r="H266" s="244">
        <v>19.300000000000001</v>
      </c>
      <c r="I266" s="245"/>
      <c r="J266" s="245"/>
      <c r="K266" s="241"/>
      <c r="L266" s="241"/>
      <c r="M266" s="246"/>
      <c r="N266" s="247"/>
      <c r="O266" s="248"/>
      <c r="P266" s="248"/>
      <c r="Q266" s="248"/>
      <c r="R266" s="248"/>
      <c r="S266" s="248"/>
      <c r="T266" s="248"/>
      <c r="U266" s="248"/>
      <c r="V266" s="248"/>
      <c r="W266" s="248"/>
      <c r="X266" s="249"/>
      <c r="Y266" s="13"/>
      <c r="Z266" s="13"/>
      <c r="AA266" s="13"/>
      <c r="AB266" s="13"/>
      <c r="AC266" s="13"/>
      <c r="AD266" s="13"/>
      <c r="AE266" s="13"/>
      <c r="AT266" s="250" t="s">
        <v>236</v>
      </c>
      <c r="AU266" s="250" t="s">
        <v>87</v>
      </c>
      <c r="AV266" s="13" t="s">
        <v>87</v>
      </c>
      <c r="AW266" s="13" t="s">
        <v>5</v>
      </c>
      <c r="AX266" s="13" t="s">
        <v>85</v>
      </c>
      <c r="AY266" s="250" t="s">
        <v>143</v>
      </c>
    </row>
    <row r="267" s="2" customFormat="1">
      <c r="A267" s="37"/>
      <c r="B267" s="38"/>
      <c r="C267" s="220" t="s">
        <v>440</v>
      </c>
      <c r="D267" s="220" t="s">
        <v>145</v>
      </c>
      <c r="E267" s="221" t="s">
        <v>1091</v>
      </c>
      <c r="F267" s="222" t="s">
        <v>1092</v>
      </c>
      <c r="G267" s="223" t="s">
        <v>148</v>
      </c>
      <c r="H267" s="224">
        <v>19.300000000000001</v>
      </c>
      <c r="I267" s="225"/>
      <c r="J267" s="225"/>
      <c r="K267" s="226">
        <f>ROUND(P267*H267,2)</f>
        <v>0</v>
      </c>
      <c r="L267" s="222" t="s">
        <v>149</v>
      </c>
      <c r="M267" s="43"/>
      <c r="N267" s="227" t="s">
        <v>1</v>
      </c>
      <c r="O267" s="228" t="s">
        <v>40</v>
      </c>
      <c r="P267" s="229">
        <f>I267+J267</f>
        <v>0</v>
      </c>
      <c r="Q267" s="229">
        <f>ROUND(I267*H267,2)</f>
        <v>0</v>
      </c>
      <c r="R267" s="229">
        <f>ROUND(J267*H267,2)</f>
        <v>0</v>
      </c>
      <c r="S267" s="90"/>
      <c r="T267" s="230">
        <f>S267*H267</f>
        <v>0</v>
      </c>
      <c r="U267" s="230">
        <v>0</v>
      </c>
      <c r="V267" s="230">
        <f>U267*H267</f>
        <v>0</v>
      </c>
      <c r="W267" s="230">
        <v>0</v>
      </c>
      <c r="X267" s="231">
        <f>W267*H267</f>
        <v>0</v>
      </c>
      <c r="Y267" s="37"/>
      <c r="Z267" s="37"/>
      <c r="AA267" s="37"/>
      <c r="AB267" s="37"/>
      <c r="AC267" s="37"/>
      <c r="AD267" s="37"/>
      <c r="AE267" s="37"/>
      <c r="AR267" s="232" t="s">
        <v>506</v>
      </c>
      <c r="AT267" s="232" t="s">
        <v>145</v>
      </c>
      <c r="AU267" s="232" t="s">
        <v>87</v>
      </c>
      <c r="AY267" s="16" t="s">
        <v>143</v>
      </c>
      <c r="BE267" s="233">
        <f>IF(O267="základní",K267,0)</f>
        <v>0</v>
      </c>
      <c r="BF267" s="233">
        <f>IF(O267="snížená",K267,0)</f>
        <v>0</v>
      </c>
      <c r="BG267" s="233">
        <f>IF(O267="zákl. přenesená",K267,0)</f>
        <v>0</v>
      </c>
      <c r="BH267" s="233">
        <f>IF(O267="sníž. přenesená",K267,0)</f>
        <v>0</v>
      </c>
      <c r="BI267" s="233">
        <f>IF(O267="nulová",K267,0)</f>
        <v>0</v>
      </c>
      <c r="BJ267" s="16" t="s">
        <v>85</v>
      </c>
      <c r="BK267" s="233">
        <f>ROUND(P267*H267,2)</f>
        <v>0</v>
      </c>
      <c r="BL267" s="16" t="s">
        <v>506</v>
      </c>
      <c r="BM267" s="232" t="s">
        <v>1093</v>
      </c>
    </row>
    <row r="268" s="2" customFormat="1">
      <c r="A268" s="37"/>
      <c r="B268" s="38"/>
      <c r="C268" s="39"/>
      <c r="D268" s="234" t="s">
        <v>152</v>
      </c>
      <c r="E268" s="39"/>
      <c r="F268" s="235" t="s">
        <v>1094</v>
      </c>
      <c r="G268" s="39"/>
      <c r="H268" s="39"/>
      <c r="I268" s="236"/>
      <c r="J268" s="236"/>
      <c r="K268" s="39"/>
      <c r="L268" s="39"/>
      <c r="M268" s="43"/>
      <c r="N268" s="237"/>
      <c r="O268" s="238"/>
      <c r="P268" s="90"/>
      <c r="Q268" s="90"/>
      <c r="R268" s="90"/>
      <c r="S268" s="90"/>
      <c r="T268" s="90"/>
      <c r="U268" s="90"/>
      <c r="V268" s="90"/>
      <c r="W268" s="90"/>
      <c r="X268" s="91"/>
      <c r="Y268" s="37"/>
      <c r="Z268" s="37"/>
      <c r="AA268" s="37"/>
      <c r="AB268" s="37"/>
      <c r="AC268" s="37"/>
      <c r="AD268" s="37"/>
      <c r="AE268" s="37"/>
      <c r="AT268" s="16" t="s">
        <v>152</v>
      </c>
      <c r="AU268" s="16" t="s">
        <v>87</v>
      </c>
    </row>
    <row r="269" s="2" customFormat="1">
      <c r="A269" s="37"/>
      <c r="B269" s="38"/>
      <c r="C269" s="220" t="s">
        <v>453</v>
      </c>
      <c r="D269" s="220" t="s">
        <v>145</v>
      </c>
      <c r="E269" s="221" t="s">
        <v>1095</v>
      </c>
      <c r="F269" s="222" t="s">
        <v>1096</v>
      </c>
      <c r="G269" s="223" t="s">
        <v>148</v>
      </c>
      <c r="H269" s="224">
        <v>19.300000000000001</v>
      </c>
      <c r="I269" s="225"/>
      <c r="J269" s="225"/>
      <c r="K269" s="226">
        <f>ROUND(P269*H269,2)</f>
        <v>0</v>
      </c>
      <c r="L269" s="222" t="s">
        <v>149</v>
      </c>
      <c r="M269" s="43"/>
      <c r="N269" s="227" t="s">
        <v>1</v>
      </c>
      <c r="O269" s="228" t="s">
        <v>40</v>
      </c>
      <c r="P269" s="229">
        <f>I269+J269</f>
        <v>0</v>
      </c>
      <c r="Q269" s="229">
        <f>ROUND(I269*H269,2)</f>
        <v>0</v>
      </c>
      <c r="R269" s="229">
        <f>ROUND(J269*H269,2)</f>
        <v>0</v>
      </c>
      <c r="S269" s="90"/>
      <c r="T269" s="230">
        <f>S269*H269</f>
        <v>0</v>
      </c>
      <c r="U269" s="230">
        <v>0.10100000000000001</v>
      </c>
      <c r="V269" s="230">
        <f>U269*H269</f>
        <v>1.9493000000000003</v>
      </c>
      <c r="W269" s="230">
        <v>0</v>
      </c>
      <c r="X269" s="231">
        <f>W269*H269</f>
        <v>0</v>
      </c>
      <c r="Y269" s="37"/>
      <c r="Z269" s="37"/>
      <c r="AA269" s="37"/>
      <c r="AB269" s="37"/>
      <c r="AC269" s="37"/>
      <c r="AD269" s="37"/>
      <c r="AE269" s="37"/>
      <c r="AR269" s="232" t="s">
        <v>506</v>
      </c>
      <c r="AT269" s="232" t="s">
        <v>145</v>
      </c>
      <c r="AU269" s="232" t="s">
        <v>87</v>
      </c>
      <c r="AY269" s="16" t="s">
        <v>143</v>
      </c>
      <c r="BE269" s="233">
        <f>IF(O269="základní",K269,0)</f>
        <v>0</v>
      </c>
      <c r="BF269" s="233">
        <f>IF(O269="snížená",K269,0)</f>
        <v>0</v>
      </c>
      <c r="BG269" s="233">
        <f>IF(O269="zákl. přenesená",K269,0)</f>
        <v>0</v>
      </c>
      <c r="BH269" s="233">
        <f>IF(O269="sníž. přenesená",K269,0)</f>
        <v>0</v>
      </c>
      <c r="BI269" s="233">
        <f>IF(O269="nulová",K269,0)</f>
        <v>0</v>
      </c>
      <c r="BJ269" s="16" t="s">
        <v>85</v>
      </c>
      <c r="BK269" s="233">
        <f>ROUND(P269*H269,2)</f>
        <v>0</v>
      </c>
      <c r="BL269" s="16" t="s">
        <v>506</v>
      </c>
      <c r="BM269" s="232" t="s">
        <v>1097</v>
      </c>
    </row>
    <row r="270" s="2" customFormat="1">
      <c r="A270" s="37"/>
      <c r="B270" s="38"/>
      <c r="C270" s="39"/>
      <c r="D270" s="234" t="s">
        <v>152</v>
      </c>
      <c r="E270" s="39"/>
      <c r="F270" s="235" t="s">
        <v>1098</v>
      </c>
      <c r="G270" s="39"/>
      <c r="H270" s="39"/>
      <c r="I270" s="236"/>
      <c r="J270" s="236"/>
      <c r="K270" s="39"/>
      <c r="L270" s="39"/>
      <c r="M270" s="43"/>
      <c r="N270" s="237"/>
      <c r="O270" s="238"/>
      <c r="P270" s="90"/>
      <c r="Q270" s="90"/>
      <c r="R270" s="90"/>
      <c r="S270" s="90"/>
      <c r="T270" s="90"/>
      <c r="U270" s="90"/>
      <c r="V270" s="90"/>
      <c r="W270" s="90"/>
      <c r="X270" s="91"/>
      <c r="Y270" s="37"/>
      <c r="Z270" s="37"/>
      <c r="AA270" s="37"/>
      <c r="AB270" s="37"/>
      <c r="AC270" s="37"/>
      <c r="AD270" s="37"/>
      <c r="AE270" s="37"/>
      <c r="AT270" s="16" t="s">
        <v>152</v>
      </c>
      <c r="AU270" s="16" t="s">
        <v>87</v>
      </c>
    </row>
    <row r="271" s="2" customFormat="1">
      <c r="A271" s="37"/>
      <c r="B271" s="38"/>
      <c r="C271" s="39"/>
      <c r="D271" s="234" t="s">
        <v>154</v>
      </c>
      <c r="E271" s="39"/>
      <c r="F271" s="239" t="s">
        <v>1099</v>
      </c>
      <c r="G271" s="39"/>
      <c r="H271" s="39"/>
      <c r="I271" s="236"/>
      <c r="J271" s="236"/>
      <c r="K271" s="39"/>
      <c r="L271" s="39"/>
      <c r="M271" s="43"/>
      <c r="N271" s="237"/>
      <c r="O271" s="238"/>
      <c r="P271" s="90"/>
      <c r="Q271" s="90"/>
      <c r="R271" s="90"/>
      <c r="S271" s="90"/>
      <c r="T271" s="90"/>
      <c r="U271" s="90"/>
      <c r="V271" s="90"/>
      <c r="W271" s="90"/>
      <c r="X271" s="91"/>
      <c r="Y271" s="37"/>
      <c r="Z271" s="37"/>
      <c r="AA271" s="37"/>
      <c r="AB271" s="37"/>
      <c r="AC271" s="37"/>
      <c r="AD271" s="37"/>
      <c r="AE271" s="37"/>
      <c r="AT271" s="16" t="s">
        <v>154</v>
      </c>
      <c r="AU271" s="16" t="s">
        <v>87</v>
      </c>
    </row>
    <row r="272" s="2" customFormat="1">
      <c r="A272" s="37"/>
      <c r="B272" s="38"/>
      <c r="C272" s="220" t="s">
        <v>338</v>
      </c>
      <c r="D272" s="220" t="s">
        <v>145</v>
      </c>
      <c r="E272" s="221" t="s">
        <v>1100</v>
      </c>
      <c r="F272" s="222" t="s">
        <v>1101</v>
      </c>
      <c r="G272" s="223" t="s">
        <v>201</v>
      </c>
      <c r="H272" s="224">
        <v>4</v>
      </c>
      <c r="I272" s="225"/>
      <c r="J272" s="225"/>
      <c r="K272" s="226">
        <f>ROUND(P272*H272,2)</f>
        <v>0</v>
      </c>
      <c r="L272" s="222" t="s">
        <v>149</v>
      </c>
      <c r="M272" s="43"/>
      <c r="N272" s="227" t="s">
        <v>1</v>
      </c>
      <c r="O272" s="228" t="s">
        <v>40</v>
      </c>
      <c r="P272" s="229">
        <f>I272+J272</f>
        <v>0</v>
      </c>
      <c r="Q272" s="229">
        <f>ROUND(I272*H272,2)</f>
        <v>0</v>
      </c>
      <c r="R272" s="229">
        <f>ROUND(J272*H272,2)</f>
        <v>0</v>
      </c>
      <c r="S272" s="90"/>
      <c r="T272" s="230">
        <f>S272*H272</f>
        <v>0</v>
      </c>
      <c r="U272" s="230">
        <v>0</v>
      </c>
      <c r="V272" s="230">
        <f>U272*H272</f>
        <v>0</v>
      </c>
      <c r="W272" s="230">
        <v>0.23000000000000001</v>
      </c>
      <c r="X272" s="231">
        <f>W272*H272</f>
        <v>0.92000000000000004</v>
      </c>
      <c r="Y272" s="37"/>
      <c r="Z272" s="37"/>
      <c r="AA272" s="37"/>
      <c r="AB272" s="37"/>
      <c r="AC272" s="37"/>
      <c r="AD272" s="37"/>
      <c r="AE272" s="37"/>
      <c r="AR272" s="232" t="s">
        <v>506</v>
      </c>
      <c r="AT272" s="232" t="s">
        <v>145</v>
      </c>
      <c r="AU272" s="232" t="s">
        <v>87</v>
      </c>
      <c r="AY272" s="16" t="s">
        <v>143</v>
      </c>
      <c r="BE272" s="233">
        <f>IF(O272="základní",K272,0)</f>
        <v>0</v>
      </c>
      <c r="BF272" s="233">
        <f>IF(O272="snížená",K272,0)</f>
        <v>0</v>
      </c>
      <c r="BG272" s="233">
        <f>IF(O272="zákl. přenesená",K272,0)</f>
        <v>0</v>
      </c>
      <c r="BH272" s="233">
        <f>IF(O272="sníž. přenesená",K272,0)</f>
        <v>0</v>
      </c>
      <c r="BI272" s="233">
        <f>IF(O272="nulová",K272,0)</f>
        <v>0</v>
      </c>
      <c r="BJ272" s="16" t="s">
        <v>85</v>
      </c>
      <c r="BK272" s="233">
        <f>ROUND(P272*H272,2)</f>
        <v>0</v>
      </c>
      <c r="BL272" s="16" t="s">
        <v>506</v>
      </c>
      <c r="BM272" s="232" t="s">
        <v>1102</v>
      </c>
    </row>
    <row r="273" s="2" customFormat="1">
      <c r="A273" s="37"/>
      <c r="B273" s="38"/>
      <c r="C273" s="39"/>
      <c r="D273" s="234" t="s">
        <v>152</v>
      </c>
      <c r="E273" s="39"/>
      <c r="F273" s="235" t="s">
        <v>1103</v>
      </c>
      <c r="G273" s="39"/>
      <c r="H273" s="39"/>
      <c r="I273" s="236"/>
      <c r="J273" s="236"/>
      <c r="K273" s="39"/>
      <c r="L273" s="39"/>
      <c r="M273" s="43"/>
      <c r="N273" s="237"/>
      <c r="O273" s="238"/>
      <c r="P273" s="90"/>
      <c r="Q273" s="90"/>
      <c r="R273" s="90"/>
      <c r="S273" s="90"/>
      <c r="T273" s="90"/>
      <c r="U273" s="90"/>
      <c r="V273" s="90"/>
      <c r="W273" s="90"/>
      <c r="X273" s="91"/>
      <c r="Y273" s="37"/>
      <c r="Z273" s="37"/>
      <c r="AA273" s="37"/>
      <c r="AB273" s="37"/>
      <c r="AC273" s="37"/>
      <c r="AD273" s="37"/>
      <c r="AE273" s="37"/>
      <c r="AT273" s="16" t="s">
        <v>152</v>
      </c>
      <c r="AU273" s="16" t="s">
        <v>87</v>
      </c>
    </row>
    <row r="274" s="2" customFormat="1">
      <c r="A274" s="37"/>
      <c r="B274" s="38"/>
      <c r="C274" s="220" t="s">
        <v>446</v>
      </c>
      <c r="D274" s="220" t="s">
        <v>145</v>
      </c>
      <c r="E274" s="221" t="s">
        <v>1104</v>
      </c>
      <c r="F274" s="222" t="s">
        <v>1105</v>
      </c>
      <c r="G274" s="223" t="s">
        <v>201</v>
      </c>
      <c r="H274" s="224">
        <v>4</v>
      </c>
      <c r="I274" s="225"/>
      <c r="J274" s="225"/>
      <c r="K274" s="226">
        <f>ROUND(P274*H274,2)</f>
        <v>0</v>
      </c>
      <c r="L274" s="222" t="s">
        <v>149</v>
      </c>
      <c r="M274" s="43"/>
      <c r="N274" s="227" t="s">
        <v>1</v>
      </c>
      <c r="O274" s="228" t="s">
        <v>40</v>
      </c>
      <c r="P274" s="229">
        <f>I274+J274</f>
        <v>0</v>
      </c>
      <c r="Q274" s="229">
        <f>ROUND(I274*H274,2)</f>
        <v>0</v>
      </c>
      <c r="R274" s="229">
        <f>ROUND(J274*H274,2)</f>
        <v>0</v>
      </c>
      <c r="S274" s="90"/>
      <c r="T274" s="230">
        <f>S274*H274</f>
        <v>0</v>
      </c>
      <c r="U274" s="230">
        <v>0</v>
      </c>
      <c r="V274" s="230">
        <f>U274*H274</f>
        <v>0</v>
      </c>
      <c r="W274" s="230">
        <v>0</v>
      </c>
      <c r="X274" s="231">
        <f>W274*H274</f>
        <v>0</v>
      </c>
      <c r="Y274" s="37"/>
      <c r="Z274" s="37"/>
      <c r="AA274" s="37"/>
      <c r="AB274" s="37"/>
      <c r="AC274" s="37"/>
      <c r="AD274" s="37"/>
      <c r="AE274" s="37"/>
      <c r="AR274" s="232" t="s">
        <v>506</v>
      </c>
      <c r="AT274" s="232" t="s">
        <v>145</v>
      </c>
      <c r="AU274" s="232" t="s">
        <v>87</v>
      </c>
      <c r="AY274" s="16" t="s">
        <v>143</v>
      </c>
      <c r="BE274" s="233">
        <f>IF(O274="základní",K274,0)</f>
        <v>0</v>
      </c>
      <c r="BF274" s="233">
        <f>IF(O274="snížená",K274,0)</f>
        <v>0</v>
      </c>
      <c r="BG274" s="233">
        <f>IF(O274="zákl. přenesená",K274,0)</f>
        <v>0</v>
      </c>
      <c r="BH274" s="233">
        <f>IF(O274="sníž. přenesená",K274,0)</f>
        <v>0</v>
      </c>
      <c r="BI274" s="233">
        <f>IF(O274="nulová",K274,0)</f>
        <v>0</v>
      </c>
      <c r="BJ274" s="16" t="s">
        <v>85</v>
      </c>
      <c r="BK274" s="233">
        <f>ROUND(P274*H274,2)</f>
        <v>0</v>
      </c>
      <c r="BL274" s="16" t="s">
        <v>506</v>
      </c>
      <c r="BM274" s="232" t="s">
        <v>1106</v>
      </c>
    </row>
    <row r="275" s="2" customFormat="1">
      <c r="A275" s="37"/>
      <c r="B275" s="38"/>
      <c r="C275" s="39"/>
      <c r="D275" s="234" t="s">
        <v>152</v>
      </c>
      <c r="E275" s="39"/>
      <c r="F275" s="235" t="s">
        <v>1107</v>
      </c>
      <c r="G275" s="39"/>
      <c r="H275" s="39"/>
      <c r="I275" s="236"/>
      <c r="J275" s="236"/>
      <c r="K275" s="39"/>
      <c r="L275" s="39"/>
      <c r="M275" s="43"/>
      <c r="N275" s="237"/>
      <c r="O275" s="238"/>
      <c r="P275" s="90"/>
      <c r="Q275" s="90"/>
      <c r="R275" s="90"/>
      <c r="S275" s="90"/>
      <c r="T275" s="90"/>
      <c r="U275" s="90"/>
      <c r="V275" s="90"/>
      <c r="W275" s="90"/>
      <c r="X275" s="91"/>
      <c r="Y275" s="37"/>
      <c r="Z275" s="37"/>
      <c r="AA275" s="37"/>
      <c r="AB275" s="37"/>
      <c r="AC275" s="37"/>
      <c r="AD275" s="37"/>
      <c r="AE275" s="37"/>
      <c r="AT275" s="16" t="s">
        <v>152</v>
      </c>
      <c r="AU275" s="16" t="s">
        <v>87</v>
      </c>
    </row>
    <row r="276" s="2" customFormat="1">
      <c r="A276" s="37"/>
      <c r="B276" s="38"/>
      <c r="C276" s="220" t="s">
        <v>482</v>
      </c>
      <c r="D276" s="220" t="s">
        <v>145</v>
      </c>
      <c r="E276" s="221" t="s">
        <v>1108</v>
      </c>
      <c r="F276" s="222" t="s">
        <v>1109</v>
      </c>
      <c r="G276" s="223" t="s">
        <v>201</v>
      </c>
      <c r="H276" s="224">
        <v>4</v>
      </c>
      <c r="I276" s="225"/>
      <c r="J276" s="225"/>
      <c r="K276" s="226">
        <f>ROUND(P276*H276,2)</f>
        <v>0</v>
      </c>
      <c r="L276" s="222" t="s">
        <v>149</v>
      </c>
      <c r="M276" s="43"/>
      <c r="N276" s="227" t="s">
        <v>1</v>
      </c>
      <c r="O276" s="228" t="s">
        <v>40</v>
      </c>
      <c r="P276" s="229">
        <f>I276+J276</f>
        <v>0</v>
      </c>
      <c r="Q276" s="229">
        <f>ROUND(I276*H276,2)</f>
        <v>0</v>
      </c>
      <c r="R276" s="229">
        <f>ROUND(J276*H276,2)</f>
        <v>0</v>
      </c>
      <c r="S276" s="90"/>
      <c r="T276" s="230">
        <f>S276*H276</f>
        <v>0</v>
      </c>
      <c r="U276" s="230">
        <v>0.11934</v>
      </c>
      <c r="V276" s="230">
        <f>U276*H276</f>
        <v>0.47736000000000001</v>
      </c>
      <c r="W276" s="230">
        <v>0</v>
      </c>
      <c r="X276" s="231">
        <f>W276*H276</f>
        <v>0</v>
      </c>
      <c r="Y276" s="37"/>
      <c r="Z276" s="37"/>
      <c r="AA276" s="37"/>
      <c r="AB276" s="37"/>
      <c r="AC276" s="37"/>
      <c r="AD276" s="37"/>
      <c r="AE276" s="37"/>
      <c r="AR276" s="232" t="s">
        <v>506</v>
      </c>
      <c r="AT276" s="232" t="s">
        <v>145</v>
      </c>
      <c r="AU276" s="232" t="s">
        <v>87</v>
      </c>
      <c r="AY276" s="16" t="s">
        <v>143</v>
      </c>
      <c r="BE276" s="233">
        <f>IF(O276="základní",K276,0)</f>
        <v>0</v>
      </c>
      <c r="BF276" s="233">
        <f>IF(O276="snížená",K276,0)</f>
        <v>0</v>
      </c>
      <c r="BG276" s="233">
        <f>IF(O276="zákl. přenesená",K276,0)</f>
        <v>0</v>
      </c>
      <c r="BH276" s="233">
        <f>IF(O276="sníž. přenesená",K276,0)</f>
        <v>0</v>
      </c>
      <c r="BI276" s="233">
        <f>IF(O276="nulová",K276,0)</f>
        <v>0</v>
      </c>
      <c r="BJ276" s="16" t="s">
        <v>85</v>
      </c>
      <c r="BK276" s="233">
        <f>ROUND(P276*H276,2)</f>
        <v>0</v>
      </c>
      <c r="BL276" s="16" t="s">
        <v>506</v>
      </c>
      <c r="BM276" s="232" t="s">
        <v>1110</v>
      </c>
    </row>
    <row r="277" s="2" customFormat="1">
      <c r="A277" s="37"/>
      <c r="B277" s="38"/>
      <c r="C277" s="39"/>
      <c r="D277" s="234" t="s">
        <v>152</v>
      </c>
      <c r="E277" s="39"/>
      <c r="F277" s="235" t="s">
        <v>1111</v>
      </c>
      <c r="G277" s="39"/>
      <c r="H277" s="39"/>
      <c r="I277" s="236"/>
      <c r="J277" s="236"/>
      <c r="K277" s="39"/>
      <c r="L277" s="39"/>
      <c r="M277" s="43"/>
      <c r="N277" s="237"/>
      <c r="O277" s="238"/>
      <c r="P277" s="90"/>
      <c r="Q277" s="90"/>
      <c r="R277" s="90"/>
      <c r="S277" s="90"/>
      <c r="T277" s="90"/>
      <c r="U277" s="90"/>
      <c r="V277" s="90"/>
      <c r="W277" s="90"/>
      <c r="X277" s="91"/>
      <c r="Y277" s="37"/>
      <c r="Z277" s="37"/>
      <c r="AA277" s="37"/>
      <c r="AB277" s="37"/>
      <c r="AC277" s="37"/>
      <c r="AD277" s="37"/>
      <c r="AE277" s="37"/>
      <c r="AT277" s="16" t="s">
        <v>152</v>
      </c>
      <c r="AU277" s="16" t="s">
        <v>87</v>
      </c>
    </row>
    <row r="278" s="2" customFormat="1">
      <c r="A278" s="37"/>
      <c r="B278" s="38"/>
      <c r="C278" s="39"/>
      <c r="D278" s="234" t="s">
        <v>154</v>
      </c>
      <c r="E278" s="39"/>
      <c r="F278" s="239" t="s">
        <v>1112</v>
      </c>
      <c r="G278" s="39"/>
      <c r="H278" s="39"/>
      <c r="I278" s="236"/>
      <c r="J278" s="236"/>
      <c r="K278" s="39"/>
      <c r="L278" s="39"/>
      <c r="M278" s="43"/>
      <c r="N278" s="237"/>
      <c r="O278" s="238"/>
      <c r="P278" s="90"/>
      <c r="Q278" s="90"/>
      <c r="R278" s="90"/>
      <c r="S278" s="90"/>
      <c r="T278" s="90"/>
      <c r="U278" s="90"/>
      <c r="V278" s="90"/>
      <c r="W278" s="90"/>
      <c r="X278" s="91"/>
      <c r="Y278" s="37"/>
      <c r="Z278" s="37"/>
      <c r="AA278" s="37"/>
      <c r="AB278" s="37"/>
      <c r="AC278" s="37"/>
      <c r="AD278" s="37"/>
      <c r="AE278" s="37"/>
      <c r="AT278" s="16" t="s">
        <v>154</v>
      </c>
      <c r="AU278" s="16" t="s">
        <v>87</v>
      </c>
    </row>
    <row r="279" s="12" customFormat="1" ht="25.92" customHeight="1">
      <c r="A279" s="12"/>
      <c r="B279" s="203"/>
      <c r="C279" s="204"/>
      <c r="D279" s="205" t="s">
        <v>76</v>
      </c>
      <c r="E279" s="206" t="s">
        <v>1113</v>
      </c>
      <c r="F279" s="206" t="s">
        <v>1114</v>
      </c>
      <c r="G279" s="204"/>
      <c r="H279" s="204"/>
      <c r="I279" s="207"/>
      <c r="J279" s="207"/>
      <c r="K279" s="208">
        <f>BK279</f>
        <v>0</v>
      </c>
      <c r="L279" s="204"/>
      <c r="M279" s="209"/>
      <c r="N279" s="210"/>
      <c r="O279" s="211"/>
      <c r="P279" s="211"/>
      <c r="Q279" s="212">
        <f>SUM(Q280:Q288)</f>
        <v>0</v>
      </c>
      <c r="R279" s="212">
        <f>SUM(R280:R288)</f>
        <v>0</v>
      </c>
      <c r="S279" s="211"/>
      <c r="T279" s="213">
        <f>SUM(T280:T288)</f>
        <v>0</v>
      </c>
      <c r="U279" s="211"/>
      <c r="V279" s="213">
        <f>SUM(V280:V288)</f>
        <v>0</v>
      </c>
      <c r="W279" s="211"/>
      <c r="X279" s="214">
        <f>SUM(X280:X288)</f>
        <v>0</v>
      </c>
      <c r="Y279" s="12"/>
      <c r="Z279" s="12"/>
      <c r="AA279" s="12"/>
      <c r="AB279" s="12"/>
      <c r="AC279" s="12"/>
      <c r="AD279" s="12"/>
      <c r="AE279" s="12"/>
      <c r="AR279" s="215" t="s">
        <v>150</v>
      </c>
      <c r="AT279" s="216" t="s">
        <v>76</v>
      </c>
      <c r="AU279" s="216" t="s">
        <v>77</v>
      </c>
      <c r="AY279" s="215" t="s">
        <v>143</v>
      </c>
      <c r="BK279" s="217">
        <f>SUM(BK280:BK288)</f>
        <v>0</v>
      </c>
    </row>
    <row r="280" s="2" customFormat="1" ht="24.15" customHeight="1">
      <c r="A280" s="37"/>
      <c r="B280" s="38"/>
      <c r="C280" s="220" t="s">
        <v>421</v>
      </c>
      <c r="D280" s="220" t="s">
        <v>145</v>
      </c>
      <c r="E280" s="221" t="s">
        <v>1115</v>
      </c>
      <c r="F280" s="222" t="s">
        <v>1116</v>
      </c>
      <c r="G280" s="223" t="s">
        <v>1117</v>
      </c>
      <c r="H280" s="224">
        <v>40</v>
      </c>
      <c r="I280" s="225"/>
      <c r="J280" s="225"/>
      <c r="K280" s="226">
        <f>ROUND(P280*H280,2)</f>
        <v>0</v>
      </c>
      <c r="L280" s="222" t="s">
        <v>149</v>
      </c>
      <c r="M280" s="43"/>
      <c r="N280" s="227" t="s">
        <v>1</v>
      </c>
      <c r="O280" s="228" t="s">
        <v>40</v>
      </c>
      <c r="P280" s="229">
        <f>I280+J280</f>
        <v>0</v>
      </c>
      <c r="Q280" s="229">
        <f>ROUND(I280*H280,2)</f>
        <v>0</v>
      </c>
      <c r="R280" s="229">
        <f>ROUND(J280*H280,2)</f>
        <v>0</v>
      </c>
      <c r="S280" s="90"/>
      <c r="T280" s="230">
        <f>S280*H280</f>
        <v>0</v>
      </c>
      <c r="U280" s="230">
        <v>0</v>
      </c>
      <c r="V280" s="230">
        <f>U280*H280</f>
        <v>0</v>
      </c>
      <c r="W280" s="230">
        <v>0</v>
      </c>
      <c r="X280" s="231">
        <f>W280*H280</f>
        <v>0</v>
      </c>
      <c r="Y280" s="37"/>
      <c r="Z280" s="37"/>
      <c r="AA280" s="37"/>
      <c r="AB280" s="37"/>
      <c r="AC280" s="37"/>
      <c r="AD280" s="37"/>
      <c r="AE280" s="37"/>
      <c r="AR280" s="232" t="s">
        <v>1118</v>
      </c>
      <c r="AT280" s="232" t="s">
        <v>145</v>
      </c>
      <c r="AU280" s="232" t="s">
        <v>85</v>
      </c>
      <c r="AY280" s="16" t="s">
        <v>143</v>
      </c>
      <c r="BE280" s="233">
        <f>IF(O280="základní",K280,0)</f>
        <v>0</v>
      </c>
      <c r="BF280" s="233">
        <f>IF(O280="snížená",K280,0)</f>
        <v>0</v>
      </c>
      <c r="BG280" s="233">
        <f>IF(O280="zákl. přenesená",K280,0)</f>
        <v>0</v>
      </c>
      <c r="BH280" s="233">
        <f>IF(O280="sníž. přenesená",K280,0)</f>
        <v>0</v>
      </c>
      <c r="BI280" s="233">
        <f>IF(O280="nulová",K280,0)</f>
        <v>0</v>
      </c>
      <c r="BJ280" s="16" t="s">
        <v>85</v>
      </c>
      <c r="BK280" s="233">
        <f>ROUND(P280*H280,2)</f>
        <v>0</v>
      </c>
      <c r="BL280" s="16" t="s">
        <v>1118</v>
      </c>
      <c r="BM280" s="232" t="s">
        <v>1119</v>
      </c>
    </row>
    <row r="281" s="2" customFormat="1">
      <c r="A281" s="37"/>
      <c r="B281" s="38"/>
      <c r="C281" s="39"/>
      <c r="D281" s="234" t="s">
        <v>152</v>
      </c>
      <c r="E281" s="39"/>
      <c r="F281" s="235" t="s">
        <v>1120</v>
      </c>
      <c r="G281" s="39"/>
      <c r="H281" s="39"/>
      <c r="I281" s="236"/>
      <c r="J281" s="236"/>
      <c r="K281" s="39"/>
      <c r="L281" s="39"/>
      <c r="M281" s="43"/>
      <c r="N281" s="237"/>
      <c r="O281" s="238"/>
      <c r="P281" s="90"/>
      <c r="Q281" s="90"/>
      <c r="R281" s="90"/>
      <c r="S281" s="90"/>
      <c r="T281" s="90"/>
      <c r="U281" s="90"/>
      <c r="V281" s="90"/>
      <c r="W281" s="90"/>
      <c r="X281" s="91"/>
      <c r="Y281" s="37"/>
      <c r="Z281" s="37"/>
      <c r="AA281" s="37"/>
      <c r="AB281" s="37"/>
      <c r="AC281" s="37"/>
      <c r="AD281" s="37"/>
      <c r="AE281" s="37"/>
      <c r="AT281" s="16" t="s">
        <v>152</v>
      </c>
      <c r="AU281" s="16" t="s">
        <v>85</v>
      </c>
    </row>
    <row r="282" s="2" customFormat="1">
      <c r="A282" s="37"/>
      <c r="B282" s="38"/>
      <c r="C282" s="39"/>
      <c r="D282" s="234" t="s">
        <v>161</v>
      </c>
      <c r="E282" s="39"/>
      <c r="F282" s="239" t="s">
        <v>1121</v>
      </c>
      <c r="G282" s="39"/>
      <c r="H282" s="39"/>
      <c r="I282" s="236"/>
      <c r="J282" s="236"/>
      <c r="K282" s="39"/>
      <c r="L282" s="39"/>
      <c r="M282" s="43"/>
      <c r="N282" s="237"/>
      <c r="O282" s="238"/>
      <c r="P282" s="90"/>
      <c r="Q282" s="90"/>
      <c r="R282" s="90"/>
      <c r="S282" s="90"/>
      <c r="T282" s="90"/>
      <c r="U282" s="90"/>
      <c r="V282" s="90"/>
      <c r="W282" s="90"/>
      <c r="X282" s="91"/>
      <c r="Y282" s="37"/>
      <c r="Z282" s="37"/>
      <c r="AA282" s="37"/>
      <c r="AB282" s="37"/>
      <c r="AC282" s="37"/>
      <c r="AD282" s="37"/>
      <c r="AE282" s="37"/>
      <c r="AT282" s="16" t="s">
        <v>161</v>
      </c>
      <c r="AU282" s="16" t="s">
        <v>85</v>
      </c>
    </row>
    <row r="283" s="2" customFormat="1">
      <c r="A283" s="37"/>
      <c r="B283" s="38"/>
      <c r="C283" s="220" t="s">
        <v>427</v>
      </c>
      <c r="D283" s="220" t="s">
        <v>145</v>
      </c>
      <c r="E283" s="221" t="s">
        <v>1122</v>
      </c>
      <c r="F283" s="222" t="s">
        <v>1123</v>
      </c>
      <c r="G283" s="223" t="s">
        <v>1117</v>
      </c>
      <c r="H283" s="224">
        <v>15</v>
      </c>
      <c r="I283" s="225"/>
      <c r="J283" s="225"/>
      <c r="K283" s="226">
        <f>ROUND(P283*H283,2)</f>
        <v>0</v>
      </c>
      <c r="L283" s="222" t="s">
        <v>149</v>
      </c>
      <c r="M283" s="43"/>
      <c r="N283" s="227" t="s">
        <v>1</v>
      </c>
      <c r="O283" s="228" t="s">
        <v>40</v>
      </c>
      <c r="P283" s="229">
        <f>I283+J283</f>
        <v>0</v>
      </c>
      <c r="Q283" s="229">
        <f>ROUND(I283*H283,2)</f>
        <v>0</v>
      </c>
      <c r="R283" s="229">
        <f>ROUND(J283*H283,2)</f>
        <v>0</v>
      </c>
      <c r="S283" s="90"/>
      <c r="T283" s="230">
        <f>S283*H283</f>
        <v>0</v>
      </c>
      <c r="U283" s="230">
        <v>0</v>
      </c>
      <c r="V283" s="230">
        <f>U283*H283</f>
        <v>0</v>
      </c>
      <c r="W283" s="230">
        <v>0</v>
      </c>
      <c r="X283" s="231">
        <f>W283*H283</f>
        <v>0</v>
      </c>
      <c r="Y283" s="37"/>
      <c r="Z283" s="37"/>
      <c r="AA283" s="37"/>
      <c r="AB283" s="37"/>
      <c r="AC283" s="37"/>
      <c r="AD283" s="37"/>
      <c r="AE283" s="37"/>
      <c r="AR283" s="232" t="s">
        <v>1118</v>
      </c>
      <c r="AT283" s="232" t="s">
        <v>145</v>
      </c>
      <c r="AU283" s="232" t="s">
        <v>85</v>
      </c>
      <c r="AY283" s="16" t="s">
        <v>143</v>
      </c>
      <c r="BE283" s="233">
        <f>IF(O283="základní",K283,0)</f>
        <v>0</v>
      </c>
      <c r="BF283" s="233">
        <f>IF(O283="snížená",K283,0)</f>
        <v>0</v>
      </c>
      <c r="BG283" s="233">
        <f>IF(O283="zákl. přenesená",K283,0)</f>
        <v>0</v>
      </c>
      <c r="BH283" s="233">
        <f>IF(O283="sníž. přenesená",K283,0)</f>
        <v>0</v>
      </c>
      <c r="BI283" s="233">
        <f>IF(O283="nulová",K283,0)</f>
        <v>0</v>
      </c>
      <c r="BJ283" s="16" t="s">
        <v>85</v>
      </c>
      <c r="BK283" s="233">
        <f>ROUND(P283*H283,2)</f>
        <v>0</v>
      </c>
      <c r="BL283" s="16" t="s">
        <v>1118</v>
      </c>
      <c r="BM283" s="232" t="s">
        <v>1124</v>
      </c>
    </row>
    <row r="284" s="2" customFormat="1">
      <c r="A284" s="37"/>
      <c r="B284" s="38"/>
      <c r="C284" s="39"/>
      <c r="D284" s="234" t="s">
        <v>152</v>
      </c>
      <c r="E284" s="39"/>
      <c r="F284" s="235" t="s">
        <v>1125</v>
      </c>
      <c r="G284" s="39"/>
      <c r="H284" s="39"/>
      <c r="I284" s="236"/>
      <c r="J284" s="236"/>
      <c r="K284" s="39"/>
      <c r="L284" s="39"/>
      <c r="M284" s="43"/>
      <c r="N284" s="237"/>
      <c r="O284" s="238"/>
      <c r="P284" s="90"/>
      <c r="Q284" s="90"/>
      <c r="R284" s="90"/>
      <c r="S284" s="90"/>
      <c r="T284" s="90"/>
      <c r="U284" s="90"/>
      <c r="V284" s="90"/>
      <c r="W284" s="90"/>
      <c r="X284" s="91"/>
      <c r="Y284" s="37"/>
      <c r="Z284" s="37"/>
      <c r="AA284" s="37"/>
      <c r="AB284" s="37"/>
      <c r="AC284" s="37"/>
      <c r="AD284" s="37"/>
      <c r="AE284" s="37"/>
      <c r="AT284" s="16" t="s">
        <v>152</v>
      </c>
      <c r="AU284" s="16" t="s">
        <v>85</v>
      </c>
    </row>
    <row r="285" s="2" customFormat="1">
      <c r="A285" s="37"/>
      <c r="B285" s="38"/>
      <c r="C285" s="39"/>
      <c r="D285" s="234" t="s">
        <v>161</v>
      </c>
      <c r="E285" s="39"/>
      <c r="F285" s="239" t="s">
        <v>1126</v>
      </c>
      <c r="G285" s="39"/>
      <c r="H285" s="39"/>
      <c r="I285" s="236"/>
      <c r="J285" s="236"/>
      <c r="K285" s="39"/>
      <c r="L285" s="39"/>
      <c r="M285" s="43"/>
      <c r="N285" s="237"/>
      <c r="O285" s="238"/>
      <c r="P285" s="90"/>
      <c r="Q285" s="90"/>
      <c r="R285" s="90"/>
      <c r="S285" s="90"/>
      <c r="T285" s="90"/>
      <c r="U285" s="90"/>
      <c r="V285" s="90"/>
      <c r="W285" s="90"/>
      <c r="X285" s="91"/>
      <c r="Y285" s="37"/>
      <c r="Z285" s="37"/>
      <c r="AA285" s="37"/>
      <c r="AB285" s="37"/>
      <c r="AC285" s="37"/>
      <c r="AD285" s="37"/>
      <c r="AE285" s="37"/>
      <c r="AT285" s="16" t="s">
        <v>161</v>
      </c>
      <c r="AU285" s="16" t="s">
        <v>85</v>
      </c>
    </row>
    <row r="286" s="2" customFormat="1" ht="24.15" customHeight="1">
      <c r="A286" s="37"/>
      <c r="B286" s="38"/>
      <c r="C286" s="220" t="s">
        <v>434</v>
      </c>
      <c r="D286" s="220" t="s">
        <v>145</v>
      </c>
      <c r="E286" s="221" t="s">
        <v>1127</v>
      </c>
      <c r="F286" s="222" t="s">
        <v>1128</v>
      </c>
      <c r="G286" s="223" t="s">
        <v>1117</v>
      </c>
      <c r="H286" s="224">
        <v>20</v>
      </c>
      <c r="I286" s="225"/>
      <c r="J286" s="225"/>
      <c r="K286" s="226">
        <f>ROUND(P286*H286,2)</f>
        <v>0</v>
      </c>
      <c r="L286" s="222" t="s">
        <v>149</v>
      </c>
      <c r="M286" s="43"/>
      <c r="N286" s="227" t="s">
        <v>1</v>
      </c>
      <c r="O286" s="228" t="s">
        <v>40</v>
      </c>
      <c r="P286" s="229">
        <f>I286+J286</f>
        <v>0</v>
      </c>
      <c r="Q286" s="229">
        <f>ROUND(I286*H286,2)</f>
        <v>0</v>
      </c>
      <c r="R286" s="229">
        <f>ROUND(J286*H286,2)</f>
        <v>0</v>
      </c>
      <c r="S286" s="90"/>
      <c r="T286" s="230">
        <f>S286*H286</f>
        <v>0</v>
      </c>
      <c r="U286" s="230">
        <v>0</v>
      </c>
      <c r="V286" s="230">
        <f>U286*H286</f>
        <v>0</v>
      </c>
      <c r="W286" s="230">
        <v>0</v>
      </c>
      <c r="X286" s="231">
        <f>W286*H286</f>
        <v>0</v>
      </c>
      <c r="Y286" s="37"/>
      <c r="Z286" s="37"/>
      <c r="AA286" s="37"/>
      <c r="AB286" s="37"/>
      <c r="AC286" s="37"/>
      <c r="AD286" s="37"/>
      <c r="AE286" s="37"/>
      <c r="AR286" s="232" t="s">
        <v>1118</v>
      </c>
      <c r="AT286" s="232" t="s">
        <v>145</v>
      </c>
      <c r="AU286" s="232" t="s">
        <v>85</v>
      </c>
      <c r="AY286" s="16" t="s">
        <v>143</v>
      </c>
      <c r="BE286" s="233">
        <f>IF(O286="základní",K286,0)</f>
        <v>0</v>
      </c>
      <c r="BF286" s="233">
        <f>IF(O286="snížená",K286,0)</f>
        <v>0</v>
      </c>
      <c r="BG286" s="233">
        <f>IF(O286="zákl. přenesená",K286,0)</f>
        <v>0</v>
      </c>
      <c r="BH286" s="233">
        <f>IF(O286="sníž. přenesená",K286,0)</f>
        <v>0</v>
      </c>
      <c r="BI286" s="233">
        <f>IF(O286="nulová",K286,0)</f>
        <v>0</v>
      </c>
      <c r="BJ286" s="16" t="s">
        <v>85</v>
      </c>
      <c r="BK286" s="233">
        <f>ROUND(P286*H286,2)</f>
        <v>0</v>
      </c>
      <c r="BL286" s="16" t="s">
        <v>1118</v>
      </c>
      <c r="BM286" s="232" t="s">
        <v>1129</v>
      </c>
    </row>
    <row r="287" s="2" customFormat="1">
      <c r="A287" s="37"/>
      <c r="B287" s="38"/>
      <c r="C287" s="39"/>
      <c r="D287" s="234" t="s">
        <v>152</v>
      </c>
      <c r="E287" s="39"/>
      <c r="F287" s="235" t="s">
        <v>1130</v>
      </c>
      <c r="G287" s="39"/>
      <c r="H287" s="39"/>
      <c r="I287" s="236"/>
      <c r="J287" s="236"/>
      <c r="K287" s="39"/>
      <c r="L287" s="39"/>
      <c r="M287" s="43"/>
      <c r="N287" s="237"/>
      <c r="O287" s="238"/>
      <c r="P287" s="90"/>
      <c r="Q287" s="90"/>
      <c r="R287" s="90"/>
      <c r="S287" s="90"/>
      <c r="T287" s="90"/>
      <c r="U287" s="90"/>
      <c r="V287" s="90"/>
      <c r="W287" s="90"/>
      <c r="X287" s="91"/>
      <c r="Y287" s="37"/>
      <c r="Z287" s="37"/>
      <c r="AA287" s="37"/>
      <c r="AB287" s="37"/>
      <c r="AC287" s="37"/>
      <c r="AD287" s="37"/>
      <c r="AE287" s="37"/>
      <c r="AT287" s="16" t="s">
        <v>152</v>
      </c>
      <c r="AU287" s="16" t="s">
        <v>85</v>
      </c>
    </row>
    <row r="288" s="2" customFormat="1">
      <c r="A288" s="37"/>
      <c r="B288" s="38"/>
      <c r="C288" s="39"/>
      <c r="D288" s="234" t="s">
        <v>161</v>
      </c>
      <c r="E288" s="39"/>
      <c r="F288" s="239" t="s">
        <v>1131</v>
      </c>
      <c r="G288" s="39"/>
      <c r="H288" s="39"/>
      <c r="I288" s="236"/>
      <c r="J288" s="236"/>
      <c r="K288" s="39"/>
      <c r="L288" s="39"/>
      <c r="M288" s="43"/>
      <c r="N288" s="272"/>
      <c r="O288" s="273"/>
      <c r="P288" s="274"/>
      <c r="Q288" s="274"/>
      <c r="R288" s="274"/>
      <c r="S288" s="274"/>
      <c r="T288" s="274"/>
      <c r="U288" s="274"/>
      <c r="V288" s="274"/>
      <c r="W288" s="274"/>
      <c r="X288" s="275"/>
      <c r="Y288" s="37"/>
      <c r="Z288" s="37"/>
      <c r="AA288" s="37"/>
      <c r="AB288" s="37"/>
      <c r="AC288" s="37"/>
      <c r="AD288" s="37"/>
      <c r="AE288" s="37"/>
      <c r="AT288" s="16" t="s">
        <v>161</v>
      </c>
      <c r="AU288" s="16" t="s">
        <v>85</v>
      </c>
    </row>
    <row r="289" s="2" customFormat="1" ht="6.96" customHeight="1">
      <c r="A289" s="37"/>
      <c r="B289" s="65"/>
      <c r="C289" s="66"/>
      <c r="D289" s="66"/>
      <c r="E289" s="66"/>
      <c r="F289" s="66"/>
      <c r="G289" s="66"/>
      <c r="H289" s="66"/>
      <c r="I289" s="66"/>
      <c r="J289" s="66"/>
      <c r="K289" s="66"/>
      <c r="L289" s="66"/>
      <c r="M289" s="43"/>
      <c r="N289" s="37"/>
      <c r="P289" s="37"/>
      <c r="Q289" s="37"/>
      <c r="R289" s="37"/>
      <c r="S289" s="37"/>
      <c r="T289" s="37"/>
      <c r="U289" s="37"/>
      <c r="V289" s="37"/>
      <c r="W289" s="37"/>
      <c r="X289" s="37"/>
      <c r="Y289" s="37"/>
      <c r="Z289" s="37"/>
      <c r="AA289" s="37"/>
      <c r="AB289" s="37"/>
      <c r="AC289" s="37"/>
      <c r="AD289" s="37"/>
      <c r="AE289" s="37"/>
    </row>
  </sheetData>
  <sheetProtection sheet="1" autoFilter="0" formatColumns="0" formatRows="0" objects="1" scenarios="1" spinCount="100000" saltValue="Jgo5hbBjbHE2WXB6ZwxEqQTcnth5ZB+dUHMceGCz2gQXSF21DKLpM526mQ0bfsB1Gx+1Orus6kpGGsZ/LoL4tw==" hashValue="vSimg/dJYB22YOm5wGpO1RTgt0BjP/cbWzyIzJFWZPWbAucsoSE8HZU+eLJ0+joQvkNzCxpb7/JE23tMVtqMSw==" algorithmName="SHA-512" password="CC35"/>
  <autoFilter ref="C119:L288"/>
  <mergeCells count="9">
    <mergeCell ref="E7:H7"/>
    <mergeCell ref="E9:H9"/>
    <mergeCell ref="E18:H18"/>
    <mergeCell ref="E27:H27"/>
    <mergeCell ref="E85:H85"/>
    <mergeCell ref="E87:H87"/>
    <mergeCell ref="E110:H110"/>
    <mergeCell ref="E112:H112"/>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96</v>
      </c>
    </row>
    <row r="3" s="1" customFormat="1" ht="6.96" customHeight="1">
      <c r="B3" s="136"/>
      <c r="C3" s="137"/>
      <c r="D3" s="137"/>
      <c r="E3" s="137"/>
      <c r="F3" s="137"/>
      <c r="G3" s="137"/>
      <c r="H3" s="137"/>
      <c r="I3" s="137"/>
      <c r="J3" s="137"/>
      <c r="K3" s="137"/>
      <c r="L3" s="137"/>
      <c r="M3" s="19"/>
      <c r="AT3" s="16" t="s">
        <v>87</v>
      </c>
    </row>
    <row r="4" s="1" customFormat="1" ht="24.96" customHeight="1">
      <c r="B4" s="19"/>
      <c r="D4" s="138" t="s">
        <v>103</v>
      </c>
      <c r="M4" s="19"/>
      <c r="N4" s="139" t="s">
        <v>11</v>
      </c>
      <c r="AT4" s="16" t="s">
        <v>4</v>
      </c>
    </row>
    <row r="5" s="1" customFormat="1" ht="6.96" customHeight="1">
      <c r="B5" s="19"/>
      <c r="M5" s="19"/>
    </row>
    <row r="6" s="1" customFormat="1" ht="12" customHeight="1">
      <c r="B6" s="19"/>
      <c r="D6" s="140" t="s">
        <v>17</v>
      </c>
      <c r="M6" s="19"/>
    </row>
    <row r="7" s="1" customFormat="1" ht="26.25" customHeight="1">
      <c r="B7" s="19"/>
      <c r="E7" s="141" t="str">
        <f>'Rekapitulace stavby'!K6</f>
        <v>Úprava uličního profilu Smetanovy ulice (úsek mezi ul. Chodská - Na Stráni)</v>
      </c>
      <c r="F7" s="140"/>
      <c r="G7" s="140"/>
      <c r="H7" s="140"/>
      <c r="M7" s="19"/>
    </row>
    <row r="8" s="2" customFormat="1" ht="12" customHeight="1">
      <c r="A8" s="37"/>
      <c r="B8" s="43"/>
      <c r="C8" s="37"/>
      <c r="D8" s="140" t="s">
        <v>104</v>
      </c>
      <c r="E8" s="37"/>
      <c r="F8" s="37"/>
      <c r="G8" s="37"/>
      <c r="H8" s="37"/>
      <c r="I8" s="37"/>
      <c r="J8" s="37"/>
      <c r="K8" s="37"/>
      <c r="L8" s="37"/>
      <c r="M8" s="62"/>
      <c r="S8" s="37"/>
      <c r="T8" s="37"/>
      <c r="U8" s="37"/>
      <c r="V8" s="37"/>
      <c r="W8" s="37"/>
      <c r="X8" s="37"/>
      <c r="Y8" s="37"/>
      <c r="Z8" s="37"/>
      <c r="AA8" s="37"/>
      <c r="AB8" s="37"/>
      <c r="AC8" s="37"/>
      <c r="AD8" s="37"/>
      <c r="AE8" s="37"/>
    </row>
    <row r="9" s="2" customFormat="1" ht="30" customHeight="1">
      <c r="A9" s="37"/>
      <c r="B9" s="43"/>
      <c r="C9" s="37"/>
      <c r="D9" s="37"/>
      <c r="E9" s="142" t="s">
        <v>1132</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40" t="s">
        <v>19</v>
      </c>
      <c r="E11" s="37"/>
      <c r="F11" s="143" t="s">
        <v>1</v>
      </c>
      <c r="G11" s="37"/>
      <c r="H11" s="37"/>
      <c r="I11" s="140"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40" t="s">
        <v>21</v>
      </c>
      <c r="E12" s="37"/>
      <c r="F12" s="143" t="s">
        <v>15</v>
      </c>
      <c r="G12" s="37"/>
      <c r="H12" s="37"/>
      <c r="I12" s="140" t="s">
        <v>22</v>
      </c>
      <c r="J12" s="144" t="str">
        <f>'Rekapitulace stavby'!AN8</f>
        <v>7. 5. 2021</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40" t="s">
        <v>24</v>
      </c>
      <c r="E14" s="37"/>
      <c r="F14" s="37"/>
      <c r="G14" s="37"/>
      <c r="H14" s="37"/>
      <c r="I14" s="140" t="s">
        <v>25</v>
      </c>
      <c r="J14" s="143" t="s">
        <v>1</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26</v>
      </c>
      <c r="F15" s="37"/>
      <c r="G15" s="37"/>
      <c r="H15" s="37"/>
      <c r="I15" s="140" t="s">
        <v>27</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40" t="s">
        <v>28</v>
      </c>
      <c r="E17" s="37"/>
      <c r="F17" s="37"/>
      <c r="G17" s="37"/>
      <c r="H17" s="37"/>
      <c r="I17" s="140" t="s">
        <v>25</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40" t="s">
        <v>27</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40" t="s">
        <v>30</v>
      </c>
      <c r="E20" s="37"/>
      <c r="F20" s="37"/>
      <c r="G20" s="37"/>
      <c r="H20" s="37"/>
      <c r="I20" s="140" t="s">
        <v>25</v>
      </c>
      <c r="J20" s="143" t="s">
        <v>1</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1133</v>
      </c>
      <c r="F21" s="37"/>
      <c r="G21" s="37"/>
      <c r="H21" s="37"/>
      <c r="I21" s="140" t="s">
        <v>27</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40" t="s">
        <v>32</v>
      </c>
      <c r="E23" s="37"/>
      <c r="F23" s="37"/>
      <c r="G23" s="37"/>
      <c r="H23" s="37"/>
      <c r="I23" s="140" t="s">
        <v>25</v>
      </c>
      <c r="J23" s="143" t="s">
        <v>1</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
        <v>1134</v>
      </c>
      <c r="F24" s="37"/>
      <c r="G24" s="37"/>
      <c r="H24" s="37"/>
      <c r="I24" s="140" t="s">
        <v>27</v>
      </c>
      <c r="J24" s="143" t="s">
        <v>1</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40" t="s">
        <v>34</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45"/>
      <c r="B27" s="146"/>
      <c r="C27" s="145"/>
      <c r="D27" s="145"/>
      <c r="E27" s="147" t="s">
        <v>1</v>
      </c>
      <c r="F27" s="147"/>
      <c r="G27" s="147"/>
      <c r="H27" s="147"/>
      <c r="I27" s="145"/>
      <c r="J27" s="145"/>
      <c r="K27" s="145"/>
      <c r="L27" s="145"/>
      <c r="M27" s="148"/>
      <c r="S27" s="145"/>
      <c r="T27" s="145"/>
      <c r="U27" s="145"/>
      <c r="V27" s="145"/>
      <c r="W27" s="145"/>
      <c r="X27" s="145"/>
      <c r="Y27" s="145"/>
      <c r="Z27" s="145"/>
      <c r="AA27" s="145"/>
      <c r="AB27" s="145"/>
      <c r="AC27" s="145"/>
      <c r="AD27" s="145"/>
      <c r="AE27" s="145"/>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49"/>
      <c r="E29" s="149"/>
      <c r="F29" s="149"/>
      <c r="G29" s="149"/>
      <c r="H29" s="149"/>
      <c r="I29" s="149"/>
      <c r="J29" s="149"/>
      <c r="K29" s="149"/>
      <c r="L29" s="149"/>
      <c r="M29" s="62"/>
      <c r="S29" s="37"/>
      <c r="T29" s="37"/>
      <c r="U29" s="37"/>
      <c r="V29" s="37"/>
      <c r="W29" s="37"/>
      <c r="X29" s="37"/>
      <c r="Y29" s="37"/>
      <c r="Z29" s="37"/>
      <c r="AA29" s="37"/>
      <c r="AB29" s="37"/>
      <c r="AC29" s="37"/>
      <c r="AD29" s="37"/>
      <c r="AE29" s="37"/>
    </row>
    <row r="30" s="2" customFormat="1">
      <c r="A30" s="37"/>
      <c r="B30" s="43"/>
      <c r="C30" s="37"/>
      <c r="D30" s="37"/>
      <c r="E30" s="140" t="s">
        <v>106</v>
      </c>
      <c r="F30" s="37"/>
      <c r="G30" s="37"/>
      <c r="H30" s="37"/>
      <c r="I30" s="37"/>
      <c r="J30" s="37"/>
      <c r="K30" s="150">
        <f>I96</f>
        <v>0</v>
      </c>
      <c r="L30" s="37"/>
      <c r="M30" s="62"/>
      <c r="S30" s="37"/>
      <c r="T30" s="37"/>
      <c r="U30" s="37"/>
      <c r="V30" s="37"/>
      <c r="W30" s="37"/>
      <c r="X30" s="37"/>
      <c r="Y30" s="37"/>
      <c r="Z30" s="37"/>
      <c r="AA30" s="37"/>
      <c r="AB30" s="37"/>
      <c r="AC30" s="37"/>
      <c r="AD30" s="37"/>
      <c r="AE30" s="37"/>
    </row>
    <row r="31" s="2" customFormat="1">
      <c r="A31" s="37"/>
      <c r="B31" s="43"/>
      <c r="C31" s="37"/>
      <c r="D31" s="37"/>
      <c r="E31" s="140" t="s">
        <v>107</v>
      </c>
      <c r="F31" s="37"/>
      <c r="G31" s="37"/>
      <c r="H31" s="37"/>
      <c r="I31" s="37"/>
      <c r="J31" s="37"/>
      <c r="K31" s="150">
        <f>J96</f>
        <v>0</v>
      </c>
      <c r="L31" s="37"/>
      <c r="M31" s="62"/>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37"/>
      <c r="K32" s="152">
        <f>ROUND(K120, 2)</f>
        <v>0</v>
      </c>
      <c r="L32" s="37"/>
      <c r="M32" s="62"/>
      <c r="S32" s="37"/>
      <c r="T32" s="37"/>
      <c r="U32" s="37"/>
      <c r="V32" s="37"/>
      <c r="W32" s="37"/>
      <c r="X32" s="37"/>
      <c r="Y32" s="37"/>
      <c r="Z32" s="37"/>
      <c r="AA32" s="37"/>
      <c r="AB32" s="37"/>
      <c r="AC32" s="37"/>
      <c r="AD32" s="37"/>
      <c r="AE32" s="37"/>
    </row>
    <row r="33" s="2" customFormat="1" ht="6.96" customHeight="1">
      <c r="A33" s="37"/>
      <c r="B33" s="43"/>
      <c r="C33" s="37"/>
      <c r="D33" s="149"/>
      <c r="E33" s="149"/>
      <c r="F33" s="149"/>
      <c r="G33" s="149"/>
      <c r="H33" s="149"/>
      <c r="I33" s="149"/>
      <c r="J33" s="149"/>
      <c r="K33" s="149"/>
      <c r="L33" s="149"/>
      <c r="M33" s="62"/>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37"/>
      <c r="K34" s="153" t="s">
        <v>38</v>
      </c>
      <c r="L34" s="37"/>
      <c r="M34" s="62"/>
      <c r="S34" s="37"/>
      <c r="T34" s="37"/>
      <c r="U34" s="37"/>
      <c r="V34" s="37"/>
      <c r="W34" s="37"/>
      <c r="X34" s="37"/>
      <c r="Y34" s="37"/>
      <c r="Z34" s="37"/>
      <c r="AA34" s="37"/>
      <c r="AB34" s="37"/>
      <c r="AC34" s="37"/>
      <c r="AD34" s="37"/>
      <c r="AE34" s="37"/>
    </row>
    <row r="35" s="2" customFormat="1" ht="14.4" customHeight="1">
      <c r="A35" s="37"/>
      <c r="B35" s="43"/>
      <c r="C35" s="37"/>
      <c r="D35" s="154" t="s">
        <v>39</v>
      </c>
      <c r="E35" s="140" t="s">
        <v>40</v>
      </c>
      <c r="F35" s="150">
        <f>ROUND((SUM(BE120:BE164)),  2)</f>
        <v>0</v>
      </c>
      <c r="G35" s="37"/>
      <c r="H35" s="37"/>
      <c r="I35" s="155">
        <v>0.20999999999999999</v>
      </c>
      <c r="J35" s="37"/>
      <c r="K35" s="150">
        <f>ROUND(((SUM(BE120:BE164))*I35),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40" t="s">
        <v>41</v>
      </c>
      <c r="F36" s="150">
        <f>ROUND((SUM(BF120:BF164)),  2)</f>
        <v>0</v>
      </c>
      <c r="G36" s="37"/>
      <c r="H36" s="37"/>
      <c r="I36" s="155">
        <v>0.14999999999999999</v>
      </c>
      <c r="J36" s="37"/>
      <c r="K36" s="150">
        <f>ROUND(((SUM(BF120:BF164))*I36),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40" t="s">
        <v>42</v>
      </c>
      <c r="F37" s="150">
        <f>ROUND((SUM(BG120:BG164)),  2)</f>
        <v>0</v>
      </c>
      <c r="G37" s="37"/>
      <c r="H37" s="37"/>
      <c r="I37" s="155">
        <v>0.20999999999999999</v>
      </c>
      <c r="J37" s="37"/>
      <c r="K37" s="150">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40" t="s">
        <v>43</v>
      </c>
      <c r="F38" s="150">
        <f>ROUND((SUM(BH120:BH164)),  2)</f>
        <v>0</v>
      </c>
      <c r="G38" s="37"/>
      <c r="H38" s="37"/>
      <c r="I38" s="155">
        <v>0.14999999999999999</v>
      </c>
      <c r="J38" s="37"/>
      <c r="K38" s="150">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40" t="s">
        <v>44</v>
      </c>
      <c r="F39" s="150">
        <f>ROUND((SUM(BI120:BI164)),  2)</f>
        <v>0</v>
      </c>
      <c r="G39" s="37"/>
      <c r="H39" s="37"/>
      <c r="I39" s="155">
        <v>0</v>
      </c>
      <c r="J39" s="37"/>
      <c r="K39" s="150">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56"/>
      <c r="D41" s="157" t="s">
        <v>45</v>
      </c>
      <c r="E41" s="158"/>
      <c r="F41" s="158"/>
      <c r="G41" s="159" t="s">
        <v>46</v>
      </c>
      <c r="H41" s="160" t="s">
        <v>47</v>
      </c>
      <c r="I41" s="158"/>
      <c r="J41" s="158"/>
      <c r="K41" s="161">
        <f>SUM(K32:K39)</f>
        <v>0</v>
      </c>
      <c r="L41" s="162"/>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63" t="s">
        <v>48</v>
      </c>
      <c r="E50" s="164"/>
      <c r="F50" s="164"/>
      <c r="G50" s="163" t="s">
        <v>49</v>
      </c>
      <c r="H50" s="164"/>
      <c r="I50" s="164"/>
      <c r="J50" s="164"/>
      <c r="K50" s="164"/>
      <c r="L50" s="164"/>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65" t="s">
        <v>50</v>
      </c>
      <c r="E61" s="166"/>
      <c r="F61" s="167" t="s">
        <v>51</v>
      </c>
      <c r="G61" s="165" t="s">
        <v>50</v>
      </c>
      <c r="H61" s="166"/>
      <c r="I61" s="166"/>
      <c r="J61" s="168" t="s">
        <v>51</v>
      </c>
      <c r="K61" s="166"/>
      <c r="L61" s="166"/>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63" t="s">
        <v>52</v>
      </c>
      <c r="E65" s="169"/>
      <c r="F65" s="169"/>
      <c r="G65" s="163" t="s">
        <v>53</v>
      </c>
      <c r="H65" s="169"/>
      <c r="I65" s="169"/>
      <c r="J65" s="169"/>
      <c r="K65" s="169"/>
      <c r="L65" s="169"/>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65" t="s">
        <v>50</v>
      </c>
      <c r="E76" s="166"/>
      <c r="F76" s="167" t="s">
        <v>51</v>
      </c>
      <c r="G76" s="165" t="s">
        <v>50</v>
      </c>
      <c r="H76" s="166"/>
      <c r="I76" s="166"/>
      <c r="J76" s="168" t="s">
        <v>51</v>
      </c>
      <c r="K76" s="166"/>
      <c r="L76" s="166"/>
      <c r="M76" s="62"/>
      <c r="S76" s="37"/>
      <c r="T76" s="37"/>
      <c r="U76" s="37"/>
      <c r="V76" s="37"/>
      <c r="W76" s="37"/>
      <c r="X76" s="37"/>
      <c r="Y76" s="37"/>
      <c r="Z76" s="37"/>
      <c r="AA76" s="37"/>
      <c r="AB76" s="37"/>
      <c r="AC76" s="37"/>
      <c r="AD76" s="37"/>
      <c r="AE76" s="37"/>
    </row>
    <row r="77" s="2" customFormat="1" ht="14.4" customHeight="1">
      <c r="A77" s="37"/>
      <c r="B77" s="170"/>
      <c r="C77" s="171"/>
      <c r="D77" s="171"/>
      <c r="E77" s="171"/>
      <c r="F77" s="171"/>
      <c r="G77" s="171"/>
      <c r="H77" s="171"/>
      <c r="I77" s="171"/>
      <c r="J77" s="171"/>
      <c r="K77" s="171"/>
      <c r="L77" s="171"/>
      <c r="M77" s="62"/>
      <c r="S77" s="37"/>
      <c r="T77" s="37"/>
      <c r="U77" s="37"/>
      <c r="V77" s="37"/>
      <c r="W77" s="37"/>
      <c r="X77" s="37"/>
      <c r="Y77" s="37"/>
      <c r="Z77" s="37"/>
      <c r="AA77" s="37"/>
      <c r="AB77" s="37"/>
      <c r="AC77" s="37"/>
      <c r="AD77" s="37"/>
      <c r="AE77" s="37"/>
    </row>
    <row r="81" s="2" customFormat="1" ht="6.96" customHeight="1">
      <c r="A81" s="37"/>
      <c r="B81" s="172"/>
      <c r="C81" s="173"/>
      <c r="D81" s="173"/>
      <c r="E81" s="173"/>
      <c r="F81" s="173"/>
      <c r="G81" s="173"/>
      <c r="H81" s="173"/>
      <c r="I81" s="173"/>
      <c r="J81" s="173"/>
      <c r="K81" s="173"/>
      <c r="L81" s="173"/>
      <c r="M81" s="62"/>
      <c r="S81" s="37"/>
      <c r="T81" s="37"/>
      <c r="U81" s="37"/>
      <c r="V81" s="37"/>
      <c r="W81" s="37"/>
      <c r="X81" s="37"/>
      <c r="Y81" s="37"/>
      <c r="Z81" s="37"/>
      <c r="AA81" s="37"/>
      <c r="AB81" s="37"/>
      <c r="AC81" s="37"/>
      <c r="AD81" s="37"/>
      <c r="AE81" s="37"/>
    </row>
    <row r="82" s="2" customFormat="1" ht="24.96" customHeight="1">
      <c r="A82" s="37"/>
      <c r="B82" s="38"/>
      <c r="C82" s="22" t="s">
        <v>108</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26.25" customHeight="1">
      <c r="A85" s="37"/>
      <c r="B85" s="38"/>
      <c r="C85" s="39"/>
      <c r="D85" s="39"/>
      <c r="E85" s="174" t="str">
        <f>E7</f>
        <v>Úprava uličního profilu Smetanovy ulice (úsek mezi ul. Chodská - Na Stráni)</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104</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30" customHeight="1">
      <c r="A87" s="37"/>
      <c r="B87" s="38"/>
      <c r="C87" s="39"/>
      <c r="D87" s="39"/>
      <c r="E87" s="75" t="str">
        <f>E9</f>
        <v>SO 411, 421 - Přeložka kabelů ČEZ ICT, přeložka kabelů KTV</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Tachov</v>
      </c>
      <c r="G89" s="39"/>
      <c r="H89" s="39"/>
      <c r="I89" s="31" t="s">
        <v>22</v>
      </c>
      <c r="J89" s="78" t="str">
        <f>IF(J12="","",J12)</f>
        <v>7. 5. 2021</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Město Tachov</v>
      </c>
      <c r="G91" s="39"/>
      <c r="H91" s="39"/>
      <c r="I91" s="31" t="s">
        <v>30</v>
      </c>
      <c r="J91" s="35" t="str">
        <f>E21</f>
        <v>Ing. Vratislav Bambas</v>
      </c>
      <c r="K91" s="39"/>
      <c r="L91" s="39"/>
      <c r="M91" s="62"/>
      <c r="S91" s="37"/>
      <c r="T91" s="37"/>
      <c r="U91" s="37"/>
      <c r="V91" s="37"/>
      <c r="W91" s="37"/>
      <c r="X91" s="37"/>
      <c r="Y91" s="37"/>
      <c r="Z91" s="37"/>
      <c r="AA91" s="37"/>
      <c r="AB91" s="37"/>
      <c r="AC91" s="37"/>
      <c r="AD91" s="37"/>
      <c r="AE91" s="37"/>
    </row>
    <row r="92" s="2" customFormat="1" ht="15.15" customHeight="1">
      <c r="A92" s="37"/>
      <c r="B92" s="38"/>
      <c r="C92" s="31" t="s">
        <v>28</v>
      </c>
      <c r="D92" s="39"/>
      <c r="E92" s="39"/>
      <c r="F92" s="26" t="str">
        <f>IF(E18="","",E18)</f>
        <v>Vyplň údaj</v>
      </c>
      <c r="G92" s="39"/>
      <c r="H92" s="39"/>
      <c r="I92" s="31" t="s">
        <v>32</v>
      </c>
      <c r="J92" s="35" t="str">
        <f>E24</f>
        <v>KETNET</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75" t="s">
        <v>109</v>
      </c>
      <c r="D94" s="176"/>
      <c r="E94" s="176"/>
      <c r="F94" s="176"/>
      <c r="G94" s="176"/>
      <c r="H94" s="176"/>
      <c r="I94" s="177" t="s">
        <v>110</v>
      </c>
      <c r="J94" s="177" t="s">
        <v>111</v>
      </c>
      <c r="K94" s="177" t="s">
        <v>112</v>
      </c>
      <c r="L94" s="176"/>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78" t="s">
        <v>113</v>
      </c>
      <c r="D96" s="39"/>
      <c r="E96" s="39"/>
      <c r="F96" s="39"/>
      <c r="G96" s="39"/>
      <c r="H96" s="39"/>
      <c r="I96" s="109">
        <f>Q120</f>
        <v>0</v>
      </c>
      <c r="J96" s="109">
        <f>R120</f>
        <v>0</v>
      </c>
      <c r="K96" s="109">
        <f>K120</f>
        <v>0</v>
      </c>
      <c r="L96" s="39"/>
      <c r="M96" s="62"/>
      <c r="S96" s="37"/>
      <c r="T96" s="37"/>
      <c r="U96" s="37"/>
      <c r="V96" s="37"/>
      <c r="W96" s="37"/>
      <c r="X96" s="37"/>
      <c r="Y96" s="37"/>
      <c r="Z96" s="37"/>
      <c r="AA96" s="37"/>
      <c r="AB96" s="37"/>
      <c r="AC96" s="37"/>
      <c r="AD96" s="37"/>
      <c r="AE96" s="37"/>
      <c r="AU96" s="16" t="s">
        <v>114</v>
      </c>
    </row>
    <row r="97" s="9" customFormat="1" ht="24.96" customHeight="1">
      <c r="A97" s="9"/>
      <c r="B97" s="179"/>
      <c r="C97" s="180"/>
      <c r="D97" s="181" t="s">
        <v>115</v>
      </c>
      <c r="E97" s="182"/>
      <c r="F97" s="182"/>
      <c r="G97" s="182"/>
      <c r="H97" s="182"/>
      <c r="I97" s="183">
        <f>Q121</f>
        <v>0</v>
      </c>
      <c r="J97" s="183">
        <f>R121</f>
        <v>0</v>
      </c>
      <c r="K97" s="183">
        <f>K121</f>
        <v>0</v>
      </c>
      <c r="L97" s="180"/>
      <c r="M97" s="184"/>
      <c r="S97" s="9"/>
      <c r="T97" s="9"/>
      <c r="U97" s="9"/>
      <c r="V97" s="9"/>
      <c r="W97" s="9"/>
      <c r="X97" s="9"/>
      <c r="Y97" s="9"/>
      <c r="Z97" s="9"/>
      <c r="AA97" s="9"/>
      <c r="AB97" s="9"/>
      <c r="AC97" s="9"/>
      <c r="AD97" s="9"/>
      <c r="AE97" s="9"/>
    </row>
    <row r="98" s="10" customFormat="1" ht="19.92" customHeight="1">
      <c r="A98" s="10"/>
      <c r="B98" s="185"/>
      <c r="C98" s="186"/>
      <c r="D98" s="187" t="s">
        <v>116</v>
      </c>
      <c r="E98" s="188"/>
      <c r="F98" s="188"/>
      <c r="G98" s="188"/>
      <c r="H98" s="188"/>
      <c r="I98" s="189">
        <f>Q122</f>
        <v>0</v>
      </c>
      <c r="J98" s="189">
        <f>R122</f>
        <v>0</v>
      </c>
      <c r="K98" s="189">
        <f>K122</f>
        <v>0</v>
      </c>
      <c r="L98" s="186"/>
      <c r="M98" s="190"/>
      <c r="S98" s="10"/>
      <c r="T98" s="10"/>
      <c r="U98" s="10"/>
      <c r="V98" s="10"/>
      <c r="W98" s="10"/>
      <c r="X98" s="10"/>
      <c r="Y98" s="10"/>
      <c r="Z98" s="10"/>
      <c r="AA98" s="10"/>
      <c r="AB98" s="10"/>
      <c r="AC98" s="10"/>
      <c r="AD98" s="10"/>
      <c r="AE98" s="10"/>
    </row>
    <row r="99" s="10" customFormat="1" ht="19.92" customHeight="1">
      <c r="A99" s="10"/>
      <c r="B99" s="185"/>
      <c r="C99" s="186"/>
      <c r="D99" s="187" t="s">
        <v>1135</v>
      </c>
      <c r="E99" s="188"/>
      <c r="F99" s="188"/>
      <c r="G99" s="188"/>
      <c r="H99" s="188"/>
      <c r="I99" s="189">
        <f>Q139</f>
        <v>0</v>
      </c>
      <c r="J99" s="189">
        <f>R139</f>
        <v>0</v>
      </c>
      <c r="K99" s="189">
        <f>K139</f>
        <v>0</v>
      </c>
      <c r="L99" s="186"/>
      <c r="M99" s="190"/>
      <c r="S99" s="10"/>
      <c r="T99" s="10"/>
      <c r="U99" s="10"/>
      <c r="V99" s="10"/>
      <c r="W99" s="10"/>
      <c r="X99" s="10"/>
      <c r="Y99" s="10"/>
      <c r="Z99" s="10"/>
      <c r="AA99" s="10"/>
      <c r="AB99" s="10"/>
      <c r="AC99" s="10"/>
      <c r="AD99" s="10"/>
      <c r="AE99" s="10"/>
    </row>
    <row r="100" s="10" customFormat="1" ht="19.92" customHeight="1">
      <c r="A100" s="10"/>
      <c r="B100" s="185"/>
      <c r="C100" s="186"/>
      <c r="D100" s="187" t="s">
        <v>1136</v>
      </c>
      <c r="E100" s="188"/>
      <c r="F100" s="188"/>
      <c r="G100" s="188"/>
      <c r="H100" s="188"/>
      <c r="I100" s="189">
        <f>Q162</f>
        <v>0</v>
      </c>
      <c r="J100" s="189">
        <f>R162</f>
        <v>0</v>
      </c>
      <c r="K100" s="189">
        <f>K162</f>
        <v>0</v>
      </c>
      <c r="L100" s="186"/>
      <c r="M100" s="190"/>
      <c r="S100" s="10"/>
      <c r="T100" s="10"/>
      <c r="U100" s="10"/>
      <c r="V100" s="10"/>
      <c r="W100" s="10"/>
      <c r="X100" s="10"/>
      <c r="Y100" s="10"/>
      <c r="Z100" s="10"/>
      <c r="AA100" s="10"/>
      <c r="AB100" s="10"/>
      <c r="AC100" s="10"/>
      <c r="AD100" s="10"/>
      <c r="AE100" s="10"/>
    </row>
    <row r="101" s="2" customFormat="1" ht="21.84" customHeight="1">
      <c r="A101" s="37"/>
      <c r="B101" s="38"/>
      <c r="C101" s="39"/>
      <c r="D101" s="39"/>
      <c r="E101" s="39"/>
      <c r="F101" s="39"/>
      <c r="G101" s="39"/>
      <c r="H101" s="39"/>
      <c r="I101" s="39"/>
      <c r="J101" s="39"/>
      <c r="K101" s="39"/>
      <c r="L101" s="39"/>
      <c r="M101" s="62"/>
      <c r="S101" s="37"/>
      <c r="T101" s="37"/>
      <c r="U101" s="37"/>
      <c r="V101" s="37"/>
      <c r="W101" s="37"/>
      <c r="X101" s="37"/>
      <c r="Y101" s="37"/>
      <c r="Z101" s="37"/>
      <c r="AA101" s="37"/>
      <c r="AB101" s="37"/>
      <c r="AC101" s="37"/>
      <c r="AD101" s="37"/>
      <c r="AE101" s="37"/>
    </row>
    <row r="102" s="2" customFormat="1" ht="6.96" customHeight="1">
      <c r="A102" s="37"/>
      <c r="B102" s="65"/>
      <c r="C102" s="66"/>
      <c r="D102" s="66"/>
      <c r="E102" s="66"/>
      <c r="F102" s="66"/>
      <c r="G102" s="66"/>
      <c r="H102" s="66"/>
      <c r="I102" s="66"/>
      <c r="J102" s="66"/>
      <c r="K102" s="66"/>
      <c r="L102" s="66"/>
      <c r="M102" s="62"/>
      <c r="S102" s="37"/>
      <c r="T102" s="37"/>
      <c r="U102" s="37"/>
      <c r="V102" s="37"/>
      <c r="W102" s="37"/>
      <c r="X102" s="37"/>
      <c r="Y102" s="37"/>
      <c r="Z102" s="37"/>
      <c r="AA102" s="37"/>
      <c r="AB102" s="37"/>
      <c r="AC102" s="37"/>
      <c r="AD102" s="37"/>
      <c r="AE102" s="37"/>
    </row>
    <row r="106" s="2" customFormat="1" ht="6.96" customHeight="1">
      <c r="A106" s="37"/>
      <c r="B106" s="67"/>
      <c r="C106" s="68"/>
      <c r="D106" s="68"/>
      <c r="E106" s="68"/>
      <c r="F106" s="68"/>
      <c r="G106" s="68"/>
      <c r="H106" s="68"/>
      <c r="I106" s="68"/>
      <c r="J106" s="68"/>
      <c r="K106" s="68"/>
      <c r="L106" s="68"/>
      <c r="M106" s="62"/>
      <c r="S106" s="37"/>
      <c r="T106" s="37"/>
      <c r="U106" s="37"/>
      <c r="V106" s="37"/>
      <c r="W106" s="37"/>
      <c r="X106" s="37"/>
      <c r="Y106" s="37"/>
      <c r="Z106" s="37"/>
      <c r="AA106" s="37"/>
      <c r="AB106" s="37"/>
      <c r="AC106" s="37"/>
      <c r="AD106" s="37"/>
      <c r="AE106" s="37"/>
    </row>
    <row r="107" s="2" customFormat="1" ht="24.96" customHeight="1">
      <c r="A107" s="37"/>
      <c r="B107" s="38"/>
      <c r="C107" s="22" t="s">
        <v>124</v>
      </c>
      <c r="D107" s="39"/>
      <c r="E107" s="39"/>
      <c r="F107" s="39"/>
      <c r="G107" s="39"/>
      <c r="H107" s="39"/>
      <c r="I107" s="39"/>
      <c r="J107" s="39"/>
      <c r="K107" s="39"/>
      <c r="L107" s="39"/>
      <c r="M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12" customHeight="1">
      <c r="A109" s="37"/>
      <c r="B109" s="38"/>
      <c r="C109" s="31" t="s">
        <v>17</v>
      </c>
      <c r="D109" s="39"/>
      <c r="E109" s="39"/>
      <c r="F109" s="39"/>
      <c r="G109" s="39"/>
      <c r="H109" s="39"/>
      <c r="I109" s="39"/>
      <c r="J109" s="39"/>
      <c r="K109" s="39"/>
      <c r="L109" s="39"/>
      <c r="M109" s="62"/>
      <c r="S109" s="37"/>
      <c r="T109" s="37"/>
      <c r="U109" s="37"/>
      <c r="V109" s="37"/>
      <c r="W109" s="37"/>
      <c r="X109" s="37"/>
      <c r="Y109" s="37"/>
      <c r="Z109" s="37"/>
      <c r="AA109" s="37"/>
      <c r="AB109" s="37"/>
      <c r="AC109" s="37"/>
      <c r="AD109" s="37"/>
      <c r="AE109" s="37"/>
    </row>
    <row r="110" s="2" customFormat="1" ht="26.25" customHeight="1">
      <c r="A110" s="37"/>
      <c r="B110" s="38"/>
      <c r="C110" s="39"/>
      <c r="D110" s="39"/>
      <c r="E110" s="174" t="str">
        <f>E7</f>
        <v>Úprava uličního profilu Smetanovy ulice (úsek mezi ul. Chodská - Na Stráni)</v>
      </c>
      <c r="F110" s="31"/>
      <c r="G110" s="31"/>
      <c r="H110" s="31"/>
      <c r="I110" s="39"/>
      <c r="J110" s="39"/>
      <c r="K110" s="39"/>
      <c r="L110" s="39"/>
      <c r="M110" s="62"/>
      <c r="S110" s="37"/>
      <c r="T110" s="37"/>
      <c r="U110" s="37"/>
      <c r="V110" s="37"/>
      <c r="W110" s="37"/>
      <c r="X110" s="37"/>
      <c r="Y110" s="37"/>
      <c r="Z110" s="37"/>
      <c r="AA110" s="37"/>
      <c r="AB110" s="37"/>
      <c r="AC110" s="37"/>
      <c r="AD110" s="37"/>
      <c r="AE110" s="37"/>
    </row>
    <row r="111" s="2" customFormat="1" ht="12" customHeight="1">
      <c r="A111" s="37"/>
      <c r="B111" s="38"/>
      <c r="C111" s="31" t="s">
        <v>104</v>
      </c>
      <c r="D111" s="39"/>
      <c r="E111" s="39"/>
      <c r="F111" s="39"/>
      <c r="G111" s="39"/>
      <c r="H111" s="39"/>
      <c r="I111" s="39"/>
      <c r="J111" s="39"/>
      <c r="K111" s="39"/>
      <c r="L111" s="39"/>
      <c r="M111" s="62"/>
      <c r="S111" s="37"/>
      <c r="T111" s="37"/>
      <c r="U111" s="37"/>
      <c r="V111" s="37"/>
      <c r="W111" s="37"/>
      <c r="X111" s="37"/>
      <c r="Y111" s="37"/>
      <c r="Z111" s="37"/>
      <c r="AA111" s="37"/>
      <c r="AB111" s="37"/>
      <c r="AC111" s="37"/>
      <c r="AD111" s="37"/>
      <c r="AE111" s="37"/>
    </row>
    <row r="112" s="2" customFormat="1" ht="30" customHeight="1">
      <c r="A112" s="37"/>
      <c r="B112" s="38"/>
      <c r="C112" s="39"/>
      <c r="D112" s="39"/>
      <c r="E112" s="75" t="str">
        <f>E9</f>
        <v>SO 411, 421 - Přeložka kabelů ČEZ ICT, přeložka kabelů KTV</v>
      </c>
      <c r="F112" s="39"/>
      <c r="G112" s="39"/>
      <c r="H112" s="39"/>
      <c r="I112" s="39"/>
      <c r="J112" s="39"/>
      <c r="K112" s="39"/>
      <c r="L112" s="39"/>
      <c r="M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39"/>
      <c r="M113" s="62"/>
      <c r="S113" s="37"/>
      <c r="T113" s="37"/>
      <c r="U113" s="37"/>
      <c r="V113" s="37"/>
      <c r="W113" s="37"/>
      <c r="X113" s="37"/>
      <c r="Y113" s="37"/>
      <c r="Z113" s="37"/>
      <c r="AA113" s="37"/>
      <c r="AB113" s="37"/>
      <c r="AC113" s="37"/>
      <c r="AD113" s="37"/>
      <c r="AE113" s="37"/>
    </row>
    <row r="114" s="2" customFormat="1" ht="12" customHeight="1">
      <c r="A114" s="37"/>
      <c r="B114" s="38"/>
      <c r="C114" s="31" t="s">
        <v>21</v>
      </c>
      <c r="D114" s="39"/>
      <c r="E114" s="39"/>
      <c r="F114" s="26" t="str">
        <f>F12</f>
        <v>Tachov</v>
      </c>
      <c r="G114" s="39"/>
      <c r="H114" s="39"/>
      <c r="I114" s="31" t="s">
        <v>22</v>
      </c>
      <c r="J114" s="78" t="str">
        <f>IF(J12="","",J12)</f>
        <v>7. 5. 2021</v>
      </c>
      <c r="K114" s="39"/>
      <c r="L114" s="39"/>
      <c r="M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39"/>
      <c r="M115" s="62"/>
      <c r="S115" s="37"/>
      <c r="T115" s="37"/>
      <c r="U115" s="37"/>
      <c r="V115" s="37"/>
      <c r="W115" s="37"/>
      <c r="X115" s="37"/>
      <c r="Y115" s="37"/>
      <c r="Z115" s="37"/>
      <c r="AA115" s="37"/>
      <c r="AB115" s="37"/>
      <c r="AC115" s="37"/>
      <c r="AD115" s="37"/>
      <c r="AE115" s="37"/>
    </row>
    <row r="116" s="2" customFormat="1" ht="15.15" customHeight="1">
      <c r="A116" s="37"/>
      <c r="B116" s="38"/>
      <c r="C116" s="31" t="s">
        <v>24</v>
      </c>
      <c r="D116" s="39"/>
      <c r="E116" s="39"/>
      <c r="F116" s="26" t="str">
        <f>E15</f>
        <v>Město Tachov</v>
      </c>
      <c r="G116" s="39"/>
      <c r="H116" s="39"/>
      <c r="I116" s="31" t="s">
        <v>30</v>
      </c>
      <c r="J116" s="35" t="str">
        <f>E21</f>
        <v>Ing. Vratislav Bambas</v>
      </c>
      <c r="K116" s="39"/>
      <c r="L116" s="39"/>
      <c r="M116" s="62"/>
      <c r="S116" s="37"/>
      <c r="T116" s="37"/>
      <c r="U116" s="37"/>
      <c r="V116" s="37"/>
      <c r="W116" s="37"/>
      <c r="X116" s="37"/>
      <c r="Y116" s="37"/>
      <c r="Z116" s="37"/>
      <c r="AA116" s="37"/>
      <c r="AB116" s="37"/>
      <c r="AC116" s="37"/>
      <c r="AD116" s="37"/>
      <c r="AE116" s="37"/>
    </row>
    <row r="117" s="2" customFormat="1" ht="15.15" customHeight="1">
      <c r="A117" s="37"/>
      <c r="B117" s="38"/>
      <c r="C117" s="31" t="s">
        <v>28</v>
      </c>
      <c r="D117" s="39"/>
      <c r="E117" s="39"/>
      <c r="F117" s="26" t="str">
        <f>IF(E18="","",E18)</f>
        <v>Vyplň údaj</v>
      </c>
      <c r="G117" s="39"/>
      <c r="H117" s="39"/>
      <c r="I117" s="31" t="s">
        <v>32</v>
      </c>
      <c r="J117" s="35" t="str">
        <f>E24</f>
        <v>KETNET</v>
      </c>
      <c r="K117" s="39"/>
      <c r="L117" s="39"/>
      <c r="M117" s="62"/>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39"/>
      <c r="J118" s="39"/>
      <c r="K118" s="39"/>
      <c r="L118" s="39"/>
      <c r="M118" s="62"/>
      <c r="S118" s="37"/>
      <c r="T118" s="37"/>
      <c r="U118" s="37"/>
      <c r="V118" s="37"/>
      <c r="W118" s="37"/>
      <c r="X118" s="37"/>
      <c r="Y118" s="37"/>
      <c r="Z118" s="37"/>
      <c r="AA118" s="37"/>
      <c r="AB118" s="37"/>
      <c r="AC118" s="37"/>
      <c r="AD118" s="37"/>
      <c r="AE118" s="37"/>
    </row>
    <row r="119" s="11" customFormat="1" ht="29.28" customHeight="1">
      <c r="A119" s="191"/>
      <c r="B119" s="192"/>
      <c r="C119" s="193" t="s">
        <v>125</v>
      </c>
      <c r="D119" s="194" t="s">
        <v>60</v>
      </c>
      <c r="E119" s="194" t="s">
        <v>56</v>
      </c>
      <c r="F119" s="194" t="s">
        <v>57</v>
      </c>
      <c r="G119" s="194" t="s">
        <v>126</v>
      </c>
      <c r="H119" s="194" t="s">
        <v>127</v>
      </c>
      <c r="I119" s="194" t="s">
        <v>128</v>
      </c>
      <c r="J119" s="194" t="s">
        <v>129</v>
      </c>
      <c r="K119" s="194" t="s">
        <v>112</v>
      </c>
      <c r="L119" s="195" t="s">
        <v>130</v>
      </c>
      <c r="M119" s="196"/>
      <c r="N119" s="99" t="s">
        <v>1</v>
      </c>
      <c r="O119" s="100" t="s">
        <v>39</v>
      </c>
      <c r="P119" s="100" t="s">
        <v>131</v>
      </c>
      <c r="Q119" s="100" t="s">
        <v>132</v>
      </c>
      <c r="R119" s="100" t="s">
        <v>133</v>
      </c>
      <c r="S119" s="100" t="s">
        <v>134</v>
      </c>
      <c r="T119" s="100" t="s">
        <v>135</v>
      </c>
      <c r="U119" s="100" t="s">
        <v>136</v>
      </c>
      <c r="V119" s="100" t="s">
        <v>137</v>
      </c>
      <c r="W119" s="100" t="s">
        <v>138</v>
      </c>
      <c r="X119" s="101" t="s">
        <v>139</v>
      </c>
      <c r="Y119" s="191"/>
      <c r="Z119" s="191"/>
      <c r="AA119" s="191"/>
      <c r="AB119" s="191"/>
      <c r="AC119" s="191"/>
      <c r="AD119" s="191"/>
      <c r="AE119" s="191"/>
    </row>
    <row r="120" s="2" customFormat="1" ht="22.8" customHeight="1">
      <c r="A120" s="37"/>
      <c r="B120" s="38"/>
      <c r="C120" s="106" t="s">
        <v>140</v>
      </c>
      <c r="D120" s="39"/>
      <c r="E120" s="39"/>
      <c r="F120" s="39"/>
      <c r="G120" s="39"/>
      <c r="H120" s="39"/>
      <c r="I120" s="39"/>
      <c r="J120" s="39"/>
      <c r="K120" s="197">
        <f>BK120</f>
        <v>0</v>
      </c>
      <c r="L120" s="39"/>
      <c r="M120" s="43"/>
      <c r="N120" s="102"/>
      <c r="O120" s="198"/>
      <c r="P120" s="103"/>
      <c r="Q120" s="199">
        <f>Q121</f>
        <v>0</v>
      </c>
      <c r="R120" s="199">
        <f>R121</f>
        <v>0</v>
      </c>
      <c r="S120" s="103"/>
      <c r="T120" s="200">
        <f>T121</f>
        <v>0</v>
      </c>
      <c r="U120" s="103"/>
      <c r="V120" s="200">
        <f>V121</f>
        <v>0</v>
      </c>
      <c r="W120" s="103"/>
      <c r="X120" s="201">
        <f>X121</f>
        <v>0</v>
      </c>
      <c r="Y120" s="37"/>
      <c r="Z120" s="37"/>
      <c r="AA120" s="37"/>
      <c r="AB120" s="37"/>
      <c r="AC120" s="37"/>
      <c r="AD120" s="37"/>
      <c r="AE120" s="37"/>
      <c r="AT120" s="16" t="s">
        <v>76</v>
      </c>
      <c r="AU120" s="16" t="s">
        <v>114</v>
      </c>
      <c r="BK120" s="202">
        <f>BK121</f>
        <v>0</v>
      </c>
    </row>
    <row r="121" s="12" customFormat="1" ht="25.92" customHeight="1">
      <c r="A121" s="12"/>
      <c r="B121" s="203"/>
      <c r="C121" s="204"/>
      <c r="D121" s="205" t="s">
        <v>76</v>
      </c>
      <c r="E121" s="206" t="s">
        <v>141</v>
      </c>
      <c r="F121" s="206" t="s">
        <v>142</v>
      </c>
      <c r="G121" s="204"/>
      <c r="H121" s="204"/>
      <c r="I121" s="207"/>
      <c r="J121" s="207"/>
      <c r="K121" s="208">
        <f>BK121</f>
        <v>0</v>
      </c>
      <c r="L121" s="204"/>
      <c r="M121" s="209"/>
      <c r="N121" s="210"/>
      <c r="O121" s="211"/>
      <c r="P121" s="211"/>
      <c r="Q121" s="212">
        <f>Q122+Q139+Q162</f>
        <v>0</v>
      </c>
      <c r="R121" s="212">
        <f>R122+R139+R162</f>
        <v>0</v>
      </c>
      <c r="S121" s="211"/>
      <c r="T121" s="213">
        <f>T122+T139+T162</f>
        <v>0</v>
      </c>
      <c r="U121" s="211"/>
      <c r="V121" s="213">
        <f>V122+V139+V162</f>
        <v>0</v>
      </c>
      <c r="W121" s="211"/>
      <c r="X121" s="214">
        <f>X122+X139+X162</f>
        <v>0</v>
      </c>
      <c r="Y121" s="12"/>
      <c r="Z121" s="12"/>
      <c r="AA121" s="12"/>
      <c r="AB121" s="12"/>
      <c r="AC121" s="12"/>
      <c r="AD121" s="12"/>
      <c r="AE121" s="12"/>
      <c r="AR121" s="215" t="s">
        <v>85</v>
      </c>
      <c r="AT121" s="216" t="s">
        <v>76</v>
      </c>
      <c r="AU121" s="216" t="s">
        <v>77</v>
      </c>
      <c r="AY121" s="215" t="s">
        <v>143</v>
      </c>
      <c r="BK121" s="217">
        <f>BK122+BK139+BK162</f>
        <v>0</v>
      </c>
    </row>
    <row r="122" s="12" customFormat="1" ht="22.8" customHeight="1">
      <c r="A122" s="12"/>
      <c r="B122" s="203"/>
      <c r="C122" s="204"/>
      <c r="D122" s="205" t="s">
        <v>76</v>
      </c>
      <c r="E122" s="218" t="s">
        <v>85</v>
      </c>
      <c r="F122" s="218" t="s">
        <v>144</v>
      </c>
      <c r="G122" s="204"/>
      <c r="H122" s="204"/>
      <c r="I122" s="207"/>
      <c r="J122" s="207"/>
      <c r="K122" s="219">
        <f>BK122</f>
        <v>0</v>
      </c>
      <c r="L122" s="204"/>
      <c r="M122" s="209"/>
      <c r="N122" s="210"/>
      <c r="O122" s="211"/>
      <c r="P122" s="211"/>
      <c r="Q122" s="212">
        <f>SUM(Q123:Q138)</f>
        <v>0</v>
      </c>
      <c r="R122" s="212">
        <f>SUM(R123:R138)</f>
        <v>0</v>
      </c>
      <c r="S122" s="211"/>
      <c r="T122" s="213">
        <f>SUM(T123:T138)</f>
        <v>0</v>
      </c>
      <c r="U122" s="211"/>
      <c r="V122" s="213">
        <f>SUM(V123:V138)</f>
        <v>0</v>
      </c>
      <c r="W122" s="211"/>
      <c r="X122" s="214">
        <f>SUM(X123:X138)</f>
        <v>0</v>
      </c>
      <c r="Y122" s="12"/>
      <c r="Z122" s="12"/>
      <c r="AA122" s="12"/>
      <c r="AB122" s="12"/>
      <c r="AC122" s="12"/>
      <c r="AD122" s="12"/>
      <c r="AE122" s="12"/>
      <c r="AR122" s="215" t="s">
        <v>85</v>
      </c>
      <c r="AT122" s="216" t="s">
        <v>76</v>
      </c>
      <c r="AU122" s="216" t="s">
        <v>85</v>
      </c>
      <c r="AY122" s="215" t="s">
        <v>143</v>
      </c>
      <c r="BK122" s="217">
        <f>SUM(BK123:BK138)</f>
        <v>0</v>
      </c>
    </row>
    <row r="123" s="2" customFormat="1" ht="21.75" customHeight="1">
      <c r="A123" s="37"/>
      <c r="B123" s="38"/>
      <c r="C123" s="220" t="s">
        <v>85</v>
      </c>
      <c r="D123" s="220" t="s">
        <v>145</v>
      </c>
      <c r="E123" s="221" t="s">
        <v>1137</v>
      </c>
      <c r="F123" s="222" t="s">
        <v>1138</v>
      </c>
      <c r="G123" s="223" t="s">
        <v>201</v>
      </c>
      <c r="H123" s="224">
        <v>10</v>
      </c>
      <c r="I123" s="225"/>
      <c r="J123" s="225"/>
      <c r="K123" s="226">
        <f>ROUND(P123*H123,2)</f>
        <v>0</v>
      </c>
      <c r="L123" s="222" t="s">
        <v>1</v>
      </c>
      <c r="M123" s="43"/>
      <c r="N123" s="227" t="s">
        <v>1</v>
      </c>
      <c r="O123" s="228" t="s">
        <v>40</v>
      </c>
      <c r="P123" s="229">
        <f>I123+J123</f>
        <v>0</v>
      </c>
      <c r="Q123" s="229">
        <f>ROUND(I123*H123,2)</f>
        <v>0</v>
      </c>
      <c r="R123" s="229">
        <f>ROUND(J123*H123,2)</f>
        <v>0</v>
      </c>
      <c r="S123" s="90"/>
      <c r="T123" s="230">
        <f>S123*H123</f>
        <v>0</v>
      </c>
      <c r="U123" s="230">
        <v>0</v>
      </c>
      <c r="V123" s="230">
        <f>U123*H123</f>
        <v>0</v>
      </c>
      <c r="W123" s="230">
        <v>0</v>
      </c>
      <c r="X123" s="231">
        <f>W123*H123</f>
        <v>0</v>
      </c>
      <c r="Y123" s="37"/>
      <c r="Z123" s="37"/>
      <c r="AA123" s="37"/>
      <c r="AB123" s="37"/>
      <c r="AC123" s="37"/>
      <c r="AD123" s="37"/>
      <c r="AE123" s="37"/>
      <c r="AR123" s="232" t="s">
        <v>1118</v>
      </c>
      <c r="AT123" s="232" t="s">
        <v>145</v>
      </c>
      <c r="AU123" s="232" t="s">
        <v>87</v>
      </c>
      <c r="AY123" s="16" t="s">
        <v>143</v>
      </c>
      <c r="BE123" s="233">
        <f>IF(O123="základní",K123,0)</f>
        <v>0</v>
      </c>
      <c r="BF123" s="233">
        <f>IF(O123="snížená",K123,0)</f>
        <v>0</v>
      </c>
      <c r="BG123" s="233">
        <f>IF(O123="zákl. přenesená",K123,0)</f>
        <v>0</v>
      </c>
      <c r="BH123" s="233">
        <f>IF(O123="sníž. přenesená",K123,0)</f>
        <v>0</v>
      </c>
      <c r="BI123" s="233">
        <f>IF(O123="nulová",K123,0)</f>
        <v>0</v>
      </c>
      <c r="BJ123" s="16" t="s">
        <v>85</v>
      </c>
      <c r="BK123" s="233">
        <f>ROUND(P123*H123,2)</f>
        <v>0</v>
      </c>
      <c r="BL123" s="16" t="s">
        <v>1118</v>
      </c>
      <c r="BM123" s="232" t="s">
        <v>1139</v>
      </c>
    </row>
    <row r="124" s="2" customFormat="1">
      <c r="A124" s="37"/>
      <c r="B124" s="38"/>
      <c r="C124" s="39"/>
      <c r="D124" s="234" t="s">
        <v>152</v>
      </c>
      <c r="E124" s="39"/>
      <c r="F124" s="235" t="s">
        <v>1138</v>
      </c>
      <c r="G124" s="39"/>
      <c r="H124" s="39"/>
      <c r="I124" s="236"/>
      <c r="J124" s="236"/>
      <c r="K124" s="39"/>
      <c r="L124" s="39"/>
      <c r="M124" s="43"/>
      <c r="N124" s="237"/>
      <c r="O124" s="238"/>
      <c r="P124" s="90"/>
      <c r="Q124" s="90"/>
      <c r="R124" s="90"/>
      <c r="S124" s="90"/>
      <c r="T124" s="90"/>
      <c r="U124" s="90"/>
      <c r="V124" s="90"/>
      <c r="W124" s="90"/>
      <c r="X124" s="91"/>
      <c r="Y124" s="37"/>
      <c r="Z124" s="37"/>
      <c r="AA124" s="37"/>
      <c r="AB124" s="37"/>
      <c r="AC124" s="37"/>
      <c r="AD124" s="37"/>
      <c r="AE124" s="37"/>
      <c r="AT124" s="16" t="s">
        <v>152</v>
      </c>
      <c r="AU124" s="16" t="s">
        <v>87</v>
      </c>
    </row>
    <row r="125" s="2" customFormat="1" ht="21.75" customHeight="1">
      <c r="A125" s="37"/>
      <c r="B125" s="38"/>
      <c r="C125" s="220" t="s">
        <v>87</v>
      </c>
      <c r="D125" s="220" t="s">
        <v>145</v>
      </c>
      <c r="E125" s="221" t="s">
        <v>1140</v>
      </c>
      <c r="F125" s="222" t="s">
        <v>1141</v>
      </c>
      <c r="G125" s="223" t="s">
        <v>201</v>
      </c>
      <c r="H125" s="224">
        <v>60</v>
      </c>
      <c r="I125" s="225"/>
      <c r="J125" s="225"/>
      <c r="K125" s="226">
        <f>ROUND(P125*H125,2)</f>
        <v>0</v>
      </c>
      <c r="L125" s="222" t="s">
        <v>1</v>
      </c>
      <c r="M125" s="43"/>
      <c r="N125" s="227" t="s">
        <v>1</v>
      </c>
      <c r="O125" s="228" t="s">
        <v>40</v>
      </c>
      <c r="P125" s="229">
        <f>I125+J125</f>
        <v>0</v>
      </c>
      <c r="Q125" s="229">
        <f>ROUND(I125*H125,2)</f>
        <v>0</v>
      </c>
      <c r="R125" s="229">
        <f>ROUND(J125*H125,2)</f>
        <v>0</v>
      </c>
      <c r="S125" s="90"/>
      <c r="T125" s="230">
        <f>S125*H125</f>
        <v>0</v>
      </c>
      <c r="U125" s="230">
        <v>0</v>
      </c>
      <c r="V125" s="230">
        <f>U125*H125</f>
        <v>0</v>
      </c>
      <c r="W125" s="230">
        <v>0</v>
      </c>
      <c r="X125" s="231">
        <f>W125*H125</f>
        <v>0</v>
      </c>
      <c r="Y125" s="37"/>
      <c r="Z125" s="37"/>
      <c r="AA125" s="37"/>
      <c r="AB125" s="37"/>
      <c r="AC125" s="37"/>
      <c r="AD125" s="37"/>
      <c r="AE125" s="37"/>
      <c r="AR125" s="232" t="s">
        <v>1118</v>
      </c>
      <c r="AT125" s="232" t="s">
        <v>145</v>
      </c>
      <c r="AU125" s="232" t="s">
        <v>87</v>
      </c>
      <c r="AY125" s="16" t="s">
        <v>143</v>
      </c>
      <c r="BE125" s="233">
        <f>IF(O125="základní",K125,0)</f>
        <v>0</v>
      </c>
      <c r="BF125" s="233">
        <f>IF(O125="snížená",K125,0)</f>
        <v>0</v>
      </c>
      <c r="BG125" s="233">
        <f>IF(O125="zákl. přenesená",K125,0)</f>
        <v>0</v>
      </c>
      <c r="BH125" s="233">
        <f>IF(O125="sníž. přenesená",K125,0)</f>
        <v>0</v>
      </c>
      <c r="BI125" s="233">
        <f>IF(O125="nulová",K125,0)</f>
        <v>0</v>
      </c>
      <c r="BJ125" s="16" t="s">
        <v>85</v>
      </c>
      <c r="BK125" s="233">
        <f>ROUND(P125*H125,2)</f>
        <v>0</v>
      </c>
      <c r="BL125" s="16" t="s">
        <v>1118</v>
      </c>
      <c r="BM125" s="232" t="s">
        <v>1142</v>
      </c>
    </row>
    <row r="126" s="2" customFormat="1">
      <c r="A126" s="37"/>
      <c r="B126" s="38"/>
      <c r="C126" s="39"/>
      <c r="D126" s="234" t="s">
        <v>152</v>
      </c>
      <c r="E126" s="39"/>
      <c r="F126" s="235" t="s">
        <v>1141</v>
      </c>
      <c r="G126" s="39"/>
      <c r="H126" s="39"/>
      <c r="I126" s="236"/>
      <c r="J126" s="236"/>
      <c r="K126" s="39"/>
      <c r="L126" s="39"/>
      <c r="M126" s="43"/>
      <c r="N126" s="237"/>
      <c r="O126" s="238"/>
      <c r="P126" s="90"/>
      <c r="Q126" s="90"/>
      <c r="R126" s="90"/>
      <c r="S126" s="90"/>
      <c r="T126" s="90"/>
      <c r="U126" s="90"/>
      <c r="V126" s="90"/>
      <c r="W126" s="90"/>
      <c r="X126" s="91"/>
      <c r="Y126" s="37"/>
      <c r="Z126" s="37"/>
      <c r="AA126" s="37"/>
      <c r="AB126" s="37"/>
      <c r="AC126" s="37"/>
      <c r="AD126" s="37"/>
      <c r="AE126" s="37"/>
      <c r="AT126" s="16" t="s">
        <v>152</v>
      </c>
      <c r="AU126" s="16" t="s">
        <v>87</v>
      </c>
    </row>
    <row r="127" s="2" customFormat="1" ht="16.5" customHeight="1">
      <c r="A127" s="37"/>
      <c r="B127" s="38"/>
      <c r="C127" s="220" t="s">
        <v>163</v>
      </c>
      <c r="D127" s="220" t="s">
        <v>145</v>
      </c>
      <c r="E127" s="221" t="s">
        <v>1143</v>
      </c>
      <c r="F127" s="222" t="s">
        <v>1144</v>
      </c>
      <c r="G127" s="223" t="s">
        <v>201</v>
      </c>
      <c r="H127" s="224">
        <v>70</v>
      </c>
      <c r="I127" s="225"/>
      <c r="J127" s="225"/>
      <c r="K127" s="226">
        <f>ROUND(P127*H127,2)</f>
        <v>0</v>
      </c>
      <c r="L127" s="222" t="s">
        <v>1</v>
      </c>
      <c r="M127" s="43"/>
      <c r="N127" s="227" t="s">
        <v>1</v>
      </c>
      <c r="O127" s="228" t="s">
        <v>40</v>
      </c>
      <c r="P127" s="229">
        <f>I127+J127</f>
        <v>0</v>
      </c>
      <c r="Q127" s="229">
        <f>ROUND(I127*H127,2)</f>
        <v>0</v>
      </c>
      <c r="R127" s="229">
        <f>ROUND(J127*H127,2)</f>
        <v>0</v>
      </c>
      <c r="S127" s="90"/>
      <c r="T127" s="230">
        <f>S127*H127</f>
        <v>0</v>
      </c>
      <c r="U127" s="230">
        <v>0</v>
      </c>
      <c r="V127" s="230">
        <f>U127*H127</f>
        <v>0</v>
      </c>
      <c r="W127" s="230">
        <v>0</v>
      </c>
      <c r="X127" s="231">
        <f>W127*H127</f>
        <v>0</v>
      </c>
      <c r="Y127" s="37"/>
      <c r="Z127" s="37"/>
      <c r="AA127" s="37"/>
      <c r="AB127" s="37"/>
      <c r="AC127" s="37"/>
      <c r="AD127" s="37"/>
      <c r="AE127" s="37"/>
      <c r="AR127" s="232" t="s">
        <v>1118</v>
      </c>
      <c r="AT127" s="232" t="s">
        <v>145</v>
      </c>
      <c r="AU127" s="232" t="s">
        <v>87</v>
      </c>
      <c r="AY127" s="16" t="s">
        <v>143</v>
      </c>
      <c r="BE127" s="233">
        <f>IF(O127="základní",K127,0)</f>
        <v>0</v>
      </c>
      <c r="BF127" s="233">
        <f>IF(O127="snížená",K127,0)</f>
        <v>0</v>
      </c>
      <c r="BG127" s="233">
        <f>IF(O127="zákl. přenesená",K127,0)</f>
        <v>0</v>
      </c>
      <c r="BH127" s="233">
        <f>IF(O127="sníž. přenesená",K127,0)</f>
        <v>0</v>
      </c>
      <c r="BI127" s="233">
        <f>IF(O127="nulová",K127,0)</f>
        <v>0</v>
      </c>
      <c r="BJ127" s="16" t="s">
        <v>85</v>
      </c>
      <c r="BK127" s="233">
        <f>ROUND(P127*H127,2)</f>
        <v>0</v>
      </c>
      <c r="BL127" s="16" t="s">
        <v>1118</v>
      </c>
      <c r="BM127" s="232" t="s">
        <v>1145</v>
      </c>
    </row>
    <row r="128" s="2" customFormat="1">
      <c r="A128" s="37"/>
      <c r="B128" s="38"/>
      <c r="C128" s="39"/>
      <c r="D128" s="234" t="s">
        <v>152</v>
      </c>
      <c r="E128" s="39"/>
      <c r="F128" s="235" t="s">
        <v>1144</v>
      </c>
      <c r="G128" s="39"/>
      <c r="H128" s="39"/>
      <c r="I128" s="236"/>
      <c r="J128" s="236"/>
      <c r="K128" s="39"/>
      <c r="L128" s="39"/>
      <c r="M128" s="43"/>
      <c r="N128" s="237"/>
      <c r="O128" s="238"/>
      <c r="P128" s="90"/>
      <c r="Q128" s="90"/>
      <c r="R128" s="90"/>
      <c r="S128" s="90"/>
      <c r="T128" s="90"/>
      <c r="U128" s="90"/>
      <c r="V128" s="90"/>
      <c r="W128" s="90"/>
      <c r="X128" s="91"/>
      <c r="Y128" s="37"/>
      <c r="Z128" s="37"/>
      <c r="AA128" s="37"/>
      <c r="AB128" s="37"/>
      <c r="AC128" s="37"/>
      <c r="AD128" s="37"/>
      <c r="AE128" s="37"/>
      <c r="AT128" s="16" t="s">
        <v>152</v>
      </c>
      <c r="AU128" s="16" t="s">
        <v>87</v>
      </c>
    </row>
    <row r="129" s="2" customFormat="1" ht="16.5" customHeight="1">
      <c r="A129" s="37"/>
      <c r="B129" s="38"/>
      <c r="C129" s="220" t="s">
        <v>150</v>
      </c>
      <c r="D129" s="220" t="s">
        <v>145</v>
      </c>
      <c r="E129" s="221" t="s">
        <v>1146</v>
      </c>
      <c r="F129" s="222" t="s">
        <v>1147</v>
      </c>
      <c r="G129" s="223" t="s">
        <v>223</v>
      </c>
      <c r="H129" s="224">
        <v>40</v>
      </c>
      <c r="I129" s="225"/>
      <c r="J129" s="225"/>
      <c r="K129" s="226">
        <f>ROUND(P129*H129,2)</f>
        <v>0</v>
      </c>
      <c r="L129" s="222" t="s">
        <v>1</v>
      </c>
      <c r="M129" s="43"/>
      <c r="N129" s="227" t="s">
        <v>1</v>
      </c>
      <c r="O129" s="228" t="s">
        <v>40</v>
      </c>
      <c r="P129" s="229">
        <f>I129+J129</f>
        <v>0</v>
      </c>
      <c r="Q129" s="229">
        <f>ROUND(I129*H129,2)</f>
        <v>0</v>
      </c>
      <c r="R129" s="229">
        <f>ROUND(J129*H129,2)</f>
        <v>0</v>
      </c>
      <c r="S129" s="90"/>
      <c r="T129" s="230">
        <f>S129*H129</f>
        <v>0</v>
      </c>
      <c r="U129" s="230">
        <v>0</v>
      </c>
      <c r="V129" s="230">
        <f>U129*H129</f>
        <v>0</v>
      </c>
      <c r="W129" s="230">
        <v>0</v>
      </c>
      <c r="X129" s="231">
        <f>W129*H129</f>
        <v>0</v>
      </c>
      <c r="Y129" s="37"/>
      <c r="Z129" s="37"/>
      <c r="AA129" s="37"/>
      <c r="AB129" s="37"/>
      <c r="AC129" s="37"/>
      <c r="AD129" s="37"/>
      <c r="AE129" s="37"/>
      <c r="AR129" s="232" t="s">
        <v>1118</v>
      </c>
      <c r="AT129" s="232" t="s">
        <v>145</v>
      </c>
      <c r="AU129" s="232" t="s">
        <v>87</v>
      </c>
      <c r="AY129" s="16" t="s">
        <v>143</v>
      </c>
      <c r="BE129" s="233">
        <f>IF(O129="základní",K129,0)</f>
        <v>0</v>
      </c>
      <c r="BF129" s="233">
        <f>IF(O129="snížená",K129,0)</f>
        <v>0</v>
      </c>
      <c r="BG129" s="233">
        <f>IF(O129="zákl. přenesená",K129,0)</f>
        <v>0</v>
      </c>
      <c r="BH129" s="233">
        <f>IF(O129="sníž. přenesená",K129,0)</f>
        <v>0</v>
      </c>
      <c r="BI129" s="233">
        <f>IF(O129="nulová",K129,0)</f>
        <v>0</v>
      </c>
      <c r="BJ129" s="16" t="s">
        <v>85</v>
      </c>
      <c r="BK129" s="233">
        <f>ROUND(P129*H129,2)</f>
        <v>0</v>
      </c>
      <c r="BL129" s="16" t="s">
        <v>1118</v>
      </c>
      <c r="BM129" s="232" t="s">
        <v>1148</v>
      </c>
    </row>
    <row r="130" s="2" customFormat="1">
      <c r="A130" s="37"/>
      <c r="B130" s="38"/>
      <c r="C130" s="39"/>
      <c r="D130" s="234" t="s">
        <v>152</v>
      </c>
      <c r="E130" s="39"/>
      <c r="F130" s="235" t="s">
        <v>1147</v>
      </c>
      <c r="G130" s="39"/>
      <c r="H130" s="39"/>
      <c r="I130" s="236"/>
      <c r="J130" s="236"/>
      <c r="K130" s="39"/>
      <c r="L130" s="39"/>
      <c r="M130" s="43"/>
      <c r="N130" s="237"/>
      <c r="O130" s="238"/>
      <c r="P130" s="90"/>
      <c r="Q130" s="90"/>
      <c r="R130" s="90"/>
      <c r="S130" s="90"/>
      <c r="T130" s="90"/>
      <c r="U130" s="90"/>
      <c r="V130" s="90"/>
      <c r="W130" s="90"/>
      <c r="X130" s="91"/>
      <c r="Y130" s="37"/>
      <c r="Z130" s="37"/>
      <c r="AA130" s="37"/>
      <c r="AB130" s="37"/>
      <c r="AC130" s="37"/>
      <c r="AD130" s="37"/>
      <c r="AE130" s="37"/>
      <c r="AT130" s="16" t="s">
        <v>152</v>
      </c>
      <c r="AU130" s="16" t="s">
        <v>87</v>
      </c>
    </row>
    <row r="131" s="2" customFormat="1">
      <c r="A131" s="37"/>
      <c r="B131" s="38"/>
      <c r="C131" s="220" t="s">
        <v>173</v>
      </c>
      <c r="D131" s="220" t="s">
        <v>145</v>
      </c>
      <c r="E131" s="221" t="s">
        <v>1149</v>
      </c>
      <c r="F131" s="222" t="s">
        <v>1150</v>
      </c>
      <c r="G131" s="223" t="s">
        <v>148</v>
      </c>
      <c r="H131" s="224">
        <v>6</v>
      </c>
      <c r="I131" s="225"/>
      <c r="J131" s="225"/>
      <c r="K131" s="226">
        <f>ROUND(P131*H131,2)</f>
        <v>0</v>
      </c>
      <c r="L131" s="222" t="s">
        <v>1</v>
      </c>
      <c r="M131" s="43"/>
      <c r="N131" s="227" t="s">
        <v>1</v>
      </c>
      <c r="O131" s="228" t="s">
        <v>40</v>
      </c>
      <c r="P131" s="229">
        <f>I131+J131</f>
        <v>0</v>
      </c>
      <c r="Q131" s="229">
        <f>ROUND(I131*H131,2)</f>
        <v>0</v>
      </c>
      <c r="R131" s="229">
        <f>ROUND(J131*H131,2)</f>
        <v>0</v>
      </c>
      <c r="S131" s="90"/>
      <c r="T131" s="230">
        <f>S131*H131</f>
        <v>0</v>
      </c>
      <c r="U131" s="230">
        <v>0</v>
      </c>
      <c r="V131" s="230">
        <f>U131*H131</f>
        <v>0</v>
      </c>
      <c r="W131" s="230">
        <v>0</v>
      </c>
      <c r="X131" s="231">
        <f>W131*H131</f>
        <v>0</v>
      </c>
      <c r="Y131" s="37"/>
      <c r="Z131" s="37"/>
      <c r="AA131" s="37"/>
      <c r="AB131" s="37"/>
      <c r="AC131" s="37"/>
      <c r="AD131" s="37"/>
      <c r="AE131" s="37"/>
      <c r="AR131" s="232" t="s">
        <v>1118</v>
      </c>
      <c r="AT131" s="232" t="s">
        <v>145</v>
      </c>
      <c r="AU131" s="232" t="s">
        <v>87</v>
      </c>
      <c r="AY131" s="16" t="s">
        <v>143</v>
      </c>
      <c r="BE131" s="233">
        <f>IF(O131="základní",K131,0)</f>
        <v>0</v>
      </c>
      <c r="BF131" s="233">
        <f>IF(O131="snížená",K131,0)</f>
        <v>0</v>
      </c>
      <c r="BG131" s="233">
        <f>IF(O131="zákl. přenesená",K131,0)</f>
        <v>0</v>
      </c>
      <c r="BH131" s="233">
        <f>IF(O131="sníž. přenesená",K131,0)</f>
        <v>0</v>
      </c>
      <c r="BI131" s="233">
        <f>IF(O131="nulová",K131,0)</f>
        <v>0</v>
      </c>
      <c r="BJ131" s="16" t="s">
        <v>85</v>
      </c>
      <c r="BK131" s="233">
        <f>ROUND(P131*H131,2)</f>
        <v>0</v>
      </c>
      <c r="BL131" s="16" t="s">
        <v>1118</v>
      </c>
      <c r="BM131" s="232" t="s">
        <v>1151</v>
      </c>
    </row>
    <row r="132" s="2" customFormat="1">
      <c r="A132" s="37"/>
      <c r="B132" s="38"/>
      <c r="C132" s="39"/>
      <c r="D132" s="234" t="s">
        <v>152</v>
      </c>
      <c r="E132" s="39"/>
      <c r="F132" s="235" t="s">
        <v>1150</v>
      </c>
      <c r="G132" s="39"/>
      <c r="H132" s="39"/>
      <c r="I132" s="236"/>
      <c r="J132" s="236"/>
      <c r="K132" s="39"/>
      <c r="L132" s="39"/>
      <c r="M132" s="43"/>
      <c r="N132" s="237"/>
      <c r="O132" s="238"/>
      <c r="P132" s="90"/>
      <c r="Q132" s="90"/>
      <c r="R132" s="90"/>
      <c r="S132" s="90"/>
      <c r="T132" s="90"/>
      <c r="U132" s="90"/>
      <c r="V132" s="90"/>
      <c r="W132" s="90"/>
      <c r="X132" s="91"/>
      <c r="Y132" s="37"/>
      <c r="Z132" s="37"/>
      <c r="AA132" s="37"/>
      <c r="AB132" s="37"/>
      <c r="AC132" s="37"/>
      <c r="AD132" s="37"/>
      <c r="AE132" s="37"/>
      <c r="AT132" s="16" t="s">
        <v>152</v>
      </c>
      <c r="AU132" s="16" t="s">
        <v>87</v>
      </c>
    </row>
    <row r="133" s="2" customFormat="1" ht="16.5" customHeight="1">
      <c r="A133" s="37"/>
      <c r="B133" s="38"/>
      <c r="C133" s="220" t="s">
        <v>178</v>
      </c>
      <c r="D133" s="220" t="s">
        <v>145</v>
      </c>
      <c r="E133" s="221" t="s">
        <v>1152</v>
      </c>
      <c r="F133" s="222" t="s">
        <v>1153</v>
      </c>
      <c r="G133" s="223" t="s">
        <v>1154</v>
      </c>
      <c r="H133" s="224">
        <v>1</v>
      </c>
      <c r="I133" s="225"/>
      <c r="J133" s="225"/>
      <c r="K133" s="226">
        <f>ROUND(P133*H133,2)</f>
        <v>0</v>
      </c>
      <c r="L133" s="222" t="s">
        <v>1</v>
      </c>
      <c r="M133" s="43"/>
      <c r="N133" s="227" t="s">
        <v>1</v>
      </c>
      <c r="O133" s="228" t="s">
        <v>40</v>
      </c>
      <c r="P133" s="229">
        <f>I133+J133</f>
        <v>0</v>
      </c>
      <c r="Q133" s="229">
        <f>ROUND(I133*H133,2)</f>
        <v>0</v>
      </c>
      <c r="R133" s="229">
        <f>ROUND(J133*H133,2)</f>
        <v>0</v>
      </c>
      <c r="S133" s="90"/>
      <c r="T133" s="230">
        <f>S133*H133</f>
        <v>0</v>
      </c>
      <c r="U133" s="230">
        <v>0</v>
      </c>
      <c r="V133" s="230">
        <f>U133*H133</f>
        <v>0</v>
      </c>
      <c r="W133" s="230">
        <v>0</v>
      </c>
      <c r="X133" s="231">
        <f>W133*H133</f>
        <v>0</v>
      </c>
      <c r="Y133" s="37"/>
      <c r="Z133" s="37"/>
      <c r="AA133" s="37"/>
      <c r="AB133" s="37"/>
      <c r="AC133" s="37"/>
      <c r="AD133" s="37"/>
      <c r="AE133" s="37"/>
      <c r="AR133" s="232" t="s">
        <v>1118</v>
      </c>
      <c r="AT133" s="232" t="s">
        <v>145</v>
      </c>
      <c r="AU133" s="232" t="s">
        <v>87</v>
      </c>
      <c r="AY133" s="16" t="s">
        <v>143</v>
      </c>
      <c r="BE133" s="233">
        <f>IF(O133="základní",K133,0)</f>
        <v>0</v>
      </c>
      <c r="BF133" s="233">
        <f>IF(O133="snížená",K133,0)</f>
        <v>0</v>
      </c>
      <c r="BG133" s="233">
        <f>IF(O133="zákl. přenesená",K133,0)</f>
        <v>0</v>
      </c>
      <c r="BH133" s="233">
        <f>IF(O133="sníž. přenesená",K133,0)</f>
        <v>0</v>
      </c>
      <c r="BI133" s="233">
        <f>IF(O133="nulová",K133,0)</f>
        <v>0</v>
      </c>
      <c r="BJ133" s="16" t="s">
        <v>85</v>
      </c>
      <c r="BK133" s="233">
        <f>ROUND(P133*H133,2)</f>
        <v>0</v>
      </c>
      <c r="BL133" s="16" t="s">
        <v>1118</v>
      </c>
      <c r="BM133" s="232" t="s">
        <v>1155</v>
      </c>
    </row>
    <row r="134" s="2" customFormat="1">
      <c r="A134" s="37"/>
      <c r="B134" s="38"/>
      <c r="C134" s="39"/>
      <c r="D134" s="234" t="s">
        <v>152</v>
      </c>
      <c r="E134" s="39"/>
      <c r="F134" s="235" t="s">
        <v>1153</v>
      </c>
      <c r="G134" s="39"/>
      <c r="H134" s="39"/>
      <c r="I134" s="236"/>
      <c r="J134" s="236"/>
      <c r="K134" s="39"/>
      <c r="L134" s="39"/>
      <c r="M134" s="43"/>
      <c r="N134" s="237"/>
      <c r="O134" s="238"/>
      <c r="P134" s="90"/>
      <c r="Q134" s="90"/>
      <c r="R134" s="90"/>
      <c r="S134" s="90"/>
      <c r="T134" s="90"/>
      <c r="U134" s="90"/>
      <c r="V134" s="90"/>
      <c r="W134" s="90"/>
      <c r="X134" s="91"/>
      <c r="Y134" s="37"/>
      <c r="Z134" s="37"/>
      <c r="AA134" s="37"/>
      <c r="AB134" s="37"/>
      <c r="AC134" s="37"/>
      <c r="AD134" s="37"/>
      <c r="AE134" s="37"/>
      <c r="AT134" s="16" t="s">
        <v>152</v>
      </c>
      <c r="AU134" s="16" t="s">
        <v>87</v>
      </c>
    </row>
    <row r="135" s="2" customFormat="1" ht="16.5" customHeight="1">
      <c r="A135" s="37"/>
      <c r="B135" s="38"/>
      <c r="C135" s="220" t="s">
        <v>184</v>
      </c>
      <c r="D135" s="220" t="s">
        <v>145</v>
      </c>
      <c r="E135" s="221" t="s">
        <v>1156</v>
      </c>
      <c r="F135" s="222" t="s">
        <v>1157</v>
      </c>
      <c r="G135" s="223" t="s">
        <v>1154</v>
      </c>
      <c r="H135" s="224">
        <v>1</v>
      </c>
      <c r="I135" s="225"/>
      <c r="J135" s="225"/>
      <c r="K135" s="226">
        <f>ROUND(P135*H135,2)</f>
        <v>0</v>
      </c>
      <c r="L135" s="222" t="s">
        <v>1</v>
      </c>
      <c r="M135" s="43"/>
      <c r="N135" s="227" t="s">
        <v>1</v>
      </c>
      <c r="O135" s="228" t="s">
        <v>40</v>
      </c>
      <c r="P135" s="229">
        <f>I135+J135</f>
        <v>0</v>
      </c>
      <c r="Q135" s="229">
        <f>ROUND(I135*H135,2)</f>
        <v>0</v>
      </c>
      <c r="R135" s="229">
        <f>ROUND(J135*H135,2)</f>
        <v>0</v>
      </c>
      <c r="S135" s="90"/>
      <c r="T135" s="230">
        <f>S135*H135</f>
        <v>0</v>
      </c>
      <c r="U135" s="230">
        <v>0</v>
      </c>
      <c r="V135" s="230">
        <f>U135*H135</f>
        <v>0</v>
      </c>
      <c r="W135" s="230">
        <v>0</v>
      </c>
      <c r="X135" s="231">
        <f>W135*H135</f>
        <v>0</v>
      </c>
      <c r="Y135" s="37"/>
      <c r="Z135" s="37"/>
      <c r="AA135" s="37"/>
      <c r="AB135" s="37"/>
      <c r="AC135" s="37"/>
      <c r="AD135" s="37"/>
      <c r="AE135" s="37"/>
      <c r="AR135" s="232" t="s">
        <v>1118</v>
      </c>
      <c r="AT135" s="232" t="s">
        <v>145</v>
      </c>
      <c r="AU135" s="232" t="s">
        <v>87</v>
      </c>
      <c r="AY135" s="16" t="s">
        <v>143</v>
      </c>
      <c r="BE135" s="233">
        <f>IF(O135="základní",K135,0)</f>
        <v>0</v>
      </c>
      <c r="BF135" s="233">
        <f>IF(O135="snížená",K135,0)</f>
        <v>0</v>
      </c>
      <c r="BG135" s="233">
        <f>IF(O135="zákl. přenesená",K135,0)</f>
        <v>0</v>
      </c>
      <c r="BH135" s="233">
        <f>IF(O135="sníž. přenesená",K135,0)</f>
        <v>0</v>
      </c>
      <c r="BI135" s="233">
        <f>IF(O135="nulová",K135,0)</f>
        <v>0</v>
      </c>
      <c r="BJ135" s="16" t="s">
        <v>85</v>
      </c>
      <c r="BK135" s="233">
        <f>ROUND(P135*H135,2)</f>
        <v>0</v>
      </c>
      <c r="BL135" s="16" t="s">
        <v>1118</v>
      </c>
      <c r="BM135" s="232" t="s">
        <v>1158</v>
      </c>
    </row>
    <row r="136" s="2" customFormat="1">
      <c r="A136" s="37"/>
      <c r="B136" s="38"/>
      <c r="C136" s="39"/>
      <c r="D136" s="234" t="s">
        <v>152</v>
      </c>
      <c r="E136" s="39"/>
      <c r="F136" s="235" t="s">
        <v>1157</v>
      </c>
      <c r="G136" s="39"/>
      <c r="H136" s="39"/>
      <c r="I136" s="236"/>
      <c r="J136" s="236"/>
      <c r="K136" s="39"/>
      <c r="L136" s="39"/>
      <c r="M136" s="43"/>
      <c r="N136" s="237"/>
      <c r="O136" s="238"/>
      <c r="P136" s="90"/>
      <c r="Q136" s="90"/>
      <c r="R136" s="90"/>
      <c r="S136" s="90"/>
      <c r="T136" s="90"/>
      <c r="U136" s="90"/>
      <c r="V136" s="90"/>
      <c r="W136" s="90"/>
      <c r="X136" s="91"/>
      <c r="Y136" s="37"/>
      <c r="Z136" s="37"/>
      <c r="AA136" s="37"/>
      <c r="AB136" s="37"/>
      <c r="AC136" s="37"/>
      <c r="AD136" s="37"/>
      <c r="AE136" s="37"/>
      <c r="AT136" s="16" t="s">
        <v>152</v>
      </c>
      <c r="AU136" s="16" t="s">
        <v>87</v>
      </c>
    </row>
    <row r="137" s="2" customFormat="1" ht="16.5" customHeight="1">
      <c r="A137" s="37"/>
      <c r="B137" s="38"/>
      <c r="C137" s="220" t="s">
        <v>189</v>
      </c>
      <c r="D137" s="220" t="s">
        <v>145</v>
      </c>
      <c r="E137" s="221" t="s">
        <v>1159</v>
      </c>
      <c r="F137" s="222" t="s">
        <v>1160</v>
      </c>
      <c r="G137" s="223" t="s">
        <v>1154</v>
      </c>
      <c r="H137" s="224">
        <v>1</v>
      </c>
      <c r="I137" s="225"/>
      <c r="J137" s="225"/>
      <c r="K137" s="226">
        <f>ROUND(P137*H137,2)</f>
        <v>0</v>
      </c>
      <c r="L137" s="222" t="s">
        <v>1</v>
      </c>
      <c r="M137" s="43"/>
      <c r="N137" s="227" t="s">
        <v>1</v>
      </c>
      <c r="O137" s="228" t="s">
        <v>40</v>
      </c>
      <c r="P137" s="229">
        <f>I137+J137</f>
        <v>0</v>
      </c>
      <c r="Q137" s="229">
        <f>ROUND(I137*H137,2)</f>
        <v>0</v>
      </c>
      <c r="R137" s="229">
        <f>ROUND(J137*H137,2)</f>
        <v>0</v>
      </c>
      <c r="S137" s="90"/>
      <c r="T137" s="230">
        <f>S137*H137</f>
        <v>0</v>
      </c>
      <c r="U137" s="230">
        <v>0</v>
      </c>
      <c r="V137" s="230">
        <f>U137*H137</f>
        <v>0</v>
      </c>
      <c r="W137" s="230">
        <v>0</v>
      </c>
      <c r="X137" s="231">
        <f>W137*H137</f>
        <v>0</v>
      </c>
      <c r="Y137" s="37"/>
      <c r="Z137" s="37"/>
      <c r="AA137" s="37"/>
      <c r="AB137" s="37"/>
      <c r="AC137" s="37"/>
      <c r="AD137" s="37"/>
      <c r="AE137" s="37"/>
      <c r="AR137" s="232" t="s">
        <v>1118</v>
      </c>
      <c r="AT137" s="232" t="s">
        <v>145</v>
      </c>
      <c r="AU137" s="232" t="s">
        <v>87</v>
      </c>
      <c r="AY137" s="16" t="s">
        <v>143</v>
      </c>
      <c r="BE137" s="233">
        <f>IF(O137="základní",K137,0)</f>
        <v>0</v>
      </c>
      <c r="BF137" s="233">
        <f>IF(O137="snížená",K137,0)</f>
        <v>0</v>
      </c>
      <c r="BG137" s="233">
        <f>IF(O137="zákl. přenesená",K137,0)</f>
        <v>0</v>
      </c>
      <c r="BH137" s="233">
        <f>IF(O137="sníž. přenesená",K137,0)</f>
        <v>0</v>
      </c>
      <c r="BI137" s="233">
        <f>IF(O137="nulová",K137,0)</f>
        <v>0</v>
      </c>
      <c r="BJ137" s="16" t="s">
        <v>85</v>
      </c>
      <c r="BK137" s="233">
        <f>ROUND(P137*H137,2)</f>
        <v>0</v>
      </c>
      <c r="BL137" s="16" t="s">
        <v>1118</v>
      </c>
      <c r="BM137" s="232" t="s">
        <v>1161</v>
      </c>
    </row>
    <row r="138" s="2" customFormat="1">
      <c r="A138" s="37"/>
      <c r="B138" s="38"/>
      <c r="C138" s="39"/>
      <c r="D138" s="234" t="s">
        <v>152</v>
      </c>
      <c r="E138" s="39"/>
      <c r="F138" s="235" t="s">
        <v>1160</v>
      </c>
      <c r="G138" s="39"/>
      <c r="H138" s="39"/>
      <c r="I138" s="236"/>
      <c r="J138" s="236"/>
      <c r="K138" s="39"/>
      <c r="L138" s="39"/>
      <c r="M138" s="43"/>
      <c r="N138" s="237"/>
      <c r="O138" s="238"/>
      <c r="P138" s="90"/>
      <c r="Q138" s="90"/>
      <c r="R138" s="90"/>
      <c r="S138" s="90"/>
      <c r="T138" s="90"/>
      <c r="U138" s="90"/>
      <c r="V138" s="90"/>
      <c r="W138" s="90"/>
      <c r="X138" s="91"/>
      <c r="Y138" s="37"/>
      <c r="Z138" s="37"/>
      <c r="AA138" s="37"/>
      <c r="AB138" s="37"/>
      <c r="AC138" s="37"/>
      <c r="AD138" s="37"/>
      <c r="AE138" s="37"/>
      <c r="AT138" s="16" t="s">
        <v>152</v>
      </c>
      <c r="AU138" s="16" t="s">
        <v>87</v>
      </c>
    </row>
    <row r="139" s="12" customFormat="1" ht="22.8" customHeight="1">
      <c r="A139" s="12"/>
      <c r="B139" s="203"/>
      <c r="C139" s="204"/>
      <c r="D139" s="205" t="s">
        <v>76</v>
      </c>
      <c r="E139" s="218" t="s">
        <v>163</v>
      </c>
      <c r="F139" s="218" t="s">
        <v>1162</v>
      </c>
      <c r="G139" s="204"/>
      <c r="H139" s="204"/>
      <c r="I139" s="207"/>
      <c r="J139" s="207"/>
      <c r="K139" s="219">
        <f>BK139</f>
        <v>0</v>
      </c>
      <c r="L139" s="204"/>
      <c r="M139" s="209"/>
      <c r="N139" s="210"/>
      <c r="O139" s="211"/>
      <c r="P139" s="211"/>
      <c r="Q139" s="212">
        <f>SUM(Q140:Q161)</f>
        <v>0</v>
      </c>
      <c r="R139" s="212">
        <f>SUM(R140:R161)</f>
        <v>0</v>
      </c>
      <c r="S139" s="211"/>
      <c r="T139" s="213">
        <f>SUM(T140:T161)</f>
        <v>0</v>
      </c>
      <c r="U139" s="211"/>
      <c r="V139" s="213">
        <f>SUM(V140:V161)</f>
        <v>0</v>
      </c>
      <c r="W139" s="211"/>
      <c r="X139" s="214">
        <f>SUM(X140:X161)</f>
        <v>0</v>
      </c>
      <c r="Y139" s="12"/>
      <c r="Z139" s="12"/>
      <c r="AA139" s="12"/>
      <c r="AB139" s="12"/>
      <c r="AC139" s="12"/>
      <c r="AD139" s="12"/>
      <c r="AE139" s="12"/>
      <c r="AR139" s="215" t="s">
        <v>85</v>
      </c>
      <c r="AT139" s="216" t="s">
        <v>76</v>
      </c>
      <c r="AU139" s="216" t="s">
        <v>85</v>
      </c>
      <c r="AY139" s="215" t="s">
        <v>143</v>
      </c>
      <c r="BK139" s="217">
        <f>SUM(BK140:BK161)</f>
        <v>0</v>
      </c>
    </row>
    <row r="140" s="2" customFormat="1" ht="16.5" customHeight="1">
      <c r="A140" s="37"/>
      <c r="B140" s="38"/>
      <c r="C140" s="220" t="s">
        <v>303</v>
      </c>
      <c r="D140" s="220" t="s">
        <v>145</v>
      </c>
      <c r="E140" s="221" t="s">
        <v>1163</v>
      </c>
      <c r="F140" s="222" t="s">
        <v>1164</v>
      </c>
      <c r="G140" s="223" t="s">
        <v>201</v>
      </c>
      <c r="H140" s="224">
        <v>50</v>
      </c>
      <c r="I140" s="225"/>
      <c r="J140" s="225"/>
      <c r="K140" s="226">
        <f>ROUND(P140*H140,2)</f>
        <v>0</v>
      </c>
      <c r="L140" s="222" t="s">
        <v>1</v>
      </c>
      <c r="M140" s="43"/>
      <c r="N140" s="227" t="s">
        <v>1</v>
      </c>
      <c r="O140" s="228" t="s">
        <v>40</v>
      </c>
      <c r="P140" s="229">
        <f>I140+J140</f>
        <v>0</v>
      </c>
      <c r="Q140" s="229">
        <f>ROUND(I140*H140,2)</f>
        <v>0</v>
      </c>
      <c r="R140" s="229">
        <f>ROUND(J140*H140,2)</f>
        <v>0</v>
      </c>
      <c r="S140" s="90"/>
      <c r="T140" s="230">
        <f>S140*H140</f>
        <v>0</v>
      </c>
      <c r="U140" s="230">
        <v>0</v>
      </c>
      <c r="V140" s="230">
        <f>U140*H140</f>
        <v>0</v>
      </c>
      <c r="W140" s="230">
        <v>0</v>
      </c>
      <c r="X140" s="231">
        <f>W140*H140</f>
        <v>0</v>
      </c>
      <c r="Y140" s="37"/>
      <c r="Z140" s="37"/>
      <c r="AA140" s="37"/>
      <c r="AB140" s="37"/>
      <c r="AC140" s="37"/>
      <c r="AD140" s="37"/>
      <c r="AE140" s="37"/>
      <c r="AR140" s="232" t="s">
        <v>150</v>
      </c>
      <c r="AT140" s="232" t="s">
        <v>145</v>
      </c>
      <c r="AU140" s="232" t="s">
        <v>87</v>
      </c>
      <c r="AY140" s="16" t="s">
        <v>143</v>
      </c>
      <c r="BE140" s="233">
        <f>IF(O140="základní",K140,0)</f>
        <v>0</v>
      </c>
      <c r="BF140" s="233">
        <f>IF(O140="snížená",K140,0)</f>
        <v>0</v>
      </c>
      <c r="BG140" s="233">
        <f>IF(O140="zákl. přenesená",K140,0)</f>
        <v>0</v>
      </c>
      <c r="BH140" s="233">
        <f>IF(O140="sníž. přenesená",K140,0)</f>
        <v>0</v>
      </c>
      <c r="BI140" s="233">
        <f>IF(O140="nulová",K140,0)</f>
        <v>0</v>
      </c>
      <c r="BJ140" s="16" t="s">
        <v>85</v>
      </c>
      <c r="BK140" s="233">
        <f>ROUND(P140*H140,2)</f>
        <v>0</v>
      </c>
      <c r="BL140" s="16" t="s">
        <v>150</v>
      </c>
      <c r="BM140" s="232" t="s">
        <v>1165</v>
      </c>
    </row>
    <row r="141" s="2" customFormat="1">
      <c r="A141" s="37"/>
      <c r="B141" s="38"/>
      <c r="C141" s="39"/>
      <c r="D141" s="234" t="s">
        <v>152</v>
      </c>
      <c r="E141" s="39"/>
      <c r="F141" s="235" t="s">
        <v>1164</v>
      </c>
      <c r="G141" s="39"/>
      <c r="H141" s="39"/>
      <c r="I141" s="236"/>
      <c r="J141" s="236"/>
      <c r="K141" s="39"/>
      <c r="L141" s="39"/>
      <c r="M141" s="43"/>
      <c r="N141" s="237"/>
      <c r="O141" s="238"/>
      <c r="P141" s="90"/>
      <c r="Q141" s="90"/>
      <c r="R141" s="90"/>
      <c r="S141" s="90"/>
      <c r="T141" s="90"/>
      <c r="U141" s="90"/>
      <c r="V141" s="90"/>
      <c r="W141" s="90"/>
      <c r="X141" s="91"/>
      <c r="Y141" s="37"/>
      <c r="Z141" s="37"/>
      <c r="AA141" s="37"/>
      <c r="AB141" s="37"/>
      <c r="AC141" s="37"/>
      <c r="AD141" s="37"/>
      <c r="AE141" s="37"/>
      <c r="AT141" s="16" t="s">
        <v>152</v>
      </c>
      <c r="AU141" s="16" t="s">
        <v>87</v>
      </c>
    </row>
    <row r="142" s="2" customFormat="1" ht="16.5" customHeight="1">
      <c r="A142" s="37"/>
      <c r="B142" s="38"/>
      <c r="C142" s="220" t="s">
        <v>308</v>
      </c>
      <c r="D142" s="220" t="s">
        <v>145</v>
      </c>
      <c r="E142" s="221" t="s">
        <v>1166</v>
      </c>
      <c r="F142" s="222" t="s">
        <v>1167</v>
      </c>
      <c r="G142" s="223" t="s">
        <v>201</v>
      </c>
      <c r="H142" s="224">
        <v>80</v>
      </c>
      <c r="I142" s="225"/>
      <c r="J142" s="225"/>
      <c r="K142" s="226">
        <f>ROUND(P142*H142,2)</f>
        <v>0</v>
      </c>
      <c r="L142" s="222" t="s">
        <v>1</v>
      </c>
      <c r="M142" s="43"/>
      <c r="N142" s="227" t="s">
        <v>1</v>
      </c>
      <c r="O142" s="228" t="s">
        <v>40</v>
      </c>
      <c r="P142" s="229">
        <f>I142+J142</f>
        <v>0</v>
      </c>
      <c r="Q142" s="229">
        <f>ROUND(I142*H142,2)</f>
        <v>0</v>
      </c>
      <c r="R142" s="229">
        <f>ROUND(J142*H142,2)</f>
        <v>0</v>
      </c>
      <c r="S142" s="90"/>
      <c r="T142" s="230">
        <f>S142*H142</f>
        <v>0</v>
      </c>
      <c r="U142" s="230">
        <v>0</v>
      </c>
      <c r="V142" s="230">
        <f>U142*H142</f>
        <v>0</v>
      </c>
      <c r="W142" s="230">
        <v>0</v>
      </c>
      <c r="X142" s="231">
        <f>W142*H142</f>
        <v>0</v>
      </c>
      <c r="Y142" s="37"/>
      <c r="Z142" s="37"/>
      <c r="AA142" s="37"/>
      <c r="AB142" s="37"/>
      <c r="AC142" s="37"/>
      <c r="AD142" s="37"/>
      <c r="AE142" s="37"/>
      <c r="AR142" s="232" t="s">
        <v>150</v>
      </c>
      <c r="AT142" s="232" t="s">
        <v>145</v>
      </c>
      <c r="AU142" s="232" t="s">
        <v>87</v>
      </c>
      <c r="AY142" s="16" t="s">
        <v>143</v>
      </c>
      <c r="BE142" s="233">
        <f>IF(O142="základní",K142,0)</f>
        <v>0</v>
      </c>
      <c r="BF142" s="233">
        <f>IF(O142="snížená",K142,0)</f>
        <v>0</v>
      </c>
      <c r="BG142" s="233">
        <f>IF(O142="zákl. přenesená",K142,0)</f>
        <v>0</v>
      </c>
      <c r="BH142" s="233">
        <f>IF(O142="sníž. přenesená",K142,0)</f>
        <v>0</v>
      </c>
      <c r="BI142" s="233">
        <f>IF(O142="nulová",K142,0)</f>
        <v>0</v>
      </c>
      <c r="BJ142" s="16" t="s">
        <v>85</v>
      </c>
      <c r="BK142" s="233">
        <f>ROUND(P142*H142,2)</f>
        <v>0</v>
      </c>
      <c r="BL142" s="16" t="s">
        <v>150</v>
      </c>
      <c r="BM142" s="232" t="s">
        <v>1168</v>
      </c>
    </row>
    <row r="143" s="2" customFormat="1">
      <c r="A143" s="37"/>
      <c r="B143" s="38"/>
      <c r="C143" s="39"/>
      <c r="D143" s="234" t="s">
        <v>152</v>
      </c>
      <c r="E143" s="39"/>
      <c r="F143" s="235" t="s">
        <v>1167</v>
      </c>
      <c r="G143" s="39"/>
      <c r="H143" s="39"/>
      <c r="I143" s="236"/>
      <c r="J143" s="236"/>
      <c r="K143" s="39"/>
      <c r="L143" s="39"/>
      <c r="M143" s="43"/>
      <c r="N143" s="237"/>
      <c r="O143" s="238"/>
      <c r="P143" s="90"/>
      <c r="Q143" s="90"/>
      <c r="R143" s="90"/>
      <c r="S143" s="90"/>
      <c r="T143" s="90"/>
      <c r="U143" s="90"/>
      <c r="V143" s="90"/>
      <c r="W143" s="90"/>
      <c r="X143" s="91"/>
      <c r="Y143" s="37"/>
      <c r="Z143" s="37"/>
      <c r="AA143" s="37"/>
      <c r="AB143" s="37"/>
      <c r="AC143" s="37"/>
      <c r="AD143" s="37"/>
      <c r="AE143" s="37"/>
      <c r="AT143" s="16" t="s">
        <v>152</v>
      </c>
      <c r="AU143" s="16" t="s">
        <v>87</v>
      </c>
    </row>
    <row r="144" s="2" customFormat="1" ht="16.5" customHeight="1">
      <c r="A144" s="37"/>
      <c r="B144" s="38"/>
      <c r="C144" s="220" t="s">
        <v>316</v>
      </c>
      <c r="D144" s="220" t="s">
        <v>145</v>
      </c>
      <c r="E144" s="221" t="s">
        <v>1169</v>
      </c>
      <c r="F144" s="222" t="s">
        <v>1170</v>
      </c>
      <c r="G144" s="223" t="s">
        <v>584</v>
      </c>
      <c r="H144" s="224">
        <v>2</v>
      </c>
      <c r="I144" s="225"/>
      <c r="J144" s="225"/>
      <c r="K144" s="226">
        <f>ROUND(P144*H144,2)</f>
        <v>0</v>
      </c>
      <c r="L144" s="222" t="s">
        <v>1</v>
      </c>
      <c r="M144" s="43"/>
      <c r="N144" s="227" t="s">
        <v>1</v>
      </c>
      <c r="O144" s="228" t="s">
        <v>40</v>
      </c>
      <c r="P144" s="229">
        <f>I144+J144</f>
        <v>0</v>
      </c>
      <c r="Q144" s="229">
        <f>ROUND(I144*H144,2)</f>
        <v>0</v>
      </c>
      <c r="R144" s="229">
        <f>ROUND(J144*H144,2)</f>
        <v>0</v>
      </c>
      <c r="S144" s="90"/>
      <c r="T144" s="230">
        <f>S144*H144</f>
        <v>0</v>
      </c>
      <c r="U144" s="230">
        <v>0</v>
      </c>
      <c r="V144" s="230">
        <f>U144*H144</f>
        <v>0</v>
      </c>
      <c r="W144" s="230">
        <v>0</v>
      </c>
      <c r="X144" s="231">
        <f>W144*H144</f>
        <v>0</v>
      </c>
      <c r="Y144" s="37"/>
      <c r="Z144" s="37"/>
      <c r="AA144" s="37"/>
      <c r="AB144" s="37"/>
      <c r="AC144" s="37"/>
      <c r="AD144" s="37"/>
      <c r="AE144" s="37"/>
      <c r="AR144" s="232" t="s">
        <v>150</v>
      </c>
      <c r="AT144" s="232" t="s">
        <v>145</v>
      </c>
      <c r="AU144" s="232" t="s">
        <v>87</v>
      </c>
      <c r="AY144" s="16" t="s">
        <v>143</v>
      </c>
      <c r="BE144" s="233">
        <f>IF(O144="základní",K144,0)</f>
        <v>0</v>
      </c>
      <c r="BF144" s="233">
        <f>IF(O144="snížená",K144,0)</f>
        <v>0</v>
      </c>
      <c r="BG144" s="233">
        <f>IF(O144="zákl. přenesená",K144,0)</f>
        <v>0</v>
      </c>
      <c r="BH144" s="233">
        <f>IF(O144="sníž. přenesená",K144,0)</f>
        <v>0</v>
      </c>
      <c r="BI144" s="233">
        <f>IF(O144="nulová",K144,0)</f>
        <v>0</v>
      </c>
      <c r="BJ144" s="16" t="s">
        <v>85</v>
      </c>
      <c r="BK144" s="233">
        <f>ROUND(P144*H144,2)</f>
        <v>0</v>
      </c>
      <c r="BL144" s="16" t="s">
        <v>150</v>
      </c>
      <c r="BM144" s="232" t="s">
        <v>1171</v>
      </c>
    </row>
    <row r="145" s="2" customFormat="1">
      <c r="A145" s="37"/>
      <c r="B145" s="38"/>
      <c r="C145" s="39"/>
      <c r="D145" s="234" t="s">
        <v>152</v>
      </c>
      <c r="E145" s="39"/>
      <c r="F145" s="235" t="s">
        <v>1170</v>
      </c>
      <c r="G145" s="39"/>
      <c r="H145" s="39"/>
      <c r="I145" s="236"/>
      <c r="J145" s="236"/>
      <c r="K145" s="39"/>
      <c r="L145" s="39"/>
      <c r="M145" s="43"/>
      <c r="N145" s="237"/>
      <c r="O145" s="238"/>
      <c r="P145" s="90"/>
      <c r="Q145" s="90"/>
      <c r="R145" s="90"/>
      <c r="S145" s="90"/>
      <c r="T145" s="90"/>
      <c r="U145" s="90"/>
      <c r="V145" s="90"/>
      <c r="W145" s="90"/>
      <c r="X145" s="91"/>
      <c r="Y145" s="37"/>
      <c r="Z145" s="37"/>
      <c r="AA145" s="37"/>
      <c r="AB145" s="37"/>
      <c r="AC145" s="37"/>
      <c r="AD145" s="37"/>
      <c r="AE145" s="37"/>
      <c r="AT145" s="16" t="s">
        <v>152</v>
      </c>
      <c r="AU145" s="16" t="s">
        <v>87</v>
      </c>
    </row>
    <row r="146" s="2" customFormat="1" ht="16.5" customHeight="1">
      <c r="A146" s="37"/>
      <c r="B146" s="38"/>
      <c r="C146" s="220" t="s">
        <v>322</v>
      </c>
      <c r="D146" s="220" t="s">
        <v>145</v>
      </c>
      <c r="E146" s="221" t="s">
        <v>1172</v>
      </c>
      <c r="F146" s="222" t="s">
        <v>1173</v>
      </c>
      <c r="G146" s="223" t="s">
        <v>1154</v>
      </c>
      <c r="H146" s="224">
        <v>1</v>
      </c>
      <c r="I146" s="225"/>
      <c r="J146" s="225"/>
      <c r="K146" s="226">
        <f>ROUND(P146*H146,2)</f>
        <v>0</v>
      </c>
      <c r="L146" s="222" t="s">
        <v>1</v>
      </c>
      <c r="M146" s="43"/>
      <c r="N146" s="227" t="s">
        <v>1</v>
      </c>
      <c r="O146" s="228" t="s">
        <v>40</v>
      </c>
      <c r="P146" s="229">
        <f>I146+J146</f>
        <v>0</v>
      </c>
      <c r="Q146" s="229">
        <f>ROUND(I146*H146,2)</f>
        <v>0</v>
      </c>
      <c r="R146" s="229">
        <f>ROUND(J146*H146,2)</f>
        <v>0</v>
      </c>
      <c r="S146" s="90"/>
      <c r="T146" s="230">
        <f>S146*H146</f>
        <v>0</v>
      </c>
      <c r="U146" s="230">
        <v>0</v>
      </c>
      <c r="V146" s="230">
        <f>U146*H146</f>
        <v>0</v>
      </c>
      <c r="W146" s="230">
        <v>0</v>
      </c>
      <c r="X146" s="231">
        <f>W146*H146</f>
        <v>0</v>
      </c>
      <c r="Y146" s="37"/>
      <c r="Z146" s="37"/>
      <c r="AA146" s="37"/>
      <c r="AB146" s="37"/>
      <c r="AC146" s="37"/>
      <c r="AD146" s="37"/>
      <c r="AE146" s="37"/>
      <c r="AR146" s="232" t="s">
        <v>150</v>
      </c>
      <c r="AT146" s="232" t="s">
        <v>145</v>
      </c>
      <c r="AU146" s="232" t="s">
        <v>87</v>
      </c>
      <c r="AY146" s="16" t="s">
        <v>143</v>
      </c>
      <c r="BE146" s="233">
        <f>IF(O146="základní",K146,0)</f>
        <v>0</v>
      </c>
      <c r="BF146" s="233">
        <f>IF(O146="snížená",K146,0)</f>
        <v>0</v>
      </c>
      <c r="BG146" s="233">
        <f>IF(O146="zákl. přenesená",K146,0)</f>
        <v>0</v>
      </c>
      <c r="BH146" s="233">
        <f>IF(O146="sníž. přenesená",K146,0)</f>
        <v>0</v>
      </c>
      <c r="BI146" s="233">
        <f>IF(O146="nulová",K146,0)</f>
        <v>0</v>
      </c>
      <c r="BJ146" s="16" t="s">
        <v>85</v>
      </c>
      <c r="BK146" s="233">
        <f>ROUND(P146*H146,2)</f>
        <v>0</v>
      </c>
      <c r="BL146" s="16" t="s">
        <v>150</v>
      </c>
      <c r="BM146" s="232" t="s">
        <v>1174</v>
      </c>
    </row>
    <row r="147" s="2" customFormat="1">
      <c r="A147" s="37"/>
      <c r="B147" s="38"/>
      <c r="C147" s="39"/>
      <c r="D147" s="234" t="s">
        <v>152</v>
      </c>
      <c r="E147" s="39"/>
      <c r="F147" s="235" t="s">
        <v>1173</v>
      </c>
      <c r="G147" s="39"/>
      <c r="H147" s="39"/>
      <c r="I147" s="236"/>
      <c r="J147" s="236"/>
      <c r="K147" s="39"/>
      <c r="L147" s="39"/>
      <c r="M147" s="43"/>
      <c r="N147" s="237"/>
      <c r="O147" s="238"/>
      <c r="P147" s="90"/>
      <c r="Q147" s="90"/>
      <c r="R147" s="90"/>
      <c r="S147" s="90"/>
      <c r="T147" s="90"/>
      <c r="U147" s="90"/>
      <c r="V147" s="90"/>
      <c r="W147" s="90"/>
      <c r="X147" s="91"/>
      <c r="Y147" s="37"/>
      <c r="Z147" s="37"/>
      <c r="AA147" s="37"/>
      <c r="AB147" s="37"/>
      <c r="AC147" s="37"/>
      <c r="AD147" s="37"/>
      <c r="AE147" s="37"/>
      <c r="AT147" s="16" t="s">
        <v>152</v>
      </c>
      <c r="AU147" s="16" t="s">
        <v>87</v>
      </c>
    </row>
    <row r="148" s="2" customFormat="1" ht="16.5" customHeight="1">
      <c r="A148" s="37"/>
      <c r="B148" s="38"/>
      <c r="C148" s="220" t="s">
        <v>328</v>
      </c>
      <c r="D148" s="220" t="s">
        <v>145</v>
      </c>
      <c r="E148" s="221" t="s">
        <v>1175</v>
      </c>
      <c r="F148" s="222" t="s">
        <v>1176</v>
      </c>
      <c r="G148" s="223" t="s">
        <v>584</v>
      </c>
      <c r="H148" s="224">
        <v>2</v>
      </c>
      <c r="I148" s="225"/>
      <c r="J148" s="225"/>
      <c r="K148" s="226">
        <f>ROUND(P148*H148,2)</f>
        <v>0</v>
      </c>
      <c r="L148" s="222" t="s">
        <v>1</v>
      </c>
      <c r="M148" s="43"/>
      <c r="N148" s="227" t="s">
        <v>1</v>
      </c>
      <c r="O148" s="228" t="s">
        <v>40</v>
      </c>
      <c r="P148" s="229">
        <f>I148+J148</f>
        <v>0</v>
      </c>
      <c r="Q148" s="229">
        <f>ROUND(I148*H148,2)</f>
        <v>0</v>
      </c>
      <c r="R148" s="229">
        <f>ROUND(J148*H148,2)</f>
        <v>0</v>
      </c>
      <c r="S148" s="90"/>
      <c r="T148" s="230">
        <f>S148*H148</f>
        <v>0</v>
      </c>
      <c r="U148" s="230">
        <v>0</v>
      </c>
      <c r="V148" s="230">
        <f>U148*H148</f>
        <v>0</v>
      </c>
      <c r="W148" s="230">
        <v>0</v>
      </c>
      <c r="X148" s="231">
        <f>W148*H148</f>
        <v>0</v>
      </c>
      <c r="Y148" s="37"/>
      <c r="Z148" s="37"/>
      <c r="AA148" s="37"/>
      <c r="AB148" s="37"/>
      <c r="AC148" s="37"/>
      <c r="AD148" s="37"/>
      <c r="AE148" s="37"/>
      <c r="AR148" s="232" t="s">
        <v>150</v>
      </c>
      <c r="AT148" s="232" t="s">
        <v>145</v>
      </c>
      <c r="AU148" s="232" t="s">
        <v>87</v>
      </c>
      <c r="AY148" s="16" t="s">
        <v>143</v>
      </c>
      <c r="BE148" s="233">
        <f>IF(O148="základní",K148,0)</f>
        <v>0</v>
      </c>
      <c r="BF148" s="233">
        <f>IF(O148="snížená",K148,0)</f>
        <v>0</v>
      </c>
      <c r="BG148" s="233">
        <f>IF(O148="zákl. přenesená",K148,0)</f>
        <v>0</v>
      </c>
      <c r="BH148" s="233">
        <f>IF(O148="sníž. přenesená",K148,0)</f>
        <v>0</v>
      </c>
      <c r="BI148" s="233">
        <f>IF(O148="nulová",K148,0)</f>
        <v>0</v>
      </c>
      <c r="BJ148" s="16" t="s">
        <v>85</v>
      </c>
      <c r="BK148" s="233">
        <f>ROUND(P148*H148,2)</f>
        <v>0</v>
      </c>
      <c r="BL148" s="16" t="s">
        <v>150</v>
      </c>
      <c r="BM148" s="232" t="s">
        <v>1177</v>
      </c>
    </row>
    <row r="149" s="2" customFormat="1">
      <c r="A149" s="37"/>
      <c r="B149" s="38"/>
      <c r="C149" s="39"/>
      <c r="D149" s="234" t="s">
        <v>152</v>
      </c>
      <c r="E149" s="39"/>
      <c r="F149" s="235" t="s">
        <v>1176</v>
      </c>
      <c r="G149" s="39"/>
      <c r="H149" s="39"/>
      <c r="I149" s="236"/>
      <c r="J149" s="236"/>
      <c r="K149" s="39"/>
      <c r="L149" s="39"/>
      <c r="M149" s="43"/>
      <c r="N149" s="237"/>
      <c r="O149" s="238"/>
      <c r="P149" s="90"/>
      <c r="Q149" s="90"/>
      <c r="R149" s="90"/>
      <c r="S149" s="90"/>
      <c r="T149" s="90"/>
      <c r="U149" s="90"/>
      <c r="V149" s="90"/>
      <c r="W149" s="90"/>
      <c r="X149" s="91"/>
      <c r="Y149" s="37"/>
      <c r="Z149" s="37"/>
      <c r="AA149" s="37"/>
      <c r="AB149" s="37"/>
      <c r="AC149" s="37"/>
      <c r="AD149" s="37"/>
      <c r="AE149" s="37"/>
      <c r="AT149" s="16" t="s">
        <v>152</v>
      </c>
      <c r="AU149" s="16" t="s">
        <v>87</v>
      </c>
    </row>
    <row r="150" s="2" customFormat="1" ht="16.5" customHeight="1">
      <c r="A150" s="37"/>
      <c r="B150" s="38"/>
      <c r="C150" s="220" t="s">
        <v>333</v>
      </c>
      <c r="D150" s="220" t="s">
        <v>145</v>
      </c>
      <c r="E150" s="221" t="s">
        <v>1178</v>
      </c>
      <c r="F150" s="222" t="s">
        <v>1179</v>
      </c>
      <c r="G150" s="223" t="s">
        <v>201</v>
      </c>
      <c r="H150" s="224">
        <v>50</v>
      </c>
      <c r="I150" s="225"/>
      <c r="J150" s="225"/>
      <c r="K150" s="226">
        <f>ROUND(P150*H150,2)</f>
        <v>0</v>
      </c>
      <c r="L150" s="222" t="s">
        <v>1</v>
      </c>
      <c r="M150" s="43"/>
      <c r="N150" s="227" t="s">
        <v>1</v>
      </c>
      <c r="O150" s="228" t="s">
        <v>40</v>
      </c>
      <c r="P150" s="229">
        <f>I150+J150</f>
        <v>0</v>
      </c>
      <c r="Q150" s="229">
        <f>ROUND(I150*H150,2)</f>
        <v>0</v>
      </c>
      <c r="R150" s="229">
        <f>ROUND(J150*H150,2)</f>
        <v>0</v>
      </c>
      <c r="S150" s="90"/>
      <c r="T150" s="230">
        <f>S150*H150</f>
        <v>0</v>
      </c>
      <c r="U150" s="230">
        <v>0</v>
      </c>
      <c r="V150" s="230">
        <f>U150*H150</f>
        <v>0</v>
      </c>
      <c r="W150" s="230">
        <v>0</v>
      </c>
      <c r="X150" s="231">
        <f>W150*H150</f>
        <v>0</v>
      </c>
      <c r="Y150" s="37"/>
      <c r="Z150" s="37"/>
      <c r="AA150" s="37"/>
      <c r="AB150" s="37"/>
      <c r="AC150" s="37"/>
      <c r="AD150" s="37"/>
      <c r="AE150" s="37"/>
      <c r="AR150" s="232" t="s">
        <v>150</v>
      </c>
      <c r="AT150" s="232" t="s">
        <v>145</v>
      </c>
      <c r="AU150" s="232" t="s">
        <v>87</v>
      </c>
      <c r="AY150" s="16" t="s">
        <v>143</v>
      </c>
      <c r="BE150" s="233">
        <f>IF(O150="základní",K150,0)</f>
        <v>0</v>
      </c>
      <c r="BF150" s="233">
        <f>IF(O150="snížená",K150,0)</f>
        <v>0</v>
      </c>
      <c r="BG150" s="233">
        <f>IF(O150="zákl. přenesená",K150,0)</f>
        <v>0</v>
      </c>
      <c r="BH150" s="233">
        <f>IF(O150="sníž. přenesená",K150,0)</f>
        <v>0</v>
      </c>
      <c r="BI150" s="233">
        <f>IF(O150="nulová",K150,0)</f>
        <v>0</v>
      </c>
      <c r="BJ150" s="16" t="s">
        <v>85</v>
      </c>
      <c r="BK150" s="233">
        <f>ROUND(P150*H150,2)</f>
        <v>0</v>
      </c>
      <c r="BL150" s="16" t="s">
        <v>150</v>
      </c>
      <c r="BM150" s="232" t="s">
        <v>1180</v>
      </c>
    </row>
    <row r="151" s="2" customFormat="1">
      <c r="A151" s="37"/>
      <c r="B151" s="38"/>
      <c r="C151" s="39"/>
      <c r="D151" s="234" t="s">
        <v>152</v>
      </c>
      <c r="E151" s="39"/>
      <c r="F151" s="235" t="s">
        <v>1179</v>
      </c>
      <c r="G151" s="39"/>
      <c r="H151" s="39"/>
      <c r="I151" s="236"/>
      <c r="J151" s="236"/>
      <c r="K151" s="39"/>
      <c r="L151" s="39"/>
      <c r="M151" s="43"/>
      <c r="N151" s="237"/>
      <c r="O151" s="238"/>
      <c r="P151" s="90"/>
      <c r="Q151" s="90"/>
      <c r="R151" s="90"/>
      <c r="S151" s="90"/>
      <c r="T151" s="90"/>
      <c r="U151" s="90"/>
      <c r="V151" s="90"/>
      <c r="W151" s="90"/>
      <c r="X151" s="91"/>
      <c r="Y151" s="37"/>
      <c r="Z151" s="37"/>
      <c r="AA151" s="37"/>
      <c r="AB151" s="37"/>
      <c r="AC151" s="37"/>
      <c r="AD151" s="37"/>
      <c r="AE151" s="37"/>
      <c r="AT151" s="16" t="s">
        <v>152</v>
      </c>
      <c r="AU151" s="16" t="s">
        <v>87</v>
      </c>
    </row>
    <row r="152" s="2" customFormat="1" ht="16.5" customHeight="1">
      <c r="A152" s="37"/>
      <c r="B152" s="38"/>
      <c r="C152" s="220" t="s">
        <v>338</v>
      </c>
      <c r="D152" s="220" t="s">
        <v>145</v>
      </c>
      <c r="E152" s="221" t="s">
        <v>1181</v>
      </c>
      <c r="F152" s="222" t="s">
        <v>1182</v>
      </c>
      <c r="G152" s="223" t="s">
        <v>584</v>
      </c>
      <c r="H152" s="224">
        <v>2</v>
      </c>
      <c r="I152" s="225"/>
      <c r="J152" s="225"/>
      <c r="K152" s="226">
        <f>ROUND(P152*H152,2)</f>
        <v>0</v>
      </c>
      <c r="L152" s="222" t="s">
        <v>1</v>
      </c>
      <c r="M152" s="43"/>
      <c r="N152" s="227" t="s">
        <v>1</v>
      </c>
      <c r="O152" s="228" t="s">
        <v>40</v>
      </c>
      <c r="P152" s="229">
        <f>I152+J152</f>
        <v>0</v>
      </c>
      <c r="Q152" s="229">
        <f>ROUND(I152*H152,2)</f>
        <v>0</v>
      </c>
      <c r="R152" s="229">
        <f>ROUND(J152*H152,2)</f>
        <v>0</v>
      </c>
      <c r="S152" s="90"/>
      <c r="T152" s="230">
        <f>S152*H152</f>
        <v>0</v>
      </c>
      <c r="U152" s="230">
        <v>0</v>
      </c>
      <c r="V152" s="230">
        <f>U152*H152</f>
        <v>0</v>
      </c>
      <c r="W152" s="230">
        <v>0</v>
      </c>
      <c r="X152" s="231">
        <f>W152*H152</f>
        <v>0</v>
      </c>
      <c r="Y152" s="37"/>
      <c r="Z152" s="37"/>
      <c r="AA152" s="37"/>
      <c r="AB152" s="37"/>
      <c r="AC152" s="37"/>
      <c r="AD152" s="37"/>
      <c r="AE152" s="37"/>
      <c r="AR152" s="232" t="s">
        <v>150</v>
      </c>
      <c r="AT152" s="232" t="s">
        <v>145</v>
      </c>
      <c r="AU152" s="232" t="s">
        <v>87</v>
      </c>
      <c r="AY152" s="16" t="s">
        <v>143</v>
      </c>
      <c r="BE152" s="233">
        <f>IF(O152="základní",K152,0)</f>
        <v>0</v>
      </c>
      <c r="BF152" s="233">
        <f>IF(O152="snížená",K152,0)</f>
        <v>0</v>
      </c>
      <c r="BG152" s="233">
        <f>IF(O152="zákl. přenesená",K152,0)</f>
        <v>0</v>
      </c>
      <c r="BH152" s="233">
        <f>IF(O152="sníž. přenesená",K152,0)</f>
        <v>0</v>
      </c>
      <c r="BI152" s="233">
        <f>IF(O152="nulová",K152,0)</f>
        <v>0</v>
      </c>
      <c r="BJ152" s="16" t="s">
        <v>85</v>
      </c>
      <c r="BK152" s="233">
        <f>ROUND(P152*H152,2)</f>
        <v>0</v>
      </c>
      <c r="BL152" s="16" t="s">
        <v>150</v>
      </c>
      <c r="BM152" s="232" t="s">
        <v>1183</v>
      </c>
    </row>
    <row r="153" s="2" customFormat="1">
      <c r="A153" s="37"/>
      <c r="B153" s="38"/>
      <c r="C153" s="39"/>
      <c r="D153" s="234" t="s">
        <v>152</v>
      </c>
      <c r="E153" s="39"/>
      <c r="F153" s="235" t="s">
        <v>1182</v>
      </c>
      <c r="G153" s="39"/>
      <c r="H153" s="39"/>
      <c r="I153" s="236"/>
      <c r="J153" s="236"/>
      <c r="K153" s="39"/>
      <c r="L153" s="39"/>
      <c r="M153" s="43"/>
      <c r="N153" s="237"/>
      <c r="O153" s="238"/>
      <c r="P153" s="90"/>
      <c r="Q153" s="90"/>
      <c r="R153" s="90"/>
      <c r="S153" s="90"/>
      <c r="T153" s="90"/>
      <c r="U153" s="90"/>
      <c r="V153" s="90"/>
      <c r="W153" s="90"/>
      <c r="X153" s="91"/>
      <c r="Y153" s="37"/>
      <c r="Z153" s="37"/>
      <c r="AA153" s="37"/>
      <c r="AB153" s="37"/>
      <c r="AC153" s="37"/>
      <c r="AD153" s="37"/>
      <c r="AE153" s="37"/>
      <c r="AT153" s="16" t="s">
        <v>152</v>
      </c>
      <c r="AU153" s="16" t="s">
        <v>87</v>
      </c>
    </row>
    <row r="154" s="2" customFormat="1" ht="16.5" customHeight="1">
      <c r="A154" s="37"/>
      <c r="B154" s="38"/>
      <c r="C154" s="220" t="s">
        <v>344</v>
      </c>
      <c r="D154" s="220" t="s">
        <v>145</v>
      </c>
      <c r="E154" s="221" t="s">
        <v>1184</v>
      </c>
      <c r="F154" s="222" t="s">
        <v>1185</v>
      </c>
      <c r="G154" s="223" t="s">
        <v>1154</v>
      </c>
      <c r="H154" s="224">
        <v>1</v>
      </c>
      <c r="I154" s="225"/>
      <c r="J154" s="225"/>
      <c r="K154" s="226">
        <f>ROUND(P154*H154,2)</f>
        <v>0</v>
      </c>
      <c r="L154" s="222" t="s">
        <v>1</v>
      </c>
      <c r="M154" s="43"/>
      <c r="N154" s="227" t="s">
        <v>1</v>
      </c>
      <c r="O154" s="228" t="s">
        <v>40</v>
      </c>
      <c r="P154" s="229">
        <f>I154+J154</f>
        <v>0</v>
      </c>
      <c r="Q154" s="229">
        <f>ROUND(I154*H154,2)</f>
        <v>0</v>
      </c>
      <c r="R154" s="229">
        <f>ROUND(J154*H154,2)</f>
        <v>0</v>
      </c>
      <c r="S154" s="90"/>
      <c r="T154" s="230">
        <f>S154*H154</f>
        <v>0</v>
      </c>
      <c r="U154" s="230">
        <v>0</v>
      </c>
      <c r="V154" s="230">
        <f>U154*H154</f>
        <v>0</v>
      </c>
      <c r="W154" s="230">
        <v>0</v>
      </c>
      <c r="X154" s="231">
        <f>W154*H154</f>
        <v>0</v>
      </c>
      <c r="Y154" s="37"/>
      <c r="Z154" s="37"/>
      <c r="AA154" s="37"/>
      <c r="AB154" s="37"/>
      <c r="AC154" s="37"/>
      <c r="AD154" s="37"/>
      <c r="AE154" s="37"/>
      <c r="AR154" s="232" t="s">
        <v>150</v>
      </c>
      <c r="AT154" s="232" t="s">
        <v>145</v>
      </c>
      <c r="AU154" s="232" t="s">
        <v>87</v>
      </c>
      <c r="AY154" s="16" t="s">
        <v>143</v>
      </c>
      <c r="BE154" s="233">
        <f>IF(O154="základní",K154,0)</f>
        <v>0</v>
      </c>
      <c r="BF154" s="233">
        <f>IF(O154="snížená",K154,0)</f>
        <v>0</v>
      </c>
      <c r="BG154" s="233">
        <f>IF(O154="zákl. přenesená",K154,0)</f>
        <v>0</v>
      </c>
      <c r="BH154" s="233">
        <f>IF(O154="sníž. přenesená",K154,0)</f>
        <v>0</v>
      </c>
      <c r="BI154" s="233">
        <f>IF(O154="nulová",K154,0)</f>
        <v>0</v>
      </c>
      <c r="BJ154" s="16" t="s">
        <v>85</v>
      </c>
      <c r="BK154" s="233">
        <f>ROUND(P154*H154,2)</f>
        <v>0</v>
      </c>
      <c r="BL154" s="16" t="s">
        <v>150</v>
      </c>
      <c r="BM154" s="232" t="s">
        <v>1186</v>
      </c>
    </row>
    <row r="155" s="2" customFormat="1">
      <c r="A155" s="37"/>
      <c r="B155" s="38"/>
      <c r="C155" s="39"/>
      <c r="D155" s="234" t="s">
        <v>152</v>
      </c>
      <c r="E155" s="39"/>
      <c r="F155" s="235" t="s">
        <v>1185</v>
      </c>
      <c r="G155" s="39"/>
      <c r="H155" s="39"/>
      <c r="I155" s="236"/>
      <c r="J155" s="236"/>
      <c r="K155" s="39"/>
      <c r="L155" s="39"/>
      <c r="M155" s="43"/>
      <c r="N155" s="237"/>
      <c r="O155" s="238"/>
      <c r="P155" s="90"/>
      <c r="Q155" s="90"/>
      <c r="R155" s="90"/>
      <c r="S155" s="90"/>
      <c r="T155" s="90"/>
      <c r="U155" s="90"/>
      <c r="V155" s="90"/>
      <c r="W155" s="90"/>
      <c r="X155" s="91"/>
      <c r="Y155" s="37"/>
      <c r="Z155" s="37"/>
      <c r="AA155" s="37"/>
      <c r="AB155" s="37"/>
      <c r="AC155" s="37"/>
      <c r="AD155" s="37"/>
      <c r="AE155" s="37"/>
      <c r="AT155" s="16" t="s">
        <v>152</v>
      </c>
      <c r="AU155" s="16" t="s">
        <v>87</v>
      </c>
    </row>
    <row r="156" s="2" customFormat="1" ht="16.5" customHeight="1">
      <c r="A156" s="37"/>
      <c r="B156" s="38"/>
      <c r="C156" s="220" t="s">
        <v>350</v>
      </c>
      <c r="D156" s="220" t="s">
        <v>145</v>
      </c>
      <c r="E156" s="221" t="s">
        <v>1187</v>
      </c>
      <c r="F156" s="222" t="s">
        <v>1188</v>
      </c>
      <c r="G156" s="223" t="s">
        <v>1154</v>
      </c>
      <c r="H156" s="224">
        <v>1</v>
      </c>
      <c r="I156" s="225"/>
      <c r="J156" s="225"/>
      <c r="K156" s="226">
        <f>ROUND(P156*H156,2)</f>
        <v>0</v>
      </c>
      <c r="L156" s="222" t="s">
        <v>1</v>
      </c>
      <c r="M156" s="43"/>
      <c r="N156" s="227" t="s">
        <v>1</v>
      </c>
      <c r="O156" s="228" t="s">
        <v>40</v>
      </c>
      <c r="P156" s="229">
        <f>I156+J156</f>
        <v>0</v>
      </c>
      <c r="Q156" s="229">
        <f>ROUND(I156*H156,2)</f>
        <v>0</v>
      </c>
      <c r="R156" s="229">
        <f>ROUND(J156*H156,2)</f>
        <v>0</v>
      </c>
      <c r="S156" s="90"/>
      <c r="T156" s="230">
        <f>S156*H156</f>
        <v>0</v>
      </c>
      <c r="U156" s="230">
        <v>0</v>
      </c>
      <c r="V156" s="230">
        <f>U156*H156</f>
        <v>0</v>
      </c>
      <c r="W156" s="230">
        <v>0</v>
      </c>
      <c r="X156" s="231">
        <f>W156*H156</f>
        <v>0</v>
      </c>
      <c r="Y156" s="37"/>
      <c r="Z156" s="37"/>
      <c r="AA156" s="37"/>
      <c r="AB156" s="37"/>
      <c r="AC156" s="37"/>
      <c r="AD156" s="37"/>
      <c r="AE156" s="37"/>
      <c r="AR156" s="232" t="s">
        <v>150</v>
      </c>
      <c r="AT156" s="232" t="s">
        <v>145</v>
      </c>
      <c r="AU156" s="232" t="s">
        <v>87</v>
      </c>
      <c r="AY156" s="16" t="s">
        <v>143</v>
      </c>
      <c r="BE156" s="233">
        <f>IF(O156="základní",K156,0)</f>
        <v>0</v>
      </c>
      <c r="BF156" s="233">
        <f>IF(O156="snížená",K156,0)</f>
        <v>0</v>
      </c>
      <c r="BG156" s="233">
        <f>IF(O156="zákl. přenesená",K156,0)</f>
        <v>0</v>
      </c>
      <c r="BH156" s="233">
        <f>IF(O156="sníž. přenesená",K156,0)</f>
        <v>0</v>
      </c>
      <c r="BI156" s="233">
        <f>IF(O156="nulová",K156,0)</f>
        <v>0</v>
      </c>
      <c r="BJ156" s="16" t="s">
        <v>85</v>
      </c>
      <c r="BK156" s="233">
        <f>ROUND(P156*H156,2)</f>
        <v>0</v>
      </c>
      <c r="BL156" s="16" t="s">
        <v>150</v>
      </c>
      <c r="BM156" s="232" t="s">
        <v>1189</v>
      </c>
    </row>
    <row r="157" s="2" customFormat="1">
      <c r="A157" s="37"/>
      <c r="B157" s="38"/>
      <c r="C157" s="39"/>
      <c r="D157" s="234" t="s">
        <v>152</v>
      </c>
      <c r="E157" s="39"/>
      <c r="F157" s="235" t="s">
        <v>1190</v>
      </c>
      <c r="G157" s="39"/>
      <c r="H157" s="39"/>
      <c r="I157" s="236"/>
      <c r="J157" s="236"/>
      <c r="K157" s="39"/>
      <c r="L157" s="39"/>
      <c r="M157" s="43"/>
      <c r="N157" s="237"/>
      <c r="O157" s="238"/>
      <c r="P157" s="90"/>
      <c r="Q157" s="90"/>
      <c r="R157" s="90"/>
      <c r="S157" s="90"/>
      <c r="T157" s="90"/>
      <c r="U157" s="90"/>
      <c r="V157" s="90"/>
      <c r="W157" s="90"/>
      <c r="X157" s="91"/>
      <c r="Y157" s="37"/>
      <c r="Z157" s="37"/>
      <c r="AA157" s="37"/>
      <c r="AB157" s="37"/>
      <c r="AC157" s="37"/>
      <c r="AD157" s="37"/>
      <c r="AE157" s="37"/>
      <c r="AT157" s="16" t="s">
        <v>152</v>
      </c>
      <c r="AU157" s="16" t="s">
        <v>87</v>
      </c>
    </row>
    <row r="158" s="2" customFormat="1" ht="16.5" customHeight="1">
      <c r="A158" s="37"/>
      <c r="B158" s="38"/>
      <c r="C158" s="220" t="s">
        <v>356</v>
      </c>
      <c r="D158" s="220" t="s">
        <v>145</v>
      </c>
      <c r="E158" s="221" t="s">
        <v>1191</v>
      </c>
      <c r="F158" s="222" t="s">
        <v>1192</v>
      </c>
      <c r="G158" s="223" t="s">
        <v>1154</v>
      </c>
      <c r="H158" s="224">
        <v>1</v>
      </c>
      <c r="I158" s="225"/>
      <c r="J158" s="225"/>
      <c r="K158" s="226">
        <f>ROUND(P158*H158,2)</f>
        <v>0</v>
      </c>
      <c r="L158" s="222" t="s">
        <v>1</v>
      </c>
      <c r="M158" s="43"/>
      <c r="N158" s="227" t="s">
        <v>1</v>
      </c>
      <c r="O158" s="228" t="s">
        <v>40</v>
      </c>
      <c r="P158" s="229">
        <f>I158+J158</f>
        <v>0</v>
      </c>
      <c r="Q158" s="229">
        <f>ROUND(I158*H158,2)</f>
        <v>0</v>
      </c>
      <c r="R158" s="229">
        <f>ROUND(J158*H158,2)</f>
        <v>0</v>
      </c>
      <c r="S158" s="90"/>
      <c r="T158" s="230">
        <f>S158*H158</f>
        <v>0</v>
      </c>
      <c r="U158" s="230">
        <v>0</v>
      </c>
      <c r="V158" s="230">
        <f>U158*H158</f>
        <v>0</v>
      </c>
      <c r="W158" s="230">
        <v>0</v>
      </c>
      <c r="X158" s="231">
        <f>W158*H158</f>
        <v>0</v>
      </c>
      <c r="Y158" s="37"/>
      <c r="Z158" s="37"/>
      <c r="AA158" s="37"/>
      <c r="AB158" s="37"/>
      <c r="AC158" s="37"/>
      <c r="AD158" s="37"/>
      <c r="AE158" s="37"/>
      <c r="AR158" s="232" t="s">
        <v>150</v>
      </c>
      <c r="AT158" s="232" t="s">
        <v>145</v>
      </c>
      <c r="AU158" s="232" t="s">
        <v>87</v>
      </c>
      <c r="AY158" s="16" t="s">
        <v>143</v>
      </c>
      <c r="BE158" s="233">
        <f>IF(O158="základní",K158,0)</f>
        <v>0</v>
      </c>
      <c r="BF158" s="233">
        <f>IF(O158="snížená",K158,0)</f>
        <v>0</v>
      </c>
      <c r="BG158" s="233">
        <f>IF(O158="zákl. přenesená",K158,0)</f>
        <v>0</v>
      </c>
      <c r="BH158" s="233">
        <f>IF(O158="sníž. přenesená",K158,0)</f>
        <v>0</v>
      </c>
      <c r="BI158" s="233">
        <f>IF(O158="nulová",K158,0)</f>
        <v>0</v>
      </c>
      <c r="BJ158" s="16" t="s">
        <v>85</v>
      </c>
      <c r="BK158" s="233">
        <f>ROUND(P158*H158,2)</f>
        <v>0</v>
      </c>
      <c r="BL158" s="16" t="s">
        <v>150</v>
      </c>
      <c r="BM158" s="232" t="s">
        <v>1193</v>
      </c>
    </row>
    <row r="159" s="2" customFormat="1">
      <c r="A159" s="37"/>
      <c r="B159" s="38"/>
      <c r="C159" s="39"/>
      <c r="D159" s="234" t="s">
        <v>152</v>
      </c>
      <c r="E159" s="39"/>
      <c r="F159" s="235" t="s">
        <v>1192</v>
      </c>
      <c r="G159" s="39"/>
      <c r="H159" s="39"/>
      <c r="I159" s="236"/>
      <c r="J159" s="236"/>
      <c r="K159" s="39"/>
      <c r="L159" s="39"/>
      <c r="M159" s="43"/>
      <c r="N159" s="237"/>
      <c r="O159" s="238"/>
      <c r="P159" s="90"/>
      <c r="Q159" s="90"/>
      <c r="R159" s="90"/>
      <c r="S159" s="90"/>
      <c r="T159" s="90"/>
      <c r="U159" s="90"/>
      <c r="V159" s="90"/>
      <c r="W159" s="90"/>
      <c r="X159" s="91"/>
      <c r="Y159" s="37"/>
      <c r="Z159" s="37"/>
      <c r="AA159" s="37"/>
      <c r="AB159" s="37"/>
      <c r="AC159" s="37"/>
      <c r="AD159" s="37"/>
      <c r="AE159" s="37"/>
      <c r="AT159" s="16" t="s">
        <v>152</v>
      </c>
      <c r="AU159" s="16" t="s">
        <v>87</v>
      </c>
    </row>
    <row r="160" s="2" customFormat="1" ht="16.5" customHeight="1">
      <c r="A160" s="37"/>
      <c r="B160" s="38"/>
      <c r="C160" s="220" t="s">
        <v>361</v>
      </c>
      <c r="D160" s="220" t="s">
        <v>145</v>
      </c>
      <c r="E160" s="221" t="s">
        <v>1194</v>
      </c>
      <c r="F160" s="222" t="s">
        <v>1157</v>
      </c>
      <c r="G160" s="223" t="s">
        <v>1154</v>
      </c>
      <c r="H160" s="224">
        <v>1</v>
      </c>
      <c r="I160" s="225"/>
      <c r="J160" s="225"/>
      <c r="K160" s="226">
        <f>ROUND(P160*H160,2)</f>
        <v>0</v>
      </c>
      <c r="L160" s="222" t="s">
        <v>1</v>
      </c>
      <c r="M160" s="43"/>
      <c r="N160" s="227" t="s">
        <v>1</v>
      </c>
      <c r="O160" s="228" t="s">
        <v>40</v>
      </c>
      <c r="P160" s="229">
        <f>I160+J160</f>
        <v>0</v>
      </c>
      <c r="Q160" s="229">
        <f>ROUND(I160*H160,2)</f>
        <v>0</v>
      </c>
      <c r="R160" s="229">
        <f>ROUND(J160*H160,2)</f>
        <v>0</v>
      </c>
      <c r="S160" s="90"/>
      <c r="T160" s="230">
        <f>S160*H160</f>
        <v>0</v>
      </c>
      <c r="U160" s="230">
        <v>0</v>
      </c>
      <c r="V160" s="230">
        <f>U160*H160</f>
        <v>0</v>
      </c>
      <c r="W160" s="230">
        <v>0</v>
      </c>
      <c r="X160" s="231">
        <f>W160*H160</f>
        <v>0</v>
      </c>
      <c r="Y160" s="37"/>
      <c r="Z160" s="37"/>
      <c r="AA160" s="37"/>
      <c r="AB160" s="37"/>
      <c r="AC160" s="37"/>
      <c r="AD160" s="37"/>
      <c r="AE160" s="37"/>
      <c r="AR160" s="232" t="s">
        <v>150</v>
      </c>
      <c r="AT160" s="232" t="s">
        <v>145</v>
      </c>
      <c r="AU160" s="232" t="s">
        <v>87</v>
      </c>
      <c r="AY160" s="16" t="s">
        <v>143</v>
      </c>
      <c r="BE160" s="233">
        <f>IF(O160="základní",K160,0)</f>
        <v>0</v>
      </c>
      <c r="BF160" s="233">
        <f>IF(O160="snížená",K160,0)</f>
        <v>0</v>
      </c>
      <c r="BG160" s="233">
        <f>IF(O160="zákl. přenesená",K160,0)</f>
        <v>0</v>
      </c>
      <c r="BH160" s="233">
        <f>IF(O160="sníž. přenesená",K160,0)</f>
        <v>0</v>
      </c>
      <c r="BI160" s="233">
        <f>IF(O160="nulová",K160,0)</f>
        <v>0</v>
      </c>
      <c r="BJ160" s="16" t="s">
        <v>85</v>
      </c>
      <c r="BK160" s="233">
        <f>ROUND(P160*H160,2)</f>
        <v>0</v>
      </c>
      <c r="BL160" s="16" t="s">
        <v>150</v>
      </c>
      <c r="BM160" s="232" t="s">
        <v>1195</v>
      </c>
    </row>
    <row r="161" s="2" customFormat="1">
      <c r="A161" s="37"/>
      <c r="B161" s="38"/>
      <c r="C161" s="39"/>
      <c r="D161" s="234" t="s">
        <v>152</v>
      </c>
      <c r="E161" s="39"/>
      <c r="F161" s="235" t="s">
        <v>1157</v>
      </c>
      <c r="G161" s="39"/>
      <c r="H161" s="39"/>
      <c r="I161" s="236"/>
      <c r="J161" s="236"/>
      <c r="K161" s="39"/>
      <c r="L161" s="39"/>
      <c r="M161" s="43"/>
      <c r="N161" s="237"/>
      <c r="O161" s="238"/>
      <c r="P161" s="90"/>
      <c r="Q161" s="90"/>
      <c r="R161" s="90"/>
      <c r="S161" s="90"/>
      <c r="T161" s="90"/>
      <c r="U161" s="90"/>
      <c r="V161" s="90"/>
      <c r="W161" s="90"/>
      <c r="X161" s="91"/>
      <c r="Y161" s="37"/>
      <c r="Z161" s="37"/>
      <c r="AA161" s="37"/>
      <c r="AB161" s="37"/>
      <c r="AC161" s="37"/>
      <c r="AD161" s="37"/>
      <c r="AE161" s="37"/>
      <c r="AT161" s="16" t="s">
        <v>152</v>
      </c>
      <c r="AU161" s="16" t="s">
        <v>87</v>
      </c>
    </row>
    <row r="162" s="12" customFormat="1" ht="22.8" customHeight="1">
      <c r="A162" s="12"/>
      <c r="B162" s="203"/>
      <c r="C162" s="204"/>
      <c r="D162" s="205" t="s">
        <v>76</v>
      </c>
      <c r="E162" s="218" t="s">
        <v>150</v>
      </c>
      <c r="F162" s="218" t="s">
        <v>1196</v>
      </c>
      <c r="G162" s="204"/>
      <c r="H162" s="204"/>
      <c r="I162" s="207"/>
      <c r="J162" s="207"/>
      <c r="K162" s="219">
        <f>BK162</f>
        <v>0</v>
      </c>
      <c r="L162" s="204"/>
      <c r="M162" s="209"/>
      <c r="N162" s="210"/>
      <c r="O162" s="211"/>
      <c r="P162" s="211"/>
      <c r="Q162" s="212">
        <f>SUM(Q163:Q164)</f>
        <v>0</v>
      </c>
      <c r="R162" s="212">
        <f>SUM(R163:R164)</f>
        <v>0</v>
      </c>
      <c r="S162" s="211"/>
      <c r="T162" s="213">
        <f>SUM(T163:T164)</f>
        <v>0</v>
      </c>
      <c r="U162" s="211"/>
      <c r="V162" s="213">
        <f>SUM(V163:V164)</f>
        <v>0</v>
      </c>
      <c r="W162" s="211"/>
      <c r="X162" s="214">
        <f>SUM(X163:X164)</f>
        <v>0</v>
      </c>
      <c r="Y162" s="12"/>
      <c r="Z162" s="12"/>
      <c r="AA162" s="12"/>
      <c r="AB162" s="12"/>
      <c r="AC162" s="12"/>
      <c r="AD162" s="12"/>
      <c r="AE162" s="12"/>
      <c r="AR162" s="215" t="s">
        <v>85</v>
      </c>
      <c r="AT162" s="216" t="s">
        <v>76</v>
      </c>
      <c r="AU162" s="216" t="s">
        <v>85</v>
      </c>
      <c r="AY162" s="215" t="s">
        <v>143</v>
      </c>
      <c r="BK162" s="217">
        <f>SUM(BK163:BK164)</f>
        <v>0</v>
      </c>
    </row>
    <row r="163" s="2" customFormat="1" ht="16.5" customHeight="1">
      <c r="A163" s="37"/>
      <c r="B163" s="38"/>
      <c r="C163" s="220" t="s">
        <v>368</v>
      </c>
      <c r="D163" s="220" t="s">
        <v>145</v>
      </c>
      <c r="E163" s="221" t="s">
        <v>1197</v>
      </c>
      <c r="F163" s="222" t="s">
        <v>1198</v>
      </c>
      <c r="G163" s="223" t="s">
        <v>1117</v>
      </c>
      <c r="H163" s="224">
        <v>20</v>
      </c>
      <c r="I163" s="225"/>
      <c r="J163" s="225"/>
      <c r="K163" s="226">
        <f>ROUND(P163*H163,2)</f>
        <v>0</v>
      </c>
      <c r="L163" s="222" t="s">
        <v>1</v>
      </c>
      <c r="M163" s="43"/>
      <c r="N163" s="227" t="s">
        <v>1</v>
      </c>
      <c r="O163" s="228" t="s">
        <v>40</v>
      </c>
      <c r="P163" s="229">
        <f>I163+J163</f>
        <v>0</v>
      </c>
      <c r="Q163" s="229">
        <f>ROUND(I163*H163,2)</f>
        <v>0</v>
      </c>
      <c r="R163" s="229">
        <f>ROUND(J163*H163,2)</f>
        <v>0</v>
      </c>
      <c r="S163" s="90"/>
      <c r="T163" s="230">
        <f>S163*H163</f>
        <v>0</v>
      </c>
      <c r="U163" s="230">
        <v>0</v>
      </c>
      <c r="V163" s="230">
        <f>U163*H163</f>
        <v>0</v>
      </c>
      <c r="W163" s="230">
        <v>0</v>
      </c>
      <c r="X163" s="231">
        <f>W163*H163</f>
        <v>0</v>
      </c>
      <c r="Y163" s="37"/>
      <c r="Z163" s="37"/>
      <c r="AA163" s="37"/>
      <c r="AB163" s="37"/>
      <c r="AC163" s="37"/>
      <c r="AD163" s="37"/>
      <c r="AE163" s="37"/>
      <c r="AR163" s="232" t="s">
        <v>150</v>
      </c>
      <c r="AT163" s="232" t="s">
        <v>145</v>
      </c>
      <c r="AU163" s="232" t="s">
        <v>87</v>
      </c>
      <c r="AY163" s="16" t="s">
        <v>143</v>
      </c>
      <c r="BE163" s="233">
        <f>IF(O163="základní",K163,0)</f>
        <v>0</v>
      </c>
      <c r="BF163" s="233">
        <f>IF(O163="snížená",K163,0)</f>
        <v>0</v>
      </c>
      <c r="BG163" s="233">
        <f>IF(O163="zákl. přenesená",K163,0)</f>
        <v>0</v>
      </c>
      <c r="BH163" s="233">
        <f>IF(O163="sníž. přenesená",K163,0)</f>
        <v>0</v>
      </c>
      <c r="BI163" s="233">
        <f>IF(O163="nulová",K163,0)</f>
        <v>0</v>
      </c>
      <c r="BJ163" s="16" t="s">
        <v>85</v>
      </c>
      <c r="BK163" s="233">
        <f>ROUND(P163*H163,2)</f>
        <v>0</v>
      </c>
      <c r="BL163" s="16" t="s">
        <v>150</v>
      </c>
      <c r="BM163" s="232" t="s">
        <v>1199</v>
      </c>
    </row>
    <row r="164" s="2" customFormat="1">
      <c r="A164" s="37"/>
      <c r="B164" s="38"/>
      <c r="C164" s="39"/>
      <c r="D164" s="234" t="s">
        <v>152</v>
      </c>
      <c r="E164" s="39"/>
      <c r="F164" s="235" t="s">
        <v>1198</v>
      </c>
      <c r="G164" s="39"/>
      <c r="H164" s="39"/>
      <c r="I164" s="236"/>
      <c r="J164" s="236"/>
      <c r="K164" s="39"/>
      <c r="L164" s="39"/>
      <c r="M164" s="43"/>
      <c r="N164" s="272"/>
      <c r="O164" s="273"/>
      <c r="P164" s="274"/>
      <c r="Q164" s="274"/>
      <c r="R164" s="274"/>
      <c r="S164" s="274"/>
      <c r="T164" s="274"/>
      <c r="U164" s="274"/>
      <c r="V164" s="274"/>
      <c r="W164" s="274"/>
      <c r="X164" s="275"/>
      <c r="Y164" s="37"/>
      <c r="Z164" s="37"/>
      <c r="AA164" s="37"/>
      <c r="AB164" s="37"/>
      <c r="AC164" s="37"/>
      <c r="AD164" s="37"/>
      <c r="AE164" s="37"/>
      <c r="AT164" s="16" t="s">
        <v>152</v>
      </c>
      <c r="AU164" s="16" t="s">
        <v>87</v>
      </c>
    </row>
    <row r="165" s="2" customFormat="1" ht="6.96" customHeight="1">
      <c r="A165" s="37"/>
      <c r="B165" s="65"/>
      <c r="C165" s="66"/>
      <c r="D165" s="66"/>
      <c r="E165" s="66"/>
      <c r="F165" s="66"/>
      <c r="G165" s="66"/>
      <c r="H165" s="66"/>
      <c r="I165" s="66"/>
      <c r="J165" s="66"/>
      <c r="K165" s="66"/>
      <c r="L165" s="66"/>
      <c r="M165" s="43"/>
      <c r="N165" s="37"/>
      <c r="P165" s="37"/>
      <c r="Q165" s="37"/>
      <c r="R165" s="37"/>
      <c r="S165" s="37"/>
      <c r="T165" s="37"/>
      <c r="U165" s="37"/>
      <c r="V165" s="37"/>
      <c r="W165" s="37"/>
      <c r="X165" s="37"/>
      <c r="Y165" s="37"/>
      <c r="Z165" s="37"/>
      <c r="AA165" s="37"/>
      <c r="AB165" s="37"/>
      <c r="AC165" s="37"/>
      <c r="AD165" s="37"/>
      <c r="AE165" s="37"/>
    </row>
  </sheetData>
  <sheetProtection sheet="1" autoFilter="0" formatColumns="0" formatRows="0" objects="1" scenarios="1" spinCount="100000" saltValue="ueN8L1ufdnRPkgQKYubFPBChHZWM3wz3AXb7si0H8MDJ172BFTvTouyInf3D8c5WtY1IdmdzRJFjbzv7P5mFbg==" hashValue="AAgN5FEdl8PIy8tsj1pilqqHxqcy+N0DA8qkFDL+StRwWDhJ0kV0CdguKT2xfg1rpcpIxq0Mvr3ZLyO9MUbaYw==" algorithmName="SHA-512" password="CC35"/>
  <autoFilter ref="C119:L164"/>
  <mergeCells count="9">
    <mergeCell ref="E7:H7"/>
    <mergeCell ref="E9:H9"/>
    <mergeCell ref="E18:H18"/>
    <mergeCell ref="E27:H27"/>
    <mergeCell ref="E85:H85"/>
    <mergeCell ref="E87:H87"/>
    <mergeCell ref="E110:H110"/>
    <mergeCell ref="E112:H112"/>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99</v>
      </c>
    </row>
    <row r="3" s="1" customFormat="1" ht="6.96" customHeight="1">
      <c r="B3" s="136"/>
      <c r="C3" s="137"/>
      <c r="D3" s="137"/>
      <c r="E3" s="137"/>
      <c r="F3" s="137"/>
      <c r="G3" s="137"/>
      <c r="H3" s="137"/>
      <c r="I3" s="137"/>
      <c r="J3" s="137"/>
      <c r="K3" s="137"/>
      <c r="L3" s="137"/>
      <c r="M3" s="19"/>
      <c r="AT3" s="16" t="s">
        <v>87</v>
      </c>
    </row>
    <row r="4" s="1" customFormat="1" ht="24.96" customHeight="1">
      <c r="B4" s="19"/>
      <c r="D4" s="138" t="s">
        <v>103</v>
      </c>
      <c r="M4" s="19"/>
      <c r="N4" s="139" t="s">
        <v>11</v>
      </c>
      <c r="AT4" s="16" t="s">
        <v>4</v>
      </c>
    </row>
    <row r="5" s="1" customFormat="1" ht="6.96" customHeight="1">
      <c r="B5" s="19"/>
      <c r="M5" s="19"/>
    </row>
    <row r="6" s="1" customFormat="1" ht="12" customHeight="1">
      <c r="B6" s="19"/>
      <c r="D6" s="140" t="s">
        <v>17</v>
      </c>
      <c r="M6" s="19"/>
    </row>
    <row r="7" s="1" customFormat="1" ht="26.25" customHeight="1">
      <c r="B7" s="19"/>
      <c r="E7" s="141" t="str">
        <f>'Rekapitulace stavby'!K6</f>
        <v>Úprava uličního profilu Smetanovy ulice (úsek mezi ul. Chodská - Na Stráni)</v>
      </c>
      <c r="F7" s="140"/>
      <c r="G7" s="140"/>
      <c r="H7" s="140"/>
      <c r="M7" s="19"/>
    </row>
    <row r="8" s="2" customFormat="1" ht="12" customHeight="1">
      <c r="A8" s="37"/>
      <c r="B8" s="43"/>
      <c r="C8" s="37"/>
      <c r="D8" s="140" t="s">
        <v>104</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42" t="s">
        <v>1200</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40" t="s">
        <v>19</v>
      </c>
      <c r="E11" s="37"/>
      <c r="F11" s="143" t="s">
        <v>1</v>
      </c>
      <c r="G11" s="37"/>
      <c r="H11" s="37"/>
      <c r="I11" s="140"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40" t="s">
        <v>21</v>
      </c>
      <c r="E12" s="37"/>
      <c r="F12" s="143" t="s">
        <v>15</v>
      </c>
      <c r="G12" s="37"/>
      <c r="H12" s="37"/>
      <c r="I12" s="140" t="s">
        <v>22</v>
      </c>
      <c r="J12" s="144" t="str">
        <f>'Rekapitulace stavby'!AN8</f>
        <v>7. 5. 2021</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40" t="s">
        <v>24</v>
      </c>
      <c r="E14" s="37"/>
      <c r="F14" s="37"/>
      <c r="G14" s="37"/>
      <c r="H14" s="37"/>
      <c r="I14" s="140" t="s">
        <v>25</v>
      </c>
      <c r="J14" s="143" t="s">
        <v>1</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26</v>
      </c>
      <c r="F15" s="37"/>
      <c r="G15" s="37"/>
      <c r="H15" s="37"/>
      <c r="I15" s="140" t="s">
        <v>27</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40" t="s">
        <v>28</v>
      </c>
      <c r="E17" s="37"/>
      <c r="F17" s="37"/>
      <c r="G17" s="37"/>
      <c r="H17" s="37"/>
      <c r="I17" s="140" t="s">
        <v>25</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40" t="s">
        <v>27</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40" t="s">
        <v>30</v>
      </c>
      <c r="E20" s="37"/>
      <c r="F20" s="37"/>
      <c r="G20" s="37"/>
      <c r="H20" s="37"/>
      <c r="I20" s="140" t="s">
        <v>25</v>
      </c>
      <c r="J20" s="143" t="s">
        <v>1201</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1202</v>
      </c>
      <c r="F21" s="37"/>
      <c r="G21" s="37"/>
      <c r="H21" s="37"/>
      <c r="I21" s="140" t="s">
        <v>27</v>
      </c>
      <c r="J21" s="143" t="s">
        <v>1203</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40" t="s">
        <v>32</v>
      </c>
      <c r="E23" s="37"/>
      <c r="F23" s="37"/>
      <c r="G23" s="37"/>
      <c r="H23" s="37"/>
      <c r="I23" s="140" t="s">
        <v>25</v>
      </c>
      <c r="J23" s="143" t="s">
        <v>1</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
        <v>1204</v>
      </c>
      <c r="F24" s="37"/>
      <c r="G24" s="37"/>
      <c r="H24" s="37"/>
      <c r="I24" s="140" t="s">
        <v>27</v>
      </c>
      <c r="J24" s="143" t="s">
        <v>1</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40" t="s">
        <v>34</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45"/>
      <c r="B27" s="146"/>
      <c r="C27" s="145"/>
      <c r="D27" s="145"/>
      <c r="E27" s="147" t="s">
        <v>1</v>
      </c>
      <c r="F27" s="147"/>
      <c r="G27" s="147"/>
      <c r="H27" s="147"/>
      <c r="I27" s="145"/>
      <c r="J27" s="145"/>
      <c r="K27" s="145"/>
      <c r="L27" s="145"/>
      <c r="M27" s="148"/>
      <c r="S27" s="145"/>
      <c r="T27" s="145"/>
      <c r="U27" s="145"/>
      <c r="V27" s="145"/>
      <c r="W27" s="145"/>
      <c r="X27" s="145"/>
      <c r="Y27" s="145"/>
      <c r="Z27" s="145"/>
      <c r="AA27" s="145"/>
      <c r="AB27" s="145"/>
      <c r="AC27" s="145"/>
      <c r="AD27" s="145"/>
      <c r="AE27" s="145"/>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49"/>
      <c r="E29" s="149"/>
      <c r="F29" s="149"/>
      <c r="G29" s="149"/>
      <c r="H29" s="149"/>
      <c r="I29" s="149"/>
      <c r="J29" s="149"/>
      <c r="K29" s="149"/>
      <c r="L29" s="149"/>
      <c r="M29" s="62"/>
      <c r="S29" s="37"/>
      <c r="T29" s="37"/>
      <c r="U29" s="37"/>
      <c r="V29" s="37"/>
      <c r="W29" s="37"/>
      <c r="X29" s="37"/>
      <c r="Y29" s="37"/>
      <c r="Z29" s="37"/>
      <c r="AA29" s="37"/>
      <c r="AB29" s="37"/>
      <c r="AC29" s="37"/>
      <c r="AD29" s="37"/>
      <c r="AE29" s="37"/>
    </row>
    <row r="30" s="2" customFormat="1">
      <c r="A30" s="37"/>
      <c r="B30" s="43"/>
      <c r="C30" s="37"/>
      <c r="D30" s="37"/>
      <c r="E30" s="140" t="s">
        <v>106</v>
      </c>
      <c r="F30" s="37"/>
      <c r="G30" s="37"/>
      <c r="H30" s="37"/>
      <c r="I30" s="37"/>
      <c r="J30" s="37"/>
      <c r="K30" s="150">
        <f>I96</f>
        <v>0</v>
      </c>
      <c r="L30" s="37"/>
      <c r="M30" s="62"/>
      <c r="S30" s="37"/>
      <c r="T30" s="37"/>
      <c r="U30" s="37"/>
      <c r="V30" s="37"/>
      <c r="W30" s="37"/>
      <c r="X30" s="37"/>
      <c r="Y30" s="37"/>
      <c r="Z30" s="37"/>
      <c r="AA30" s="37"/>
      <c r="AB30" s="37"/>
      <c r="AC30" s="37"/>
      <c r="AD30" s="37"/>
      <c r="AE30" s="37"/>
    </row>
    <row r="31" s="2" customFormat="1">
      <c r="A31" s="37"/>
      <c r="B31" s="43"/>
      <c r="C31" s="37"/>
      <c r="D31" s="37"/>
      <c r="E31" s="140" t="s">
        <v>107</v>
      </c>
      <c r="F31" s="37"/>
      <c r="G31" s="37"/>
      <c r="H31" s="37"/>
      <c r="I31" s="37"/>
      <c r="J31" s="37"/>
      <c r="K31" s="150">
        <f>J96</f>
        <v>0</v>
      </c>
      <c r="L31" s="37"/>
      <c r="M31" s="62"/>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37"/>
      <c r="K32" s="152">
        <f>ROUND(K125, 2)</f>
        <v>0</v>
      </c>
      <c r="L32" s="37"/>
      <c r="M32" s="62"/>
      <c r="S32" s="37"/>
      <c r="T32" s="37"/>
      <c r="U32" s="37"/>
      <c r="V32" s="37"/>
      <c r="W32" s="37"/>
      <c r="X32" s="37"/>
      <c r="Y32" s="37"/>
      <c r="Z32" s="37"/>
      <c r="AA32" s="37"/>
      <c r="AB32" s="37"/>
      <c r="AC32" s="37"/>
      <c r="AD32" s="37"/>
      <c r="AE32" s="37"/>
    </row>
    <row r="33" s="2" customFormat="1" ht="6.96" customHeight="1">
      <c r="A33" s="37"/>
      <c r="B33" s="43"/>
      <c r="C33" s="37"/>
      <c r="D33" s="149"/>
      <c r="E33" s="149"/>
      <c r="F33" s="149"/>
      <c r="G33" s="149"/>
      <c r="H33" s="149"/>
      <c r="I33" s="149"/>
      <c r="J33" s="149"/>
      <c r="K33" s="149"/>
      <c r="L33" s="149"/>
      <c r="M33" s="62"/>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37"/>
      <c r="K34" s="153" t="s">
        <v>38</v>
      </c>
      <c r="L34" s="37"/>
      <c r="M34" s="62"/>
      <c r="S34" s="37"/>
      <c r="T34" s="37"/>
      <c r="U34" s="37"/>
      <c r="V34" s="37"/>
      <c r="W34" s="37"/>
      <c r="X34" s="37"/>
      <c r="Y34" s="37"/>
      <c r="Z34" s="37"/>
      <c r="AA34" s="37"/>
      <c r="AB34" s="37"/>
      <c r="AC34" s="37"/>
      <c r="AD34" s="37"/>
      <c r="AE34" s="37"/>
    </row>
    <row r="35" s="2" customFormat="1" ht="14.4" customHeight="1">
      <c r="A35" s="37"/>
      <c r="B35" s="43"/>
      <c r="C35" s="37"/>
      <c r="D35" s="154" t="s">
        <v>39</v>
      </c>
      <c r="E35" s="140" t="s">
        <v>40</v>
      </c>
      <c r="F35" s="150">
        <f>ROUND((SUM(BE125:BE209)),  2)</f>
        <v>0</v>
      </c>
      <c r="G35" s="37"/>
      <c r="H35" s="37"/>
      <c r="I35" s="155">
        <v>0.20999999999999999</v>
      </c>
      <c r="J35" s="37"/>
      <c r="K35" s="150">
        <f>ROUND(((SUM(BE125:BE209))*I35),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40" t="s">
        <v>41</v>
      </c>
      <c r="F36" s="150">
        <f>ROUND((SUM(BF125:BF209)),  2)</f>
        <v>0</v>
      </c>
      <c r="G36" s="37"/>
      <c r="H36" s="37"/>
      <c r="I36" s="155">
        <v>0.14999999999999999</v>
      </c>
      <c r="J36" s="37"/>
      <c r="K36" s="150">
        <f>ROUND(((SUM(BF125:BF209))*I36),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40" t="s">
        <v>42</v>
      </c>
      <c r="F37" s="150">
        <f>ROUND((SUM(BG125:BG209)),  2)</f>
        <v>0</v>
      </c>
      <c r="G37" s="37"/>
      <c r="H37" s="37"/>
      <c r="I37" s="155">
        <v>0.20999999999999999</v>
      </c>
      <c r="J37" s="37"/>
      <c r="K37" s="150">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40" t="s">
        <v>43</v>
      </c>
      <c r="F38" s="150">
        <f>ROUND((SUM(BH125:BH209)),  2)</f>
        <v>0</v>
      </c>
      <c r="G38" s="37"/>
      <c r="H38" s="37"/>
      <c r="I38" s="155">
        <v>0.14999999999999999</v>
      </c>
      <c r="J38" s="37"/>
      <c r="K38" s="150">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40" t="s">
        <v>44</v>
      </c>
      <c r="F39" s="150">
        <f>ROUND((SUM(BI125:BI209)),  2)</f>
        <v>0</v>
      </c>
      <c r="G39" s="37"/>
      <c r="H39" s="37"/>
      <c r="I39" s="155">
        <v>0</v>
      </c>
      <c r="J39" s="37"/>
      <c r="K39" s="150">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56"/>
      <c r="D41" s="157" t="s">
        <v>45</v>
      </c>
      <c r="E41" s="158"/>
      <c r="F41" s="158"/>
      <c r="G41" s="159" t="s">
        <v>46</v>
      </c>
      <c r="H41" s="160" t="s">
        <v>47</v>
      </c>
      <c r="I41" s="158"/>
      <c r="J41" s="158"/>
      <c r="K41" s="161">
        <f>SUM(K32:K39)</f>
        <v>0</v>
      </c>
      <c r="L41" s="162"/>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63" t="s">
        <v>48</v>
      </c>
      <c r="E50" s="164"/>
      <c r="F50" s="164"/>
      <c r="G50" s="163" t="s">
        <v>49</v>
      </c>
      <c r="H50" s="164"/>
      <c r="I50" s="164"/>
      <c r="J50" s="164"/>
      <c r="K50" s="164"/>
      <c r="L50" s="164"/>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65" t="s">
        <v>50</v>
      </c>
      <c r="E61" s="166"/>
      <c r="F61" s="167" t="s">
        <v>51</v>
      </c>
      <c r="G61" s="165" t="s">
        <v>50</v>
      </c>
      <c r="H61" s="166"/>
      <c r="I61" s="166"/>
      <c r="J61" s="168" t="s">
        <v>51</v>
      </c>
      <c r="K61" s="166"/>
      <c r="L61" s="166"/>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63" t="s">
        <v>52</v>
      </c>
      <c r="E65" s="169"/>
      <c r="F65" s="169"/>
      <c r="G65" s="163" t="s">
        <v>53</v>
      </c>
      <c r="H65" s="169"/>
      <c r="I65" s="169"/>
      <c r="J65" s="169"/>
      <c r="K65" s="169"/>
      <c r="L65" s="169"/>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65" t="s">
        <v>50</v>
      </c>
      <c r="E76" s="166"/>
      <c r="F76" s="167" t="s">
        <v>51</v>
      </c>
      <c r="G76" s="165" t="s">
        <v>50</v>
      </c>
      <c r="H76" s="166"/>
      <c r="I76" s="166"/>
      <c r="J76" s="168" t="s">
        <v>51</v>
      </c>
      <c r="K76" s="166"/>
      <c r="L76" s="166"/>
      <c r="M76" s="62"/>
      <c r="S76" s="37"/>
      <c r="T76" s="37"/>
      <c r="U76" s="37"/>
      <c r="V76" s="37"/>
      <c r="W76" s="37"/>
      <c r="X76" s="37"/>
      <c r="Y76" s="37"/>
      <c r="Z76" s="37"/>
      <c r="AA76" s="37"/>
      <c r="AB76" s="37"/>
      <c r="AC76" s="37"/>
      <c r="AD76" s="37"/>
      <c r="AE76" s="37"/>
    </row>
    <row r="77" s="2" customFormat="1" ht="14.4" customHeight="1">
      <c r="A77" s="37"/>
      <c r="B77" s="170"/>
      <c r="C77" s="171"/>
      <c r="D77" s="171"/>
      <c r="E77" s="171"/>
      <c r="F77" s="171"/>
      <c r="G77" s="171"/>
      <c r="H77" s="171"/>
      <c r="I77" s="171"/>
      <c r="J77" s="171"/>
      <c r="K77" s="171"/>
      <c r="L77" s="171"/>
      <c r="M77" s="62"/>
      <c r="S77" s="37"/>
      <c r="T77" s="37"/>
      <c r="U77" s="37"/>
      <c r="V77" s="37"/>
      <c r="W77" s="37"/>
      <c r="X77" s="37"/>
      <c r="Y77" s="37"/>
      <c r="Z77" s="37"/>
      <c r="AA77" s="37"/>
      <c r="AB77" s="37"/>
      <c r="AC77" s="37"/>
      <c r="AD77" s="37"/>
      <c r="AE77" s="37"/>
    </row>
    <row r="81" s="2" customFormat="1" ht="6.96" customHeight="1">
      <c r="A81" s="37"/>
      <c r="B81" s="172"/>
      <c r="C81" s="173"/>
      <c r="D81" s="173"/>
      <c r="E81" s="173"/>
      <c r="F81" s="173"/>
      <c r="G81" s="173"/>
      <c r="H81" s="173"/>
      <c r="I81" s="173"/>
      <c r="J81" s="173"/>
      <c r="K81" s="173"/>
      <c r="L81" s="173"/>
      <c r="M81" s="62"/>
      <c r="S81" s="37"/>
      <c r="T81" s="37"/>
      <c r="U81" s="37"/>
      <c r="V81" s="37"/>
      <c r="W81" s="37"/>
      <c r="X81" s="37"/>
      <c r="Y81" s="37"/>
      <c r="Z81" s="37"/>
      <c r="AA81" s="37"/>
      <c r="AB81" s="37"/>
      <c r="AC81" s="37"/>
      <c r="AD81" s="37"/>
      <c r="AE81" s="37"/>
    </row>
    <row r="82" s="2" customFormat="1" ht="24.96" customHeight="1">
      <c r="A82" s="37"/>
      <c r="B82" s="38"/>
      <c r="C82" s="22" t="s">
        <v>108</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26.25" customHeight="1">
      <c r="A85" s="37"/>
      <c r="B85" s="38"/>
      <c r="C85" s="39"/>
      <c r="D85" s="39"/>
      <c r="E85" s="174" t="str">
        <f>E7</f>
        <v>Úprava uličního profilu Smetanovy ulice (úsek mezi ul. Chodská - Na Stráni)</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104</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SO 501 - Přeložka STL plynovodu</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Tachov</v>
      </c>
      <c r="G89" s="39"/>
      <c r="H89" s="39"/>
      <c r="I89" s="31" t="s">
        <v>22</v>
      </c>
      <c r="J89" s="78" t="str">
        <f>IF(J12="","",J12)</f>
        <v>7. 5. 2021</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Město Tachov</v>
      </c>
      <c r="G91" s="39"/>
      <c r="H91" s="39"/>
      <c r="I91" s="31" t="s">
        <v>30</v>
      </c>
      <c r="J91" s="35" t="str">
        <f>E21</f>
        <v>KORECKÝ s.r.o.</v>
      </c>
      <c r="K91" s="39"/>
      <c r="L91" s="39"/>
      <c r="M91" s="62"/>
      <c r="S91" s="37"/>
      <c r="T91" s="37"/>
      <c r="U91" s="37"/>
      <c r="V91" s="37"/>
      <c r="W91" s="37"/>
      <c r="X91" s="37"/>
      <c r="Y91" s="37"/>
      <c r="Z91" s="37"/>
      <c r="AA91" s="37"/>
      <c r="AB91" s="37"/>
      <c r="AC91" s="37"/>
      <c r="AD91" s="37"/>
      <c r="AE91" s="37"/>
    </row>
    <row r="92" s="2" customFormat="1" ht="15.15" customHeight="1">
      <c r="A92" s="37"/>
      <c r="B92" s="38"/>
      <c r="C92" s="31" t="s">
        <v>28</v>
      </c>
      <c r="D92" s="39"/>
      <c r="E92" s="39"/>
      <c r="F92" s="26" t="str">
        <f>IF(E18="","",E18)</f>
        <v>Vyplň údaj</v>
      </c>
      <c r="G92" s="39"/>
      <c r="H92" s="39"/>
      <c r="I92" s="31" t="s">
        <v>32</v>
      </c>
      <c r="J92" s="35" t="str">
        <f>E24</f>
        <v>Pavel korecký</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75" t="s">
        <v>109</v>
      </c>
      <c r="D94" s="176"/>
      <c r="E94" s="176"/>
      <c r="F94" s="176"/>
      <c r="G94" s="176"/>
      <c r="H94" s="176"/>
      <c r="I94" s="177" t="s">
        <v>110</v>
      </c>
      <c r="J94" s="177" t="s">
        <v>111</v>
      </c>
      <c r="K94" s="177" t="s">
        <v>112</v>
      </c>
      <c r="L94" s="176"/>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78" t="s">
        <v>113</v>
      </c>
      <c r="D96" s="39"/>
      <c r="E96" s="39"/>
      <c r="F96" s="39"/>
      <c r="G96" s="39"/>
      <c r="H96" s="39"/>
      <c r="I96" s="109">
        <f>Q125</f>
        <v>0</v>
      </c>
      <c r="J96" s="109">
        <f>R125</f>
        <v>0</v>
      </c>
      <c r="K96" s="109">
        <f>K125</f>
        <v>0</v>
      </c>
      <c r="L96" s="39"/>
      <c r="M96" s="62"/>
      <c r="S96" s="37"/>
      <c r="T96" s="37"/>
      <c r="U96" s="37"/>
      <c r="V96" s="37"/>
      <c r="W96" s="37"/>
      <c r="X96" s="37"/>
      <c r="Y96" s="37"/>
      <c r="Z96" s="37"/>
      <c r="AA96" s="37"/>
      <c r="AB96" s="37"/>
      <c r="AC96" s="37"/>
      <c r="AD96" s="37"/>
      <c r="AE96" s="37"/>
      <c r="AU96" s="16" t="s">
        <v>114</v>
      </c>
    </row>
    <row r="97" s="9" customFormat="1" ht="24.96" customHeight="1">
      <c r="A97" s="9"/>
      <c r="B97" s="179"/>
      <c r="C97" s="180"/>
      <c r="D97" s="181" t="s">
        <v>115</v>
      </c>
      <c r="E97" s="182"/>
      <c r="F97" s="182"/>
      <c r="G97" s="182"/>
      <c r="H97" s="182"/>
      <c r="I97" s="183">
        <f>Q126</f>
        <v>0</v>
      </c>
      <c r="J97" s="183">
        <f>R126</f>
        <v>0</v>
      </c>
      <c r="K97" s="183">
        <f>K126</f>
        <v>0</v>
      </c>
      <c r="L97" s="180"/>
      <c r="M97" s="184"/>
      <c r="S97" s="9"/>
      <c r="T97" s="9"/>
      <c r="U97" s="9"/>
      <c r="V97" s="9"/>
      <c r="W97" s="9"/>
      <c r="X97" s="9"/>
      <c r="Y97" s="9"/>
      <c r="Z97" s="9"/>
      <c r="AA97" s="9"/>
      <c r="AB97" s="9"/>
      <c r="AC97" s="9"/>
      <c r="AD97" s="9"/>
      <c r="AE97" s="9"/>
    </row>
    <row r="98" s="10" customFormat="1" ht="19.92" customHeight="1">
      <c r="A98" s="10"/>
      <c r="B98" s="185"/>
      <c r="C98" s="186"/>
      <c r="D98" s="187" t="s">
        <v>116</v>
      </c>
      <c r="E98" s="188"/>
      <c r="F98" s="188"/>
      <c r="G98" s="188"/>
      <c r="H98" s="188"/>
      <c r="I98" s="189">
        <f>Q127</f>
        <v>0</v>
      </c>
      <c r="J98" s="189">
        <f>R127</f>
        <v>0</v>
      </c>
      <c r="K98" s="189">
        <f>K127</f>
        <v>0</v>
      </c>
      <c r="L98" s="186"/>
      <c r="M98" s="190"/>
      <c r="S98" s="10"/>
      <c r="T98" s="10"/>
      <c r="U98" s="10"/>
      <c r="V98" s="10"/>
      <c r="W98" s="10"/>
      <c r="X98" s="10"/>
      <c r="Y98" s="10"/>
      <c r="Z98" s="10"/>
      <c r="AA98" s="10"/>
      <c r="AB98" s="10"/>
      <c r="AC98" s="10"/>
      <c r="AD98" s="10"/>
      <c r="AE98" s="10"/>
    </row>
    <row r="99" s="10" customFormat="1" ht="19.92" customHeight="1">
      <c r="A99" s="10"/>
      <c r="B99" s="185"/>
      <c r="C99" s="186"/>
      <c r="D99" s="187" t="s">
        <v>1205</v>
      </c>
      <c r="E99" s="188"/>
      <c r="F99" s="188"/>
      <c r="G99" s="188"/>
      <c r="H99" s="188"/>
      <c r="I99" s="189">
        <f>Q156</f>
        <v>0</v>
      </c>
      <c r="J99" s="189">
        <f>R156</f>
        <v>0</v>
      </c>
      <c r="K99" s="189">
        <f>K156</f>
        <v>0</v>
      </c>
      <c r="L99" s="186"/>
      <c r="M99" s="190"/>
      <c r="S99" s="10"/>
      <c r="T99" s="10"/>
      <c r="U99" s="10"/>
      <c r="V99" s="10"/>
      <c r="W99" s="10"/>
      <c r="X99" s="10"/>
      <c r="Y99" s="10"/>
      <c r="Z99" s="10"/>
      <c r="AA99" s="10"/>
      <c r="AB99" s="10"/>
      <c r="AC99" s="10"/>
      <c r="AD99" s="10"/>
      <c r="AE99" s="10"/>
    </row>
    <row r="100" s="10" customFormat="1" ht="19.92" customHeight="1">
      <c r="A100" s="10"/>
      <c r="B100" s="185"/>
      <c r="C100" s="186"/>
      <c r="D100" s="187" t="s">
        <v>862</v>
      </c>
      <c r="E100" s="188"/>
      <c r="F100" s="188"/>
      <c r="G100" s="188"/>
      <c r="H100" s="188"/>
      <c r="I100" s="189">
        <f>Q186</f>
        <v>0</v>
      </c>
      <c r="J100" s="189">
        <f>R186</f>
        <v>0</v>
      </c>
      <c r="K100" s="189">
        <f>K186</f>
        <v>0</v>
      </c>
      <c r="L100" s="186"/>
      <c r="M100" s="190"/>
      <c r="S100" s="10"/>
      <c r="T100" s="10"/>
      <c r="U100" s="10"/>
      <c r="V100" s="10"/>
      <c r="W100" s="10"/>
      <c r="X100" s="10"/>
      <c r="Y100" s="10"/>
      <c r="Z100" s="10"/>
      <c r="AA100" s="10"/>
      <c r="AB100" s="10"/>
      <c r="AC100" s="10"/>
      <c r="AD100" s="10"/>
      <c r="AE100" s="10"/>
    </row>
    <row r="101" s="9" customFormat="1" ht="24.96" customHeight="1">
      <c r="A101" s="9"/>
      <c r="B101" s="179"/>
      <c r="C101" s="180"/>
      <c r="D101" s="181" t="s">
        <v>863</v>
      </c>
      <c r="E101" s="182"/>
      <c r="F101" s="182"/>
      <c r="G101" s="182"/>
      <c r="H101" s="182"/>
      <c r="I101" s="183">
        <f>Q195</f>
        <v>0</v>
      </c>
      <c r="J101" s="183">
        <f>R195</f>
        <v>0</v>
      </c>
      <c r="K101" s="183">
        <f>K195</f>
        <v>0</v>
      </c>
      <c r="L101" s="180"/>
      <c r="M101" s="184"/>
      <c r="S101" s="9"/>
      <c r="T101" s="9"/>
      <c r="U101" s="9"/>
      <c r="V101" s="9"/>
      <c r="W101" s="9"/>
      <c r="X101" s="9"/>
      <c r="Y101" s="9"/>
      <c r="Z101" s="9"/>
      <c r="AA101" s="9"/>
      <c r="AB101" s="9"/>
      <c r="AC101" s="9"/>
      <c r="AD101" s="9"/>
      <c r="AE101" s="9"/>
    </row>
    <row r="102" s="9" customFormat="1" ht="24.96" customHeight="1">
      <c r="A102" s="9"/>
      <c r="B102" s="179"/>
      <c r="C102" s="180"/>
      <c r="D102" s="181" t="s">
        <v>1206</v>
      </c>
      <c r="E102" s="182"/>
      <c r="F102" s="182"/>
      <c r="G102" s="182"/>
      <c r="H102" s="182"/>
      <c r="I102" s="183">
        <f>Q198</f>
        <v>0</v>
      </c>
      <c r="J102" s="183">
        <f>R198</f>
        <v>0</v>
      </c>
      <c r="K102" s="183">
        <f>K198</f>
        <v>0</v>
      </c>
      <c r="L102" s="180"/>
      <c r="M102" s="184"/>
      <c r="S102" s="9"/>
      <c r="T102" s="9"/>
      <c r="U102" s="9"/>
      <c r="V102" s="9"/>
      <c r="W102" s="9"/>
      <c r="X102" s="9"/>
      <c r="Y102" s="9"/>
      <c r="Z102" s="9"/>
      <c r="AA102" s="9"/>
      <c r="AB102" s="9"/>
      <c r="AC102" s="9"/>
      <c r="AD102" s="9"/>
      <c r="AE102" s="9"/>
    </row>
    <row r="103" s="10" customFormat="1" ht="19.92" customHeight="1">
      <c r="A103" s="10"/>
      <c r="B103" s="185"/>
      <c r="C103" s="186"/>
      <c r="D103" s="187" t="s">
        <v>1207</v>
      </c>
      <c r="E103" s="188"/>
      <c r="F103" s="188"/>
      <c r="G103" s="188"/>
      <c r="H103" s="188"/>
      <c r="I103" s="189">
        <f>Q199</f>
        <v>0</v>
      </c>
      <c r="J103" s="189">
        <f>R199</f>
        <v>0</v>
      </c>
      <c r="K103" s="189">
        <f>K199</f>
        <v>0</v>
      </c>
      <c r="L103" s="186"/>
      <c r="M103" s="190"/>
      <c r="S103" s="10"/>
      <c r="T103" s="10"/>
      <c r="U103" s="10"/>
      <c r="V103" s="10"/>
      <c r="W103" s="10"/>
      <c r="X103" s="10"/>
      <c r="Y103" s="10"/>
      <c r="Z103" s="10"/>
      <c r="AA103" s="10"/>
      <c r="AB103" s="10"/>
      <c r="AC103" s="10"/>
      <c r="AD103" s="10"/>
      <c r="AE103" s="10"/>
    </row>
    <row r="104" s="10" customFormat="1" ht="19.92" customHeight="1">
      <c r="A104" s="10"/>
      <c r="B104" s="185"/>
      <c r="C104" s="186"/>
      <c r="D104" s="187" t="s">
        <v>1208</v>
      </c>
      <c r="E104" s="188"/>
      <c r="F104" s="188"/>
      <c r="G104" s="188"/>
      <c r="H104" s="188"/>
      <c r="I104" s="189">
        <f>Q202</f>
        <v>0</v>
      </c>
      <c r="J104" s="189">
        <f>R202</f>
        <v>0</v>
      </c>
      <c r="K104" s="189">
        <f>K202</f>
        <v>0</v>
      </c>
      <c r="L104" s="186"/>
      <c r="M104" s="190"/>
      <c r="S104" s="10"/>
      <c r="T104" s="10"/>
      <c r="U104" s="10"/>
      <c r="V104" s="10"/>
      <c r="W104" s="10"/>
      <c r="X104" s="10"/>
      <c r="Y104" s="10"/>
      <c r="Z104" s="10"/>
      <c r="AA104" s="10"/>
      <c r="AB104" s="10"/>
      <c r="AC104" s="10"/>
      <c r="AD104" s="10"/>
      <c r="AE104" s="10"/>
    </row>
    <row r="105" s="10" customFormat="1" ht="19.92" customHeight="1">
      <c r="A105" s="10"/>
      <c r="B105" s="185"/>
      <c r="C105" s="186"/>
      <c r="D105" s="187" t="s">
        <v>1209</v>
      </c>
      <c r="E105" s="188"/>
      <c r="F105" s="188"/>
      <c r="G105" s="188"/>
      <c r="H105" s="188"/>
      <c r="I105" s="189">
        <f>Q205</f>
        <v>0</v>
      </c>
      <c r="J105" s="189">
        <f>R205</f>
        <v>0</v>
      </c>
      <c r="K105" s="189">
        <f>K205</f>
        <v>0</v>
      </c>
      <c r="L105" s="186"/>
      <c r="M105" s="190"/>
      <c r="S105" s="10"/>
      <c r="T105" s="10"/>
      <c r="U105" s="10"/>
      <c r="V105" s="10"/>
      <c r="W105" s="10"/>
      <c r="X105" s="10"/>
      <c r="Y105" s="10"/>
      <c r="Z105" s="10"/>
      <c r="AA105" s="10"/>
      <c r="AB105" s="10"/>
      <c r="AC105" s="10"/>
      <c r="AD105" s="10"/>
      <c r="AE105" s="10"/>
    </row>
    <row r="106" s="2" customFormat="1" ht="21.84" customHeight="1">
      <c r="A106" s="37"/>
      <c r="B106" s="38"/>
      <c r="C106" s="39"/>
      <c r="D106" s="39"/>
      <c r="E106" s="39"/>
      <c r="F106" s="39"/>
      <c r="G106" s="39"/>
      <c r="H106" s="39"/>
      <c r="I106" s="39"/>
      <c r="J106" s="39"/>
      <c r="K106" s="39"/>
      <c r="L106" s="39"/>
      <c r="M106" s="62"/>
      <c r="S106" s="37"/>
      <c r="T106" s="37"/>
      <c r="U106" s="37"/>
      <c r="V106" s="37"/>
      <c r="W106" s="37"/>
      <c r="X106" s="37"/>
      <c r="Y106" s="37"/>
      <c r="Z106" s="37"/>
      <c r="AA106" s="37"/>
      <c r="AB106" s="37"/>
      <c r="AC106" s="37"/>
      <c r="AD106" s="37"/>
      <c r="AE106" s="37"/>
    </row>
    <row r="107" s="2" customFormat="1" ht="6.96" customHeight="1">
      <c r="A107" s="37"/>
      <c r="B107" s="65"/>
      <c r="C107" s="66"/>
      <c r="D107" s="66"/>
      <c r="E107" s="66"/>
      <c r="F107" s="66"/>
      <c r="G107" s="66"/>
      <c r="H107" s="66"/>
      <c r="I107" s="66"/>
      <c r="J107" s="66"/>
      <c r="K107" s="66"/>
      <c r="L107" s="66"/>
      <c r="M107" s="62"/>
      <c r="S107" s="37"/>
      <c r="T107" s="37"/>
      <c r="U107" s="37"/>
      <c r="V107" s="37"/>
      <c r="W107" s="37"/>
      <c r="X107" s="37"/>
      <c r="Y107" s="37"/>
      <c r="Z107" s="37"/>
      <c r="AA107" s="37"/>
      <c r="AB107" s="37"/>
      <c r="AC107" s="37"/>
      <c r="AD107" s="37"/>
      <c r="AE107" s="37"/>
    </row>
    <row r="111" s="2" customFormat="1" ht="6.96" customHeight="1">
      <c r="A111" s="37"/>
      <c r="B111" s="67"/>
      <c r="C111" s="68"/>
      <c r="D111" s="68"/>
      <c r="E111" s="68"/>
      <c r="F111" s="68"/>
      <c r="G111" s="68"/>
      <c r="H111" s="68"/>
      <c r="I111" s="68"/>
      <c r="J111" s="68"/>
      <c r="K111" s="68"/>
      <c r="L111" s="68"/>
      <c r="M111" s="62"/>
      <c r="S111" s="37"/>
      <c r="T111" s="37"/>
      <c r="U111" s="37"/>
      <c r="V111" s="37"/>
      <c r="W111" s="37"/>
      <c r="X111" s="37"/>
      <c r="Y111" s="37"/>
      <c r="Z111" s="37"/>
      <c r="AA111" s="37"/>
      <c r="AB111" s="37"/>
      <c r="AC111" s="37"/>
      <c r="AD111" s="37"/>
      <c r="AE111" s="37"/>
    </row>
    <row r="112" s="2" customFormat="1" ht="24.96" customHeight="1">
      <c r="A112" s="37"/>
      <c r="B112" s="38"/>
      <c r="C112" s="22" t="s">
        <v>124</v>
      </c>
      <c r="D112" s="39"/>
      <c r="E112" s="39"/>
      <c r="F112" s="39"/>
      <c r="G112" s="39"/>
      <c r="H112" s="39"/>
      <c r="I112" s="39"/>
      <c r="J112" s="39"/>
      <c r="K112" s="39"/>
      <c r="L112" s="39"/>
      <c r="M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39"/>
      <c r="M113" s="62"/>
      <c r="S113" s="37"/>
      <c r="T113" s="37"/>
      <c r="U113" s="37"/>
      <c r="V113" s="37"/>
      <c r="W113" s="37"/>
      <c r="X113" s="37"/>
      <c r="Y113" s="37"/>
      <c r="Z113" s="37"/>
      <c r="AA113" s="37"/>
      <c r="AB113" s="37"/>
      <c r="AC113" s="37"/>
      <c r="AD113" s="37"/>
      <c r="AE113" s="37"/>
    </row>
    <row r="114" s="2" customFormat="1" ht="12" customHeight="1">
      <c r="A114" s="37"/>
      <c r="B114" s="38"/>
      <c r="C114" s="31" t="s">
        <v>17</v>
      </c>
      <c r="D114" s="39"/>
      <c r="E114" s="39"/>
      <c r="F114" s="39"/>
      <c r="G114" s="39"/>
      <c r="H114" s="39"/>
      <c r="I114" s="39"/>
      <c r="J114" s="39"/>
      <c r="K114" s="39"/>
      <c r="L114" s="39"/>
      <c r="M114" s="62"/>
      <c r="S114" s="37"/>
      <c r="T114" s="37"/>
      <c r="U114" s="37"/>
      <c r="V114" s="37"/>
      <c r="W114" s="37"/>
      <c r="X114" s="37"/>
      <c r="Y114" s="37"/>
      <c r="Z114" s="37"/>
      <c r="AA114" s="37"/>
      <c r="AB114" s="37"/>
      <c r="AC114" s="37"/>
      <c r="AD114" s="37"/>
      <c r="AE114" s="37"/>
    </row>
    <row r="115" s="2" customFormat="1" ht="26.25" customHeight="1">
      <c r="A115" s="37"/>
      <c r="B115" s="38"/>
      <c r="C115" s="39"/>
      <c r="D115" s="39"/>
      <c r="E115" s="174" t="str">
        <f>E7</f>
        <v>Úprava uličního profilu Smetanovy ulice (úsek mezi ul. Chodská - Na Stráni)</v>
      </c>
      <c r="F115" s="31"/>
      <c r="G115" s="31"/>
      <c r="H115" s="31"/>
      <c r="I115" s="39"/>
      <c r="J115" s="39"/>
      <c r="K115" s="39"/>
      <c r="L115" s="39"/>
      <c r="M115" s="62"/>
      <c r="S115" s="37"/>
      <c r="T115" s="37"/>
      <c r="U115" s="37"/>
      <c r="V115" s="37"/>
      <c r="W115" s="37"/>
      <c r="X115" s="37"/>
      <c r="Y115" s="37"/>
      <c r="Z115" s="37"/>
      <c r="AA115" s="37"/>
      <c r="AB115" s="37"/>
      <c r="AC115" s="37"/>
      <c r="AD115" s="37"/>
      <c r="AE115" s="37"/>
    </row>
    <row r="116" s="2" customFormat="1" ht="12" customHeight="1">
      <c r="A116" s="37"/>
      <c r="B116" s="38"/>
      <c r="C116" s="31" t="s">
        <v>104</v>
      </c>
      <c r="D116" s="39"/>
      <c r="E116" s="39"/>
      <c r="F116" s="39"/>
      <c r="G116" s="39"/>
      <c r="H116" s="39"/>
      <c r="I116" s="39"/>
      <c r="J116" s="39"/>
      <c r="K116" s="39"/>
      <c r="L116" s="39"/>
      <c r="M116" s="62"/>
      <c r="S116" s="37"/>
      <c r="T116" s="37"/>
      <c r="U116" s="37"/>
      <c r="V116" s="37"/>
      <c r="W116" s="37"/>
      <c r="X116" s="37"/>
      <c r="Y116" s="37"/>
      <c r="Z116" s="37"/>
      <c r="AA116" s="37"/>
      <c r="AB116" s="37"/>
      <c r="AC116" s="37"/>
      <c r="AD116" s="37"/>
      <c r="AE116" s="37"/>
    </row>
    <row r="117" s="2" customFormat="1" ht="16.5" customHeight="1">
      <c r="A117" s="37"/>
      <c r="B117" s="38"/>
      <c r="C117" s="39"/>
      <c r="D117" s="39"/>
      <c r="E117" s="75" t="str">
        <f>E9</f>
        <v>SO 501 - Přeložka STL plynovodu</v>
      </c>
      <c r="F117" s="39"/>
      <c r="G117" s="39"/>
      <c r="H117" s="39"/>
      <c r="I117" s="39"/>
      <c r="J117" s="39"/>
      <c r="K117" s="39"/>
      <c r="L117" s="39"/>
      <c r="M117" s="62"/>
      <c r="S117" s="37"/>
      <c r="T117" s="37"/>
      <c r="U117" s="37"/>
      <c r="V117" s="37"/>
      <c r="W117" s="37"/>
      <c r="X117" s="37"/>
      <c r="Y117" s="37"/>
      <c r="Z117" s="37"/>
      <c r="AA117" s="37"/>
      <c r="AB117" s="37"/>
      <c r="AC117" s="37"/>
      <c r="AD117" s="37"/>
      <c r="AE117" s="37"/>
    </row>
    <row r="118" s="2" customFormat="1" ht="6.96" customHeight="1">
      <c r="A118" s="37"/>
      <c r="B118" s="38"/>
      <c r="C118" s="39"/>
      <c r="D118" s="39"/>
      <c r="E118" s="39"/>
      <c r="F118" s="39"/>
      <c r="G118" s="39"/>
      <c r="H118" s="39"/>
      <c r="I118" s="39"/>
      <c r="J118" s="39"/>
      <c r="K118" s="39"/>
      <c r="L118" s="39"/>
      <c r="M118" s="62"/>
      <c r="S118" s="37"/>
      <c r="T118" s="37"/>
      <c r="U118" s="37"/>
      <c r="V118" s="37"/>
      <c r="W118" s="37"/>
      <c r="X118" s="37"/>
      <c r="Y118" s="37"/>
      <c r="Z118" s="37"/>
      <c r="AA118" s="37"/>
      <c r="AB118" s="37"/>
      <c r="AC118" s="37"/>
      <c r="AD118" s="37"/>
      <c r="AE118" s="37"/>
    </row>
    <row r="119" s="2" customFormat="1" ht="12" customHeight="1">
      <c r="A119" s="37"/>
      <c r="B119" s="38"/>
      <c r="C119" s="31" t="s">
        <v>21</v>
      </c>
      <c r="D119" s="39"/>
      <c r="E119" s="39"/>
      <c r="F119" s="26" t="str">
        <f>F12</f>
        <v>Tachov</v>
      </c>
      <c r="G119" s="39"/>
      <c r="H119" s="39"/>
      <c r="I119" s="31" t="s">
        <v>22</v>
      </c>
      <c r="J119" s="78" t="str">
        <f>IF(J12="","",J12)</f>
        <v>7. 5. 2021</v>
      </c>
      <c r="K119" s="39"/>
      <c r="L119" s="39"/>
      <c r="M119" s="62"/>
      <c r="S119" s="37"/>
      <c r="T119" s="37"/>
      <c r="U119" s="37"/>
      <c r="V119" s="37"/>
      <c r="W119" s="37"/>
      <c r="X119" s="37"/>
      <c r="Y119" s="37"/>
      <c r="Z119" s="37"/>
      <c r="AA119" s="37"/>
      <c r="AB119" s="37"/>
      <c r="AC119" s="37"/>
      <c r="AD119" s="37"/>
      <c r="AE119" s="37"/>
    </row>
    <row r="120" s="2" customFormat="1" ht="6.96" customHeight="1">
      <c r="A120" s="37"/>
      <c r="B120" s="38"/>
      <c r="C120" s="39"/>
      <c r="D120" s="39"/>
      <c r="E120" s="39"/>
      <c r="F120" s="39"/>
      <c r="G120" s="39"/>
      <c r="H120" s="39"/>
      <c r="I120" s="39"/>
      <c r="J120" s="39"/>
      <c r="K120" s="39"/>
      <c r="L120" s="39"/>
      <c r="M120" s="62"/>
      <c r="S120" s="37"/>
      <c r="T120" s="37"/>
      <c r="U120" s="37"/>
      <c r="V120" s="37"/>
      <c r="W120" s="37"/>
      <c r="X120" s="37"/>
      <c r="Y120" s="37"/>
      <c r="Z120" s="37"/>
      <c r="AA120" s="37"/>
      <c r="AB120" s="37"/>
      <c r="AC120" s="37"/>
      <c r="AD120" s="37"/>
      <c r="AE120" s="37"/>
    </row>
    <row r="121" s="2" customFormat="1" ht="15.15" customHeight="1">
      <c r="A121" s="37"/>
      <c r="B121" s="38"/>
      <c r="C121" s="31" t="s">
        <v>24</v>
      </c>
      <c r="D121" s="39"/>
      <c r="E121" s="39"/>
      <c r="F121" s="26" t="str">
        <f>E15</f>
        <v>Město Tachov</v>
      </c>
      <c r="G121" s="39"/>
      <c r="H121" s="39"/>
      <c r="I121" s="31" t="s">
        <v>30</v>
      </c>
      <c r="J121" s="35" t="str">
        <f>E21</f>
        <v>KORECKÝ s.r.o.</v>
      </c>
      <c r="K121" s="39"/>
      <c r="L121" s="39"/>
      <c r="M121" s="62"/>
      <c r="S121" s="37"/>
      <c r="T121" s="37"/>
      <c r="U121" s="37"/>
      <c r="V121" s="37"/>
      <c r="W121" s="37"/>
      <c r="X121" s="37"/>
      <c r="Y121" s="37"/>
      <c r="Z121" s="37"/>
      <c r="AA121" s="37"/>
      <c r="AB121" s="37"/>
      <c r="AC121" s="37"/>
      <c r="AD121" s="37"/>
      <c r="AE121" s="37"/>
    </row>
    <row r="122" s="2" customFormat="1" ht="15.15" customHeight="1">
      <c r="A122" s="37"/>
      <c r="B122" s="38"/>
      <c r="C122" s="31" t="s">
        <v>28</v>
      </c>
      <c r="D122" s="39"/>
      <c r="E122" s="39"/>
      <c r="F122" s="26" t="str">
        <f>IF(E18="","",E18)</f>
        <v>Vyplň údaj</v>
      </c>
      <c r="G122" s="39"/>
      <c r="H122" s="39"/>
      <c r="I122" s="31" t="s">
        <v>32</v>
      </c>
      <c r="J122" s="35" t="str">
        <f>E24</f>
        <v>Pavel korecký</v>
      </c>
      <c r="K122" s="39"/>
      <c r="L122" s="39"/>
      <c r="M122" s="62"/>
      <c r="S122" s="37"/>
      <c r="T122" s="37"/>
      <c r="U122" s="37"/>
      <c r="V122" s="37"/>
      <c r="W122" s="37"/>
      <c r="X122" s="37"/>
      <c r="Y122" s="37"/>
      <c r="Z122" s="37"/>
      <c r="AA122" s="37"/>
      <c r="AB122" s="37"/>
      <c r="AC122" s="37"/>
      <c r="AD122" s="37"/>
      <c r="AE122" s="37"/>
    </row>
    <row r="123" s="2" customFormat="1" ht="10.32" customHeight="1">
      <c r="A123" s="37"/>
      <c r="B123" s="38"/>
      <c r="C123" s="39"/>
      <c r="D123" s="39"/>
      <c r="E123" s="39"/>
      <c r="F123" s="39"/>
      <c r="G123" s="39"/>
      <c r="H123" s="39"/>
      <c r="I123" s="39"/>
      <c r="J123" s="39"/>
      <c r="K123" s="39"/>
      <c r="L123" s="39"/>
      <c r="M123" s="62"/>
      <c r="S123" s="37"/>
      <c r="T123" s="37"/>
      <c r="U123" s="37"/>
      <c r="V123" s="37"/>
      <c r="W123" s="37"/>
      <c r="X123" s="37"/>
      <c r="Y123" s="37"/>
      <c r="Z123" s="37"/>
      <c r="AA123" s="37"/>
      <c r="AB123" s="37"/>
      <c r="AC123" s="37"/>
      <c r="AD123" s="37"/>
      <c r="AE123" s="37"/>
    </row>
    <row r="124" s="11" customFormat="1" ht="29.28" customHeight="1">
      <c r="A124" s="191"/>
      <c r="B124" s="192"/>
      <c r="C124" s="193" t="s">
        <v>125</v>
      </c>
      <c r="D124" s="194" t="s">
        <v>60</v>
      </c>
      <c r="E124" s="194" t="s">
        <v>56</v>
      </c>
      <c r="F124" s="194" t="s">
        <v>57</v>
      </c>
      <c r="G124" s="194" t="s">
        <v>126</v>
      </c>
      <c r="H124" s="194" t="s">
        <v>127</v>
      </c>
      <c r="I124" s="194" t="s">
        <v>128</v>
      </c>
      <c r="J124" s="194" t="s">
        <v>129</v>
      </c>
      <c r="K124" s="194" t="s">
        <v>112</v>
      </c>
      <c r="L124" s="195" t="s">
        <v>130</v>
      </c>
      <c r="M124" s="196"/>
      <c r="N124" s="99" t="s">
        <v>1</v>
      </c>
      <c r="O124" s="100" t="s">
        <v>39</v>
      </c>
      <c r="P124" s="100" t="s">
        <v>131</v>
      </c>
      <c r="Q124" s="100" t="s">
        <v>132</v>
      </c>
      <c r="R124" s="100" t="s">
        <v>133</v>
      </c>
      <c r="S124" s="100" t="s">
        <v>134</v>
      </c>
      <c r="T124" s="100" t="s">
        <v>135</v>
      </c>
      <c r="U124" s="100" t="s">
        <v>136</v>
      </c>
      <c r="V124" s="100" t="s">
        <v>137</v>
      </c>
      <c r="W124" s="100" t="s">
        <v>138</v>
      </c>
      <c r="X124" s="101" t="s">
        <v>139</v>
      </c>
      <c r="Y124" s="191"/>
      <c r="Z124" s="191"/>
      <c r="AA124" s="191"/>
      <c r="AB124" s="191"/>
      <c r="AC124" s="191"/>
      <c r="AD124" s="191"/>
      <c r="AE124" s="191"/>
    </row>
    <row r="125" s="2" customFormat="1" ht="22.8" customHeight="1">
      <c r="A125" s="37"/>
      <c r="B125" s="38"/>
      <c r="C125" s="106" t="s">
        <v>140</v>
      </c>
      <c r="D125" s="39"/>
      <c r="E125" s="39"/>
      <c r="F125" s="39"/>
      <c r="G125" s="39"/>
      <c r="H125" s="39"/>
      <c r="I125" s="39"/>
      <c r="J125" s="39"/>
      <c r="K125" s="197">
        <f>BK125</f>
        <v>0</v>
      </c>
      <c r="L125" s="39"/>
      <c r="M125" s="43"/>
      <c r="N125" s="102"/>
      <c r="O125" s="198"/>
      <c r="P125" s="103"/>
      <c r="Q125" s="199">
        <f>Q126+Q195+Q198</f>
        <v>0</v>
      </c>
      <c r="R125" s="199">
        <f>R126+R195+R198</f>
        <v>0</v>
      </c>
      <c r="S125" s="103"/>
      <c r="T125" s="200">
        <f>T126+T195+T198</f>
        <v>0</v>
      </c>
      <c r="U125" s="103"/>
      <c r="V125" s="200">
        <f>V126+V195+V198</f>
        <v>26.355734999999999</v>
      </c>
      <c r="W125" s="103"/>
      <c r="X125" s="201">
        <f>X126+X195+X198</f>
        <v>0</v>
      </c>
      <c r="Y125" s="37"/>
      <c r="Z125" s="37"/>
      <c r="AA125" s="37"/>
      <c r="AB125" s="37"/>
      <c r="AC125" s="37"/>
      <c r="AD125" s="37"/>
      <c r="AE125" s="37"/>
      <c r="AT125" s="16" t="s">
        <v>76</v>
      </c>
      <c r="AU125" s="16" t="s">
        <v>114</v>
      </c>
      <c r="BK125" s="202">
        <f>BK126+BK195+BK198</f>
        <v>0</v>
      </c>
    </row>
    <row r="126" s="12" customFormat="1" ht="25.92" customHeight="1">
      <c r="A126" s="12"/>
      <c r="B126" s="203"/>
      <c r="C126" s="204"/>
      <c r="D126" s="205" t="s">
        <v>76</v>
      </c>
      <c r="E126" s="206" t="s">
        <v>141</v>
      </c>
      <c r="F126" s="206" t="s">
        <v>142</v>
      </c>
      <c r="G126" s="204"/>
      <c r="H126" s="204"/>
      <c r="I126" s="207"/>
      <c r="J126" s="207"/>
      <c r="K126" s="208">
        <f>BK126</f>
        <v>0</v>
      </c>
      <c r="L126" s="204"/>
      <c r="M126" s="209"/>
      <c r="N126" s="210"/>
      <c r="O126" s="211"/>
      <c r="P126" s="211"/>
      <c r="Q126" s="212">
        <f>Q127+Q156+Q186</f>
        <v>0</v>
      </c>
      <c r="R126" s="212">
        <f>R127+R156+R186</f>
        <v>0</v>
      </c>
      <c r="S126" s="211"/>
      <c r="T126" s="213">
        <f>T127+T156+T186</f>
        <v>0</v>
      </c>
      <c r="U126" s="211"/>
      <c r="V126" s="213">
        <f>V127+V156+V186</f>
        <v>26.355734999999999</v>
      </c>
      <c r="W126" s="211"/>
      <c r="X126" s="214">
        <f>X127+X156+X186</f>
        <v>0</v>
      </c>
      <c r="Y126" s="12"/>
      <c r="Z126" s="12"/>
      <c r="AA126" s="12"/>
      <c r="AB126" s="12"/>
      <c r="AC126" s="12"/>
      <c r="AD126" s="12"/>
      <c r="AE126" s="12"/>
      <c r="AR126" s="215" t="s">
        <v>85</v>
      </c>
      <c r="AT126" s="216" t="s">
        <v>76</v>
      </c>
      <c r="AU126" s="216" t="s">
        <v>77</v>
      </c>
      <c r="AY126" s="215" t="s">
        <v>143</v>
      </c>
      <c r="BK126" s="217">
        <f>BK127+BK156+BK186</f>
        <v>0</v>
      </c>
    </row>
    <row r="127" s="12" customFormat="1" ht="22.8" customHeight="1">
      <c r="A127" s="12"/>
      <c r="B127" s="203"/>
      <c r="C127" s="204"/>
      <c r="D127" s="205" t="s">
        <v>76</v>
      </c>
      <c r="E127" s="218" t="s">
        <v>85</v>
      </c>
      <c r="F127" s="218" t="s">
        <v>144</v>
      </c>
      <c r="G127" s="204"/>
      <c r="H127" s="204"/>
      <c r="I127" s="207"/>
      <c r="J127" s="207"/>
      <c r="K127" s="219">
        <f>BK127</f>
        <v>0</v>
      </c>
      <c r="L127" s="204"/>
      <c r="M127" s="209"/>
      <c r="N127" s="210"/>
      <c r="O127" s="211"/>
      <c r="P127" s="211"/>
      <c r="Q127" s="212">
        <f>SUM(Q128:Q155)</f>
        <v>0</v>
      </c>
      <c r="R127" s="212">
        <f>SUM(R128:R155)</f>
        <v>0</v>
      </c>
      <c r="S127" s="211"/>
      <c r="T127" s="213">
        <f>SUM(T128:T155)</f>
        <v>0</v>
      </c>
      <c r="U127" s="211"/>
      <c r="V127" s="213">
        <f>SUM(V128:V155)</f>
        <v>26.306075</v>
      </c>
      <c r="W127" s="211"/>
      <c r="X127" s="214">
        <f>SUM(X128:X155)</f>
        <v>0</v>
      </c>
      <c r="Y127" s="12"/>
      <c r="Z127" s="12"/>
      <c r="AA127" s="12"/>
      <c r="AB127" s="12"/>
      <c r="AC127" s="12"/>
      <c r="AD127" s="12"/>
      <c r="AE127" s="12"/>
      <c r="AR127" s="215" t="s">
        <v>85</v>
      </c>
      <c r="AT127" s="216" t="s">
        <v>76</v>
      </c>
      <c r="AU127" s="216" t="s">
        <v>85</v>
      </c>
      <c r="AY127" s="215" t="s">
        <v>143</v>
      </c>
      <c r="BK127" s="217">
        <f>SUM(BK128:BK155)</f>
        <v>0</v>
      </c>
    </row>
    <row r="128" s="2" customFormat="1">
      <c r="A128" s="37"/>
      <c r="B128" s="38"/>
      <c r="C128" s="220" t="s">
        <v>85</v>
      </c>
      <c r="D128" s="220" t="s">
        <v>145</v>
      </c>
      <c r="E128" s="221" t="s">
        <v>1210</v>
      </c>
      <c r="F128" s="222" t="s">
        <v>1211</v>
      </c>
      <c r="G128" s="223" t="s">
        <v>223</v>
      </c>
      <c r="H128" s="224">
        <v>36.479999999999997</v>
      </c>
      <c r="I128" s="225"/>
      <c r="J128" s="225"/>
      <c r="K128" s="226">
        <f>ROUND(P128*H128,2)</f>
        <v>0</v>
      </c>
      <c r="L128" s="222" t="s">
        <v>424</v>
      </c>
      <c r="M128" s="43"/>
      <c r="N128" s="227" t="s">
        <v>1</v>
      </c>
      <c r="O128" s="228" t="s">
        <v>40</v>
      </c>
      <c r="P128" s="229">
        <f>I128+J128</f>
        <v>0</v>
      </c>
      <c r="Q128" s="229">
        <f>ROUND(I128*H128,2)</f>
        <v>0</v>
      </c>
      <c r="R128" s="229">
        <f>ROUND(J128*H128,2)</f>
        <v>0</v>
      </c>
      <c r="S128" s="90"/>
      <c r="T128" s="230">
        <f>S128*H128</f>
        <v>0</v>
      </c>
      <c r="U128" s="230">
        <v>0</v>
      </c>
      <c r="V128" s="230">
        <f>U128*H128</f>
        <v>0</v>
      </c>
      <c r="W128" s="230">
        <v>0</v>
      </c>
      <c r="X128" s="231">
        <f>W128*H128</f>
        <v>0</v>
      </c>
      <c r="Y128" s="37"/>
      <c r="Z128" s="37"/>
      <c r="AA128" s="37"/>
      <c r="AB128" s="37"/>
      <c r="AC128" s="37"/>
      <c r="AD128" s="37"/>
      <c r="AE128" s="37"/>
      <c r="AR128" s="232" t="s">
        <v>150</v>
      </c>
      <c r="AT128" s="232" t="s">
        <v>145</v>
      </c>
      <c r="AU128" s="232" t="s">
        <v>87</v>
      </c>
      <c r="AY128" s="16" t="s">
        <v>143</v>
      </c>
      <c r="BE128" s="233">
        <f>IF(O128="základní",K128,0)</f>
        <v>0</v>
      </c>
      <c r="BF128" s="233">
        <f>IF(O128="snížená",K128,0)</f>
        <v>0</v>
      </c>
      <c r="BG128" s="233">
        <f>IF(O128="zákl. přenesená",K128,0)</f>
        <v>0</v>
      </c>
      <c r="BH128" s="233">
        <f>IF(O128="sníž. přenesená",K128,0)</f>
        <v>0</v>
      </c>
      <c r="BI128" s="233">
        <f>IF(O128="nulová",K128,0)</f>
        <v>0</v>
      </c>
      <c r="BJ128" s="16" t="s">
        <v>85</v>
      </c>
      <c r="BK128" s="233">
        <f>ROUND(P128*H128,2)</f>
        <v>0</v>
      </c>
      <c r="BL128" s="16" t="s">
        <v>150</v>
      </c>
      <c r="BM128" s="232" t="s">
        <v>1212</v>
      </c>
    </row>
    <row r="129" s="2" customFormat="1">
      <c r="A129" s="37"/>
      <c r="B129" s="38"/>
      <c r="C129" s="39"/>
      <c r="D129" s="234" t="s">
        <v>152</v>
      </c>
      <c r="E129" s="39"/>
      <c r="F129" s="235" t="s">
        <v>1213</v>
      </c>
      <c r="G129" s="39"/>
      <c r="H129" s="39"/>
      <c r="I129" s="236"/>
      <c r="J129" s="236"/>
      <c r="K129" s="39"/>
      <c r="L129" s="39"/>
      <c r="M129" s="43"/>
      <c r="N129" s="237"/>
      <c r="O129" s="238"/>
      <c r="P129" s="90"/>
      <c r="Q129" s="90"/>
      <c r="R129" s="90"/>
      <c r="S129" s="90"/>
      <c r="T129" s="90"/>
      <c r="U129" s="90"/>
      <c r="V129" s="90"/>
      <c r="W129" s="90"/>
      <c r="X129" s="91"/>
      <c r="Y129" s="37"/>
      <c r="Z129" s="37"/>
      <c r="AA129" s="37"/>
      <c r="AB129" s="37"/>
      <c r="AC129" s="37"/>
      <c r="AD129" s="37"/>
      <c r="AE129" s="37"/>
      <c r="AT129" s="16" t="s">
        <v>152</v>
      </c>
      <c r="AU129" s="16" t="s">
        <v>87</v>
      </c>
    </row>
    <row r="130" s="2" customFormat="1">
      <c r="A130" s="37"/>
      <c r="B130" s="38"/>
      <c r="C130" s="220" t="s">
        <v>87</v>
      </c>
      <c r="D130" s="220" t="s">
        <v>145</v>
      </c>
      <c r="E130" s="221" t="s">
        <v>1214</v>
      </c>
      <c r="F130" s="222" t="s">
        <v>1215</v>
      </c>
      <c r="G130" s="223" t="s">
        <v>223</v>
      </c>
      <c r="H130" s="224">
        <v>7.2000000000000002</v>
      </c>
      <c r="I130" s="225"/>
      <c r="J130" s="225"/>
      <c r="K130" s="226">
        <f>ROUND(P130*H130,2)</f>
        <v>0</v>
      </c>
      <c r="L130" s="222" t="s">
        <v>1216</v>
      </c>
      <c r="M130" s="43"/>
      <c r="N130" s="227" t="s">
        <v>1</v>
      </c>
      <c r="O130" s="228" t="s">
        <v>40</v>
      </c>
      <c r="P130" s="229">
        <f>I130+J130</f>
        <v>0</v>
      </c>
      <c r="Q130" s="229">
        <f>ROUND(I130*H130,2)</f>
        <v>0</v>
      </c>
      <c r="R130" s="229">
        <f>ROUND(J130*H130,2)</f>
        <v>0</v>
      </c>
      <c r="S130" s="90"/>
      <c r="T130" s="230">
        <f>S130*H130</f>
        <v>0</v>
      </c>
      <c r="U130" s="230">
        <v>0</v>
      </c>
      <c r="V130" s="230">
        <f>U130*H130</f>
        <v>0</v>
      </c>
      <c r="W130" s="230">
        <v>0</v>
      </c>
      <c r="X130" s="231">
        <f>W130*H130</f>
        <v>0</v>
      </c>
      <c r="Y130" s="37"/>
      <c r="Z130" s="37"/>
      <c r="AA130" s="37"/>
      <c r="AB130" s="37"/>
      <c r="AC130" s="37"/>
      <c r="AD130" s="37"/>
      <c r="AE130" s="37"/>
      <c r="AR130" s="232" t="s">
        <v>150</v>
      </c>
      <c r="AT130" s="232" t="s">
        <v>145</v>
      </c>
      <c r="AU130" s="232" t="s">
        <v>87</v>
      </c>
      <c r="AY130" s="16" t="s">
        <v>143</v>
      </c>
      <c r="BE130" s="233">
        <f>IF(O130="základní",K130,0)</f>
        <v>0</v>
      </c>
      <c r="BF130" s="233">
        <f>IF(O130="snížená",K130,0)</f>
        <v>0</v>
      </c>
      <c r="BG130" s="233">
        <f>IF(O130="zákl. přenesená",K130,0)</f>
        <v>0</v>
      </c>
      <c r="BH130" s="233">
        <f>IF(O130="sníž. přenesená",K130,0)</f>
        <v>0</v>
      </c>
      <c r="BI130" s="233">
        <f>IF(O130="nulová",K130,0)</f>
        <v>0</v>
      </c>
      <c r="BJ130" s="16" t="s">
        <v>85</v>
      </c>
      <c r="BK130" s="233">
        <f>ROUND(P130*H130,2)</f>
        <v>0</v>
      </c>
      <c r="BL130" s="16" t="s">
        <v>150</v>
      </c>
      <c r="BM130" s="232" t="s">
        <v>1217</v>
      </c>
    </row>
    <row r="131" s="2" customFormat="1">
      <c r="A131" s="37"/>
      <c r="B131" s="38"/>
      <c r="C131" s="39"/>
      <c r="D131" s="234" t="s">
        <v>152</v>
      </c>
      <c r="E131" s="39"/>
      <c r="F131" s="235" t="s">
        <v>1215</v>
      </c>
      <c r="G131" s="39"/>
      <c r="H131" s="39"/>
      <c r="I131" s="236"/>
      <c r="J131" s="236"/>
      <c r="K131" s="39"/>
      <c r="L131" s="39"/>
      <c r="M131" s="43"/>
      <c r="N131" s="237"/>
      <c r="O131" s="238"/>
      <c r="P131" s="90"/>
      <c r="Q131" s="90"/>
      <c r="R131" s="90"/>
      <c r="S131" s="90"/>
      <c r="T131" s="90"/>
      <c r="U131" s="90"/>
      <c r="V131" s="90"/>
      <c r="W131" s="90"/>
      <c r="X131" s="91"/>
      <c r="Y131" s="37"/>
      <c r="Z131" s="37"/>
      <c r="AA131" s="37"/>
      <c r="AB131" s="37"/>
      <c r="AC131" s="37"/>
      <c r="AD131" s="37"/>
      <c r="AE131" s="37"/>
      <c r="AT131" s="16" t="s">
        <v>152</v>
      </c>
      <c r="AU131" s="16" t="s">
        <v>87</v>
      </c>
    </row>
    <row r="132" s="2" customFormat="1">
      <c r="A132" s="37"/>
      <c r="B132" s="38"/>
      <c r="C132" s="220" t="s">
        <v>163</v>
      </c>
      <c r="D132" s="220" t="s">
        <v>145</v>
      </c>
      <c r="E132" s="221" t="s">
        <v>1218</v>
      </c>
      <c r="F132" s="222" t="s">
        <v>1219</v>
      </c>
      <c r="G132" s="223" t="s">
        <v>148</v>
      </c>
      <c r="H132" s="224">
        <v>114.375</v>
      </c>
      <c r="I132" s="225"/>
      <c r="J132" s="225"/>
      <c r="K132" s="226">
        <f>ROUND(P132*H132,2)</f>
        <v>0</v>
      </c>
      <c r="L132" s="222" t="s">
        <v>424</v>
      </c>
      <c r="M132" s="43"/>
      <c r="N132" s="227" t="s">
        <v>1</v>
      </c>
      <c r="O132" s="228" t="s">
        <v>40</v>
      </c>
      <c r="P132" s="229">
        <f>I132+J132</f>
        <v>0</v>
      </c>
      <c r="Q132" s="229">
        <f>ROUND(I132*H132,2)</f>
        <v>0</v>
      </c>
      <c r="R132" s="229">
        <f>ROUND(J132*H132,2)</f>
        <v>0</v>
      </c>
      <c r="S132" s="90"/>
      <c r="T132" s="230">
        <f>S132*H132</f>
        <v>0</v>
      </c>
      <c r="U132" s="230">
        <v>0.00084000000000000003</v>
      </c>
      <c r="V132" s="230">
        <f>U132*H132</f>
        <v>0.096075000000000008</v>
      </c>
      <c r="W132" s="230">
        <v>0</v>
      </c>
      <c r="X132" s="231">
        <f>W132*H132</f>
        <v>0</v>
      </c>
      <c r="Y132" s="37"/>
      <c r="Z132" s="37"/>
      <c r="AA132" s="37"/>
      <c r="AB132" s="37"/>
      <c r="AC132" s="37"/>
      <c r="AD132" s="37"/>
      <c r="AE132" s="37"/>
      <c r="AR132" s="232" t="s">
        <v>150</v>
      </c>
      <c r="AT132" s="232" t="s">
        <v>145</v>
      </c>
      <c r="AU132" s="232" t="s">
        <v>87</v>
      </c>
      <c r="AY132" s="16" t="s">
        <v>143</v>
      </c>
      <c r="BE132" s="233">
        <f>IF(O132="základní",K132,0)</f>
        <v>0</v>
      </c>
      <c r="BF132" s="233">
        <f>IF(O132="snížená",K132,0)</f>
        <v>0</v>
      </c>
      <c r="BG132" s="233">
        <f>IF(O132="zákl. přenesená",K132,0)</f>
        <v>0</v>
      </c>
      <c r="BH132" s="233">
        <f>IF(O132="sníž. přenesená",K132,0)</f>
        <v>0</v>
      </c>
      <c r="BI132" s="233">
        <f>IF(O132="nulová",K132,0)</f>
        <v>0</v>
      </c>
      <c r="BJ132" s="16" t="s">
        <v>85</v>
      </c>
      <c r="BK132" s="233">
        <f>ROUND(P132*H132,2)</f>
        <v>0</v>
      </c>
      <c r="BL132" s="16" t="s">
        <v>150</v>
      </c>
      <c r="BM132" s="232" t="s">
        <v>1220</v>
      </c>
    </row>
    <row r="133" s="2" customFormat="1">
      <c r="A133" s="37"/>
      <c r="B133" s="38"/>
      <c r="C133" s="39"/>
      <c r="D133" s="234" t="s">
        <v>152</v>
      </c>
      <c r="E133" s="39"/>
      <c r="F133" s="235" t="s">
        <v>1221</v>
      </c>
      <c r="G133" s="39"/>
      <c r="H133" s="39"/>
      <c r="I133" s="236"/>
      <c r="J133" s="236"/>
      <c r="K133" s="39"/>
      <c r="L133" s="39"/>
      <c r="M133" s="43"/>
      <c r="N133" s="237"/>
      <c r="O133" s="238"/>
      <c r="P133" s="90"/>
      <c r="Q133" s="90"/>
      <c r="R133" s="90"/>
      <c r="S133" s="90"/>
      <c r="T133" s="90"/>
      <c r="U133" s="90"/>
      <c r="V133" s="90"/>
      <c r="W133" s="90"/>
      <c r="X133" s="91"/>
      <c r="Y133" s="37"/>
      <c r="Z133" s="37"/>
      <c r="AA133" s="37"/>
      <c r="AB133" s="37"/>
      <c r="AC133" s="37"/>
      <c r="AD133" s="37"/>
      <c r="AE133" s="37"/>
      <c r="AT133" s="16" t="s">
        <v>152</v>
      </c>
      <c r="AU133" s="16" t="s">
        <v>87</v>
      </c>
    </row>
    <row r="134" s="13" customFormat="1">
      <c r="A134" s="13"/>
      <c r="B134" s="240"/>
      <c r="C134" s="241"/>
      <c r="D134" s="234" t="s">
        <v>236</v>
      </c>
      <c r="E134" s="242" t="s">
        <v>1</v>
      </c>
      <c r="F134" s="243" t="s">
        <v>1222</v>
      </c>
      <c r="G134" s="241"/>
      <c r="H134" s="244">
        <v>54.899999999999999</v>
      </c>
      <c r="I134" s="245"/>
      <c r="J134" s="245"/>
      <c r="K134" s="241"/>
      <c r="L134" s="241"/>
      <c r="M134" s="246"/>
      <c r="N134" s="247"/>
      <c r="O134" s="248"/>
      <c r="P134" s="248"/>
      <c r="Q134" s="248"/>
      <c r="R134" s="248"/>
      <c r="S134" s="248"/>
      <c r="T134" s="248"/>
      <c r="U134" s="248"/>
      <c r="V134" s="248"/>
      <c r="W134" s="248"/>
      <c r="X134" s="249"/>
      <c r="Y134" s="13"/>
      <c r="Z134" s="13"/>
      <c r="AA134" s="13"/>
      <c r="AB134" s="13"/>
      <c r="AC134" s="13"/>
      <c r="AD134" s="13"/>
      <c r="AE134" s="13"/>
      <c r="AT134" s="250" t="s">
        <v>236</v>
      </c>
      <c r="AU134" s="250" t="s">
        <v>87</v>
      </c>
      <c r="AV134" s="13" t="s">
        <v>87</v>
      </c>
      <c r="AW134" s="13" t="s">
        <v>5</v>
      </c>
      <c r="AX134" s="13" t="s">
        <v>77</v>
      </c>
      <c r="AY134" s="250" t="s">
        <v>143</v>
      </c>
    </row>
    <row r="135" s="13" customFormat="1">
      <c r="A135" s="13"/>
      <c r="B135" s="240"/>
      <c r="C135" s="241"/>
      <c r="D135" s="234" t="s">
        <v>236</v>
      </c>
      <c r="E135" s="242" t="s">
        <v>1</v>
      </c>
      <c r="F135" s="243" t="s">
        <v>1223</v>
      </c>
      <c r="G135" s="241"/>
      <c r="H135" s="244">
        <v>15.25</v>
      </c>
      <c r="I135" s="245"/>
      <c r="J135" s="245"/>
      <c r="K135" s="241"/>
      <c r="L135" s="241"/>
      <c r="M135" s="246"/>
      <c r="N135" s="247"/>
      <c r="O135" s="248"/>
      <c r="P135" s="248"/>
      <c r="Q135" s="248"/>
      <c r="R135" s="248"/>
      <c r="S135" s="248"/>
      <c r="T135" s="248"/>
      <c r="U135" s="248"/>
      <c r="V135" s="248"/>
      <c r="W135" s="248"/>
      <c r="X135" s="249"/>
      <c r="Y135" s="13"/>
      <c r="Z135" s="13"/>
      <c r="AA135" s="13"/>
      <c r="AB135" s="13"/>
      <c r="AC135" s="13"/>
      <c r="AD135" s="13"/>
      <c r="AE135" s="13"/>
      <c r="AT135" s="250" t="s">
        <v>236</v>
      </c>
      <c r="AU135" s="250" t="s">
        <v>87</v>
      </c>
      <c r="AV135" s="13" t="s">
        <v>87</v>
      </c>
      <c r="AW135" s="13" t="s">
        <v>5</v>
      </c>
      <c r="AX135" s="13" t="s">
        <v>77</v>
      </c>
      <c r="AY135" s="250" t="s">
        <v>143</v>
      </c>
    </row>
    <row r="136" s="13" customFormat="1">
      <c r="A136" s="13"/>
      <c r="B136" s="240"/>
      <c r="C136" s="241"/>
      <c r="D136" s="234" t="s">
        <v>236</v>
      </c>
      <c r="E136" s="242" t="s">
        <v>1</v>
      </c>
      <c r="F136" s="243" t="s">
        <v>1224</v>
      </c>
      <c r="G136" s="241"/>
      <c r="H136" s="244">
        <v>19.824999999999999</v>
      </c>
      <c r="I136" s="245"/>
      <c r="J136" s="245"/>
      <c r="K136" s="241"/>
      <c r="L136" s="241"/>
      <c r="M136" s="246"/>
      <c r="N136" s="247"/>
      <c r="O136" s="248"/>
      <c r="P136" s="248"/>
      <c r="Q136" s="248"/>
      <c r="R136" s="248"/>
      <c r="S136" s="248"/>
      <c r="T136" s="248"/>
      <c r="U136" s="248"/>
      <c r="V136" s="248"/>
      <c r="W136" s="248"/>
      <c r="X136" s="249"/>
      <c r="Y136" s="13"/>
      <c r="Z136" s="13"/>
      <c r="AA136" s="13"/>
      <c r="AB136" s="13"/>
      <c r="AC136" s="13"/>
      <c r="AD136" s="13"/>
      <c r="AE136" s="13"/>
      <c r="AT136" s="250" t="s">
        <v>236</v>
      </c>
      <c r="AU136" s="250" t="s">
        <v>87</v>
      </c>
      <c r="AV136" s="13" t="s">
        <v>87</v>
      </c>
      <c r="AW136" s="13" t="s">
        <v>5</v>
      </c>
      <c r="AX136" s="13" t="s">
        <v>77</v>
      </c>
      <c r="AY136" s="250" t="s">
        <v>143</v>
      </c>
    </row>
    <row r="137" s="13" customFormat="1">
      <c r="A137" s="13"/>
      <c r="B137" s="240"/>
      <c r="C137" s="241"/>
      <c r="D137" s="234" t="s">
        <v>236</v>
      </c>
      <c r="E137" s="242" t="s">
        <v>1</v>
      </c>
      <c r="F137" s="243" t="s">
        <v>1225</v>
      </c>
      <c r="G137" s="241"/>
      <c r="H137" s="244">
        <v>24.399999999999999</v>
      </c>
      <c r="I137" s="245"/>
      <c r="J137" s="245"/>
      <c r="K137" s="241"/>
      <c r="L137" s="241"/>
      <c r="M137" s="246"/>
      <c r="N137" s="247"/>
      <c r="O137" s="248"/>
      <c r="P137" s="248"/>
      <c r="Q137" s="248"/>
      <c r="R137" s="248"/>
      <c r="S137" s="248"/>
      <c r="T137" s="248"/>
      <c r="U137" s="248"/>
      <c r="V137" s="248"/>
      <c r="W137" s="248"/>
      <c r="X137" s="249"/>
      <c r="Y137" s="13"/>
      <c r="Z137" s="13"/>
      <c r="AA137" s="13"/>
      <c r="AB137" s="13"/>
      <c r="AC137" s="13"/>
      <c r="AD137" s="13"/>
      <c r="AE137" s="13"/>
      <c r="AT137" s="250" t="s">
        <v>236</v>
      </c>
      <c r="AU137" s="250" t="s">
        <v>87</v>
      </c>
      <c r="AV137" s="13" t="s">
        <v>87</v>
      </c>
      <c r="AW137" s="13" t="s">
        <v>5</v>
      </c>
      <c r="AX137" s="13" t="s">
        <v>77</v>
      </c>
      <c r="AY137" s="250" t="s">
        <v>143</v>
      </c>
    </row>
    <row r="138" s="14" customFormat="1">
      <c r="A138" s="14"/>
      <c r="B138" s="251"/>
      <c r="C138" s="252"/>
      <c r="D138" s="234" t="s">
        <v>236</v>
      </c>
      <c r="E138" s="253" t="s">
        <v>1</v>
      </c>
      <c r="F138" s="254" t="s">
        <v>253</v>
      </c>
      <c r="G138" s="252"/>
      <c r="H138" s="255">
        <v>114.375</v>
      </c>
      <c r="I138" s="256"/>
      <c r="J138" s="256"/>
      <c r="K138" s="252"/>
      <c r="L138" s="252"/>
      <c r="M138" s="257"/>
      <c r="N138" s="258"/>
      <c r="O138" s="259"/>
      <c r="P138" s="259"/>
      <c r="Q138" s="259"/>
      <c r="R138" s="259"/>
      <c r="S138" s="259"/>
      <c r="T138" s="259"/>
      <c r="U138" s="259"/>
      <c r="V138" s="259"/>
      <c r="W138" s="259"/>
      <c r="X138" s="260"/>
      <c r="Y138" s="14"/>
      <c r="Z138" s="14"/>
      <c r="AA138" s="14"/>
      <c r="AB138" s="14"/>
      <c r="AC138" s="14"/>
      <c r="AD138" s="14"/>
      <c r="AE138" s="14"/>
      <c r="AT138" s="261" t="s">
        <v>236</v>
      </c>
      <c r="AU138" s="261" t="s">
        <v>87</v>
      </c>
      <c r="AV138" s="14" t="s">
        <v>150</v>
      </c>
      <c r="AW138" s="14" t="s">
        <v>5</v>
      </c>
      <c r="AX138" s="14" t="s">
        <v>85</v>
      </c>
      <c r="AY138" s="261" t="s">
        <v>143</v>
      </c>
    </row>
    <row r="139" s="2" customFormat="1">
      <c r="A139" s="37"/>
      <c r="B139" s="38"/>
      <c r="C139" s="220" t="s">
        <v>150</v>
      </c>
      <c r="D139" s="220" t="s">
        <v>145</v>
      </c>
      <c r="E139" s="221" t="s">
        <v>1226</v>
      </c>
      <c r="F139" s="222" t="s">
        <v>1227</v>
      </c>
      <c r="G139" s="223" t="s">
        <v>148</v>
      </c>
      <c r="H139" s="224">
        <v>114.375</v>
      </c>
      <c r="I139" s="225"/>
      <c r="J139" s="225"/>
      <c r="K139" s="226">
        <f>ROUND(P139*H139,2)</f>
        <v>0</v>
      </c>
      <c r="L139" s="222" t="s">
        <v>424</v>
      </c>
      <c r="M139" s="43"/>
      <c r="N139" s="227" t="s">
        <v>1</v>
      </c>
      <c r="O139" s="228" t="s">
        <v>40</v>
      </c>
      <c r="P139" s="229">
        <f>I139+J139</f>
        <v>0</v>
      </c>
      <c r="Q139" s="229">
        <f>ROUND(I139*H139,2)</f>
        <v>0</v>
      </c>
      <c r="R139" s="229">
        <f>ROUND(J139*H139,2)</f>
        <v>0</v>
      </c>
      <c r="S139" s="90"/>
      <c r="T139" s="230">
        <f>S139*H139</f>
        <v>0</v>
      </c>
      <c r="U139" s="230">
        <v>0</v>
      </c>
      <c r="V139" s="230">
        <f>U139*H139</f>
        <v>0</v>
      </c>
      <c r="W139" s="230">
        <v>0</v>
      </c>
      <c r="X139" s="231">
        <f>W139*H139</f>
        <v>0</v>
      </c>
      <c r="Y139" s="37"/>
      <c r="Z139" s="37"/>
      <c r="AA139" s="37"/>
      <c r="AB139" s="37"/>
      <c r="AC139" s="37"/>
      <c r="AD139" s="37"/>
      <c r="AE139" s="37"/>
      <c r="AR139" s="232" t="s">
        <v>150</v>
      </c>
      <c r="AT139" s="232" t="s">
        <v>145</v>
      </c>
      <c r="AU139" s="232" t="s">
        <v>87</v>
      </c>
      <c r="AY139" s="16" t="s">
        <v>143</v>
      </c>
      <c r="BE139" s="233">
        <f>IF(O139="základní",K139,0)</f>
        <v>0</v>
      </c>
      <c r="BF139" s="233">
        <f>IF(O139="snížená",K139,0)</f>
        <v>0</v>
      </c>
      <c r="BG139" s="233">
        <f>IF(O139="zákl. přenesená",K139,0)</f>
        <v>0</v>
      </c>
      <c r="BH139" s="233">
        <f>IF(O139="sníž. přenesená",K139,0)</f>
        <v>0</v>
      </c>
      <c r="BI139" s="233">
        <f>IF(O139="nulová",K139,0)</f>
        <v>0</v>
      </c>
      <c r="BJ139" s="16" t="s">
        <v>85</v>
      </c>
      <c r="BK139" s="233">
        <f>ROUND(P139*H139,2)</f>
        <v>0</v>
      </c>
      <c r="BL139" s="16" t="s">
        <v>150</v>
      </c>
      <c r="BM139" s="232" t="s">
        <v>1228</v>
      </c>
    </row>
    <row r="140" s="2" customFormat="1">
      <c r="A140" s="37"/>
      <c r="B140" s="38"/>
      <c r="C140" s="39"/>
      <c r="D140" s="234" t="s">
        <v>152</v>
      </c>
      <c r="E140" s="39"/>
      <c r="F140" s="235" t="s">
        <v>1229</v>
      </c>
      <c r="G140" s="39"/>
      <c r="H140" s="39"/>
      <c r="I140" s="236"/>
      <c r="J140" s="236"/>
      <c r="K140" s="39"/>
      <c r="L140" s="39"/>
      <c r="M140" s="43"/>
      <c r="N140" s="237"/>
      <c r="O140" s="238"/>
      <c r="P140" s="90"/>
      <c r="Q140" s="90"/>
      <c r="R140" s="90"/>
      <c r="S140" s="90"/>
      <c r="T140" s="90"/>
      <c r="U140" s="90"/>
      <c r="V140" s="90"/>
      <c r="W140" s="90"/>
      <c r="X140" s="91"/>
      <c r="Y140" s="37"/>
      <c r="Z140" s="37"/>
      <c r="AA140" s="37"/>
      <c r="AB140" s="37"/>
      <c r="AC140" s="37"/>
      <c r="AD140" s="37"/>
      <c r="AE140" s="37"/>
      <c r="AT140" s="16" t="s">
        <v>152</v>
      </c>
      <c r="AU140" s="16" t="s">
        <v>87</v>
      </c>
    </row>
    <row r="141" s="13" customFormat="1">
      <c r="A141" s="13"/>
      <c r="B141" s="240"/>
      <c r="C141" s="241"/>
      <c r="D141" s="234" t="s">
        <v>236</v>
      </c>
      <c r="E141" s="242" t="s">
        <v>1</v>
      </c>
      <c r="F141" s="243" t="s">
        <v>1230</v>
      </c>
      <c r="G141" s="241"/>
      <c r="H141" s="244">
        <v>114.375</v>
      </c>
      <c r="I141" s="245"/>
      <c r="J141" s="245"/>
      <c r="K141" s="241"/>
      <c r="L141" s="241"/>
      <c r="M141" s="246"/>
      <c r="N141" s="247"/>
      <c r="O141" s="248"/>
      <c r="P141" s="248"/>
      <c r="Q141" s="248"/>
      <c r="R141" s="248"/>
      <c r="S141" s="248"/>
      <c r="T141" s="248"/>
      <c r="U141" s="248"/>
      <c r="V141" s="248"/>
      <c r="W141" s="248"/>
      <c r="X141" s="249"/>
      <c r="Y141" s="13"/>
      <c r="Z141" s="13"/>
      <c r="AA141" s="13"/>
      <c r="AB141" s="13"/>
      <c r="AC141" s="13"/>
      <c r="AD141" s="13"/>
      <c r="AE141" s="13"/>
      <c r="AT141" s="250" t="s">
        <v>236</v>
      </c>
      <c r="AU141" s="250" t="s">
        <v>87</v>
      </c>
      <c r="AV141" s="13" t="s">
        <v>87</v>
      </c>
      <c r="AW141" s="13" t="s">
        <v>5</v>
      </c>
      <c r="AX141" s="13" t="s">
        <v>85</v>
      </c>
      <c r="AY141" s="250" t="s">
        <v>143</v>
      </c>
    </row>
    <row r="142" s="2" customFormat="1">
      <c r="A142" s="37"/>
      <c r="B142" s="38"/>
      <c r="C142" s="220" t="s">
        <v>173</v>
      </c>
      <c r="D142" s="220" t="s">
        <v>145</v>
      </c>
      <c r="E142" s="221" t="s">
        <v>1231</v>
      </c>
      <c r="F142" s="222" t="s">
        <v>1232</v>
      </c>
      <c r="G142" s="223" t="s">
        <v>223</v>
      </c>
      <c r="H142" s="224">
        <v>43.68</v>
      </c>
      <c r="I142" s="225"/>
      <c r="J142" s="225"/>
      <c r="K142" s="226">
        <f>ROUND(P142*H142,2)</f>
        <v>0</v>
      </c>
      <c r="L142" s="222" t="s">
        <v>1</v>
      </c>
      <c r="M142" s="43"/>
      <c r="N142" s="227" t="s">
        <v>1</v>
      </c>
      <c r="O142" s="228" t="s">
        <v>40</v>
      </c>
      <c r="P142" s="229">
        <f>I142+J142</f>
        <v>0</v>
      </c>
      <c r="Q142" s="229">
        <f>ROUND(I142*H142,2)</f>
        <v>0</v>
      </c>
      <c r="R142" s="229">
        <f>ROUND(J142*H142,2)</f>
        <v>0</v>
      </c>
      <c r="S142" s="90"/>
      <c r="T142" s="230">
        <f>S142*H142</f>
        <v>0</v>
      </c>
      <c r="U142" s="230">
        <v>0</v>
      </c>
      <c r="V142" s="230">
        <f>U142*H142</f>
        <v>0</v>
      </c>
      <c r="W142" s="230">
        <v>0</v>
      </c>
      <c r="X142" s="231">
        <f>W142*H142</f>
        <v>0</v>
      </c>
      <c r="Y142" s="37"/>
      <c r="Z142" s="37"/>
      <c r="AA142" s="37"/>
      <c r="AB142" s="37"/>
      <c r="AC142" s="37"/>
      <c r="AD142" s="37"/>
      <c r="AE142" s="37"/>
      <c r="AR142" s="232" t="s">
        <v>150</v>
      </c>
      <c r="AT142" s="232" t="s">
        <v>145</v>
      </c>
      <c r="AU142" s="232" t="s">
        <v>87</v>
      </c>
      <c r="AY142" s="16" t="s">
        <v>143</v>
      </c>
      <c r="BE142" s="233">
        <f>IF(O142="základní",K142,0)</f>
        <v>0</v>
      </c>
      <c r="BF142" s="233">
        <f>IF(O142="snížená",K142,0)</f>
        <v>0</v>
      </c>
      <c r="BG142" s="233">
        <f>IF(O142="zákl. přenesená",K142,0)</f>
        <v>0</v>
      </c>
      <c r="BH142" s="233">
        <f>IF(O142="sníž. přenesená",K142,0)</f>
        <v>0</v>
      </c>
      <c r="BI142" s="233">
        <f>IF(O142="nulová",K142,0)</f>
        <v>0</v>
      </c>
      <c r="BJ142" s="16" t="s">
        <v>85</v>
      </c>
      <c r="BK142" s="233">
        <f>ROUND(P142*H142,2)</f>
        <v>0</v>
      </c>
      <c r="BL142" s="16" t="s">
        <v>150</v>
      </c>
      <c r="BM142" s="232" t="s">
        <v>1233</v>
      </c>
    </row>
    <row r="143" s="2" customFormat="1">
      <c r="A143" s="37"/>
      <c r="B143" s="38"/>
      <c r="C143" s="39"/>
      <c r="D143" s="234" t="s">
        <v>152</v>
      </c>
      <c r="E143" s="39"/>
      <c r="F143" s="235" t="s">
        <v>1234</v>
      </c>
      <c r="G143" s="39"/>
      <c r="H143" s="39"/>
      <c r="I143" s="236"/>
      <c r="J143" s="236"/>
      <c r="K143" s="39"/>
      <c r="L143" s="39"/>
      <c r="M143" s="43"/>
      <c r="N143" s="237"/>
      <c r="O143" s="238"/>
      <c r="P143" s="90"/>
      <c r="Q143" s="90"/>
      <c r="R143" s="90"/>
      <c r="S143" s="90"/>
      <c r="T143" s="90"/>
      <c r="U143" s="90"/>
      <c r="V143" s="90"/>
      <c r="W143" s="90"/>
      <c r="X143" s="91"/>
      <c r="Y143" s="37"/>
      <c r="Z143" s="37"/>
      <c r="AA143" s="37"/>
      <c r="AB143" s="37"/>
      <c r="AC143" s="37"/>
      <c r="AD143" s="37"/>
      <c r="AE143" s="37"/>
      <c r="AT143" s="16" t="s">
        <v>152</v>
      </c>
      <c r="AU143" s="16" t="s">
        <v>87</v>
      </c>
    </row>
    <row r="144" s="2" customFormat="1">
      <c r="A144" s="37"/>
      <c r="B144" s="38"/>
      <c r="C144" s="220" t="s">
        <v>178</v>
      </c>
      <c r="D144" s="220" t="s">
        <v>145</v>
      </c>
      <c r="E144" s="221" t="s">
        <v>1235</v>
      </c>
      <c r="F144" s="222" t="s">
        <v>1236</v>
      </c>
      <c r="G144" s="223" t="s">
        <v>223</v>
      </c>
      <c r="H144" s="224">
        <v>14.560000000000001</v>
      </c>
      <c r="I144" s="225"/>
      <c r="J144" s="225"/>
      <c r="K144" s="226">
        <f>ROUND(P144*H144,2)</f>
        <v>0</v>
      </c>
      <c r="L144" s="222" t="s">
        <v>424</v>
      </c>
      <c r="M144" s="43"/>
      <c r="N144" s="227" t="s">
        <v>1</v>
      </c>
      <c r="O144" s="228" t="s">
        <v>40</v>
      </c>
      <c r="P144" s="229">
        <f>I144+J144</f>
        <v>0</v>
      </c>
      <c r="Q144" s="229">
        <f>ROUND(I144*H144,2)</f>
        <v>0</v>
      </c>
      <c r="R144" s="229">
        <f>ROUND(J144*H144,2)</f>
        <v>0</v>
      </c>
      <c r="S144" s="90"/>
      <c r="T144" s="230">
        <f>S144*H144</f>
        <v>0</v>
      </c>
      <c r="U144" s="230">
        <v>0</v>
      </c>
      <c r="V144" s="230">
        <f>U144*H144</f>
        <v>0</v>
      </c>
      <c r="W144" s="230">
        <v>0</v>
      </c>
      <c r="X144" s="231">
        <f>W144*H144</f>
        <v>0</v>
      </c>
      <c r="Y144" s="37"/>
      <c r="Z144" s="37"/>
      <c r="AA144" s="37"/>
      <c r="AB144" s="37"/>
      <c r="AC144" s="37"/>
      <c r="AD144" s="37"/>
      <c r="AE144" s="37"/>
      <c r="AR144" s="232" t="s">
        <v>150</v>
      </c>
      <c r="AT144" s="232" t="s">
        <v>145</v>
      </c>
      <c r="AU144" s="232" t="s">
        <v>87</v>
      </c>
      <c r="AY144" s="16" t="s">
        <v>143</v>
      </c>
      <c r="BE144" s="233">
        <f>IF(O144="základní",K144,0)</f>
        <v>0</v>
      </c>
      <c r="BF144" s="233">
        <f>IF(O144="snížená",K144,0)</f>
        <v>0</v>
      </c>
      <c r="BG144" s="233">
        <f>IF(O144="zákl. přenesená",K144,0)</f>
        <v>0</v>
      </c>
      <c r="BH144" s="233">
        <f>IF(O144="sníž. přenesená",K144,0)</f>
        <v>0</v>
      </c>
      <c r="BI144" s="233">
        <f>IF(O144="nulová",K144,0)</f>
        <v>0</v>
      </c>
      <c r="BJ144" s="16" t="s">
        <v>85</v>
      </c>
      <c r="BK144" s="233">
        <f>ROUND(P144*H144,2)</f>
        <v>0</v>
      </c>
      <c r="BL144" s="16" t="s">
        <v>150</v>
      </c>
      <c r="BM144" s="232" t="s">
        <v>1237</v>
      </c>
    </row>
    <row r="145" s="2" customFormat="1">
      <c r="A145" s="37"/>
      <c r="B145" s="38"/>
      <c r="C145" s="39"/>
      <c r="D145" s="234" t="s">
        <v>152</v>
      </c>
      <c r="E145" s="39"/>
      <c r="F145" s="235" t="s">
        <v>1238</v>
      </c>
      <c r="G145" s="39"/>
      <c r="H145" s="39"/>
      <c r="I145" s="236"/>
      <c r="J145" s="236"/>
      <c r="K145" s="39"/>
      <c r="L145" s="39"/>
      <c r="M145" s="43"/>
      <c r="N145" s="237"/>
      <c r="O145" s="238"/>
      <c r="P145" s="90"/>
      <c r="Q145" s="90"/>
      <c r="R145" s="90"/>
      <c r="S145" s="90"/>
      <c r="T145" s="90"/>
      <c r="U145" s="90"/>
      <c r="V145" s="90"/>
      <c r="W145" s="90"/>
      <c r="X145" s="91"/>
      <c r="Y145" s="37"/>
      <c r="Z145" s="37"/>
      <c r="AA145" s="37"/>
      <c r="AB145" s="37"/>
      <c r="AC145" s="37"/>
      <c r="AD145" s="37"/>
      <c r="AE145" s="37"/>
      <c r="AT145" s="16" t="s">
        <v>152</v>
      </c>
      <c r="AU145" s="16" t="s">
        <v>87</v>
      </c>
    </row>
    <row r="146" s="2" customFormat="1">
      <c r="A146" s="37"/>
      <c r="B146" s="38"/>
      <c r="C146" s="39"/>
      <c r="D146" s="234" t="s">
        <v>161</v>
      </c>
      <c r="E146" s="39"/>
      <c r="F146" s="239" t="s">
        <v>1239</v>
      </c>
      <c r="G146" s="39"/>
      <c r="H146" s="39"/>
      <c r="I146" s="236"/>
      <c r="J146" s="236"/>
      <c r="K146" s="39"/>
      <c r="L146" s="39"/>
      <c r="M146" s="43"/>
      <c r="N146" s="237"/>
      <c r="O146" s="238"/>
      <c r="P146" s="90"/>
      <c r="Q146" s="90"/>
      <c r="R146" s="90"/>
      <c r="S146" s="90"/>
      <c r="T146" s="90"/>
      <c r="U146" s="90"/>
      <c r="V146" s="90"/>
      <c r="W146" s="90"/>
      <c r="X146" s="91"/>
      <c r="Y146" s="37"/>
      <c r="Z146" s="37"/>
      <c r="AA146" s="37"/>
      <c r="AB146" s="37"/>
      <c r="AC146" s="37"/>
      <c r="AD146" s="37"/>
      <c r="AE146" s="37"/>
      <c r="AT146" s="16" t="s">
        <v>161</v>
      </c>
      <c r="AU146" s="16" t="s">
        <v>87</v>
      </c>
    </row>
    <row r="147" s="2" customFormat="1" ht="24.15" customHeight="1">
      <c r="A147" s="37"/>
      <c r="B147" s="38"/>
      <c r="C147" s="220" t="s">
        <v>184</v>
      </c>
      <c r="D147" s="220" t="s">
        <v>145</v>
      </c>
      <c r="E147" s="221" t="s">
        <v>1240</v>
      </c>
      <c r="F147" s="222" t="s">
        <v>1241</v>
      </c>
      <c r="G147" s="223" t="s">
        <v>223</v>
      </c>
      <c r="H147" s="224">
        <v>14.560000000000001</v>
      </c>
      <c r="I147" s="225"/>
      <c r="J147" s="225"/>
      <c r="K147" s="226">
        <f>ROUND(P147*H147,2)</f>
        <v>0</v>
      </c>
      <c r="L147" s="222" t="s">
        <v>424</v>
      </c>
      <c r="M147" s="43"/>
      <c r="N147" s="227" t="s">
        <v>1</v>
      </c>
      <c r="O147" s="228" t="s">
        <v>40</v>
      </c>
      <c r="P147" s="229">
        <f>I147+J147</f>
        <v>0</v>
      </c>
      <c r="Q147" s="229">
        <f>ROUND(I147*H147,2)</f>
        <v>0</v>
      </c>
      <c r="R147" s="229">
        <f>ROUND(J147*H147,2)</f>
        <v>0</v>
      </c>
      <c r="S147" s="90"/>
      <c r="T147" s="230">
        <f>S147*H147</f>
        <v>0</v>
      </c>
      <c r="U147" s="230">
        <v>0</v>
      </c>
      <c r="V147" s="230">
        <f>U147*H147</f>
        <v>0</v>
      </c>
      <c r="W147" s="230">
        <v>0</v>
      </c>
      <c r="X147" s="231">
        <f>W147*H147</f>
        <v>0</v>
      </c>
      <c r="Y147" s="37"/>
      <c r="Z147" s="37"/>
      <c r="AA147" s="37"/>
      <c r="AB147" s="37"/>
      <c r="AC147" s="37"/>
      <c r="AD147" s="37"/>
      <c r="AE147" s="37"/>
      <c r="AR147" s="232" t="s">
        <v>150</v>
      </c>
      <c r="AT147" s="232" t="s">
        <v>145</v>
      </c>
      <c r="AU147" s="232" t="s">
        <v>87</v>
      </c>
      <c r="AY147" s="16" t="s">
        <v>143</v>
      </c>
      <c r="BE147" s="233">
        <f>IF(O147="základní",K147,0)</f>
        <v>0</v>
      </c>
      <c r="BF147" s="233">
        <f>IF(O147="snížená",K147,0)</f>
        <v>0</v>
      </c>
      <c r="BG147" s="233">
        <f>IF(O147="zákl. přenesená",K147,0)</f>
        <v>0</v>
      </c>
      <c r="BH147" s="233">
        <f>IF(O147="sníž. přenesená",K147,0)</f>
        <v>0</v>
      </c>
      <c r="BI147" s="233">
        <f>IF(O147="nulová",K147,0)</f>
        <v>0</v>
      </c>
      <c r="BJ147" s="16" t="s">
        <v>85</v>
      </c>
      <c r="BK147" s="233">
        <f>ROUND(P147*H147,2)</f>
        <v>0</v>
      </c>
      <c r="BL147" s="16" t="s">
        <v>150</v>
      </c>
      <c r="BM147" s="232" t="s">
        <v>1242</v>
      </c>
    </row>
    <row r="148" s="2" customFormat="1">
      <c r="A148" s="37"/>
      <c r="B148" s="38"/>
      <c r="C148" s="39"/>
      <c r="D148" s="234" t="s">
        <v>152</v>
      </c>
      <c r="E148" s="39"/>
      <c r="F148" s="235" t="s">
        <v>1243</v>
      </c>
      <c r="G148" s="39"/>
      <c r="H148" s="39"/>
      <c r="I148" s="236"/>
      <c r="J148" s="236"/>
      <c r="K148" s="39"/>
      <c r="L148" s="39"/>
      <c r="M148" s="43"/>
      <c r="N148" s="237"/>
      <c r="O148" s="238"/>
      <c r="P148" s="90"/>
      <c r="Q148" s="90"/>
      <c r="R148" s="90"/>
      <c r="S148" s="90"/>
      <c r="T148" s="90"/>
      <c r="U148" s="90"/>
      <c r="V148" s="90"/>
      <c r="W148" s="90"/>
      <c r="X148" s="91"/>
      <c r="Y148" s="37"/>
      <c r="Z148" s="37"/>
      <c r="AA148" s="37"/>
      <c r="AB148" s="37"/>
      <c r="AC148" s="37"/>
      <c r="AD148" s="37"/>
      <c r="AE148" s="37"/>
      <c r="AT148" s="16" t="s">
        <v>152</v>
      </c>
      <c r="AU148" s="16" t="s">
        <v>87</v>
      </c>
    </row>
    <row r="149" s="2" customFormat="1">
      <c r="A149" s="37"/>
      <c r="B149" s="38"/>
      <c r="C149" s="220" t="s">
        <v>189</v>
      </c>
      <c r="D149" s="220" t="s">
        <v>145</v>
      </c>
      <c r="E149" s="221" t="s">
        <v>1244</v>
      </c>
      <c r="F149" s="222" t="s">
        <v>1245</v>
      </c>
      <c r="G149" s="223" t="s">
        <v>223</v>
      </c>
      <c r="H149" s="224">
        <v>25.48</v>
      </c>
      <c r="I149" s="225"/>
      <c r="J149" s="225"/>
      <c r="K149" s="226">
        <f>ROUND(P149*H149,2)</f>
        <v>0</v>
      </c>
      <c r="L149" s="222" t="s">
        <v>1</v>
      </c>
      <c r="M149" s="43"/>
      <c r="N149" s="227" t="s">
        <v>1</v>
      </c>
      <c r="O149" s="228" t="s">
        <v>40</v>
      </c>
      <c r="P149" s="229">
        <f>I149+J149</f>
        <v>0</v>
      </c>
      <c r="Q149" s="229">
        <f>ROUND(I149*H149,2)</f>
        <v>0</v>
      </c>
      <c r="R149" s="229">
        <f>ROUND(J149*H149,2)</f>
        <v>0</v>
      </c>
      <c r="S149" s="90"/>
      <c r="T149" s="230">
        <f>S149*H149</f>
        <v>0</v>
      </c>
      <c r="U149" s="230">
        <v>0</v>
      </c>
      <c r="V149" s="230">
        <f>U149*H149</f>
        <v>0</v>
      </c>
      <c r="W149" s="230">
        <v>0</v>
      </c>
      <c r="X149" s="231">
        <f>W149*H149</f>
        <v>0</v>
      </c>
      <c r="Y149" s="37"/>
      <c r="Z149" s="37"/>
      <c r="AA149" s="37"/>
      <c r="AB149" s="37"/>
      <c r="AC149" s="37"/>
      <c r="AD149" s="37"/>
      <c r="AE149" s="37"/>
      <c r="AR149" s="232" t="s">
        <v>150</v>
      </c>
      <c r="AT149" s="232" t="s">
        <v>145</v>
      </c>
      <c r="AU149" s="232" t="s">
        <v>87</v>
      </c>
      <c r="AY149" s="16" t="s">
        <v>143</v>
      </c>
      <c r="BE149" s="233">
        <f>IF(O149="základní",K149,0)</f>
        <v>0</v>
      </c>
      <c r="BF149" s="233">
        <f>IF(O149="snížená",K149,0)</f>
        <v>0</v>
      </c>
      <c r="BG149" s="233">
        <f>IF(O149="zákl. přenesená",K149,0)</f>
        <v>0</v>
      </c>
      <c r="BH149" s="233">
        <f>IF(O149="sníž. přenesená",K149,0)</f>
        <v>0</v>
      </c>
      <c r="BI149" s="233">
        <f>IF(O149="nulová",K149,0)</f>
        <v>0</v>
      </c>
      <c r="BJ149" s="16" t="s">
        <v>85</v>
      </c>
      <c r="BK149" s="233">
        <f>ROUND(P149*H149,2)</f>
        <v>0</v>
      </c>
      <c r="BL149" s="16" t="s">
        <v>150</v>
      </c>
      <c r="BM149" s="232" t="s">
        <v>1246</v>
      </c>
    </row>
    <row r="150" s="2" customFormat="1">
      <c r="A150" s="37"/>
      <c r="B150" s="38"/>
      <c r="C150" s="39"/>
      <c r="D150" s="234" t="s">
        <v>152</v>
      </c>
      <c r="E150" s="39"/>
      <c r="F150" s="235" t="s">
        <v>1247</v>
      </c>
      <c r="G150" s="39"/>
      <c r="H150" s="39"/>
      <c r="I150" s="236"/>
      <c r="J150" s="236"/>
      <c r="K150" s="39"/>
      <c r="L150" s="39"/>
      <c r="M150" s="43"/>
      <c r="N150" s="237"/>
      <c r="O150" s="238"/>
      <c r="P150" s="90"/>
      <c r="Q150" s="90"/>
      <c r="R150" s="90"/>
      <c r="S150" s="90"/>
      <c r="T150" s="90"/>
      <c r="U150" s="90"/>
      <c r="V150" s="90"/>
      <c r="W150" s="90"/>
      <c r="X150" s="91"/>
      <c r="Y150" s="37"/>
      <c r="Z150" s="37"/>
      <c r="AA150" s="37"/>
      <c r="AB150" s="37"/>
      <c r="AC150" s="37"/>
      <c r="AD150" s="37"/>
      <c r="AE150" s="37"/>
      <c r="AT150" s="16" t="s">
        <v>152</v>
      </c>
      <c r="AU150" s="16" t="s">
        <v>87</v>
      </c>
    </row>
    <row r="151" s="2" customFormat="1">
      <c r="A151" s="37"/>
      <c r="B151" s="38"/>
      <c r="C151" s="220" t="s">
        <v>195</v>
      </c>
      <c r="D151" s="220" t="s">
        <v>145</v>
      </c>
      <c r="E151" s="221" t="s">
        <v>1248</v>
      </c>
      <c r="F151" s="222" t="s">
        <v>1249</v>
      </c>
      <c r="G151" s="223" t="s">
        <v>223</v>
      </c>
      <c r="H151" s="224">
        <v>14.560000000000001</v>
      </c>
      <c r="I151" s="225"/>
      <c r="J151" s="225"/>
      <c r="K151" s="226">
        <f>ROUND(P151*H151,2)</f>
        <v>0</v>
      </c>
      <c r="L151" s="222" t="s">
        <v>1</v>
      </c>
      <c r="M151" s="43"/>
      <c r="N151" s="227" t="s">
        <v>1</v>
      </c>
      <c r="O151" s="228" t="s">
        <v>40</v>
      </c>
      <c r="P151" s="229">
        <f>I151+J151</f>
        <v>0</v>
      </c>
      <c r="Q151" s="229">
        <f>ROUND(I151*H151,2)</f>
        <v>0</v>
      </c>
      <c r="R151" s="229">
        <f>ROUND(J151*H151,2)</f>
        <v>0</v>
      </c>
      <c r="S151" s="90"/>
      <c r="T151" s="230">
        <f>S151*H151</f>
        <v>0</v>
      </c>
      <c r="U151" s="230">
        <v>0</v>
      </c>
      <c r="V151" s="230">
        <f>U151*H151</f>
        <v>0</v>
      </c>
      <c r="W151" s="230">
        <v>0</v>
      </c>
      <c r="X151" s="231">
        <f>W151*H151</f>
        <v>0</v>
      </c>
      <c r="Y151" s="37"/>
      <c r="Z151" s="37"/>
      <c r="AA151" s="37"/>
      <c r="AB151" s="37"/>
      <c r="AC151" s="37"/>
      <c r="AD151" s="37"/>
      <c r="AE151" s="37"/>
      <c r="AR151" s="232" t="s">
        <v>150</v>
      </c>
      <c r="AT151" s="232" t="s">
        <v>145</v>
      </c>
      <c r="AU151" s="232" t="s">
        <v>87</v>
      </c>
      <c r="AY151" s="16" t="s">
        <v>143</v>
      </c>
      <c r="BE151" s="233">
        <f>IF(O151="základní",K151,0)</f>
        <v>0</v>
      </c>
      <c r="BF151" s="233">
        <f>IF(O151="snížená",K151,0)</f>
        <v>0</v>
      </c>
      <c r="BG151" s="233">
        <f>IF(O151="zákl. přenesená",K151,0)</f>
        <v>0</v>
      </c>
      <c r="BH151" s="233">
        <f>IF(O151="sníž. přenesená",K151,0)</f>
        <v>0</v>
      </c>
      <c r="BI151" s="233">
        <f>IF(O151="nulová",K151,0)</f>
        <v>0</v>
      </c>
      <c r="BJ151" s="16" t="s">
        <v>85</v>
      </c>
      <c r="BK151" s="233">
        <f>ROUND(P151*H151,2)</f>
        <v>0</v>
      </c>
      <c r="BL151" s="16" t="s">
        <v>150</v>
      </c>
      <c r="BM151" s="232" t="s">
        <v>1250</v>
      </c>
    </row>
    <row r="152" s="2" customFormat="1">
      <c r="A152" s="37"/>
      <c r="B152" s="38"/>
      <c r="C152" s="39"/>
      <c r="D152" s="234" t="s">
        <v>152</v>
      </c>
      <c r="E152" s="39"/>
      <c r="F152" s="235" t="s">
        <v>1251</v>
      </c>
      <c r="G152" s="39"/>
      <c r="H152" s="39"/>
      <c r="I152" s="236"/>
      <c r="J152" s="236"/>
      <c r="K152" s="39"/>
      <c r="L152" s="39"/>
      <c r="M152" s="43"/>
      <c r="N152" s="237"/>
      <c r="O152" s="238"/>
      <c r="P152" s="90"/>
      <c r="Q152" s="90"/>
      <c r="R152" s="90"/>
      <c r="S152" s="90"/>
      <c r="T152" s="90"/>
      <c r="U152" s="90"/>
      <c r="V152" s="90"/>
      <c r="W152" s="90"/>
      <c r="X152" s="91"/>
      <c r="Y152" s="37"/>
      <c r="Z152" s="37"/>
      <c r="AA152" s="37"/>
      <c r="AB152" s="37"/>
      <c r="AC152" s="37"/>
      <c r="AD152" s="37"/>
      <c r="AE152" s="37"/>
      <c r="AT152" s="16" t="s">
        <v>152</v>
      </c>
      <c r="AU152" s="16" t="s">
        <v>87</v>
      </c>
    </row>
    <row r="153" s="2" customFormat="1" ht="24.15" customHeight="1">
      <c r="A153" s="37"/>
      <c r="B153" s="38"/>
      <c r="C153" s="262" t="s">
        <v>198</v>
      </c>
      <c r="D153" s="262" t="s">
        <v>362</v>
      </c>
      <c r="E153" s="263" t="s">
        <v>1252</v>
      </c>
      <c r="F153" s="264" t="s">
        <v>1253</v>
      </c>
      <c r="G153" s="265" t="s">
        <v>311</v>
      </c>
      <c r="H153" s="266">
        <v>26.210000000000001</v>
      </c>
      <c r="I153" s="267"/>
      <c r="J153" s="268"/>
      <c r="K153" s="269">
        <f>ROUND(P153*H153,2)</f>
        <v>0</v>
      </c>
      <c r="L153" s="264" t="s">
        <v>424</v>
      </c>
      <c r="M153" s="270"/>
      <c r="N153" s="271" t="s">
        <v>1</v>
      </c>
      <c r="O153" s="228" t="s">
        <v>40</v>
      </c>
      <c r="P153" s="229">
        <f>I153+J153</f>
        <v>0</v>
      </c>
      <c r="Q153" s="229">
        <f>ROUND(I153*H153,2)</f>
        <v>0</v>
      </c>
      <c r="R153" s="229">
        <f>ROUND(J153*H153,2)</f>
        <v>0</v>
      </c>
      <c r="S153" s="90"/>
      <c r="T153" s="230">
        <f>S153*H153</f>
        <v>0</v>
      </c>
      <c r="U153" s="230">
        <v>1</v>
      </c>
      <c r="V153" s="230">
        <f>U153*H153</f>
        <v>26.210000000000001</v>
      </c>
      <c r="W153" s="230">
        <v>0</v>
      </c>
      <c r="X153" s="231">
        <f>W153*H153</f>
        <v>0</v>
      </c>
      <c r="Y153" s="37"/>
      <c r="Z153" s="37"/>
      <c r="AA153" s="37"/>
      <c r="AB153" s="37"/>
      <c r="AC153" s="37"/>
      <c r="AD153" s="37"/>
      <c r="AE153" s="37"/>
      <c r="AR153" s="232" t="s">
        <v>189</v>
      </c>
      <c r="AT153" s="232" t="s">
        <v>362</v>
      </c>
      <c r="AU153" s="232" t="s">
        <v>87</v>
      </c>
      <c r="AY153" s="16" t="s">
        <v>143</v>
      </c>
      <c r="BE153" s="233">
        <f>IF(O153="základní",K153,0)</f>
        <v>0</v>
      </c>
      <c r="BF153" s="233">
        <f>IF(O153="snížená",K153,0)</f>
        <v>0</v>
      </c>
      <c r="BG153" s="233">
        <f>IF(O153="zákl. přenesená",K153,0)</f>
        <v>0</v>
      </c>
      <c r="BH153" s="233">
        <f>IF(O153="sníž. přenesená",K153,0)</f>
        <v>0</v>
      </c>
      <c r="BI153" s="233">
        <f>IF(O153="nulová",K153,0)</f>
        <v>0</v>
      </c>
      <c r="BJ153" s="16" t="s">
        <v>85</v>
      </c>
      <c r="BK153" s="233">
        <f>ROUND(P153*H153,2)</f>
        <v>0</v>
      </c>
      <c r="BL153" s="16" t="s">
        <v>150</v>
      </c>
      <c r="BM153" s="232" t="s">
        <v>1254</v>
      </c>
    </row>
    <row r="154" s="2" customFormat="1">
      <c r="A154" s="37"/>
      <c r="B154" s="38"/>
      <c r="C154" s="39"/>
      <c r="D154" s="234" t="s">
        <v>152</v>
      </c>
      <c r="E154" s="39"/>
      <c r="F154" s="235" t="s">
        <v>1253</v>
      </c>
      <c r="G154" s="39"/>
      <c r="H154" s="39"/>
      <c r="I154" s="236"/>
      <c r="J154" s="236"/>
      <c r="K154" s="39"/>
      <c r="L154" s="39"/>
      <c r="M154" s="43"/>
      <c r="N154" s="237"/>
      <c r="O154" s="238"/>
      <c r="P154" s="90"/>
      <c r="Q154" s="90"/>
      <c r="R154" s="90"/>
      <c r="S154" s="90"/>
      <c r="T154" s="90"/>
      <c r="U154" s="90"/>
      <c r="V154" s="90"/>
      <c r="W154" s="90"/>
      <c r="X154" s="91"/>
      <c r="Y154" s="37"/>
      <c r="Z154" s="37"/>
      <c r="AA154" s="37"/>
      <c r="AB154" s="37"/>
      <c r="AC154" s="37"/>
      <c r="AD154" s="37"/>
      <c r="AE154" s="37"/>
      <c r="AT154" s="16" t="s">
        <v>152</v>
      </c>
      <c r="AU154" s="16" t="s">
        <v>87</v>
      </c>
    </row>
    <row r="155" s="13" customFormat="1">
      <c r="A155" s="13"/>
      <c r="B155" s="240"/>
      <c r="C155" s="241"/>
      <c r="D155" s="234" t="s">
        <v>236</v>
      </c>
      <c r="E155" s="241"/>
      <c r="F155" s="243" t="s">
        <v>1255</v>
      </c>
      <c r="G155" s="241"/>
      <c r="H155" s="244">
        <v>26.210000000000001</v>
      </c>
      <c r="I155" s="245"/>
      <c r="J155" s="245"/>
      <c r="K155" s="241"/>
      <c r="L155" s="241"/>
      <c r="M155" s="246"/>
      <c r="N155" s="247"/>
      <c r="O155" s="248"/>
      <c r="P155" s="248"/>
      <c r="Q155" s="248"/>
      <c r="R155" s="248"/>
      <c r="S155" s="248"/>
      <c r="T155" s="248"/>
      <c r="U155" s="248"/>
      <c r="V155" s="248"/>
      <c r="W155" s="248"/>
      <c r="X155" s="249"/>
      <c r="Y155" s="13"/>
      <c r="Z155" s="13"/>
      <c r="AA155" s="13"/>
      <c r="AB155" s="13"/>
      <c r="AC155" s="13"/>
      <c r="AD155" s="13"/>
      <c r="AE155" s="13"/>
      <c r="AT155" s="250" t="s">
        <v>236</v>
      </c>
      <c r="AU155" s="250" t="s">
        <v>87</v>
      </c>
      <c r="AV155" s="13" t="s">
        <v>87</v>
      </c>
      <c r="AW155" s="13" t="s">
        <v>4</v>
      </c>
      <c r="AX155" s="13" t="s">
        <v>85</v>
      </c>
      <c r="AY155" s="250" t="s">
        <v>143</v>
      </c>
    </row>
    <row r="156" s="12" customFormat="1" ht="22.8" customHeight="1">
      <c r="A156" s="12"/>
      <c r="B156" s="203"/>
      <c r="C156" s="204"/>
      <c r="D156" s="205" t="s">
        <v>76</v>
      </c>
      <c r="E156" s="218" t="s">
        <v>1256</v>
      </c>
      <c r="F156" s="218" t="s">
        <v>1257</v>
      </c>
      <c r="G156" s="204"/>
      <c r="H156" s="204"/>
      <c r="I156" s="207"/>
      <c r="J156" s="207"/>
      <c r="K156" s="219">
        <f>BK156</f>
        <v>0</v>
      </c>
      <c r="L156" s="204"/>
      <c r="M156" s="209"/>
      <c r="N156" s="210"/>
      <c r="O156" s="211"/>
      <c r="P156" s="211"/>
      <c r="Q156" s="212">
        <f>SUM(Q157:Q185)</f>
        <v>0</v>
      </c>
      <c r="R156" s="212">
        <f>SUM(R157:R185)</f>
        <v>0</v>
      </c>
      <c r="S156" s="211"/>
      <c r="T156" s="213">
        <f>SUM(T157:T185)</f>
        <v>0</v>
      </c>
      <c r="U156" s="211"/>
      <c r="V156" s="213">
        <f>SUM(V157:V185)</f>
        <v>0.042440000000000005</v>
      </c>
      <c r="W156" s="211"/>
      <c r="X156" s="214">
        <f>SUM(X157:X185)</f>
        <v>0</v>
      </c>
      <c r="Y156" s="12"/>
      <c r="Z156" s="12"/>
      <c r="AA156" s="12"/>
      <c r="AB156" s="12"/>
      <c r="AC156" s="12"/>
      <c r="AD156" s="12"/>
      <c r="AE156" s="12"/>
      <c r="AR156" s="215" t="s">
        <v>163</v>
      </c>
      <c r="AT156" s="216" t="s">
        <v>76</v>
      </c>
      <c r="AU156" s="216" t="s">
        <v>85</v>
      </c>
      <c r="AY156" s="215" t="s">
        <v>143</v>
      </c>
      <c r="BK156" s="217">
        <f>SUM(BK157:BK185)</f>
        <v>0</v>
      </c>
    </row>
    <row r="157" s="2" customFormat="1">
      <c r="A157" s="37"/>
      <c r="B157" s="38"/>
      <c r="C157" s="220" t="s">
        <v>205</v>
      </c>
      <c r="D157" s="220" t="s">
        <v>145</v>
      </c>
      <c r="E157" s="221" t="s">
        <v>1258</v>
      </c>
      <c r="F157" s="222" t="s">
        <v>1259</v>
      </c>
      <c r="G157" s="223" t="s">
        <v>201</v>
      </c>
      <c r="H157" s="224">
        <v>38</v>
      </c>
      <c r="I157" s="225"/>
      <c r="J157" s="225"/>
      <c r="K157" s="226">
        <f>ROUND(P157*H157,2)</f>
        <v>0</v>
      </c>
      <c r="L157" s="222" t="s">
        <v>424</v>
      </c>
      <c r="M157" s="43"/>
      <c r="N157" s="227" t="s">
        <v>1</v>
      </c>
      <c r="O157" s="228" t="s">
        <v>40</v>
      </c>
      <c r="P157" s="229">
        <f>I157+J157</f>
        <v>0</v>
      </c>
      <c r="Q157" s="229">
        <f>ROUND(I157*H157,2)</f>
        <v>0</v>
      </c>
      <c r="R157" s="229">
        <f>ROUND(J157*H157,2)</f>
        <v>0</v>
      </c>
      <c r="S157" s="90"/>
      <c r="T157" s="230">
        <f>S157*H157</f>
        <v>0</v>
      </c>
      <c r="U157" s="230">
        <v>0</v>
      </c>
      <c r="V157" s="230">
        <f>U157*H157</f>
        <v>0</v>
      </c>
      <c r="W157" s="230">
        <v>0</v>
      </c>
      <c r="X157" s="231">
        <f>W157*H157</f>
        <v>0</v>
      </c>
      <c r="Y157" s="37"/>
      <c r="Z157" s="37"/>
      <c r="AA157" s="37"/>
      <c r="AB157" s="37"/>
      <c r="AC157" s="37"/>
      <c r="AD157" s="37"/>
      <c r="AE157" s="37"/>
      <c r="AR157" s="232" t="s">
        <v>506</v>
      </c>
      <c r="AT157" s="232" t="s">
        <v>145</v>
      </c>
      <c r="AU157" s="232" t="s">
        <v>87</v>
      </c>
      <c r="AY157" s="16" t="s">
        <v>143</v>
      </c>
      <c r="BE157" s="233">
        <f>IF(O157="základní",K157,0)</f>
        <v>0</v>
      </c>
      <c r="BF157" s="233">
        <f>IF(O157="snížená",K157,0)</f>
        <v>0</v>
      </c>
      <c r="BG157" s="233">
        <f>IF(O157="zákl. přenesená",K157,0)</f>
        <v>0</v>
      </c>
      <c r="BH157" s="233">
        <f>IF(O157="sníž. přenesená",K157,0)</f>
        <v>0</v>
      </c>
      <c r="BI157" s="233">
        <f>IF(O157="nulová",K157,0)</f>
        <v>0</v>
      </c>
      <c r="BJ157" s="16" t="s">
        <v>85</v>
      </c>
      <c r="BK157" s="233">
        <f>ROUND(P157*H157,2)</f>
        <v>0</v>
      </c>
      <c r="BL157" s="16" t="s">
        <v>506</v>
      </c>
      <c r="BM157" s="232" t="s">
        <v>1260</v>
      </c>
    </row>
    <row r="158" s="2" customFormat="1">
      <c r="A158" s="37"/>
      <c r="B158" s="38"/>
      <c r="C158" s="39"/>
      <c r="D158" s="234" t="s">
        <v>152</v>
      </c>
      <c r="E158" s="39"/>
      <c r="F158" s="235" t="s">
        <v>1261</v>
      </c>
      <c r="G158" s="39"/>
      <c r="H158" s="39"/>
      <c r="I158" s="236"/>
      <c r="J158" s="236"/>
      <c r="K158" s="39"/>
      <c r="L158" s="39"/>
      <c r="M158" s="43"/>
      <c r="N158" s="237"/>
      <c r="O158" s="238"/>
      <c r="P158" s="90"/>
      <c r="Q158" s="90"/>
      <c r="R158" s="90"/>
      <c r="S158" s="90"/>
      <c r="T158" s="90"/>
      <c r="U158" s="90"/>
      <c r="V158" s="90"/>
      <c r="W158" s="90"/>
      <c r="X158" s="91"/>
      <c r="Y158" s="37"/>
      <c r="Z158" s="37"/>
      <c r="AA158" s="37"/>
      <c r="AB158" s="37"/>
      <c r="AC158" s="37"/>
      <c r="AD158" s="37"/>
      <c r="AE158" s="37"/>
      <c r="AT158" s="16" t="s">
        <v>152</v>
      </c>
      <c r="AU158" s="16" t="s">
        <v>87</v>
      </c>
    </row>
    <row r="159" s="2" customFormat="1">
      <c r="A159" s="37"/>
      <c r="B159" s="38"/>
      <c r="C159" s="220" t="s">
        <v>211</v>
      </c>
      <c r="D159" s="220" t="s">
        <v>145</v>
      </c>
      <c r="E159" s="221" t="s">
        <v>1262</v>
      </c>
      <c r="F159" s="222" t="s">
        <v>1263</v>
      </c>
      <c r="G159" s="223" t="s">
        <v>1264</v>
      </c>
      <c r="H159" s="224">
        <v>1</v>
      </c>
      <c r="I159" s="225"/>
      <c r="J159" s="225"/>
      <c r="K159" s="226">
        <f>ROUND(P159*H159,2)</f>
        <v>0</v>
      </c>
      <c r="L159" s="222" t="s">
        <v>424</v>
      </c>
      <c r="M159" s="43"/>
      <c r="N159" s="227" t="s">
        <v>1</v>
      </c>
      <c r="O159" s="228" t="s">
        <v>40</v>
      </c>
      <c r="P159" s="229">
        <f>I159+J159</f>
        <v>0</v>
      </c>
      <c r="Q159" s="229">
        <f>ROUND(I159*H159,2)</f>
        <v>0</v>
      </c>
      <c r="R159" s="229">
        <f>ROUND(J159*H159,2)</f>
        <v>0</v>
      </c>
      <c r="S159" s="90"/>
      <c r="T159" s="230">
        <f>S159*H159</f>
        <v>0</v>
      </c>
      <c r="U159" s="230">
        <v>0</v>
      </c>
      <c r="V159" s="230">
        <f>U159*H159</f>
        <v>0</v>
      </c>
      <c r="W159" s="230">
        <v>0</v>
      </c>
      <c r="X159" s="231">
        <f>W159*H159</f>
        <v>0</v>
      </c>
      <c r="Y159" s="37"/>
      <c r="Z159" s="37"/>
      <c r="AA159" s="37"/>
      <c r="AB159" s="37"/>
      <c r="AC159" s="37"/>
      <c r="AD159" s="37"/>
      <c r="AE159" s="37"/>
      <c r="AR159" s="232" t="s">
        <v>506</v>
      </c>
      <c r="AT159" s="232" t="s">
        <v>145</v>
      </c>
      <c r="AU159" s="232" t="s">
        <v>87</v>
      </c>
      <c r="AY159" s="16" t="s">
        <v>143</v>
      </c>
      <c r="BE159" s="233">
        <f>IF(O159="základní",K159,0)</f>
        <v>0</v>
      </c>
      <c r="BF159" s="233">
        <f>IF(O159="snížená",K159,0)</f>
        <v>0</v>
      </c>
      <c r="BG159" s="233">
        <f>IF(O159="zákl. přenesená",K159,0)</f>
        <v>0</v>
      </c>
      <c r="BH159" s="233">
        <f>IF(O159="sníž. přenesená",K159,0)</f>
        <v>0</v>
      </c>
      <c r="BI159" s="233">
        <f>IF(O159="nulová",K159,0)</f>
        <v>0</v>
      </c>
      <c r="BJ159" s="16" t="s">
        <v>85</v>
      </c>
      <c r="BK159" s="233">
        <f>ROUND(P159*H159,2)</f>
        <v>0</v>
      </c>
      <c r="BL159" s="16" t="s">
        <v>506</v>
      </c>
      <c r="BM159" s="232" t="s">
        <v>1265</v>
      </c>
    </row>
    <row r="160" s="2" customFormat="1">
      <c r="A160" s="37"/>
      <c r="B160" s="38"/>
      <c r="C160" s="39"/>
      <c r="D160" s="234" t="s">
        <v>152</v>
      </c>
      <c r="E160" s="39"/>
      <c r="F160" s="235" t="s">
        <v>1266</v>
      </c>
      <c r="G160" s="39"/>
      <c r="H160" s="39"/>
      <c r="I160" s="236"/>
      <c r="J160" s="236"/>
      <c r="K160" s="39"/>
      <c r="L160" s="39"/>
      <c r="M160" s="43"/>
      <c r="N160" s="237"/>
      <c r="O160" s="238"/>
      <c r="P160" s="90"/>
      <c r="Q160" s="90"/>
      <c r="R160" s="90"/>
      <c r="S160" s="90"/>
      <c r="T160" s="90"/>
      <c r="U160" s="90"/>
      <c r="V160" s="90"/>
      <c r="W160" s="90"/>
      <c r="X160" s="91"/>
      <c r="Y160" s="37"/>
      <c r="Z160" s="37"/>
      <c r="AA160" s="37"/>
      <c r="AB160" s="37"/>
      <c r="AC160" s="37"/>
      <c r="AD160" s="37"/>
      <c r="AE160" s="37"/>
      <c r="AT160" s="16" t="s">
        <v>152</v>
      </c>
      <c r="AU160" s="16" t="s">
        <v>87</v>
      </c>
    </row>
    <row r="161" s="2" customFormat="1">
      <c r="A161" s="37"/>
      <c r="B161" s="38"/>
      <c r="C161" s="220" t="s">
        <v>215</v>
      </c>
      <c r="D161" s="220" t="s">
        <v>145</v>
      </c>
      <c r="E161" s="221" t="s">
        <v>1267</v>
      </c>
      <c r="F161" s="222" t="s">
        <v>1268</v>
      </c>
      <c r="G161" s="223" t="s">
        <v>201</v>
      </c>
      <c r="H161" s="224">
        <v>38</v>
      </c>
      <c r="I161" s="225"/>
      <c r="J161" s="225"/>
      <c r="K161" s="226">
        <f>ROUND(P161*H161,2)</f>
        <v>0</v>
      </c>
      <c r="L161" s="222" t="s">
        <v>424</v>
      </c>
      <c r="M161" s="43"/>
      <c r="N161" s="227" t="s">
        <v>1</v>
      </c>
      <c r="O161" s="228" t="s">
        <v>40</v>
      </c>
      <c r="P161" s="229">
        <f>I161+J161</f>
        <v>0</v>
      </c>
      <c r="Q161" s="229">
        <f>ROUND(I161*H161,2)</f>
        <v>0</v>
      </c>
      <c r="R161" s="229">
        <f>ROUND(J161*H161,2)</f>
        <v>0</v>
      </c>
      <c r="S161" s="90"/>
      <c r="T161" s="230">
        <f>S161*H161</f>
        <v>0</v>
      </c>
      <c r="U161" s="230">
        <v>0</v>
      </c>
      <c r="V161" s="230">
        <f>U161*H161</f>
        <v>0</v>
      </c>
      <c r="W161" s="230">
        <v>0</v>
      </c>
      <c r="X161" s="231">
        <f>W161*H161</f>
        <v>0</v>
      </c>
      <c r="Y161" s="37"/>
      <c r="Z161" s="37"/>
      <c r="AA161" s="37"/>
      <c r="AB161" s="37"/>
      <c r="AC161" s="37"/>
      <c r="AD161" s="37"/>
      <c r="AE161" s="37"/>
      <c r="AR161" s="232" t="s">
        <v>506</v>
      </c>
      <c r="AT161" s="232" t="s">
        <v>145</v>
      </c>
      <c r="AU161" s="232" t="s">
        <v>87</v>
      </c>
      <c r="AY161" s="16" t="s">
        <v>143</v>
      </c>
      <c r="BE161" s="233">
        <f>IF(O161="základní",K161,0)</f>
        <v>0</v>
      </c>
      <c r="BF161" s="233">
        <f>IF(O161="snížená",K161,0)</f>
        <v>0</v>
      </c>
      <c r="BG161" s="233">
        <f>IF(O161="zákl. přenesená",K161,0)</f>
        <v>0</v>
      </c>
      <c r="BH161" s="233">
        <f>IF(O161="sníž. přenesená",K161,0)</f>
        <v>0</v>
      </c>
      <c r="BI161" s="233">
        <f>IF(O161="nulová",K161,0)</f>
        <v>0</v>
      </c>
      <c r="BJ161" s="16" t="s">
        <v>85</v>
      </c>
      <c r="BK161" s="233">
        <f>ROUND(P161*H161,2)</f>
        <v>0</v>
      </c>
      <c r="BL161" s="16" t="s">
        <v>506</v>
      </c>
      <c r="BM161" s="232" t="s">
        <v>1269</v>
      </c>
    </row>
    <row r="162" s="2" customFormat="1">
      <c r="A162" s="37"/>
      <c r="B162" s="38"/>
      <c r="C162" s="39"/>
      <c r="D162" s="234" t="s">
        <v>152</v>
      </c>
      <c r="E162" s="39"/>
      <c r="F162" s="235" t="s">
        <v>1270</v>
      </c>
      <c r="G162" s="39"/>
      <c r="H162" s="39"/>
      <c r="I162" s="236"/>
      <c r="J162" s="236"/>
      <c r="K162" s="39"/>
      <c r="L162" s="39"/>
      <c r="M162" s="43"/>
      <c r="N162" s="237"/>
      <c r="O162" s="238"/>
      <c r="P162" s="90"/>
      <c r="Q162" s="90"/>
      <c r="R162" s="90"/>
      <c r="S162" s="90"/>
      <c r="T162" s="90"/>
      <c r="U162" s="90"/>
      <c r="V162" s="90"/>
      <c r="W162" s="90"/>
      <c r="X162" s="91"/>
      <c r="Y162" s="37"/>
      <c r="Z162" s="37"/>
      <c r="AA162" s="37"/>
      <c r="AB162" s="37"/>
      <c r="AC162" s="37"/>
      <c r="AD162" s="37"/>
      <c r="AE162" s="37"/>
      <c r="AT162" s="16" t="s">
        <v>152</v>
      </c>
      <c r="AU162" s="16" t="s">
        <v>87</v>
      </c>
    </row>
    <row r="163" s="2" customFormat="1" ht="33" customHeight="1">
      <c r="A163" s="37"/>
      <c r="B163" s="38"/>
      <c r="C163" s="220" t="s">
        <v>220</v>
      </c>
      <c r="D163" s="220" t="s">
        <v>145</v>
      </c>
      <c r="E163" s="221" t="s">
        <v>1271</v>
      </c>
      <c r="F163" s="222" t="s">
        <v>1272</v>
      </c>
      <c r="G163" s="223" t="s">
        <v>584</v>
      </c>
      <c r="H163" s="224">
        <v>4</v>
      </c>
      <c r="I163" s="225"/>
      <c r="J163" s="225"/>
      <c r="K163" s="226">
        <f>ROUND(P163*H163,2)</f>
        <v>0</v>
      </c>
      <c r="L163" s="222" t="s">
        <v>424</v>
      </c>
      <c r="M163" s="43"/>
      <c r="N163" s="227" t="s">
        <v>1</v>
      </c>
      <c r="O163" s="228" t="s">
        <v>40</v>
      </c>
      <c r="P163" s="229">
        <f>I163+J163</f>
        <v>0</v>
      </c>
      <c r="Q163" s="229">
        <f>ROUND(I163*H163,2)</f>
        <v>0</v>
      </c>
      <c r="R163" s="229">
        <f>ROUND(J163*H163,2)</f>
        <v>0</v>
      </c>
      <c r="S163" s="90"/>
      <c r="T163" s="230">
        <f>S163*H163</f>
        <v>0</v>
      </c>
      <c r="U163" s="230">
        <v>0.00016000000000000001</v>
      </c>
      <c r="V163" s="230">
        <f>U163*H163</f>
        <v>0.00064000000000000005</v>
      </c>
      <c r="W163" s="230">
        <v>0</v>
      </c>
      <c r="X163" s="231">
        <f>W163*H163</f>
        <v>0</v>
      </c>
      <c r="Y163" s="37"/>
      <c r="Z163" s="37"/>
      <c r="AA163" s="37"/>
      <c r="AB163" s="37"/>
      <c r="AC163" s="37"/>
      <c r="AD163" s="37"/>
      <c r="AE163" s="37"/>
      <c r="AR163" s="232" t="s">
        <v>506</v>
      </c>
      <c r="AT163" s="232" t="s">
        <v>145</v>
      </c>
      <c r="AU163" s="232" t="s">
        <v>87</v>
      </c>
      <c r="AY163" s="16" t="s">
        <v>143</v>
      </c>
      <c r="BE163" s="233">
        <f>IF(O163="základní",K163,0)</f>
        <v>0</v>
      </c>
      <c r="BF163" s="233">
        <f>IF(O163="snížená",K163,0)</f>
        <v>0</v>
      </c>
      <c r="BG163" s="233">
        <f>IF(O163="zákl. přenesená",K163,0)</f>
        <v>0</v>
      </c>
      <c r="BH163" s="233">
        <f>IF(O163="sníž. přenesená",K163,0)</f>
        <v>0</v>
      </c>
      <c r="BI163" s="233">
        <f>IF(O163="nulová",K163,0)</f>
        <v>0</v>
      </c>
      <c r="BJ163" s="16" t="s">
        <v>85</v>
      </c>
      <c r="BK163" s="233">
        <f>ROUND(P163*H163,2)</f>
        <v>0</v>
      </c>
      <c r="BL163" s="16" t="s">
        <v>506</v>
      </c>
      <c r="BM163" s="232" t="s">
        <v>1273</v>
      </c>
    </row>
    <row r="164" s="2" customFormat="1">
      <c r="A164" s="37"/>
      <c r="B164" s="38"/>
      <c r="C164" s="39"/>
      <c r="D164" s="234" t="s">
        <v>152</v>
      </c>
      <c r="E164" s="39"/>
      <c r="F164" s="235" t="s">
        <v>1274</v>
      </c>
      <c r="G164" s="39"/>
      <c r="H164" s="39"/>
      <c r="I164" s="236"/>
      <c r="J164" s="236"/>
      <c r="K164" s="39"/>
      <c r="L164" s="39"/>
      <c r="M164" s="43"/>
      <c r="N164" s="237"/>
      <c r="O164" s="238"/>
      <c r="P164" s="90"/>
      <c r="Q164" s="90"/>
      <c r="R164" s="90"/>
      <c r="S164" s="90"/>
      <c r="T164" s="90"/>
      <c r="U164" s="90"/>
      <c r="V164" s="90"/>
      <c r="W164" s="90"/>
      <c r="X164" s="91"/>
      <c r="Y164" s="37"/>
      <c r="Z164" s="37"/>
      <c r="AA164" s="37"/>
      <c r="AB164" s="37"/>
      <c r="AC164" s="37"/>
      <c r="AD164" s="37"/>
      <c r="AE164" s="37"/>
      <c r="AT164" s="16" t="s">
        <v>152</v>
      </c>
      <c r="AU164" s="16" t="s">
        <v>87</v>
      </c>
    </row>
    <row r="165" s="2" customFormat="1">
      <c r="A165" s="37"/>
      <c r="B165" s="38"/>
      <c r="C165" s="220" t="s">
        <v>9</v>
      </c>
      <c r="D165" s="220" t="s">
        <v>145</v>
      </c>
      <c r="E165" s="221" t="s">
        <v>1275</v>
      </c>
      <c r="F165" s="222" t="s">
        <v>1276</v>
      </c>
      <c r="G165" s="223" t="s">
        <v>201</v>
      </c>
      <c r="H165" s="224">
        <v>38</v>
      </c>
      <c r="I165" s="225"/>
      <c r="J165" s="225"/>
      <c r="K165" s="226">
        <f>ROUND(P165*H165,2)</f>
        <v>0</v>
      </c>
      <c r="L165" s="222" t="s">
        <v>424</v>
      </c>
      <c r="M165" s="43"/>
      <c r="N165" s="227" t="s">
        <v>1</v>
      </c>
      <c r="O165" s="228" t="s">
        <v>40</v>
      </c>
      <c r="P165" s="229">
        <f>I165+J165</f>
        <v>0</v>
      </c>
      <c r="Q165" s="229">
        <f>ROUND(I165*H165,2)</f>
        <v>0</v>
      </c>
      <c r="R165" s="229">
        <f>ROUND(J165*H165,2)</f>
        <v>0</v>
      </c>
      <c r="S165" s="90"/>
      <c r="T165" s="230">
        <f>S165*H165</f>
        <v>0</v>
      </c>
      <c r="U165" s="230">
        <v>0</v>
      </c>
      <c r="V165" s="230">
        <f>U165*H165</f>
        <v>0</v>
      </c>
      <c r="W165" s="230">
        <v>0</v>
      </c>
      <c r="X165" s="231">
        <f>W165*H165</f>
        <v>0</v>
      </c>
      <c r="Y165" s="37"/>
      <c r="Z165" s="37"/>
      <c r="AA165" s="37"/>
      <c r="AB165" s="37"/>
      <c r="AC165" s="37"/>
      <c r="AD165" s="37"/>
      <c r="AE165" s="37"/>
      <c r="AR165" s="232" t="s">
        <v>506</v>
      </c>
      <c r="AT165" s="232" t="s">
        <v>145</v>
      </c>
      <c r="AU165" s="232" t="s">
        <v>87</v>
      </c>
      <c r="AY165" s="16" t="s">
        <v>143</v>
      </c>
      <c r="BE165" s="233">
        <f>IF(O165="základní",K165,0)</f>
        <v>0</v>
      </c>
      <c r="BF165" s="233">
        <f>IF(O165="snížená",K165,0)</f>
        <v>0</v>
      </c>
      <c r="BG165" s="233">
        <f>IF(O165="zákl. přenesená",K165,0)</f>
        <v>0</v>
      </c>
      <c r="BH165" s="233">
        <f>IF(O165="sníž. přenesená",K165,0)</f>
        <v>0</v>
      </c>
      <c r="BI165" s="233">
        <f>IF(O165="nulová",K165,0)</f>
        <v>0</v>
      </c>
      <c r="BJ165" s="16" t="s">
        <v>85</v>
      </c>
      <c r="BK165" s="233">
        <f>ROUND(P165*H165,2)</f>
        <v>0</v>
      </c>
      <c r="BL165" s="16" t="s">
        <v>506</v>
      </c>
      <c r="BM165" s="232" t="s">
        <v>1277</v>
      </c>
    </row>
    <row r="166" s="2" customFormat="1">
      <c r="A166" s="37"/>
      <c r="B166" s="38"/>
      <c r="C166" s="39"/>
      <c r="D166" s="234" t="s">
        <v>152</v>
      </c>
      <c r="E166" s="39"/>
      <c r="F166" s="235" t="s">
        <v>1278</v>
      </c>
      <c r="G166" s="39"/>
      <c r="H166" s="39"/>
      <c r="I166" s="236"/>
      <c r="J166" s="236"/>
      <c r="K166" s="39"/>
      <c r="L166" s="39"/>
      <c r="M166" s="43"/>
      <c r="N166" s="237"/>
      <c r="O166" s="238"/>
      <c r="P166" s="90"/>
      <c r="Q166" s="90"/>
      <c r="R166" s="90"/>
      <c r="S166" s="90"/>
      <c r="T166" s="90"/>
      <c r="U166" s="90"/>
      <c r="V166" s="90"/>
      <c r="W166" s="90"/>
      <c r="X166" s="91"/>
      <c r="Y166" s="37"/>
      <c r="Z166" s="37"/>
      <c r="AA166" s="37"/>
      <c r="AB166" s="37"/>
      <c r="AC166" s="37"/>
      <c r="AD166" s="37"/>
      <c r="AE166" s="37"/>
      <c r="AT166" s="16" t="s">
        <v>152</v>
      </c>
      <c r="AU166" s="16" t="s">
        <v>87</v>
      </c>
    </row>
    <row r="167" s="2" customFormat="1">
      <c r="A167" s="37"/>
      <c r="B167" s="38"/>
      <c r="C167" s="262" t="s">
        <v>232</v>
      </c>
      <c r="D167" s="262" t="s">
        <v>362</v>
      </c>
      <c r="E167" s="263" t="s">
        <v>1279</v>
      </c>
      <c r="F167" s="264" t="s">
        <v>1280</v>
      </c>
      <c r="G167" s="265" t="s">
        <v>201</v>
      </c>
      <c r="H167" s="266">
        <v>38</v>
      </c>
      <c r="I167" s="267"/>
      <c r="J167" s="268"/>
      <c r="K167" s="269">
        <f>ROUND(P167*H167,2)</f>
        <v>0</v>
      </c>
      <c r="L167" s="264" t="s">
        <v>424</v>
      </c>
      <c r="M167" s="270"/>
      <c r="N167" s="271" t="s">
        <v>1</v>
      </c>
      <c r="O167" s="228" t="s">
        <v>40</v>
      </c>
      <c r="P167" s="229">
        <f>I167+J167</f>
        <v>0</v>
      </c>
      <c r="Q167" s="229">
        <f>ROUND(I167*H167,2)</f>
        <v>0</v>
      </c>
      <c r="R167" s="229">
        <f>ROUND(J167*H167,2)</f>
        <v>0</v>
      </c>
      <c r="S167" s="90"/>
      <c r="T167" s="230">
        <f>S167*H167</f>
        <v>0</v>
      </c>
      <c r="U167" s="230">
        <v>0.0011000000000000001</v>
      </c>
      <c r="V167" s="230">
        <f>U167*H167</f>
        <v>0.041800000000000004</v>
      </c>
      <c r="W167" s="230">
        <v>0</v>
      </c>
      <c r="X167" s="231">
        <f>W167*H167</f>
        <v>0</v>
      </c>
      <c r="Y167" s="37"/>
      <c r="Z167" s="37"/>
      <c r="AA167" s="37"/>
      <c r="AB167" s="37"/>
      <c r="AC167" s="37"/>
      <c r="AD167" s="37"/>
      <c r="AE167" s="37"/>
      <c r="AR167" s="232" t="s">
        <v>954</v>
      </c>
      <c r="AT167" s="232" t="s">
        <v>362</v>
      </c>
      <c r="AU167" s="232" t="s">
        <v>87</v>
      </c>
      <c r="AY167" s="16" t="s">
        <v>143</v>
      </c>
      <c r="BE167" s="233">
        <f>IF(O167="základní",K167,0)</f>
        <v>0</v>
      </c>
      <c r="BF167" s="233">
        <f>IF(O167="snížená",K167,0)</f>
        <v>0</v>
      </c>
      <c r="BG167" s="233">
        <f>IF(O167="zákl. přenesená",K167,0)</f>
        <v>0</v>
      </c>
      <c r="BH167" s="233">
        <f>IF(O167="sníž. přenesená",K167,0)</f>
        <v>0</v>
      </c>
      <c r="BI167" s="233">
        <f>IF(O167="nulová",K167,0)</f>
        <v>0</v>
      </c>
      <c r="BJ167" s="16" t="s">
        <v>85</v>
      </c>
      <c r="BK167" s="233">
        <f>ROUND(P167*H167,2)</f>
        <v>0</v>
      </c>
      <c r="BL167" s="16" t="s">
        <v>954</v>
      </c>
      <c r="BM167" s="232" t="s">
        <v>1281</v>
      </c>
    </row>
    <row r="168" s="2" customFormat="1">
      <c r="A168" s="37"/>
      <c r="B168" s="38"/>
      <c r="C168" s="39"/>
      <c r="D168" s="234" t="s">
        <v>152</v>
      </c>
      <c r="E168" s="39"/>
      <c r="F168" s="235" t="s">
        <v>1280</v>
      </c>
      <c r="G168" s="39"/>
      <c r="H168" s="39"/>
      <c r="I168" s="236"/>
      <c r="J168" s="236"/>
      <c r="K168" s="39"/>
      <c r="L168" s="39"/>
      <c r="M168" s="43"/>
      <c r="N168" s="237"/>
      <c r="O168" s="238"/>
      <c r="P168" s="90"/>
      <c r="Q168" s="90"/>
      <c r="R168" s="90"/>
      <c r="S168" s="90"/>
      <c r="T168" s="90"/>
      <c r="U168" s="90"/>
      <c r="V168" s="90"/>
      <c r="W168" s="90"/>
      <c r="X168" s="91"/>
      <c r="Y168" s="37"/>
      <c r="Z168" s="37"/>
      <c r="AA168" s="37"/>
      <c r="AB168" s="37"/>
      <c r="AC168" s="37"/>
      <c r="AD168" s="37"/>
      <c r="AE168" s="37"/>
      <c r="AT168" s="16" t="s">
        <v>152</v>
      </c>
      <c r="AU168" s="16" t="s">
        <v>87</v>
      </c>
    </row>
    <row r="169" s="2" customFormat="1">
      <c r="A169" s="37"/>
      <c r="B169" s="38"/>
      <c r="C169" s="39"/>
      <c r="D169" s="234" t="s">
        <v>161</v>
      </c>
      <c r="E169" s="39"/>
      <c r="F169" s="239" t="s">
        <v>1282</v>
      </c>
      <c r="G169" s="39"/>
      <c r="H169" s="39"/>
      <c r="I169" s="236"/>
      <c r="J169" s="236"/>
      <c r="K169" s="39"/>
      <c r="L169" s="39"/>
      <c r="M169" s="43"/>
      <c r="N169" s="237"/>
      <c r="O169" s="238"/>
      <c r="P169" s="90"/>
      <c r="Q169" s="90"/>
      <c r="R169" s="90"/>
      <c r="S169" s="90"/>
      <c r="T169" s="90"/>
      <c r="U169" s="90"/>
      <c r="V169" s="90"/>
      <c r="W169" s="90"/>
      <c r="X169" s="91"/>
      <c r="Y169" s="37"/>
      <c r="Z169" s="37"/>
      <c r="AA169" s="37"/>
      <c r="AB169" s="37"/>
      <c r="AC169" s="37"/>
      <c r="AD169" s="37"/>
      <c r="AE169" s="37"/>
      <c r="AT169" s="16" t="s">
        <v>161</v>
      </c>
      <c r="AU169" s="16" t="s">
        <v>87</v>
      </c>
    </row>
    <row r="170" s="2" customFormat="1">
      <c r="A170" s="37"/>
      <c r="B170" s="38"/>
      <c r="C170" s="220" t="s">
        <v>238</v>
      </c>
      <c r="D170" s="220" t="s">
        <v>145</v>
      </c>
      <c r="E170" s="221" t="s">
        <v>1283</v>
      </c>
      <c r="F170" s="222" t="s">
        <v>1284</v>
      </c>
      <c r="G170" s="223" t="s">
        <v>584</v>
      </c>
      <c r="H170" s="224">
        <v>1</v>
      </c>
      <c r="I170" s="225"/>
      <c r="J170" s="225"/>
      <c r="K170" s="226">
        <f>ROUND(P170*H170,2)</f>
        <v>0</v>
      </c>
      <c r="L170" s="222" t="s">
        <v>424</v>
      </c>
      <c r="M170" s="43"/>
      <c r="N170" s="227" t="s">
        <v>1</v>
      </c>
      <c r="O170" s="228" t="s">
        <v>40</v>
      </c>
      <c r="P170" s="229">
        <f>I170+J170</f>
        <v>0</v>
      </c>
      <c r="Q170" s="229">
        <f>ROUND(I170*H170,2)</f>
        <v>0</v>
      </c>
      <c r="R170" s="229">
        <f>ROUND(J170*H170,2)</f>
        <v>0</v>
      </c>
      <c r="S170" s="90"/>
      <c r="T170" s="230">
        <f>S170*H170</f>
        <v>0</v>
      </c>
      <c r="U170" s="230">
        <v>0</v>
      </c>
      <c r="V170" s="230">
        <f>U170*H170</f>
        <v>0</v>
      </c>
      <c r="W170" s="230">
        <v>0</v>
      </c>
      <c r="X170" s="231">
        <f>W170*H170</f>
        <v>0</v>
      </c>
      <c r="Y170" s="37"/>
      <c r="Z170" s="37"/>
      <c r="AA170" s="37"/>
      <c r="AB170" s="37"/>
      <c r="AC170" s="37"/>
      <c r="AD170" s="37"/>
      <c r="AE170" s="37"/>
      <c r="AR170" s="232" t="s">
        <v>506</v>
      </c>
      <c r="AT170" s="232" t="s">
        <v>145</v>
      </c>
      <c r="AU170" s="232" t="s">
        <v>87</v>
      </c>
      <c r="AY170" s="16" t="s">
        <v>143</v>
      </c>
      <c r="BE170" s="233">
        <f>IF(O170="základní",K170,0)</f>
        <v>0</v>
      </c>
      <c r="BF170" s="233">
        <f>IF(O170="snížená",K170,0)</f>
        <v>0</v>
      </c>
      <c r="BG170" s="233">
        <f>IF(O170="zákl. přenesená",K170,0)</f>
        <v>0</v>
      </c>
      <c r="BH170" s="233">
        <f>IF(O170="sníž. přenesená",K170,0)</f>
        <v>0</v>
      </c>
      <c r="BI170" s="233">
        <f>IF(O170="nulová",K170,0)</f>
        <v>0</v>
      </c>
      <c r="BJ170" s="16" t="s">
        <v>85</v>
      </c>
      <c r="BK170" s="233">
        <f>ROUND(P170*H170,2)</f>
        <v>0</v>
      </c>
      <c r="BL170" s="16" t="s">
        <v>506</v>
      </c>
      <c r="BM170" s="232" t="s">
        <v>1285</v>
      </c>
    </row>
    <row r="171" s="2" customFormat="1">
      <c r="A171" s="37"/>
      <c r="B171" s="38"/>
      <c r="C171" s="39"/>
      <c r="D171" s="234" t="s">
        <v>152</v>
      </c>
      <c r="E171" s="39"/>
      <c r="F171" s="235" t="s">
        <v>1286</v>
      </c>
      <c r="G171" s="39"/>
      <c r="H171" s="39"/>
      <c r="I171" s="236"/>
      <c r="J171" s="236"/>
      <c r="K171" s="39"/>
      <c r="L171" s="39"/>
      <c r="M171" s="43"/>
      <c r="N171" s="237"/>
      <c r="O171" s="238"/>
      <c r="P171" s="90"/>
      <c r="Q171" s="90"/>
      <c r="R171" s="90"/>
      <c r="S171" s="90"/>
      <c r="T171" s="90"/>
      <c r="U171" s="90"/>
      <c r="V171" s="90"/>
      <c r="W171" s="90"/>
      <c r="X171" s="91"/>
      <c r="Y171" s="37"/>
      <c r="Z171" s="37"/>
      <c r="AA171" s="37"/>
      <c r="AB171" s="37"/>
      <c r="AC171" s="37"/>
      <c r="AD171" s="37"/>
      <c r="AE171" s="37"/>
      <c r="AT171" s="16" t="s">
        <v>152</v>
      </c>
      <c r="AU171" s="16" t="s">
        <v>87</v>
      </c>
    </row>
    <row r="172" s="2" customFormat="1" ht="16.5" customHeight="1">
      <c r="A172" s="37"/>
      <c r="B172" s="38"/>
      <c r="C172" s="262" t="s">
        <v>242</v>
      </c>
      <c r="D172" s="262" t="s">
        <v>362</v>
      </c>
      <c r="E172" s="263" t="s">
        <v>1287</v>
      </c>
      <c r="F172" s="264" t="s">
        <v>1288</v>
      </c>
      <c r="G172" s="265" t="s">
        <v>584</v>
      </c>
      <c r="H172" s="266">
        <v>1</v>
      </c>
      <c r="I172" s="267"/>
      <c r="J172" s="268"/>
      <c r="K172" s="269">
        <f>ROUND(P172*H172,2)</f>
        <v>0</v>
      </c>
      <c r="L172" s="264" t="s">
        <v>1</v>
      </c>
      <c r="M172" s="270"/>
      <c r="N172" s="271" t="s">
        <v>1</v>
      </c>
      <c r="O172" s="228" t="s">
        <v>40</v>
      </c>
      <c r="P172" s="229">
        <f>I172+J172</f>
        <v>0</v>
      </c>
      <c r="Q172" s="229">
        <f>ROUND(I172*H172,2)</f>
        <v>0</v>
      </c>
      <c r="R172" s="229">
        <f>ROUND(J172*H172,2)</f>
        <v>0</v>
      </c>
      <c r="S172" s="90"/>
      <c r="T172" s="230">
        <f>S172*H172</f>
        <v>0</v>
      </c>
      <c r="U172" s="230">
        <v>0</v>
      </c>
      <c r="V172" s="230">
        <f>U172*H172</f>
        <v>0</v>
      </c>
      <c r="W172" s="230">
        <v>0</v>
      </c>
      <c r="X172" s="231">
        <f>W172*H172</f>
        <v>0</v>
      </c>
      <c r="Y172" s="37"/>
      <c r="Z172" s="37"/>
      <c r="AA172" s="37"/>
      <c r="AB172" s="37"/>
      <c r="AC172" s="37"/>
      <c r="AD172" s="37"/>
      <c r="AE172" s="37"/>
      <c r="AR172" s="232" t="s">
        <v>878</v>
      </c>
      <c r="AT172" s="232" t="s">
        <v>362</v>
      </c>
      <c r="AU172" s="232" t="s">
        <v>87</v>
      </c>
      <c r="AY172" s="16" t="s">
        <v>143</v>
      </c>
      <c r="BE172" s="233">
        <f>IF(O172="základní",K172,0)</f>
        <v>0</v>
      </c>
      <c r="BF172" s="233">
        <f>IF(O172="snížená",K172,0)</f>
        <v>0</v>
      </c>
      <c r="BG172" s="233">
        <f>IF(O172="zákl. přenesená",K172,0)</f>
        <v>0</v>
      </c>
      <c r="BH172" s="233">
        <f>IF(O172="sníž. přenesená",K172,0)</f>
        <v>0</v>
      </c>
      <c r="BI172" s="233">
        <f>IF(O172="nulová",K172,0)</f>
        <v>0</v>
      </c>
      <c r="BJ172" s="16" t="s">
        <v>85</v>
      </c>
      <c r="BK172" s="233">
        <f>ROUND(P172*H172,2)</f>
        <v>0</v>
      </c>
      <c r="BL172" s="16" t="s">
        <v>506</v>
      </c>
      <c r="BM172" s="232" t="s">
        <v>1289</v>
      </c>
    </row>
    <row r="173" s="2" customFormat="1">
      <c r="A173" s="37"/>
      <c r="B173" s="38"/>
      <c r="C173" s="39"/>
      <c r="D173" s="234" t="s">
        <v>152</v>
      </c>
      <c r="E173" s="39"/>
      <c r="F173" s="235" t="s">
        <v>1288</v>
      </c>
      <c r="G173" s="39"/>
      <c r="H173" s="39"/>
      <c r="I173" s="236"/>
      <c r="J173" s="236"/>
      <c r="K173" s="39"/>
      <c r="L173" s="39"/>
      <c r="M173" s="43"/>
      <c r="N173" s="237"/>
      <c r="O173" s="238"/>
      <c r="P173" s="90"/>
      <c r="Q173" s="90"/>
      <c r="R173" s="90"/>
      <c r="S173" s="90"/>
      <c r="T173" s="90"/>
      <c r="U173" s="90"/>
      <c r="V173" s="90"/>
      <c r="W173" s="90"/>
      <c r="X173" s="91"/>
      <c r="Y173" s="37"/>
      <c r="Z173" s="37"/>
      <c r="AA173" s="37"/>
      <c r="AB173" s="37"/>
      <c r="AC173" s="37"/>
      <c r="AD173" s="37"/>
      <c r="AE173" s="37"/>
      <c r="AT173" s="16" t="s">
        <v>152</v>
      </c>
      <c r="AU173" s="16" t="s">
        <v>87</v>
      </c>
    </row>
    <row r="174" s="2" customFormat="1">
      <c r="A174" s="37"/>
      <c r="B174" s="38"/>
      <c r="C174" s="220" t="s">
        <v>246</v>
      </c>
      <c r="D174" s="220" t="s">
        <v>145</v>
      </c>
      <c r="E174" s="221" t="s">
        <v>1283</v>
      </c>
      <c r="F174" s="222" t="s">
        <v>1284</v>
      </c>
      <c r="G174" s="223" t="s">
        <v>584</v>
      </c>
      <c r="H174" s="224">
        <v>3</v>
      </c>
      <c r="I174" s="225"/>
      <c r="J174" s="225"/>
      <c r="K174" s="226">
        <f>ROUND(P174*H174,2)</f>
        <v>0</v>
      </c>
      <c r="L174" s="222" t="s">
        <v>424</v>
      </c>
      <c r="M174" s="43"/>
      <c r="N174" s="227" t="s">
        <v>1</v>
      </c>
      <c r="O174" s="228" t="s">
        <v>40</v>
      </c>
      <c r="P174" s="229">
        <f>I174+J174</f>
        <v>0</v>
      </c>
      <c r="Q174" s="229">
        <f>ROUND(I174*H174,2)</f>
        <v>0</v>
      </c>
      <c r="R174" s="229">
        <f>ROUND(J174*H174,2)</f>
        <v>0</v>
      </c>
      <c r="S174" s="90"/>
      <c r="T174" s="230">
        <f>S174*H174</f>
        <v>0</v>
      </c>
      <c r="U174" s="230">
        <v>0</v>
      </c>
      <c r="V174" s="230">
        <f>U174*H174</f>
        <v>0</v>
      </c>
      <c r="W174" s="230">
        <v>0</v>
      </c>
      <c r="X174" s="231">
        <f>W174*H174</f>
        <v>0</v>
      </c>
      <c r="Y174" s="37"/>
      <c r="Z174" s="37"/>
      <c r="AA174" s="37"/>
      <c r="AB174" s="37"/>
      <c r="AC174" s="37"/>
      <c r="AD174" s="37"/>
      <c r="AE174" s="37"/>
      <c r="AR174" s="232" t="s">
        <v>506</v>
      </c>
      <c r="AT174" s="232" t="s">
        <v>145</v>
      </c>
      <c r="AU174" s="232" t="s">
        <v>87</v>
      </c>
      <c r="AY174" s="16" t="s">
        <v>143</v>
      </c>
      <c r="BE174" s="233">
        <f>IF(O174="základní",K174,0)</f>
        <v>0</v>
      </c>
      <c r="BF174" s="233">
        <f>IF(O174="snížená",K174,0)</f>
        <v>0</v>
      </c>
      <c r="BG174" s="233">
        <f>IF(O174="zákl. přenesená",K174,0)</f>
        <v>0</v>
      </c>
      <c r="BH174" s="233">
        <f>IF(O174="sníž. přenesená",K174,0)</f>
        <v>0</v>
      </c>
      <c r="BI174" s="233">
        <f>IF(O174="nulová",K174,0)</f>
        <v>0</v>
      </c>
      <c r="BJ174" s="16" t="s">
        <v>85</v>
      </c>
      <c r="BK174" s="233">
        <f>ROUND(P174*H174,2)</f>
        <v>0</v>
      </c>
      <c r="BL174" s="16" t="s">
        <v>506</v>
      </c>
      <c r="BM174" s="232" t="s">
        <v>1290</v>
      </c>
    </row>
    <row r="175" s="2" customFormat="1">
      <c r="A175" s="37"/>
      <c r="B175" s="38"/>
      <c r="C175" s="39"/>
      <c r="D175" s="234" t="s">
        <v>152</v>
      </c>
      <c r="E175" s="39"/>
      <c r="F175" s="235" t="s">
        <v>1286</v>
      </c>
      <c r="G175" s="39"/>
      <c r="H175" s="39"/>
      <c r="I175" s="236"/>
      <c r="J175" s="236"/>
      <c r="K175" s="39"/>
      <c r="L175" s="39"/>
      <c r="M175" s="43"/>
      <c r="N175" s="237"/>
      <c r="O175" s="238"/>
      <c r="P175" s="90"/>
      <c r="Q175" s="90"/>
      <c r="R175" s="90"/>
      <c r="S175" s="90"/>
      <c r="T175" s="90"/>
      <c r="U175" s="90"/>
      <c r="V175" s="90"/>
      <c r="W175" s="90"/>
      <c r="X175" s="91"/>
      <c r="Y175" s="37"/>
      <c r="Z175" s="37"/>
      <c r="AA175" s="37"/>
      <c r="AB175" s="37"/>
      <c r="AC175" s="37"/>
      <c r="AD175" s="37"/>
      <c r="AE175" s="37"/>
      <c r="AT175" s="16" t="s">
        <v>152</v>
      </c>
      <c r="AU175" s="16" t="s">
        <v>87</v>
      </c>
    </row>
    <row r="176" s="2" customFormat="1" ht="16.5" customHeight="1">
      <c r="A176" s="37"/>
      <c r="B176" s="38"/>
      <c r="C176" s="262" t="s">
        <v>254</v>
      </c>
      <c r="D176" s="262" t="s">
        <v>362</v>
      </c>
      <c r="E176" s="263" t="s">
        <v>1291</v>
      </c>
      <c r="F176" s="264" t="s">
        <v>1292</v>
      </c>
      <c r="G176" s="265" t="s">
        <v>584</v>
      </c>
      <c r="H176" s="266">
        <v>1</v>
      </c>
      <c r="I176" s="267"/>
      <c r="J176" s="268"/>
      <c r="K176" s="269">
        <f>ROUND(P176*H176,2)</f>
        <v>0</v>
      </c>
      <c r="L176" s="264" t="s">
        <v>1</v>
      </c>
      <c r="M176" s="270"/>
      <c r="N176" s="271" t="s">
        <v>1</v>
      </c>
      <c r="O176" s="228" t="s">
        <v>40</v>
      </c>
      <c r="P176" s="229">
        <f>I176+J176</f>
        <v>0</v>
      </c>
      <c r="Q176" s="229">
        <f>ROUND(I176*H176,2)</f>
        <v>0</v>
      </c>
      <c r="R176" s="229">
        <f>ROUND(J176*H176,2)</f>
        <v>0</v>
      </c>
      <c r="S176" s="90"/>
      <c r="T176" s="230">
        <f>S176*H176</f>
        <v>0</v>
      </c>
      <c r="U176" s="230">
        <v>0</v>
      </c>
      <c r="V176" s="230">
        <f>U176*H176</f>
        <v>0</v>
      </c>
      <c r="W176" s="230">
        <v>0</v>
      </c>
      <c r="X176" s="231">
        <f>W176*H176</f>
        <v>0</v>
      </c>
      <c r="Y176" s="37"/>
      <c r="Z176" s="37"/>
      <c r="AA176" s="37"/>
      <c r="AB176" s="37"/>
      <c r="AC176" s="37"/>
      <c r="AD176" s="37"/>
      <c r="AE176" s="37"/>
      <c r="AR176" s="232" t="s">
        <v>878</v>
      </c>
      <c r="AT176" s="232" t="s">
        <v>362</v>
      </c>
      <c r="AU176" s="232" t="s">
        <v>87</v>
      </c>
      <c r="AY176" s="16" t="s">
        <v>143</v>
      </c>
      <c r="BE176" s="233">
        <f>IF(O176="základní",K176,0)</f>
        <v>0</v>
      </c>
      <c r="BF176" s="233">
        <f>IF(O176="snížená",K176,0)</f>
        <v>0</v>
      </c>
      <c r="BG176" s="233">
        <f>IF(O176="zákl. přenesená",K176,0)</f>
        <v>0</v>
      </c>
      <c r="BH176" s="233">
        <f>IF(O176="sníž. přenesená",K176,0)</f>
        <v>0</v>
      </c>
      <c r="BI176" s="233">
        <f>IF(O176="nulová",K176,0)</f>
        <v>0</v>
      </c>
      <c r="BJ176" s="16" t="s">
        <v>85</v>
      </c>
      <c r="BK176" s="233">
        <f>ROUND(P176*H176,2)</f>
        <v>0</v>
      </c>
      <c r="BL176" s="16" t="s">
        <v>506</v>
      </c>
      <c r="BM176" s="232" t="s">
        <v>1293</v>
      </c>
    </row>
    <row r="177" s="2" customFormat="1">
      <c r="A177" s="37"/>
      <c r="B177" s="38"/>
      <c r="C177" s="39"/>
      <c r="D177" s="234" t="s">
        <v>152</v>
      </c>
      <c r="E177" s="39"/>
      <c r="F177" s="235" t="s">
        <v>1292</v>
      </c>
      <c r="G177" s="39"/>
      <c r="H177" s="39"/>
      <c r="I177" s="236"/>
      <c r="J177" s="236"/>
      <c r="K177" s="39"/>
      <c r="L177" s="39"/>
      <c r="M177" s="43"/>
      <c r="N177" s="237"/>
      <c r="O177" s="238"/>
      <c r="P177" s="90"/>
      <c r="Q177" s="90"/>
      <c r="R177" s="90"/>
      <c r="S177" s="90"/>
      <c r="T177" s="90"/>
      <c r="U177" s="90"/>
      <c r="V177" s="90"/>
      <c r="W177" s="90"/>
      <c r="X177" s="91"/>
      <c r="Y177" s="37"/>
      <c r="Z177" s="37"/>
      <c r="AA177" s="37"/>
      <c r="AB177" s="37"/>
      <c r="AC177" s="37"/>
      <c r="AD177" s="37"/>
      <c r="AE177" s="37"/>
      <c r="AT177" s="16" t="s">
        <v>152</v>
      </c>
      <c r="AU177" s="16" t="s">
        <v>87</v>
      </c>
    </row>
    <row r="178" s="2" customFormat="1" ht="16.5" customHeight="1">
      <c r="A178" s="37"/>
      <c r="B178" s="38"/>
      <c r="C178" s="262" t="s">
        <v>8</v>
      </c>
      <c r="D178" s="262" t="s">
        <v>362</v>
      </c>
      <c r="E178" s="263" t="s">
        <v>1294</v>
      </c>
      <c r="F178" s="264" t="s">
        <v>1295</v>
      </c>
      <c r="G178" s="265" t="s">
        <v>584</v>
      </c>
      <c r="H178" s="266">
        <v>2</v>
      </c>
      <c r="I178" s="267"/>
      <c r="J178" s="268"/>
      <c r="K178" s="269">
        <f>ROUND(P178*H178,2)</f>
        <v>0</v>
      </c>
      <c r="L178" s="264" t="s">
        <v>1</v>
      </c>
      <c r="M178" s="270"/>
      <c r="N178" s="271" t="s">
        <v>1</v>
      </c>
      <c r="O178" s="228" t="s">
        <v>40</v>
      </c>
      <c r="P178" s="229">
        <f>I178+J178</f>
        <v>0</v>
      </c>
      <c r="Q178" s="229">
        <f>ROUND(I178*H178,2)</f>
        <v>0</v>
      </c>
      <c r="R178" s="229">
        <f>ROUND(J178*H178,2)</f>
        <v>0</v>
      </c>
      <c r="S178" s="90"/>
      <c r="T178" s="230">
        <f>S178*H178</f>
        <v>0</v>
      </c>
      <c r="U178" s="230">
        <v>0</v>
      </c>
      <c r="V178" s="230">
        <f>U178*H178</f>
        <v>0</v>
      </c>
      <c r="W178" s="230">
        <v>0</v>
      </c>
      <c r="X178" s="231">
        <f>W178*H178</f>
        <v>0</v>
      </c>
      <c r="Y178" s="37"/>
      <c r="Z178" s="37"/>
      <c r="AA178" s="37"/>
      <c r="AB178" s="37"/>
      <c r="AC178" s="37"/>
      <c r="AD178" s="37"/>
      <c r="AE178" s="37"/>
      <c r="AR178" s="232" t="s">
        <v>878</v>
      </c>
      <c r="AT178" s="232" t="s">
        <v>362</v>
      </c>
      <c r="AU178" s="232" t="s">
        <v>87</v>
      </c>
      <c r="AY178" s="16" t="s">
        <v>143</v>
      </c>
      <c r="BE178" s="233">
        <f>IF(O178="základní",K178,0)</f>
        <v>0</v>
      </c>
      <c r="BF178" s="233">
        <f>IF(O178="snížená",K178,0)</f>
        <v>0</v>
      </c>
      <c r="BG178" s="233">
        <f>IF(O178="zákl. přenesená",K178,0)</f>
        <v>0</v>
      </c>
      <c r="BH178" s="233">
        <f>IF(O178="sníž. přenesená",K178,0)</f>
        <v>0</v>
      </c>
      <c r="BI178" s="233">
        <f>IF(O178="nulová",K178,0)</f>
        <v>0</v>
      </c>
      <c r="BJ178" s="16" t="s">
        <v>85</v>
      </c>
      <c r="BK178" s="233">
        <f>ROUND(P178*H178,2)</f>
        <v>0</v>
      </c>
      <c r="BL178" s="16" t="s">
        <v>506</v>
      </c>
      <c r="BM178" s="232" t="s">
        <v>1296</v>
      </c>
    </row>
    <row r="179" s="2" customFormat="1">
      <c r="A179" s="37"/>
      <c r="B179" s="38"/>
      <c r="C179" s="39"/>
      <c r="D179" s="234" t="s">
        <v>152</v>
      </c>
      <c r="E179" s="39"/>
      <c r="F179" s="235" t="s">
        <v>1295</v>
      </c>
      <c r="G179" s="39"/>
      <c r="H179" s="39"/>
      <c r="I179" s="236"/>
      <c r="J179" s="236"/>
      <c r="K179" s="39"/>
      <c r="L179" s="39"/>
      <c r="M179" s="43"/>
      <c r="N179" s="237"/>
      <c r="O179" s="238"/>
      <c r="P179" s="90"/>
      <c r="Q179" s="90"/>
      <c r="R179" s="90"/>
      <c r="S179" s="90"/>
      <c r="T179" s="90"/>
      <c r="U179" s="90"/>
      <c r="V179" s="90"/>
      <c r="W179" s="90"/>
      <c r="X179" s="91"/>
      <c r="Y179" s="37"/>
      <c r="Z179" s="37"/>
      <c r="AA179" s="37"/>
      <c r="AB179" s="37"/>
      <c r="AC179" s="37"/>
      <c r="AD179" s="37"/>
      <c r="AE179" s="37"/>
      <c r="AT179" s="16" t="s">
        <v>152</v>
      </c>
      <c r="AU179" s="16" t="s">
        <v>87</v>
      </c>
    </row>
    <row r="180" s="2" customFormat="1" ht="16.5" customHeight="1">
      <c r="A180" s="37"/>
      <c r="B180" s="38"/>
      <c r="C180" s="220" t="s">
        <v>266</v>
      </c>
      <c r="D180" s="220" t="s">
        <v>145</v>
      </c>
      <c r="E180" s="221" t="s">
        <v>1297</v>
      </c>
      <c r="F180" s="222" t="s">
        <v>1298</v>
      </c>
      <c r="G180" s="223" t="s">
        <v>201</v>
      </c>
      <c r="H180" s="224">
        <v>38</v>
      </c>
      <c r="I180" s="225"/>
      <c r="J180" s="225"/>
      <c r="K180" s="226">
        <f>ROUND(P180*H180,2)</f>
        <v>0</v>
      </c>
      <c r="L180" s="222" t="s">
        <v>1</v>
      </c>
      <c r="M180" s="43"/>
      <c r="N180" s="227" t="s">
        <v>1</v>
      </c>
      <c r="O180" s="228" t="s">
        <v>40</v>
      </c>
      <c r="P180" s="229">
        <f>I180+J180</f>
        <v>0</v>
      </c>
      <c r="Q180" s="229">
        <f>ROUND(I180*H180,2)</f>
        <v>0</v>
      </c>
      <c r="R180" s="229">
        <f>ROUND(J180*H180,2)</f>
        <v>0</v>
      </c>
      <c r="S180" s="90"/>
      <c r="T180" s="230">
        <f>S180*H180</f>
        <v>0</v>
      </c>
      <c r="U180" s="230">
        <v>0</v>
      </c>
      <c r="V180" s="230">
        <f>U180*H180</f>
        <v>0</v>
      </c>
      <c r="W180" s="230">
        <v>0</v>
      </c>
      <c r="X180" s="231">
        <f>W180*H180</f>
        <v>0</v>
      </c>
      <c r="Y180" s="37"/>
      <c r="Z180" s="37"/>
      <c r="AA180" s="37"/>
      <c r="AB180" s="37"/>
      <c r="AC180" s="37"/>
      <c r="AD180" s="37"/>
      <c r="AE180" s="37"/>
      <c r="AR180" s="232" t="s">
        <v>506</v>
      </c>
      <c r="AT180" s="232" t="s">
        <v>145</v>
      </c>
      <c r="AU180" s="232" t="s">
        <v>87</v>
      </c>
      <c r="AY180" s="16" t="s">
        <v>143</v>
      </c>
      <c r="BE180" s="233">
        <f>IF(O180="základní",K180,0)</f>
        <v>0</v>
      </c>
      <c r="BF180" s="233">
        <f>IF(O180="snížená",K180,0)</f>
        <v>0</v>
      </c>
      <c r="BG180" s="233">
        <f>IF(O180="zákl. přenesená",K180,0)</f>
        <v>0</v>
      </c>
      <c r="BH180" s="233">
        <f>IF(O180="sníž. přenesená",K180,0)</f>
        <v>0</v>
      </c>
      <c r="BI180" s="233">
        <f>IF(O180="nulová",K180,0)</f>
        <v>0</v>
      </c>
      <c r="BJ180" s="16" t="s">
        <v>85</v>
      </c>
      <c r="BK180" s="233">
        <f>ROUND(P180*H180,2)</f>
        <v>0</v>
      </c>
      <c r="BL180" s="16" t="s">
        <v>506</v>
      </c>
      <c r="BM180" s="232" t="s">
        <v>1299</v>
      </c>
    </row>
    <row r="181" s="2" customFormat="1">
      <c r="A181" s="37"/>
      <c r="B181" s="38"/>
      <c r="C181" s="39"/>
      <c r="D181" s="234" t="s">
        <v>152</v>
      </c>
      <c r="E181" s="39"/>
      <c r="F181" s="235" t="s">
        <v>1298</v>
      </c>
      <c r="G181" s="39"/>
      <c r="H181" s="39"/>
      <c r="I181" s="236"/>
      <c r="J181" s="236"/>
      <c r="K181" s="39"/>
      <c r="L181" s="39"/>
      <c r="M181" s="43"/>
      <c r="N181" s="237"/>
      <c r="O181" s="238"/>
      <c r="P181" s="90"/>
      <c r="Q181" s="90"/>
      <c r="R181" s="90"/>
      <c r="S181" s="90"/>
      <c r="T181" s="90"/>
      <c r="U181" s="90"/>
      <c r="V181" s="90"/>
      <c r="W181" s="90"/>
      <c r="X181" s="91"/>
      <c r="Y181" s="37"/>
      <c r="Z181" s="37"/>
      <c r="AA181" s="37"/>
      <c r="AB181" s="37"/>
      <c r="AC181" s="37"/>
      <c r="AD181" s="37"/>
      <c r="AE181" s="37"/>
      <c r="AT181" s="16" t="s">
        <v>152</v>
      </c>
      <c r="AU181" s="16" t="s">
        <v>87</v>
      </c>
    </row>
    <row r="182" s="2" customFormat="1" ht="16.5" customHeight="1">
      <c r="A182" s="37"/>
      <c r="B182" s="38"/>
      <c r="C182" s="220" t="s">
        <v>273</v>
      </c>
      <c r="D182" s="220" t="s">
        <v>145</v>
      </c>
      <c r="E182" s="221" t="s">
        <v>1300</v>
      </c>
      <c r="F182" s="222" t="s">
        <v>1301</v>
      </c>
      <c r="G182" s="223" t="s">
        <v>201</v>
      </c>
      <c r="H182" s="224">
        <v>38</v>
      </c>
      <c r="I182" s="225"/>
      <c r="J182" s="225"/>
      <c r="K182" s="226">
        <f>ROUND(P182*H182,2)</f>
        <v>0</v>
      </c>
      <c r="L182" s="222" t="s">
        <v>1</v>
      </c>
      <c r="M182" s="43"/>
      <c r="N182" s="227" t="s">
        <v>1</v>
      </c>
      <c r="O182" s="228" t="s">
        <v>40</v>
      </c>
      <c r="P182" s="229">
        <f>I182+J182</f>
        <v>0</v>
      </c>
      <c r="Q182" s="229">
        <f>ROUND(I182*H182,2)</f>
        <v>0</v>
      </c>
      <c r="R182" s="229">
        <f>ROUND(J182*H182,2)</f>
        <v>0</v>
      </c>
      <c r="S182" s="90"/>
      <c r="T182" s="230">
        <f>S182*H182</f>
        <v>0</v>
      </c>
      <c r="U182" s="230">
        <v>0</v>
      </c>
      <c r="V182" s="230">
        <f>U182*H182</f>
        <v>0</v>
      </c>
      <c r="W182" s="230">
        <v>0</v>
      </c>
      <c r="X182" s="231">
        <f>W182*H182</f>
        <v>0</v>
      </c>
      <c r="Y182" s="37"/>
      <c r="Z182" s="37"/>
      <c r="AA182" s="37"/>
      <c r="AB182" s="37"/>
      <c r="AC182" s="37"/>
      <c r="AD182" s="37"/>
      <c r="AE182" s="37"/>
      <c r="AR182" s="232" t="s">
        <v>506</v>
      </c>
      <c r="AT182" s="232" t="s">
        <v>145</v>
      </c>
      <c r="AU182" s="232" t="s">
        <v>87</v>
      </c>
      <c r="AY182" s="16" t="s">
        <v>143</v>
      </c>
      <c r="BE182" s="233">
        <f>IF(O182="základní",K182,0)</f>
        <v>0</v>
      </c>
      <c r="BF182" s="233">
        <f>IF(O182="snížená",K182,0)</f>
        <v>0</v>
      </c>
      <c r="BG182" s="233">
        <f>IF(O182="zákl. přenesená",K182,0)</f>
        <v>0</v>
      </c>
      <c r="BH182" s="233">
        <f>IF(O182="sníž. přenesená",K182,0)</f>
        <v>0</v>
      </c>
      <c r="BI182" s="233">
        <f>IF(O182="nulová",K182,0)</f>
        <v>0</v>
      </c>
      <c r="BJ182" s="16" t="s">
        <v>85</v>
      </c>
      <c r="BK182" s="233">
        <f>ROUND(P182*H182,2)</f>
        <v>0</v>
      </c>
      <c r="BL182" s="16" t="s">
        <v>506</v>
      </c>
      <c r="BM182" s="232" t="s">
        <v>1302</v>
      </c>
    </row>
    <row r="183" s="2" customFormat="1">
      <c r="A183" s="37"/>
      <c r="B183" s="38"/>
      <c r="C183" s="39"/>
      <c r="D183" s="234" t="s">
        <v>152</v>
      </c>
      <c r="E183" s="39"/>
      <c r="F183" s="235" t="s">
        <v>1301</v>
      </c>
      <c r="G183" s="39"/>
      <c r="H183" s="39"/>
      <c r="I183" s="236"/>
      <c r="J183" s="236"/>
      <c r="K183" s="39"/>
      <c r="L183" s="39"/>
      <c r="M183" s="43"/>
      <c r="N183" s="237"/>
      <c r="O183" s="238"/>
      <c r="P183" s="90"/>
      <c r="Q183" s="90"/>
      <c r="R183" s="90"/>
      <c r="S183" s="90"/>
      <c r="T183" s="90"/>
      <c r="U183" s="90"/>
      <c r="V183" s="90"/>
      <c r="W183" s="90"/>
      <c r="X183" s="91"/>
      <c r="Y183" s="37"/>
      <c r="Z183" s="37"/>
      <c r="AA183" s="37"/>
      <c r="AB183" s="37"/>
      <c r="AC183" s="37"/>
      <c r="AD183" s="37"/>
      <c r="AE183" s="37"/>
      <c r="AT183" s="16" t="s">
        <v>152</v>
      </c>
      <c r="AU183" s="16" t="s">
        <v>87</v>
      </c>
    </row>
    <row r="184" s="2" customFormat="1" ht="16.5" customHeight="1">
      <c r="A184" s="37"/>
      <c r="B184" s="38"/>
      <c r="C184" s="220" t="s">
        <v>281</v>
      </c>
      <c r="D184" s="220" t="s">
        <v>145</v>
      </c>
      <c r="E184" s="221" t="s">
        <v>1303</v>
      </c>
      <c r="F184" s="222" t="s">
        <v>1304</v>
      </c>
      <c r="G184" s="223" t="s">
        <v>584</v>
      </c>
      <c r="H184" s="224">
        <v>1</v>
      </c>
      <c r="I184" s="225"/>
      <c r="J184" s="225"/>
      <c r="K184" s="226">
        <f>ROUND(P184*H184,2)</f>
        <v>0</v>
      </c>
      <c r="L184" s="222" t="s">
        <v>1</v>
      </c>
      <c r="M184" s="43"/>
      <c r="N184" s="227" t="s">
        <v>1</v>
      </c>
      <c r="O184" s="228" t="s">
        <v>40</v>
      </c>
      <c r="P184" s="229">
        <f>I184+J184</f>
        <v>0</v>
      </c>
      <c r="Q184" s="229">
        <f>ROUND(I184*H184,2)</f>
        <v>0</v>
      </c>
      <c r="R184" s="229">
        <f>ROUND(J184*H184,2)</f>
        <v>0</v>
      </c>
      <c r="S184" s="90"/>
      <c r="T184" s="230">
        <f>S184*H184</f>
        <v>0</v>
      </c>
      <c r="U184" s="230">
        <v>0</v>
      </c>
      <c r="V184" s="230">
        <f>U184*H184</f>
        <v>0</v>
      </c>
      <c r="W184" s="230">
        <v>0</v>
      </c>
      <c r="X184" s="231">
        <f>W184*H184</f>
        <v>0</v>
      </c>
      <c r="Y184" s="37"/>
      <c r="Z184" s="37"/>
      <c r="AA184" s="37"/>
      <c r="AB184" s="37"/>
      <c r="AC184" s="37"/>
      <c r="AD184" s="37"/>
      <c r="AE184" s="37"/>
      <c r="AR184" s="232" t="s">
        <v>506</v>
      </c>
      <c r="AT184" s="232" t="s">
        <v>145</v>
      </c>
      <c r="AU184" s="232" t="s">
        <v>87</v>
      </c>
      <c r="AY184" s="16" t="s">
        <v>143</v>
      </c>
      <c r="BE184" s="233">
        <f>IF(O184="základní",K184,0)</f>
        <v>0</v>
      </c>
      <c r="BF184" s="233">
        <f>IF(O184="snížená",K184,0)</f>
        <v>0</v>
      </c>
      <c r="BG184" s="233">
        <f>IF(O184="zákl. přenesená",K184,0)</f>
        <v>0</v>
      </c>
      <c r="BH184" s="233">
        <f>IF(O184="sníž. přenesená",K184,0)</f>
        <v>0</v>
      </c>
      <c r="BI184" s="233">
        <f>IF(O184="nulová",K184,0)</f>
        <v>0</v>
      </c>
      <c r="BJ184" s="16" t="s">
        <v>85</v>
      </c>
      <c r="BK184" s="233">
        <f>ROUND(P184*H184,2)</f>
        <v>0</v>
      </c>
      <c r="BL184" s="16" t="s">
        <v>506</v>
      </c>
      <c r="BM184" s="232" t="s">
        <v>1305</v>
      </c>
    </row>
    <row r="185" s="2" customFormat="1">
      <c r="A185" s="37"/>
      <c r="B185" s="38"/>
      <c r="C185" s="39"/>
      <c r="D185" s="234" t="s">
        <v>152</v>
      </c>
      <c r="E185" s="39"/>
      <c r="F185" s="235" t="s">
        <v>1304</v>
      </c>
      <c r="G185" s="39"/>
      <c r="H185" s="39"/>
      <c r="I185" s="236"/>
      <c r="J185" s="236"/>
      <c r="K185" s="39"/>
      <c r="L185" s="39"/>
      <c r="M185" s="43"/>
      <c r="N185" s="237"/>
      <c r="O185" s="238"/>
      <c r="P185" s="90"/>
      <c r="Q185" s="90"/>
      <c r="R185" s="90"/>
      <c r="S185" s="90"/>
      <c r="T185" s="90"/>
      <c r="U185" s="90"/>
      <c r="V185" s="90"/>
      <c r="W185" s="90"/>
      <c r="X185" s="91"/>
      <c r="Y185" s="37"/>
      <c r="Z185" s="37"/>
      <c r="AA185" s="37"/>
      <c r="AB185" s="37"/>
      <c r="AC185" s="37"/>
      <c r="AD185" s="37"/>
      <c r="AE185" s="37"/>
      <c r="AT185" s="16" t="s">
        <v>152</v>
      </c>
      <c r="AU185" s="16" t="s">
        <v>87</v>
      </c>
    </row>
    <row r="186" s="12" customFormat="1" ht="22.8" customHeight="1">
      <c r="A186" s="12"/>
      <c r="B186" s="203"/>
      <c r="C186" s="204"/>
      <c r="D186" s="205" t="s">
        <v>76</v>
      </c>
      <c r="E186" s="218" t="s">
        <v>986</v>
      </c>
      <c r="F186" s="218" t="s">
        <v>987</v>
      </c>
      <c r="G186" s="204"/>
      <c r="H186" s="204"/>
      <c r="I186" s="207"/>
      <c r="J186" s="207"/>
      <c r="K186" s="219">
        <f>BK186</f>
        <v>0</v>
      </c>
      <c r="L186" s="204"/>
      <c r="M186" s="209"/>
      <c r="N186" s="210"/>
      <c r="O186" s="211"/>
      <c r="P186" s="211"/>
      <c r="Q186" s="212">
        <f>SUM(Q187:Q194)</f>
        <v>0</v>
      </c>
      <c r="R186" s="212">
        <f>SUM(R187:R194)</f>
        <v>0</v>
      </c>
      <c r="S186" s="211"/>
      <c r="T186" s="213">
        <f>SUM(T187:T194)</f>
        <v>0</v>
      </c>
      <c r="U186" s="211"/>
      <c r="V186" s="213">
        <f>SUM(V187:V194)</f>
        <v>0.0072200000000000007</v>
      </c>
      <c r="W186" s="211"/>
      <c r="X186" s="214">
        <f>SUM(X187:X194)</f>
        <v>0</v>
      </c>
      <c r="Y186" s="12"/>
      <c r="Z186" s="12"/>
      <c r="AA186" s="12"/>
      <c r="AB186" s="12"/>
      <c r="AC186" s="12"/>
      <c r="AD186" s="12"/>
      <c r="AE186" s="12"/>
      <c r="AR186" s="215" t="s">
        <v>163</v>
      </c>
      <c r="AT186" s="216" t="s">
        <v>76</v>
      </c>
      <c r="AU186" s="216" t="s">
        <v>85</v>
      </c>
      <c r="AY186" s="215" t="s">
        <v>143</v>
      </c>
      <c r="BK186" s="217">
        <f>SUM(BK187:BK194)</f>
        <v>0</v>
      </c>
    </row>
    <row r="187" s="2" customFormat="1">
      <c r="A187" s="37"/>
      <c r="B187" s="38"/>
      <c r="C187" s="220" t="s">
        <v>285</v>
      </c>
      <c r="D187" s="220" t="s">
        <v>145</v>
      </c>
      <c r="E187" s="221" t="s">
        <v>1306</v>
      </c>
      <c r="F187" s="222" t="s">
        <v>1307</v>
      </c>
      <c r="G187" s="223" t="s">
        <v>201</v>
      </c>
      <c r="H187" s="224">
        <v>38</v>
      </c>
      <c r="I187" s="225"/>
      <c r="J187" s="225"/>
      <c r="K187" s="226">
        <f>ROUND(P187*H187,2)</f>
        <v>0</v>
      </c>
      <c r="L187" s="222" t="s">
        <v>1308</v>
      </c>
      <c r="M187" s="43"/>
      <c r="N187" s="227" t="s">
        <v>1</v>
      </c>
      <c r="O187" s="228" t="s">
        <v>40</v>
      </c>
      <c r="P187" s="229">
        <f>I187+J187</f>
        <v>0</v>
      </c>
      <c r="Q187" s="229">
        <f>ROUND(I187*H187,2)</f>
        <v>0</v>
      </c>
      <c r="R187" s="229">
        <f>ROUND(J187*H187,2)</f>
        <v>0</v>
      </c>
      <c r="S187" s="90"/>
      <c r="T187" s="230">
        <f>S187*H187</f>
        <v>0</v>
      </c>
      <c r="U187" s="230">
        <v>1.0000000000000001E-05</v>
      </c>
      <c r="V187" s="230">
        <f>U187*H187</f>
        <v>0.00038000000000000002</v>
      </c>
      <c r="W187" s="230">
        <v>0</v>
      </c>
      <c r="X187" s="231">
        <f>W187*H187</f>
        <v>0</v>
      </c>
      <c r="Y187" s="37"/>
      <c r="Z187" s="37"/>
      <c r="AA187" s="37"/>
      <c r="AB187" s="37"/>
      <c r="AC187" s="37"/>
      <c r="AD187" s="37"/>
      <c r="AE187" s="37"/>
      <c r="AR187" s="232" t="s">
        <v>506</v>
      </c>
      <c r="AT187" s="232" t="s">
        <v>145</v>
      </c>
      <c r="AU187" s="232" t="s">
        <v>87</v>
      </c>
      <c r="AY187" s="16" t="s">
        <v>143</v>
      </c>
      <c r="BE187" s="233">
        <f>IF(O187="základní",K187,0)</f>
        <v>0</v>
      </c>
      <c r="BF187" s="233">
        <f>IF(O187="snížená",K187,0)</f>
        <v>0</v>
      </c>
      <c r="BG187" s="233">
        <f>IF(O187="zákl. přenesená",K187,0)</f>
        <v>0</v>
      </c>
      <c r="BH187" s="233">
        <f>IF(O187="sníž. přenesená",K187,0)</f>
        <v>0</v>
      </c>
      <c r="BI187" s="233">
        <f>IF(O187="nulová",K187,0)</f>
        <v>0</v>
      </c>
      <c r="BJ187" s="16" t="s">
        <v>85</v>
      </c>
      <c r="BK187" s="233">
        <f>ROUND(P187*H187,2)</f>
        <v>0</v>
      </c>
      <c r="BL187" s="16" t="s">
        <v>506</v>
      </c>
      <c r="BM187" s="232" t="s">
        <v>1309</v>
      </c>
    </row>
    <row r="188" s="2" customFormat="1">
      <c r="A188" s="37"/>
      <c r="B188" s="38"/>
      <c r="C188" s="39"/>
      <c r="D188" s="234" t="s">
        <v>152</v>
      </c>
      <c r="E188" s="39"/>
      <c r="F188" s="235" t="s">
        <v>1307</v>
      </c>
      <c r="G188" s="39"/>
      <c r="H188" s="39"/>
      <c r="I188" s="236"/>
      <c r="J188" s="236"/>
      <c r="K188" s="39"/>
      <c r="L188" s="39"/>
      <c r="M188" s="43"/>
      <c r="N188" s="237"/>
      <c r="O188" s="238"/>
      <c r="P188" s="90"/>
      <c r="Q188" s="90"/>
      <c r="R188" s="90"/>
      <c r="S188" s="90"/>
      <c r="T188" s="90"/>
      <c r="U188" s="90"/>
      <c r="V188" s="90"/>
      <c r="W188" s="90"/>
      <c r="X188" s="91"/>
      <c r="Y188" s="37"/>
      <c r="Z188" s="37"/>
      <c r="AA188" s="37"/>
      <c r="AB188" s="37"/>
      <c r="AC188" s="37"/>
      <c r="AD188" s="37"/>
      <c r="AE188" s="37"/>
      <c r="AT188" s="16" t="s">
        <v>152</v>
      </c>
      <c r="AU188" s="16" t="s">
        <v>87</v>
      </c>
    </row>
    <row r="189" s="2" customFormat="1">
      <c r="A189" s="37"/>
      <c r="B189" s="38"/>
      <c r="C189" s="262" t="s">
        <v>292</v>
      </c>
      <c r="D189" s="262" t="s">
        <v>362</v>
      </c>
      <c r="E189" s="263" t="s">
        <v>1310</v>
      </c>
      <c r="F189" s="264" t="s">
        <v>1311</v>
      </c>
      <c r="G189" s="265" t="s">
        <v>201</v>
      </c>
      <c r="H189" s="266">
        <v>38</v>
      </c>
      <c r="I189" s="267"/>
      <c r="J189" s="268"/>
      <c r="K189" s="269">
        <f>ROUND(P189*H189,2)</f>
        <v>0</v>
      </c>
      <c r="L189" s="264" t="s">
        <v>424</v>
      </c>
      <c r="M189" s="270"/>
      <c r="N189" s="271" t="s">
        <v>1</v>
      </c>
      <c r="O189" s="228" t="s">
        <v>40</v>
      </c>
      <c r="P189" s="229">
        <f>I189+J189</f>
        <v>0</v>
      </c>
      <c r="Q189" s="229">
        <f>ROUND(I189*H189,2)</f>
        <v>0</v>
      </c>
      <c r="R189" s="229">
        <f>ROUND(J189*H189,2)</f>
        <v>0</v>
      </c>
      <c r="S189" s="90"/>
      <c r="T189" s="230">
        <f>S189*H189</f>
        <v>0</v>
      </c>
      <c r="U189" s="230">
        <v>6.9999999999999994E-05</v>
      </c>
      <c r="V189" s="230">
        <f>U189*H189</f>
        <v>0.0026599999999999996</v>
      </c>
      <c r="W189" s="230">
        <v>0</v>
      </c>
      <c r="X189" s="231">
        <f>W189*H189</f>
        <v>0</v>
      </c>
      <c r="Y189" s="37"/>
      <c r="Z189" s="37"/>
      <c r="AA189" s="37"/>
      <c r="AB189" s="37"/>
      <c r="AC189" s="37"/>
      <c r="AD189" s="37"/>
      <c r="AE189" s="37"/>
      <c r="AR189" s="232" t="s">
        <v>878</v>
      </c>
      <c r="AT189" s="232" t="s">
        <v>362</v>
      </c>
      <c r="AU189" s="232" t="s">
        <v>87</v>
      </c>
      <c r="AY189" s="16" t="s">
        <v>143</v>
      </c>
      <c r="BE189" s="233">
        <f>IF(O189="základní",K189,0)</f>
        <v>0</v>
      </c>
      <c r="BF189" s="233">
        <f>IF(O189="snížená",K189,0)</f>
        <v>0</v>
      </c>
      <c r="BG189" s="233">
        <f>IF(O189="zákl. přenesená",K189,0)</f>
        <v>0</v>
      </c>
      <c r="BH189" s="233">
        <f>IF(O189="sníž. přenesená",K189,0)</f>
        <v>0</v>
      </c>
      <c r="BI189" s="233">
        <f>IF(O189="nulová",K189,0)</f>
        <v>0</v>
      </c>
      <c r="BJ189" s="16" t="s">
        <v>85</v>
      </c>
      <c r="BK189" s="233">
        <f>ROUND(P189*H189,2)</f>
        <v>0</v>
      </c>
      <c r="BL189" s="16" t="s">
        <v>506</v>
      </c>
      <c r="BM189" s="232" t="s">
        <v>1312</v>
      </c>
    </row>
    <row r="190" s="2" customFormat="1">
      <c r="A190" s="37"/>
      <c r="B190" s="38"/>
      <c r="C190" s="39"/>
      <c r="D190" s="234" t="s">
        <v>152</v>
      </c>
      <c r="E190" s="39"/>
      <c r="F190" s="235" t="s">
        <v>1311</v>
      </c>
      <c r="G190" s="39"/>
      <c r="H190" s="39"/>
      <c r="I190" s="236"/>
      <c r="J190" s="236"/>
      <c r="K190" s="39"/>
      <c r="L190" s="39"/>
      <c r="M190" s="43"/>
      <c r="N190" s="237"/>
      <c r="O190" s="238"/>
      <c r="P190" s="90"/>
      <c r="Q190" s="90"/>
      <c r="R190" s="90"/>
      <c r="S190" s="90"/>
      <c r="T190" s="90"/>
      <c r="U190" s="90"/>
      <c r="V190" s="90"/>
      <c r="W190" s="90"/>
      <c r="X190" s="91"/>
      <c r="Y190" s="37"/>
      <c r="Z190" s="37"/>
      <c r="AA190" s="37"/>
      <c r="AB190" s="37"/>
      <c r="AC190" s="37"/>
      <c r="AD190" s="37"/>
      <c r="AE190" s="37"/>
      <c r="AT190" s="16" t="s">
        <v>152</v>
      </c>
      <c r="AU190" s="16" t="s">
        <v>87</v>
      </c>
    </row>
    <row r="191" s="2" customFormat="1" ht="24.15" customHeight="1">
      <c r="A191" s="37"/>
      <c r="B191" s="38"/>
      <c r="C191" s="220" t="s">
        <v>297</v>
      </c>
      <c r="D191" s="220" t="s">
        <v>145</v>
      </c>
      <c r="E191" s="221" t="s">
        <v>1313</v>
      </c>
      <c r="F191" s="222" t="s">
        <v>1314</v>
      </c>
      <c r="G191" s="223" t="s">
        <v>201</v>
      </c>
      <c r="H191" s="224">
        <v>38</v>
      </c>
      <c r="I191" s="225"/>
      <c r="J191" s="225"/>
      <c r="K191" s="226">
        <f>ROUND(P191*H191,2)</f>
        <v>0</v>
      </c>
      <c r="L191" s="222" t="s">
        <v>424</v>
      </c>
      <c r="M191" s="43"/>
      <c r="N191" s="227" t="s">
        <v>1</v>
      </c>
      <c r="O191" s="228" t="s">
        <v>40</v>
      </c>
      <c r="P191" s="229">
        <f>I191+J191</f>
        <v>0</v>
      </c>
      <c r="Q191" s="229">
        <f>ROUND(I191*H191,2)</f>
        <v>0</v>
      </c>
      <c r="R191" s="229">
        <f>ROUND(J191*H191,2)</f>
        <v>0</v>
      </c>
      <c r="S191" s="90"/>
      <c r="T191" s="230">
        <f>S191*H191</f>
        <v>0</v>
      </c>
      <c r="U191" s="230">
        <v>9.0000000000000006E-05</v>
      </c>
      <c r="V191" s="230">
        <f>U191*H191</f>
        <v>0.0034200000000000003</v>
      </c>
      <c r="W191" s="230">
        <v>0</v>
      </c>
      <c r="X191" s="231">
        <f>W191*H191</f>
        <v>0</v>
      </c>
      <c r="Y191" s="37"/>
      <c r="Z191" s="37"/>
      <c r="AA191" s="37"/>
      <c r="AB191" s="37"/>
      <c r="AC191" s="37"/>
      <c r="AD191" s="37"/>
      <c r="AE191" s="37"/>
      <c r="AR191" s="232" t="s">
        <v>506</v>
      </c>
      <c r="AT191" s="232" t="s">
        <v>145</v>
      </c>
      <c r="AU191" s="232" t="s">
        <v>87</v>
      </c>
      <c r="AY191" s="16" t="s">
        <v>143</v>
      </c>
      <c r="BE191" s="233">
        <f>IF(O191="základní",K191,0)</f>
        <v>0</v>
      </c>
      <c r="BF191" s="233">
        <f>IF(O191="snížená",K191,0)</f>
        <v>0</v>
      </c>
      <c r="BG191" s="233">
        <f>IF(O191="zákl. přenesená",K191,0)</f>
        <v>0</v>
      </c>
      <c r="BH191" s="233">
        <f>IF(O191="sníž. přenesená",K191,0)</f>
        <v>0</v>
      </c>
      <c r="BI191" s="233">
        <f>IF(O191="nulová",K191,0)</f>
        <v>0</v>
      </c>
      <c r="BJ191" s="16" t="s">
        <v>85</v>
      </c>
      <c r="BK191" s="233">
        <f>ROUND(P191*H191,2)</f>
        <v>0</v>
      </c>
      <c r="BL191" s="16" t="s">
        <v>506</v>
      </c>
      <c r="BM191" s="232" t="s">
        <v>1315</v>
      </c>
    </row>
    <row r="192" s="2" customFormat="1">
      <c r="A192" s="37"/>
      <c r="B192" s="38"/>
      <c r="C192" s="39"/>
      <c r="D192" s="234" t="s">
        <v>152</v>
      </c>
      <c r="E192" s="39"/>
      <c r="F192" s="235" t="s">
        <v>1316</v>
      </c>
      <c r="G192" s="39"/>
      <c r="H192" s="39"/>
      <c r="I192" s="236"/>
      <c r="J192" s="236"/>
      <c r="K192" s="39"/>
      <c r="L192" s="39"/>
      <c r="M192" s="43"/>
      <c r="N192" s="237"/>
      <c r="O192" s="238"/>
      <c r="P192" s="90"/>
      <c r="Q192" s="90"/>
      <c r="R192" s="90"/>
      <c r="S192" s="90"/>
      <c r="T192" s="90"/>
      <c r="U192" s="90"/>
      <c r="V192" s="90"/>
      <c r="W192" s="90"/>
      <c r="X192" s="91"/>
      <c r="Y192" s="37"/>
      <c r="Z192" s="37"/>
      <c r="AA192" s="37"/>
      <c r="AB192" s="37"/>
      <c r="AC192" s="37"/>
      <c r="AD192" s="37"/>
      <c r="AE192" s="37"/>
      <c r="AT192" s="16" t="s">
        <v>152</v>
      </c>
      <c r="AU192" s="16" t="s">
        <v>87</v>
      </c>
    </row>
    <row r="193" s="2" customFormat="1" ht="21.75" customHeight="1">
      <c r="A193" s="37"/>
      <c r="B193" s="38"/>
      <c r="C193" s="262" t="s">
        <v>303</v>
      </c>
      <c r="D193" s="262" t="s">
        <v>362</v>
      </c>
      <c r="E193" s="263" t="s">
        <v>1317</v>
      </c>
      <c r="F193" s="264" t="s">
        <v>1318</v>
      </c>
      <c r="G193" s="265" t="s">
        <v>201</v>
      </c>
      <c r="H193" s="266">
        <v>38</v>
      </c>
      <c r="I193" s="267"/>
      <c r="J193" s="268"/>
      <c r="K193" s="269">
        <f>ROUND(P193*H193,2)</f>
        <v>0</v>
      </c>
      <c r="L193" s="264" t="s">
        <v>1</v>
      </c>
      <c r="M193" s="270"/>
      <c r="N193" s="271" t="s">
        <v>1</v>
      </c>
      <c r="O193" s="228" t="s">
        <v>40</v>
      </c>
      <c r="P193" s="229">
        <f>I193+J193</f>
        <v>0</v>
      </c>
      <c r="Q193" s="229">
        <f>ROUND(I193*H193,2)</f>
        <v>0</v>
      </c>
      <c r="R193" s="229">
        <f>ROUND(J193*H193,2)</f>
        <v>0</v>
      </c>
      <c r="S193" s="90"/>
      <c r="T193" s="230">
        <f>S193*H193</f>
        <v>0</v>
      </c>
      <c r="U193" s="230">
        <v>2.0000000000000002E-05</v>
      </c>
      <c r="V193" s="230">
        <f>U193*H193</f>
        <v>0.00076000000000000004</v>
      </c>
      <c r="W193" s="230">
        <v>0</v>
      </c>
      <c r="X193" s="231">
        <f>W193*H193</f>
        <v>0</v>
      </c>
      <c r="Y193" s="37"/>
      <c r="Z193" s="37"/>
      <c r="AA193" s="37"/>
      <c r="AB193" s="37"/>
      <c r="AC193" s="37"/>
      <c r="AD193" s="37"/>
      <c r="AE193" s="37"/>
      <c r="AR193" s="232" t="s">
        <v>878</v>
      </c>
      <c r="AT193" s="232" t="s">
        <v>362</v>
      </c>
      <c r="AU193" s="232" t="s">
        <v>87</v>
      </c>
      <c r="AY193" s="16" t="s">
        <v>143</v>
      </c>
      <c r="BE193" s="233">
        <f>IF(O193="základní",K193,0)</f>
        <v>0</v>
      </c>
      <c r="BF193" s="233">
        <f>IF(O193="snížená",K193,0)</f>
        <v>0</v>
      </c>
      <c r="BG193" s="233">
        <f>IF(O193="zákl. přenesená",K193,0)</f>
        <v>0</v>
      </c>
      <c r="BH193" s="233">
        <f>IF(O193="sníž. přenesená",K193,0)</f>
        <v>0</v>
      </c>
      <c r="BI193" s="233">
        <f>IF(O193="nulová",K193,0)</f>
        <v>0</v>
      </c>
      <c r="BJ193" s="16" t="s">
        <v>85</v>
      </c>
      <c r="BK193" s="233">
        <f>ROUND(P193*H193,2)</f>
        <v>0</v>
      </c>
      <c r="BL193" s="16" t="s">
        <v>506</v>
      </c>
      <c r="BM193" s="232" t="s">
        <v>1319</v>
      </c>
    </row>
    <row r="194" s="2" customFormat="1">
      <c r="A194" s="37"/>
      <c r="B194" s="38"/>
      <c r="C194" s="39"/>
      <c r="D194" s="234" t="s">
        <v>152</v>
      </c>
      <c r="E194" s="39"/>
      <c r="F194" s="235" t="s">
        <v>1320</v>
      </c>
      <c r="G194" s="39"/>
      <c r="H194" s="39"/>
      <c r="I194" s="236"/>
      <c r="J194" s="236"/>
      <c r="K194" s="39"/>
      <c r="L194" s="39"/>
      <c r="M194" s="43"/>
      <c r="N194" s="237"/>
      <c r="O194" s="238"/>
      <c r="P194" s="90"/>
      <c r="Q194" s="90"/>
      <c r="R194" s="90"/>
      <c r="S194" s="90"/>
      <c r="T194" s="90"/>
      <c r="U194" s="90"/>
      <c r="V194" s="90"/>
      <c r="W194" s="90"/>
      <c r="X194" s="91"/>
      <c r="Y194" s="37"/>
      <c r="Z194" s="37"/>
      <c r="AA194" s="37"/>
      <c r="AB194" s="37"/>
      <c r="AC194" s="37"/>
      <c r="AD194" s="37"/>
      <c r="AE194" s="37"/>
      <c r="AT194" s="16" t="s">
        <v>152</v>
      </c>
      <c r="AU194" s="16" t="s">
        <v>87</v>
      </c>
    </row>
    <row r="195" s="12" customFormat="1" ht="25.92" customHeight="1">
      <c r="A195" s="12"/>
      <c r="B195" s="203"/>
      <c r="C195" s="204"/>
      <c r="D195" s="205" t="s">
        <v>76</v>
      </c>
      <c r="E195" s="206" t="s">
        <v>1113</v>
      </c>
      <c r="F195" s="206" t="s">
        <v>1114</v>
      </c>
      <c r="G195" s="204"/>
      <c r="H195" s="204"/>
      <c r="I195" s="207"/>
      <c r="J195" s="207"/>
      <c r="K195" s="208">
        <f>BK195</f>
        <v>0</v>
      </c>
      <c r="L195" s="204"/>
      <c r="M195" s="209"/>
      <c r="N195" s="210"/>
      <c r="O195" s="211"/>
      <c r="P195" s="211"/>
      <c r="Q195" s="212">
        <f>SUM(Q196:Q197)</f>
        <v>0</v>
      </c>
      <c r="R195" s="212">
        <f>SUM(R196:R197)</f>
        <v>0</v>
      </c>
      <c r="S195" s="211"/>
      <c r="T195" s="213">
        <f>SUM(T196:T197)</f>
        <v>0</v>
      </c>
      <c r="U195" s="211"/>
      <c r="V195" s="213">
        <f>SUM(V196:V197)</f>
        <v>0</v>
      </c>
      <c r="W195" s="211"/>
      <c r="X195" s="214">
        <f>SUM(X196:X197)</f>
        <v>0</v>
      </c>
      <c r="Y195" s="12"/>
      <c r="Z195" s="12"/>
      <c r="AA195" s="12"/>
      <c r="AB195" s="12"/>
      <c r="AC195" s="12"/>
      <c r="AD195" s="12"/>
      <c r="AE195" s="12"/>
      <c r="AR195" s="215" t="s">
        <v>150</v>
      </c>
      <c r="AT195" s="216" t="s">
        <v>76</v>
      </c>
      <c r="AU195" s="216" t="s">
        <v>77</v>
      </c>
      <c r="AY195" s="215" t="s">
        <v>143</v>
      </c>
      <c r="BK195" s="217">
        <f>SUM(BK196:BK197)</f>
        <v>0</v>
      </c>
    </row>
    <row r="196" s="2" customFormat="1" ht="16.5" customHeight="1">
      <c r="A196" s="37"/>
      <c r="B196" s="38"/>
      <c r="C196" s="220" t="s">
        <v>308</v>
      </c>
      <c r="D196" s="220" t="s">
        <v>145</v>
      </c>
      <c r="E196" s="221" t="s">
        <v>1321</v>
      </c>
      <c r="F196" s="222" t="s">
        <v>1322</v>
      </c>
      <c r="G196" s="223" t="s">
        <v>1154</v>
      </c>
      <c r="H196" s="224">
        <v>1</v>
      </c>
      <c r="I196" s="225"/>
      <c r="J196" s="225"/>
      <c r="K196" s="226">
        <f>ROUND(P196*H196,2)</f>
        <v>0</v>
      </c>
      <c r="L196" s="222" t="s">
        <v>1</v>
      </c>
      <c r="M196" s="43"/>
      <c r="N196" s="227" t="s">
        <v>1</v>
      </c>
      <c r="O196" s="228" t="s">
        <v>40</v>
      </c>
      <c r="P196" s="229">
        <f>I196+J196</f>
        <v>0</v>
      </c>
      <c r="Q196" s="229">
        <f>ROUND(I196*H196,2)</f>
        <v>0</v>
      </c>
      <c r="R196" s="229">
        <f>ROUND(J196*H196,2)</f>
        <v>0</v>
      </c>
      <c r="S196" s="90"/>
      <c r="T196" s="230">
        <f>S196*H196</f>
        <v>0</v>
      </c>
      <c r="U196" s="230">
        <v>0</v>
      </c>
      <c r="V196" s="230">
        <f>U196*H196</f>
        <v>0</v>
      </c>
      <c r="W196" s="230">
        <v>0</v>
      </c>
      <c r="X196" s="231">
        <f>W196*H196</f>
        <v>0</v>
      </c>
      <c r="Y196" s="37"/>
      <c r="Z196" s="37"/>
      <c r="AA196" s="37"/>
      <c r="AB196" s="37"/>
      <c r="AC196" s="37"/>
      <c r="AD196" s="37"/>
      <c r="AE196" s="37"/>
      <c r="AR196" s="232" t="s">
        <v>1118</v>
      </c>
      <c r="AT196" s="232" t="s">
        <v>145</v>
      </c>
      <c r="AU196" s="232" t="s">
        <v>85</v>
      </c>
      <c r="AY196" s="16" t="s">
        <v>143</v>
      </c>
      <c r="BE196" s="233">
        <f>IF(O196="základní",K196,0)</f>
        <v>0</v>
      </c>
      <c r="BF196" s="233">
        <f>IF(O196="snížená",K196,0)</f>
        <v>0</v>
      </c>
      <c r="BG196" s="233">
        <f>IF(O196="zákl. přenesená",K196,0)</f>
        <v>0</v>
      </c>
      <c r="BH196" s="233">
        <f>IF(O196="sníž. přenesená",K196,0)</f>
        <v>0</v>
      </c>
      <c r="BI196" s="233">
        <f>IF(O196="nulová",K196,0)</f>
        <v>0</v>
      </c>
      <c r="BJ196" s="16" t="s">
        <v>85</v>
      </c>
      <c r="BK196" s="233">
        <f>ROUND(P196*H196,2)</f>
        <v>0</v>
      </c>
      <c r="BL196" s="16" t="s">
        <v>1118</v>
      </c>
      <c r="BM196" s="232" t="s">
        <v>1323</v>
      </c>
    </row>
    <row r="197" s="2" customFormat="1">
      <c r="A197" s="37"/>
      <c r="B197" s="38"/>
      <c r="C197" s="39"/>
      <c r="D197" s="234" t="s">
        <v>152</v>
      </c>
      <c r="E197" s="39"/>
      <c r="F197" s="235" t="s">
        <v>1324</v>
      </c>
      <c r="G197" s="39"/>
      <c r="H197" s="39"/>
      <c r="I197" s="236"/>
      <c r="J197" s="236"/>
      <c r="K197" s="39"/>
      <c r="L197" s="39"/>
      <c r="M197" s="43"/>
      <c r="N197" s="237"/>
      <c r="O197" s="238"/>
      <c r="P197" s="90"/>
      <c r="Q197" s="90"/>
      <c r="R197" s="90"/>
      <c r="S197" s="90"/>
      <c r="T197" s="90"/>
      <c r="U197" s="90"/>
      <c r="V197" s="90"/>
      <c r="W197" s="90"/>
      <c r="X197" s="91"/>
      <c r="Y197" s="37"/>
      <c r="Z197" s="37"/>
      <c r="AA197" s="37"/>
      <c r="AB197" s="37"/>
      <c r="AC197" s="37"/>
      <c r="AD197" s="37"/>
      <c r="AE197" s="37"/>
      <c r="AT197" s="16" t="s">
        <v>152</v>
      </c>
      <c r="AU197" s="16" t="s">
        <v>85</v>
      </c>
    </row>
    <row r="198" s="12" customFormat="1" ht="25.92" customHeight="1">
      <c r="A198" s="12"/>
      <c r="B198" s="203"/>
      <c r="C198" s="204"/>
      <c r="D198" s="205" t="s">
        <v>76</v>
      </c>
      <c r="E198" s="206" t="s">
        <v>1325</v>
      </c>
      <c r="F198" s="206" t="s">
        <v>1326</v>
      </c>
      <c r="G198" s="204"/>
      <c r="H198" s="204"/>
      <c r="I198" s="207"/>
      <c r="J198" s="207"/>
      <c r="K198" s="208">
        <f>BK198</f>
        <v>0</v>
      </c>
      <c r="L198" s="204"/>
      <c r="M198" s="209"/>
      <c r="N198" s="210"/>
      <c r="O198" s="211"/>
      <c r="P198" s="211"/>
      <c r="Q198" s="212">
        <f>Q199+Q202+Q205</f>
        <v>0</v>
      </c>
      <c r="R198" s="212">
        <f>R199+R202+R205</f>
        <v>0</v>
      </c>
      <c r="S198" s="211"/>
      <c r="T198" s="213">
        <f>T199+T202+T205</f>
        <v>0</v>
      </c>
      <c r="U198" s="211"/>
      <c r="V198" s="213">
        <f>V199+V202+V205</f>
        <v>0</v>
      </c>
      <c r="W198" s="211"/>
      <c r="X198" s="214">
        <f>X199+X202+X205</f>
        <v>0</v>
      </c>
      <c r="Y198" s="12"/>
      <c r="Z198" s="12"/>
      <c r="AA198" s="12"/>
      <c r="AB198" s="12"/>
      <c r="AC198" s="12"/>
      <c r="AD198" s="12"/>
      <c r="AE198" s="12"/>
      <c r="AR198" s="215" t="s">
        <v>173</v>
      </c>
      <c r="AT198" s="216" t="s">
        <v>76</v>
      </c>
      <c r="AU198" s="216" t="s">
        <v>77</v>
      </c>
      <c r="AY198" s="215" t="s">
        <v>143</v>
      </c>
      <c r="BK198" s="217">
        <f>BK199+BK202+BK205</f>
        <v>0</v>
      </c>
    </row>
    <row r="199" s="12" customFormat="1" ht="22.8" customHeight="1">
      <c r="A199" s="12"/>
      <c r="B199" s="203"/>
      <c r="C199" s="204"/>
      <c r="D199" s="205" t="s">
        <v>76</v>
      </c>
      <c r="E199" s="218" t="s">
        <v>1327</v>
      </c>
      <c r="F199" s="218" t="s">
        <v>1328</v>
      </c>
      <c r="G199" s="204"/>
      <c r="H199" s="204"/>
      <c r="I199" s="207"/>
      <c r="J199" s="207"/>
      <c r="K199" s="219">
        <f>BK199</f>
        <v>0</v>
      </c>
      <c r="L199" s="204"/>
      <c r="M199" s="209"/>
      <c r="N199" s="210"/>
      <c r="O199" s="211"/>
      <c r="P199" s="211"/>
      <c r="Q199" s="212">
        <f>SUM(Q200:Q201)</f>
        <v>0</v>
      </c>
      <c r="R199" s="212">
        <f>SUM(R200:R201)</f>
        <v>0</v>
      </c>
      <c r="S199" s="211"/>
      <c r="T199" s="213">
        <f>SUM(T200:T201)</f>
        <v>0</v>
      </c>
      <c r="U199" s="211"/>
      <c r="V199" s="213">
        <f>SUM(V200:V201)</f>
        <v>0</v>
      </c>
      <c r="W199" s="211"/>
      <c r="X199" s="214">
        <f>SUM(X200:X201)</f>
        <v>0</v>
      </c>
      <c r="Y199" s="12"/>
      <c r="Z199" s="12"/>
      <c r="AA199" s="12"/>
      <c r="AB199" s="12"/>
      <c r="AC199" s="12"/>
      <c r="AD199" s="12"/>
      <c r="AE199" s="12"/>
      <c r="AR199" s="215" t="s">
        <v>173</v>
      </c>
      <c r="AT199" s="216" t="s">
        <v>76</v>
      </c>
      <c r="AU199" s="216" t="s">
        <v>85</v>
      </c>
      <c r="AY199" s="215" t="s">
        <v>143</v>
      </c>
      <c r="BK199" s="217">
        <f>SUM(BK200:BK201)</f>
        <v>0</v>
      </c>
    </row>
    <row r="200" s="2" customFormat="1" ht="24.15" customHeight="1">
      <c r="A200" s="37"/>
      <c r="B200" s="38"/>
      <c r="C200" s="220" t="s">
        <v>316</v>
      </c>
      <c r="D200" s="220" t="s">
        <v>145</v>
      </c>
      <c r="E200" s="221" t="s">
        <v>1329</v>
      </c>
      <c r="F200" s="222" t="s">
        <v>1330</v>
      </c>
      <c r="G200" s="223" t="s">
        <v>877</v>
      </c>
      <c r="H200" s="224">
        <v>1</v>
      </c>
      <c r="I200" s="225"/>
      <c r="J200" s="225"/>
      <c r="K200" s="226">
        <f>ROUND(P200*H200,2)</f>
        <v>0</v>
      </c>
      <c r="L200" s="222" t="s">
        <v>1331</v>
      </c>
      <c r="M200" s="43"/>
      <c r="N200" s="227" t="s">
        <v>1</v>
      </c>
      <c r="O200" s="228" t="s">
        <v>40</v>
      </c>
      <c r="P200" s="229">
        <f>I200+J200</f>
        <v>0</v>
      </c>
      <c r="Q200" s="229">
        <f>ROUND(I200*H200,2)</f>
        <v>0</v>
      </c>
      <c r="R200" s="229">
        <f>ROUND(J200*H200,2)</f>
        <v>0</v>
      </c>
      <c r="S200" s="90"/>
      <c r="T200" s="230">
        <f>S200*H200</f>
        <v>0</v>
      </c>
      <c r="U200" s="230">
        <v>0</v>
      </c>
      <c r="V200" s="230">
        <f>U200*H200</f>
        <v>0</v>
      </c>
      <c r="W200" s="230">
        <v>0</v>
      </c>
      <c r="X200" s="231">
        <f>W200*H200</f>
        <v>0</v>
      </c>
      <c r="Y200" s="37"/>
      <c r="Z200" s="37"/>
      <c r="AA200" s="37"/>
      <c r="AB200" s="37"/>
      <c r="AC200" s="37"/>
      <c r="AD200" s="37"/>
      <c r="AE200" s="37"/>
      <c r="AR200" s="232" t="s">
        <v>1332</v>
      </c>
      <c r="AT200" s="232" t="s">
        <v>145</v>
      </c>
      <c r="AU200" s="232" t="s">
        <v>87</v>
      </c>
      <c r="AY200" s="16" t="s">
        <v>143</v>
      </c>
      <c r="BE200" s="233">
        <f>IF(O200="základní",K200,0)</f>
        <v>0</v>
      </c>
      <c r="BF200" s="233">
        <f>IF(O200="snížená",K200,0)</f>
        <v>0</v>
      </c>
      <c r="BG200" s="233">
        <f>IF(O200="zákl. přenesená",K200,0)</f>
        <v>0</v>
      </c>
      <c r="BH200" s="233">
        <f>IF(O200="sníž. přenesená",K200,0)</f>
        <v>0</v>
      </c>
      <c r="BI200" s="233">
        <f>IF(O200="nulová",K200,0)</f>
        <v>0</v>
      </c>
      <c r="BJ200" s="16" t="s">
        <v>85</v>
      </c>
      <c r="BK200" s="233">
        <f>ROUND(P200*H200,2)</f>
        <v>0</v>
      </c>
      <c r="BL200" s="16" t="s">
        <v>1332</v>
      </c>
      <c r="BM200" s="232" t="s">
        <v>1333</v>
      </c>
    </row>
    <row r="201" s="2" customFormat="1">
      <c r="A201" s="37"/>
      <c r="B201" s="38"/>
      <c r="C201" s="39"/>
      <c r="D201" s="234" t="s">
        <v>152</v>
      </c>
      <c r="E201" s="39"/>
      <c r="F201" s="235" t="s">
        <v>1334</v>
      </c>
      <c r="G201" s="39"/>
      <c r="H201" s="39"/>
      <c r="I201" s="236"/>
      <c r="J201" s="236"/>
      <c r="K201" s="39"/>
      <c r="L201" s="39"/>
      <c r="M201" s="43"/>
      <c r="N201" s="237"/>
      <c r="O201" s="238"/>
      <c r="P201" s="90"/>
      <c r="Q201" s="90"/>
      <c r="R201" s="90"/>
      <c r="S201" s="90"/>
      <c r="T201" s="90"/>
      <c r="U201" s="90"/>
      <c r="V201" s="90"/>
      <c r="W201" s="90"/>
      <c r="X201" s="91"/>
      <c r="Y201" s="37"/>
      <c r="Z201" s="37"/>
      <c r="AA201" s="37"/>
      <c r="AB201" s="37"/>
      <c r="AC201" s="37"/>
      <c r="AD201" s="37"/>
      <c r="AE201" s="37"/>
      <c r="AT201" s="16" t="s">
        <v>152</v>
      </c>
      <c r="AU201" s="16" t="s">
        <v>87</v>
      </c>
    </row>
    <row r="202" s="12" customFormat="1" ht="22.8" customHeight="1">
      <c r="A202" s="12"/>
      <c r="B202" s="203"/>
      <c r="C202" s="204"/>
      <c r="D202" s="205" t="s">
        <v>76</v>
      </c>
      <c r="E202" s="218" t="s">
        <v>1335</v>
      </c>
      <c r="F202" s="218" t="s">
        <v>1336</v>
      </c>
      <c r="G202" s="204"/>
      <c r="H202" s="204"/>
      <c r="I202" s="207"/>
      <c r="J202" s="207"/>
      <c r="K202" s="219">
        <f>BK202</f>
        <v>0</v>
      </c>
      <c r="L202" s="204"/>
      <c r="M202" s="209"/>
      <c r="N202" s="210"/>
      <c r="O202" s="211"/>
      <c r="P202" s="211"/>
      <c r="Q202" s="212">
        <f>SUM(Q203:Q204)</f>
        <v>0</v>
      </c>
      <c r="R202" s="212">
        <f>SUM(R203:R204)</f>
        <v>0</v>
      </c>
      <c r="S202" s="211"/>
      <c r="T202" s="213">
        <f>SUM(T203:T204)</f>
        <v>0</v>
      </c>
      <c r="U202" s="211"/>
      <c r="V202" s="213">
        <f>SUM(V203:V204)</f>
        <v>0</v>
      </c>
      <c r="W202" s="211"/>
      <c r="X202" s="214">
        <f>SUM(X203:X204)</f>
        <v>0</v>
      </c>
      <c r="Y202" s="12"/>
      <c r="Z202" s="12"/>
      <c r="AA202" s="12"/>
      <c r="AB202" s="12"/>
      <c r="AC202" s="12"/>
      <c r="AD202" s="12"/>
      <c r="AE202" s="12"/>
      <c r="AR202" s="215" t="s">
        <v>173</v>
      </c>
      <c r="AT202" s="216" t="s">
        <v>76</v>
      </c>
      <c r="AU202" s="216" t="s">
        <v>85</v>
      </c>
      <c r="AY202" s="215" t="s">
        <v>143</v>
      </c>
      <c r="BK202" s="217">
        <f>SUM(BK203:BK204)</f>
        <v>0</v>
      </c>
    </row>
    <row r="203" s="2" customFormat="1" ht="24.15" customHeight="1">
      <c r="A203" s="37"/>
      <c r="B203" s="38"/>
      <c r="C203" s="220" t="s">
        <v>322</v>
      </c>
      <c r="D203" s="220" t="s">
        <v>145</v>
      </c>
      <c r="E203" s="221" t="s">
        <v>1337</v>
      </c>
      <c r="F203" s="222" t="s">
        <v>1338</v>
      </c>
      <c r="G203" s="223" t="s">
        <v>1154</v>
      </c>
      <c r="H203" s="224">
        <v>1</v>
      </c>
      <c r="I203" s="225"/>
      <c r="J203" s="225"/>
      <c r="K203" s="226">
        <f>ROUND(P203*H203,2)</f>
        <v>0</v>
      </c>
      <c r="L203" s="222" t="s">
        <v>424</v>
      </c>
      <c r="M203" s="43"/>
      <c r="N203" s="227" t="s">
        <v>1</v>
      </c>
      <c r="O203" s="228" t="s">
        <v>40</v>
      </c>
      <c r="P203" s="229">
        <f>I203+J203</f>
        <v>0</v>
      </c>
      <c r="Q203" s="229">
        <f>ROUND(I203*H203,2)</f>
        <v>0</v>
      </c>
      <c r="R203" s="229">
        <f>ROUND(J203*H203,2)</f>
        <v>0</v>
      </c>
      <c r="S203" s="90"/>
      <c r="T203" s="230">
        <f>S203*H203</f>
        <v>0</v>
      </c>
      <c r="U203" s="230">
        <v>0</v>
      </c>
      <c r="V203" s="230">
        <f>U203*H203</f>
        <v>0</v>
      </c>
      <c r="W203" s="230">
        <v>0</v>
      </c>
      <c r="X203" s="231">
        <f>W203*H203</f>
        <v>0</v>
      </c>
      <c r="Y203" s="37"/>
      <c r="Z203" s="37"/>
      <c r="AA203" s="37"/>
      <c r="AB203" s="37"/>
      <c r="AC203" s="37"/>
      <c r="AD203" s="37"/>
      <c r="AE203" s="37"/>
      <c r="AR203" s="232" t="s">
        <v>1332</v>
      </c>
      <c r="AT203" s="232" t="s">
        <v>145</v>
      </c>
      <c r="AU203" s="232" t="s">
        <v>87</v>
      </c>
      <c r="AY203" s="16" t="s">
        <v>143</v>
      </c>
      <c r="BE203" s="233">
        <f>IF(O203="základní",K203,0)</f>
        <v>0</v>
      </c>
      <c r="BF203" s="233">
        <f>IF(O203="snížená",K203,0)</f>
        <v>0</v>
      </c>
      <c r="BG203" s="233">
        <f>IF(O203="zákl. přenesená",K203,0)</f>
        <v>0</v>
      </c>
      <c r="BH203" s="233">
        <f>IF(O203="sníž. přenesená",K203,0)</f>
        <v>0</v>
      </c>
      <c r="BI203" s="233">
        <f>IF(O203="nulová",K203,0)</f>
        <v>0</v>
      </c>
      <c r="BJ203" s="16" t="s">
        <v>85</v>
      </c>
      <c r="BK203" s="233">
        <f>ROUND(P203*H203,2)</f>
        <v>0</v>
      </c>
      <c r="BL203" s="16" t="s">
        <v>1332</v>
      </c>
      <c r="BM203" s="232" t="s">
        <v>1339</v>
      </c>
    </row>
    <row r="204" s="2" customFormat="1">
      <c r="A204" s="37"/>
      <c r="B204" s="38"/>
      <c r="C204" s="39"/>
      <c r="D204" s="234" t="s">
        <v>152</v>
      </c>
      <c r="E204" s="39"/>
      <c r="F204" s="235" t="s">
        <v>1338</v>
      </c>
      <c r="G204" s="39"/>
      <c r="H204" s="39"/>
      <c r="I204" s="236"/>
      <c r="J204" s="236"/>
      <c r="K204" s="39"/>
      <c r="L204" s="39"/>
      <c r="M204" s="43"/>
      <c r="N204" s="237"/>
      <c r="O204" s="238"/>
      <c r="P204" s="90"/>
      <c r="Q204" s="90"/>
      <c r="R204" s="90"/>
      <c r="S204" s="90"/>
      <c r="T204" s="90"/>
      <c r="U204" s="90"/>
      <c r="V204" s="90"/>
      <c r="W204" s="90"/>
      <c r="X204" s="91"/>
      <c r="Y204" s="37"/>
      <c r="Z204" s="37"/>
      <c r="AA204" s="37"/>
      <c r="AB204" s="37"/>
      <c r="AC204" s="37"/>
      <c r="AD204" s="37"/>
      <c r="AE204" s="37"/>
      <c r="AT204" s="16" t="s">
        <v>152</v>
      </c>
      <c r="AU204" s="16" t="s">
        <v>87</v>
      </c>
    </row>
    <row r="205" s="12" customFormat="1" ht="22.8" customHeight="1">
      <c r="A205" s="12"/>
      <c r="B205" s="203"/>
      <c r="C205" s="204"/>
      <c r="D205" s="205" t="s">
        <v>76</v>
      </c>
      <c r="E205" s="218" t="s">
        <v>1340</v>
      </c>
      <c r="F205" s="218" t="s">
        <v>1341</v>
      </c>
      <c r="G205" s="204"/>
      <c r="H205" s="204"/>
      <c r="I205" s="207"/>
      <c r="J205" s="207"/>
      <c r="K205" s="219">
        <f>BK205</f>
        <v>0</v>
      </c>
      <c r="L205" s="204"/>
      <c r="M205" s="209"/>
      <c r="N205" s="210"/>
      <c r="O205" s="211"/>
      <c r="P205" s="211"/>
      <c r="Q205" s="212">
        <f>SUM(Q206:Q209)</f>
        <v>0</v>
      </c>
      <c r="R205" s="212">
        <f>SUM(R206:R209)</f>
        <v>0</v>
      </c>
      <c r="S205" s="211"/>
      <c r="T205" s="213">
        <f>SUM(T206:T209)</f>
        <v>0</v>
      </c>
      <c r="U205" s="211"/>
      <c r="V205" s="213">
        <f>SUM(V206:V209)</f>
        <v>0</v>
      </c>
      <c r="W205" s="211"/>
      <c r="X205" s="214">
        <f>SUM(X206:X209)</f>
        <v>0</v>
      </c>
      <c r="Y205" s="12"/>
      <c r="Z205" s="12"/>
      <c r="AA205" s="12"/>
      <c r="AB205" s="12"/>
      <c r="AC205" s="12"/>
      <c r="AD205" s="12"/>
      <c r="AE205" s="12"/>
      <c r="AR205" s="215" t="s">
        <v>173</v>
      </c>
      <c r="AT205" s="216" t="s">
        <v>76</v>
      </c>
      <c r="AU205" s="216" t="s">
        <v>85</v>
      </c>
      <c r="AY205" s="215" t="s">
        <v>143</v>
      </c>
      <c r="BK205" s="217">
        <f>SUM(BK206:BK209)</f>
        <v>0</v>
      </c>
    </row>
    <row r="206" s="2" customFormat="1" ht="24.15" customHeight="1">
      <c r="A206" s="37"/>
      <c r="B206" s="38"/>
      <c r="C206" s="220" t="s">
        <v>328</v>
      </c>
      <c r="D206" s="220" t="s">
        <v>145</v>
      </c>
      <c r="E206" s="221" t="s">
        <v>1342</v>
      </c>
      <c r="F206" s="222" t="s">
        <v>1343</v>
      </c>
      <c r="G206" s="223" t="s">
        <v>1154</v>
      </c>
      <c r="H206" s="224">
        <v>1</v>
      </c>
      <c r="I206" s="225"/>
      <c r="J206" s="225"/>
      <c r="K206" s="226">
        <f>ROUND(P206*H206,2)</f>
        <v>0</v>
      </c>
      <c r="L206" s="222" t="s">
        <v>424</v>
      </c>
      <c r="M206" s="43"/>
      <c r="N206" s="227" t="s">
        <v>1</v>
      </c>
      <c r="O206" s="228" t="s">
        <v>40</v>
      </c>
      <c r="P206" s="229">
        <f>I206+J206</f>
        <v>0</v>
      </c>
      <c r="Q206" s="229">
        <f>ROUND(I206*H206,2)</f>
        <v>0</v>
      </c>
      <c r="R206" s="229">
        <f>ROUND(J206*H206,2)</f>
        <v>0</v>
      </c>
      <c r="S206" s="90"/>
      <c r="T206" s="230">
        <f>S206*H206</f>
        <v>0</v>
      </c>
      <c r="U206" s="230">
        <v>0</v>
      </c>
      <c r="V206" s="230">
        <f>U206*H206</f>
        <v>0</v>
      </c>
      <c r="W206" s="230">
        <v>0</v>
      </c>
      <c r="X206" s="231">
        <f>W206*H206</f>
        <v>0</v>
      </c>
      <c r="Y206" s="37"/>
      <c r="Z206" s="37"/>
      <c r="AA206" s="37"/>
      <c r="AB206" s="37"/>
      <c r="AC206" s="37"/>
      <c r="AD206" s="37"/>
      <c r="AE206" s="37"/>
      <c r="AR206" s="232" t="s">
        <v>1332</v>
      </c>
      <c r="AT206" s="232" t="s">
        <v>145</v>
      </c>
      <c r="AU206" s="232" t="s">
        <v>87</v>
      </c>
      <c r="AY206" s="16" t="s">
        <v>143</v>
      </c>
      <c r="BE206" s="233">
        <f>IF(O206="základní",K206,0)</f>
        <v>0</v>
      </c>
      <c r="BF206" s="233">
        <f>IF(O206="snížená",K206,0)</f>
        <v>0</v>
      </c>
      <c r="BG206" s="233">
        <f>IF(O206="zákl. přenesená",K206,0)</f>
        <v>0</v>
      </c>
      <c r="BH206" s="233">
        <f>IF(O206="sníž. přenesená",K206,0)</f>
        <v>0</v>
      </c>
      <c r="BI206" s="233">
        <f>IF(O206="nulová",K206,0)</f>
        <v>0</v>
      </c>
      <c r="BJ206" s="16" t="s">
        <v>85</v>
      </c>
      <c r="BK206" s="233">
        <f>ROUND(P206*H206,2)</f>
        <v>0</v>
      </c>
      <c r="BL206" s="16" t="s">
        <v>1332</v>
      </c>
      <c r="BM206" s="232" t="s">
        <v>1344</v>
      </c>
    </row>
    <row r="207" s="2" customFormat="1">
      <c r="A207" s="37"/>
      <c r="B207" s="38"/>
      <c r="C207" s="39"/>
      <c r="D207" s="234" t="s">
        <v>152</v>
      </c>
      <c r="E207" s="39"/>
      <c r="F207" s="235" t="s">
        <v>1343</v>
      </c>
      <c r="G207" s="39"/>
      <c r="H207" s="39"/>
      <c r="I207" s="236"/>
      <c r="J207" s="236"/>
      <c r="K207" s="39"/>
      <c r="L207" s="39"/>
      <c r="M207" s="43"/>
      <c r="N207" s="237"/>
      <c r="O207" s="238"/>
      <c r="P207" s="90"/>
      <c r="Q207" s="90"/>
      <c r="R207" s="90"/>
      <c r="S207" s="90"/>
      <c r="T207" s="90"/>
      <c r="U207" s="90"/>
      <c r="V207" s="90"/>
      <c r="W207" s="90"/>
      <c r="X207" s="91"/>
      <c r="Y207" s="37"/>
      <c r="Z207" s="37"/>
      <c r="AA207" s="37"/>
      <c r="AB207" s="37"/>
      <c r="AC207" s="37"/>
      <c r="AD207" s="37"/>
      <c r="AE207" s="37"/>
      <c r="AT207" s="16" t="s">
        <v>152</v>
      </c>
      <c r="AU207" s="16" t="s">
        <v>87</v>
      </c>
    </row>
    <row r="208" s="2" customFormat="1">
      <c r="A208" s="37"/>
      <c r="B208" s="38"/>
      <c r="C208" s="220" t="s">
        <v>333</v>
      </c>
      <c r="D208" s="220" t="s">
        <v>145</v>
      </c>
      <c r="E208" s="221" t="s">
        <v>1345</v>
      </c>
      <c r="F208" s="222" t="s">
        <v>1346</v>
      </c>
      <c r="G208" s="223" t="s">
        <v>1154</v>
      </c>
      <c r="H208" s="224">
        <v>1</v>
      </c>
      <c r="I208" s="225"/>
      <c r="J208" s="225"/>
      <c r="K208" s="226">
        <f>ROUND(P208*H208,2)</f>
        <v>0</v>
      </c>
      <c r="L208" s="222" t="s">
        <v>1331</v>
      </c>
      <c r="M208" s="43"/>
      <c r="N208" s="227" t="s">
        <v>1</v>
      </c>
      <c r="O208" s="228" t="s">
        <v>40</v>
      </c>
      <c r="P208" s="229">
        <f>I208+J208</f>
        <v>0</v>
      </c>
      <c r="Q208" s="229">
        <f>ROUND(I208*H208,2)</f>
        <v>0</v>
      </c>
      <c r="R208" s="229">
        <f>ROUND(J208*H208,2)</f>
        <v>0</v>
      </c>
      <c r="S208" s="90"/>
      <c r="T208" s="230">
        <f>S208*H208</f>
        <v>0</v>
      </c>
      <c r="U208" s="230">
        <v>0</v>
      </c>
      <c r="V208" s="230">
        <f>U208*H208</f>
        <v>0</v>
      </c>
      <c r="W208" s="230">
        <v>0</v>
      </c>
      <c r="X208" s="231">
        <f>W208*H208</f>
        <v>0</v>
      </c>
      <c r="Y208" s="37"/>
      <c r="Z208" s="37"/>
      <c r="AA208" s="37"/>
      <c r="AB208" s="37"/>
      <c r="AC208" s="37"/>
      <c r="AD208" s="37"/>
      <c r="AE208" s="37"/>
      <c r="AR208" s="232" t="s">
        <v>1332</v>
      </c>
      <c r="AT208" s="232" t="s">
        <v>145</v>
      </c>
      <c r="AU208" s="232" t="s">
        <v>87</v>
      </c>
      <c r="AY208" s="16" t="s">
        <v>143</v>
      </c>
      <c r="BE208" s="233">
        <f>IF(O208="základní",K208,0)</f>
        <v>0</v>
      </c>
      <c r="BF208" s="233">
        <f>IF(O208="snížená",K208,0)</f>
        <v>0</v>
      </c>
      <c r="BG208" s="233">
        <f>IF(O208="zákl. přenesená",K208,0)</f>
        <v>0</v>
      </c>
      <c r="BH208" s="233">
        <f>IF(O208="sníž. přenesená",K208,0)</f>
        <v>0</v>
      </c>
      <c r="BI208" s="233">
        <f>IF(O208="nulová",K208,0)</f>
        <v>0</v>
      </c>
      <c r="BJ208" s="16" t="s">
        <v>85</v>
      </c>
      <c r="BK208" s="233">
        <f>ROUND(P208*H208,2)</f>
        <v>0</v>
      </c>
      <c r="BL208" s="16" t="s">
        <v>1332</v>
      </c>
      <c r="BM208" s="232" t="s">
        <v>1347</v>
      </c>
    </row>
    <row r="209" s="2" customFormat="1">
      <c r="A209" s="37"/>
      <c r="B209" s="38"/>
      <c r="C209" s="39"/>
      <c r="D209" s="234" t="s">
        <v>152</v>
      </c>
      <c r="E209" s="39"/>
      <c r="F209" s="235" t="s">
        <v>1348</v>
      </c>
      <c r="G209" s="39"/>
      <c r="H209" s="39"/>
      <c r="I209" s="236"/>
      <c r="J209" s="236"/>
      <c r="K209" s="39"/>
      <c r="L209" s="39"/>
      <c r="M209" s="43"/>
      <c r="N209" s="272"/>
      <c r="O209" s="273"/>
      <c r="P209" s="274"/>
      <c r="Q209" s="274"/>
      <c r="R209" s="274"/>
      <c r="S209" s="274"/>
      <c r="T209" s="274"/>
      <c r="U209" s="274"/>
      <c r="V209" s="274"/>
      <c r="W209" s="274"/>
      <c r="X209" s="275"/>
      <c r="Y209" s="37"/>
      <c r="Z209" s="37"/>
      <c r="AA209" s="37"/>
      <c r="AB209" s="37"/>
      <c r="AC209" s="37"/>
      <c r="AD209" s="37"/>
      <c r="AE209" s="37"/>
      <c r="AT209" s="16" t="s">
        <v>152</v>
      </c>
      <c r="AU209" s="16" t="s">
        <v>87</v>
      </c>
    </row>
    <row r="210" s="2" customFormat="1" ht="6.96" customHeight="1">
      <c r="A210" s="37"/>
      <c r="B210" s="65"/>
      <c r="C210" s="66"/>
      <c r="D210" s="66"/>
      <c r="E210" s="66"/>
      <c r="F210" s="66"/>
      <c r="G210" s="66"/>
      <c r="H210" s="66"/>
      <c r="I210" s="66"/>
      <c r="J210" s="66"/>
      <c r="K210" s="66"/>
      <c r="L210" s="66"/>
      <c r="M210" s="43"/>
      <c r="N210" s="37"/>
      <c r="P210" s="37"/>
      <c r="Q210" s="37"/>
      <c r="R210" s="37"/>
      <c r="S210" s="37"/>
      <c r="T210" s="37"/>
      <c r="U210" s="37"/>
      <c r="V210" s="37"/>
      <c r="W210" s="37"/>
      <c r="X210" s="37"/>
      <c r="Y210" s="37"/>
      <c r="Z210" s="37"/>
      <c r="AA210" s="37"/>
      <c r="AB210" s="37"/>
      <c r="AC210" s="37"/>
      <c r="AD210" s="37"/>
      <c r="AE210" s="37"/>
    </row>
  </sheetData>
  <sheetProtection sheet="1" autoFilter="0" formatColumns="0" formatRows="0" objects="1" scenarios="1" spinCount="100000" saltValue="qTE2dih3WJRj9V0EMl6Us83spfQ4eG1d4I5lO6ISvZ5cGcTxYcacO2SW/YNEVzzM9D+AOnNADGsDqHWMVMQnvQ==" hashValue="RlonmRmpTBzRAq0fxpNPVHJqyn86vojeurw/VmXrdp5da6uidQo8D0bZA6/u0/mKHz0PIzEIEO1KwyGaAM19Iw==" algorithmName="SHA-512" password="CC35"/>
  <autoFilter ref="C124:L209"/>
  <mergeCells count="9">
    <mergeCell ref="E7:H7"/>
    <mergeCell ref="E9:H9"/>
    <mergeCell ref="E18:H18"/>
    <mergeCell ref="E27:H27"/>
    <mergeCell ref="E85:H85"/>
    <mergeCell ref="E87:H87"/>
    <mergeCell ref="E115:H115"/>
    <mergeCell ref="E117:H117"/>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102</v>
      </c>
    </row>
    <row r="3" s="1" customFormat="1" ht="6.96" customHeight="1">
      <c r="B3" s="136"/>
      <c r="C3" s="137"/>
      <c r="D3" s="137"/>
      <c r="E3" s="137"/>
      <c r="F3" s="137"/>
      <c r="G3" s="137"/>
      <c r="H3" s="137"/>
      <c r="I3" s="137"/>
      <c r="J3" s="137"/>
      <c r="K3" s="137"/>
      <c r="L3" s="137"/>
      <c r="M3" s="19"/>
      <c r="AT3" s="16" t="s">
        <v>87</v>
      </c>
    </row>
    <row r="4" s="1" customFormat="1" ht="24.96" customHeight="1">
      <c r="B4" s="19"/>
      <c r="D4" s="138" t="s">
        <v>103</v>
      </c>
      <c r="M4" s="19"/>
      <c r="N4" s="139" t="s">
        <v>11</v>
      </c>
      <c r="AT4" s="16" t="s">
        <v>4</v>
      </c>
    </row>
    <row r="5" s="1" customFormat="1" ht="6.96" customHeight="1">
      <c r="B5" s="19"/>
      <c r="M5" s="19"/>
    </row>
    <row r="6" s="1" customFormat="1" ht="12" customHeight="1">
      <c r="B6" s="19"/>
      <c r="D6" s="140" t="s">
        <v>17</v>
      </c>
      <c r="M6" s="19"/>
    </row>
    <row r="7" s="1" customFormat="1" ht="26.25" customHeight="1">
      <c r="B7" s="19"/>
      <c r="E7" s="141" t="str">
        <f>'Rekapitulace stavby'!K6</f>
        <v>Úprava uličního profilu Smetanovy ulice (úsek mezi ul. Chodská - Na Stráni)</v>
      </c>
      <c r="F7" s="140"/>
      <c r="G7" s="140"/>
      <c r="H7" s="140"/>
      <c r="M7" s="19"/>
    </row>
    <row r="8" s="2" customFormat="1" ht="12" customHeight="1">
      <c r="A8" s="37"/>
      <c r="B8" s="43"/>
      <c r="C8" s="37"/>
      <c r="D8" s="140" t="s">
        <v>104</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42" t="s">
        <v>1349</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40" t="s">
        <v>19</v>
      </c>
      <c r="E11" s="37"/>
      <c r="F11" s="143" t="s">
        <v>1</v>
      </c>
      <c r="G11" s="37"/>
      <c r="H11" s="37"/>
      <c r="I11" s="140"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40" t="s">
        <v>21</v>
      </c>
      <c r="E12" s="37"/>
      <c r="F12" s="143" t="s">
        <v>15</v>
      </c>
      <c r="G12" s="37"/>
      <c r="H12" s="37"/>
      <c r="I12" s="140" t="s">
        <v>22</v>
      </c>
      <c r="J12" s="144" t="str">
        <f>'Rekapitulace stavby'!AN8</f>
        <v>7. 5. 2021</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40" t="s">
        <v>24</v>
      </c>
      <c r="E14" s="37"/>
      <c r="F14" s="37"/>
      <c r="G14" s="37"/>
      <c r="H14" s="37"/>
      <c r="I14" s="140" t="s">
        <v>25</v>
      </c>
      <c r="J14" s="143" t="str">
        <f>IF('Rekapitulace stavby'!AN10="","",'Rekapitulace stavby'!AN10)</f>
        <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tr">
        <f>IF('Rekapitulace stavby'!E11="","",'Rekapitulace stavby'!E11)</f>
        <v>Město Tachov</v>
      </c>
      <c r="F15" s="37"/>
      <c r="G15" s="37"/>
      <c r="H15" s="37"/>
      <c r="I15" s="140" t="s">
        <v>27</v>
      </c>
      <c r="J15" s="143" t="str">
        <f>IF('Rekapitulace stavby'!AN11="","",'Rekapitulace stavby'!AN11)</f>
        <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40" t="s">
        <v>28</v>
      </c>
      <c r="E17" s="37"/>
      <c r="F17" s="37"/>
      <c r="G17" s="37"/>
      <c r="H17" s="37"/>
      <c r="I17" s="140" t="s">
        <v>25</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40" t="s">
        <v>27</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40" t="s">
        <v>30</v>
      </c>
      <c r="E20" s="37"/>
      <c r="F20" s="37"/>
      <c r="G20" s="37"/>
      <c r="H20" s="37"/>
      <c r="I20" s="140" t="s">
        <v>25</v>
      </c>
      <c r="J20" s="143" t="s">
        <v>1</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31</v>
      </c>
      <c r="F21" s="37"/>
      <c r="G21" s="37"/>
      <c r="H21" s="37"/>
      <c r="I21" s="140" t="s">
        <v>27</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40" t="s">
        <v>32</v>
      </c>
      <c r="E23" s="37"/>
      <c r="F23" s="37"/>
      <c r="G23" s="37"/>
      <c r="H23" s="37"/>
      <c r="I23" s="140" t="s">
        <v>25</v>
      </c>
      <c r="J23" s="143" t="s">
        <v>1</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
        <v>33</v>
      </c>
      <c r="F24" s="37"/>
      <c r="G24" s="37"/>
      <c r="H24" s="37"/>
      <c r="I24" s="140" t="s">
        <v>27</v>
      </c>
      <c r="J24" s="143" t="s">
        <v>1</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40" t="s">
        <v>34</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45"/>
      <c r="B27" s="146"/>
      <c r="C27" s="145"/>
      <c r="D27" s="145"/>
      <c r="E27" s="147" t="s">
        <v>1</v>
      </c>
      <c r="F27" s="147"/>
      <c r="G27" s="147"/>
      <c r="H27" s="147"/>
      <c r="I27" s="145"/>
      <c r="J27" s="145"/>
      <c r="K27" s="145"/>
      <c r="L27" s="145"/>
      <c r="M27" s="148"/>
      <c r="S27" s="145"/>
      <c r="T27" s="145"/>
      <c r="U27" s="145"/>
      <c r="V27" s="145"/>
      <c r="W27" s="145"/>
      <c r="X27" s="145"/>
      <c r="Y27" s="145"/>
      <c r="Z27" s="145"/>
      <c r="AA27" s="145"/>
      <c r="AB27" s="145"/>
      <c r="AC27" s="145"/>
      <c r="AD27" s="145"/>
      <c r="AE27" s="145"/>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49"/>
      <c r="E29" s="149"/>
      <c r="F29" s="149"/>
      <c r="G29" s="149"/>
      <c r="H29" s="149"/>
      <c r="I29" s="149"/>
      <c r="J29" s="149"/>
      <c r="K29" s="149"/>
      <c r="L29" s="149"/>
      <c r="M29" s="62"/>
      <c r="S29" s="37"/>
      <c r="T29" s="37"/>
      <c r="U29" s="37"/>
      <c r="V29" s="37"/>
      <c r="W29" s="37"/>
      <c r="X29" s="37"/>
      <c r="Y29" s="37"/>
      <c r="Z29" s="37"/>
      <c r="AA29" s="37"/>
      <c r="AB29" s="37"/>
      <c r="AC29" s="37"/>
      <c r="AD29" s="37"/>
      <c r="AE29" s="37"/>
    </row>
    <row r="30" s="2" customFormat="1">
      <c r="A30" s="37"/>
      <c r="B30" s="43"/>
      <c r="C30" s="37"/>
      <c r="D30" s="37"/>
      <c r="E30" s="140" t="s">
        <v>106</v>
      </c>
      <c r="F30" s="37"/>
      <c r="G30" s="37"/>
      <c r="H30" s="37"/>
      <c r="I30" s="37"/>
      <c r="J30" s="37"/>
      <c r="K30" s="150">
        <f>I96</f>
        <v>0</v>
      </c>
      <c r="L30" s="37"/>
      <c r="M30" s="62"/>
      <c r="S30" s="37"/>
      <c r="T30" s="37"/>
      <c r="U30" s="37"/>
      <c r="V30" s="37"/>
      <c r="W30" s="37"/>
      <c r="X30" s="37"/>
      <c r="Y30" s="37"/>
      <c r="Z30" s="37"/>
      <c r="AA30" s="37"/>
      <c r="AB30" s="37"/>
      <c r="AC30" s="37"/>
      <c r="AD30" s="37"/>
      <c r="AE30" s="37"/>
    </row>
    <row r="31" s="2" customFormat="1">
      <c r="A31" s="37"/>
      <c r="B31" s="43"/>
      <c r="C31" s="37"/>
      <c r="D31" s="37"/>
      <c r="E31" s="140" t="s">
        <v>107</v>
      </c>
      <c r="F31" s="37"/>
      <c r="G31" s="37"/>
      <c r="H31" s="37"/>
      <c r="I31" s="37"/>
      <c r="J31" s="37"/>
      <c r="K31" s="150">
        <f>J96</f>
        <v>0</v>
      </c>
      <c r="L31" s="37"/>
      <c r="M31" s="62"/>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37"/>
      <c r="K32" s="152">
        <f>ROUND(K120, 2)</f>
        <v>0</v>
      </c>
      <c r="L32" s="37"/>
      <c r="M32" s="62"/>
      <c r="S32" s="37"/>
      <c r="T32" s="37"/>
      <c r="U32" s="37"/>
      <c r="V32" s="37"/>
      <c r="W32" s="37"/>
      <c r="X32" s="37"/>
      <c r="Y32" s="37"/>
      <c r="Z32" s="37"/>
      <c r="AA32" s="37"/>
      <c r="AB32" s="37"/>
      <c r="AC32" s="37"/>
      <c r="AD32" s="37"/>
      <c r="AE32" s="37"/>
    </row>
    <row r="33" s="2" customFormat="1" ht="6.96" customHeight="1">
      <c r="A33" s="37"/>
      <c r="B33" s="43"/>
      <c r="C33" s="37"/>
      <c r="D33" s="149"/>
      <c r="E33" s="149"/>
      <c r="F33" s="149"/>
      <c r="G33" s="149"/>
      <c r="H33" s="149"/>
      <c r="I33" s="149"/>
      <c r="J33" s="149"/>
      <c r="K33" s="149"/>
      <c r="L33" s="149"/>
      <c r="M33" s="62"/>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37"/>
      <c r="K34" s="153" t="s">
        <v>38</v>
      </c>
      <c r="L34" s="37"/>
      <c r="M34" s="62"/>
      <c r="S34" s="37"/>
      <c r="T34" s="37"/>
      <c r="U34" s="37"/>
      <c r="V34" s="37"/>
      <c r="W34" s="37"/>
      <c r="X34" s="37"/>
      <c r="Y34" s="37"/>
      <c r="Z34" s="37"/>
      <c r="AA34" s="37"/>
      <c r="AB34" s="37"/>
      <c r="AC34" s="37"/>
      <c r="AD34" s="37"/>
      <c r="AE34" s="37"/>
    </row>
    <row r="35" s="2" customFormat="1" ht="14.4" customHeight="1">
      <c r="A35" s="37"/>
      <c r="B35" s="43"/>
      <c r="C35" s="37"/>
      <c r="D35" s="154" t="s">
        <v>39</v>
      </c>
      <c r="E35" s="140" t="s">
        <v>40</v>
      </c>
      <c r="F35" s="150">
        <f>ROUND((SUM(BE120:BE136)),  2)</f>
        <v>0</v>
      </c>
      <c r="G35" s="37"/>
      <c r="H35" s="37"/>
      <c r="I35" s="155">
        <v>0.20999999999999999</v>
      </c>
      <c r="J35" s="37"/>
      <c r="K35" s="150">
        <f>ROUND(((SUM(BE120:BE136))*I35),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40" t="s">
        <v>41</v>
      </c>
      <c r="F36" s="150">
        <f>ROUND((SUM(BF120:BF136)),  2)</f>
        <v>0</v>
      </c>
      <c r="G36" s="37"/>
      <c r="H36" s="37"/>
      <c r="I36" s="155">
        <v>0.14999999999999999</v>
      </c>
      <c r="J36" s="37"/>
      <c r="K36" s="150">
        <f>ROUND(((SUM(BF120:BF136))*I36),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40" t="s">
        <v>42</v>
      </c>
      <c r="F37" s="150">
        <f>ROUND((SUM(BG120:BG136)),  2)</f>
        <v>0</v>
      </c>
      <c r="G37" s="37"/>
      <c r="H37" s="37"/>
      <c r="I37" s="155">
        <v>0.20999999999999999</v>
      </c>
      <c r="J37" s="37"/>
      <c r="K37" s="150">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40" t="s">
        <v>43</v>
      </c>
      <c r="F38" s="150">
        <f>ROUND((SUM(BH120:BH136)),  2)</f>
        <v>0</v>
      </c>
      <c r="G38" s="37"/>
      <c r="H38" s="37"/>
      <c r="I38" s="155">
        <v>0.14999999999999999</v>
      </c>
      <c r="J38" s="37"/>
      <c r="K38" s="150">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40" t="s">
        <v>44</v>
      </c>
      <c r="F39" s="150">
        <f>ROUND((SUM(BI120:BI136)),  2)</f>
        <v>0</v>
      </c>
      <c r="G39" s="37"/>
      <c r="H39" s="37"/>
      <c r="I39" s="155">
        <v>0</v>
      </c>
      <c r="J39" s="37"/>
      <c r="K39" s="150">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56"/>
      <c r="D41" s="157" t="s">
        <v>45</v>
      </c>
      <c r="E41" s="158"/>
      <c r="F41" s="158"/>
      <c r="G41" s="159" t="s">
        <v>46</v>
      </c>
      <c r="H41" s="160" t="s">
        <v>47</v>
      </c>
      <c r="I41" s="158"/>
      <c r="J41" s="158"/>
      <c r="K41" s="161">
        <f>SUM(K32:K39)</f>
        <v>0</v>
      </c>
      <c r="L41" s="162"/>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63" t="s">
        <v>48</v>
      </c>
      <c r="E50" s="164"/>
      <c r="F50" s="164"/>
      <c r="G50" s="163" t="s">
        <v>49</v>
      </c>
      <c r="H50" s="164"/>
      <c r="I50" s="164"/>
      <c r="J50" s="164"/>
      <c r="K50" s="164"/>
      <c r="L50" s="164"/>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65" t="s">
        <v>50</v>
      </c>
      <c r="E61" s="166"/>
      <c r="F61" s="167" t="s">
        <v>51</v>
      </c>
      <c r="G61" s="165" t="s">
        <v>50</v>
      </c>
      <c r="H61" s="166"/>
      <c r="I61" s="166"/>
      <c r="J61" s="168" t="s">
        <v>51</v>
      </c>
      <c r="K61" s="166"/>
      <c r="L61" s="166"/>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63" t="s">
        <v>52</v>
      </c>
      <c r="E65" s="169"/>
      <c r="F65" s="169"/>
      <c r="G65" s="163" t="s">
        <v>53</v>
      </c>
      <c r="H65" s="169"/>
      <c r="I65" s="169"/>
      <c r="J65" s="169"/>
      <c r="K65" s="169"/>
      <c r="L65" s="169"/>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65" t="s">
        <v>50</v>
      </c>
      <c r="E76" s="166"/>
      <c r="F76" s="167" t="s">
        <v>51</v>
      </c>
      <c r="G76" s="165" t="s">
        <v>50</v>
      </c>
      <c r="H76" s="166"/>
      <c r="I76" s="166"/>
      <c r="J76" s="168" t="s">
        <v>51</v>
      </c>
      <c r="K76" s="166"/>
      <c r="L76" s="166"/>
      <c r="M76" s="62"/>
      <c r="S76" s="37"/>
      <c r="T76" s="37"/>
      <c r="U76" s="37"/>
      <c r="V76" s="37"/>
      <c r="W76" s="37"/>
      <c r="X76" s="37"/>
      <c r="Y76" s="37"/>
      <c r="Z76" s="37"/>
      <c r="AA76" s="37"/>
      <c r="AB76" s="37"/>
      <c r="AC76" s="37"/>
      <c r="AD76" s="37"/>
      <c r="AE76" s="37"/>
    </row>
    <row r="77" s="2" customFormat="1" ht="14.4" customHeight="1">
      <c r="A77" s="37"/>
      <c r="B77" s="170"/>
      <c r="C77" s="171"/>
      <c r="D77" s="171"/>
      <c r="E77" s="171"/>
      <c r="F77" s="171"/>
      <c r="G77" s="171"/>
      <c r="H77" s="171"/>
      <c r="I77" s="171"/>
      <c r="J77" s="171"/>
      <c r="K77" s="171"/>
      <c r="L77" s="171"/>
      <c r="M77" s="62"/>
      <c r="S77" s="37"/>
      <c r="T77" s="37"/>
      <c r="U77" s="37"/>
      <c r="V77" s="37"/>
      <c r="W77" s="37"/>
      <c r="X77" s="37"/>
      <c r="Y77" s="37"/>
      <c r="Z77" s="37"/>
      <c r="AA77" s="37"/>
      <c r="AB77" s="37"/>
      <c r="AC77" s="37"/>
      <c r="AD77" s="37"/>
      <c r="AE77" s="37"/>
    </row>
    <row r="81" s="2" customFormat="1" ht="6.96" customHeight="1">
      <c r="A81" s="37"/>
      <c r="B81" s="172"/>
      <c r="C81" s="173"/>
      <c r="D81" s="173"/>
      <c r="E81" s="173"/>
      <c r="F81" s="173"/>
      <c r="G81" s="173"/>
      <c r="H81" s="173"/>
      <c r="I81" s="173"/>
      <c r="J81" s="173"/>
      <c r="K81" s="173"/>
      <c r="L81" s="173"/>
      <c r="M81" s="62"/>
      <c r="S81" s="37"/>
      <c r="T81" s="37"/>
      <c r="U81" s="37"/>
      <c r="V81" s="37"/>
      <c r="W81" s="37"/>
      <c r="X81" s="37"/>
      <c r="Y81" s="37"/>
      <c r="Z81" s="37"/>
      <c r="AA81" s="37"/>
      <c r="AB81" s="37"/>
      <c r="AC81" s="37"/>
      <c r="AD81" s="37"/>
      <c r="AE81" s="37"/>
    </row>
    <row r="82" s="2" customFormat="1" ht="24.96" customHeight="1">
      <c r="A82" s="37"/>
      <c r="B82" s="38"/>
      <c r="C82" s="22" t="s">
        <v>108</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26.25" customHeight="1">
      <c r="A85" s="37"/>
      <c r="B85" s="38"/>
      <c r="C85" s="39"/>
      <c r="D85" s="39"/>
      <c r="E85" s="174" t="str">
        <f>E7</f>
        <v>Úprava uličního profilu Smetanovy ulice (úsek mezi ul. Chodská - Na Stráni)</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104</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VON - Vedlejší a ostatní náklady</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Tachov</v>
      </c>
      <c r="G89" s="39"/>
      <c r="H89" s="39"/>
      <c r="I89" s="31" t="s">
        <v>22</v>
      </c>
      <c r="J89" s="78" t="str">
        <f>IF(J12="","",J12)</f>
        <v>7. 5. 2021</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Město Tachov</v>
      </c>
      <c r="G91" s="39"/>
      <c r="H91" s="39"/>
      <c r="I91" s="31" t="s">
        <v>30</v>
      </c>
      <c r="J91" s="35" t="str">
        <f>E21</f>
        <v>Ing. Václav Lacyk</v>
      </c>
      <c r="K91" s="39"/>
      <c r="L91" s="39"/>
      <c r="M91" s="62"/>
      <c r="S91" s="37"/>
      <c r="T91" s="37"/>
      <c r="U91" s="37"/>
      <c r="V91" s="37"/>
      <c r="W91" s="37"/>
      <c r="X91" s="37"/>
      <c r="Y91" s="37"/>
      <c r="Z91" s="37"/>
      <c r="AA91" s="37"/>
      <c r="AB91" s="37"/>
      <c r="AC91" s="37"/>
      <c r="AD91" s="37"/>
      <c r="AE91" s="37"/>
    </row>
    <row r="92" s="2" customFormat="1" ht="25.65" customHeight="1">
      <c r="A92" s="37"/>
      <c r="B92" s="38"/>
      <c r="C92" s="31" t="s">
        <v>28</v>
      </c>
      <c r="D92" s="39"/>
      <c r="E92" s="39"/>
      <c r="F92" s="26" t="str">
        <f>IF(E18="","",E18)</f>
        <v>Vyplň údaj</v>
      </c>
      <c r="G92" s="39"/>
      <c r="H92" s="39"/>
      <c r="I92" s="31" t="s">
        <v>32</v>
      </c>
      <c r="J92" s="35" t="str">
        <f>E24</f>
        <v>D PROJEKT PLZEŇ Nedvěd s.r.o.</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75" t="s">
        <v>109</v>
      </c>
      <c r="D94" s="176"/>
      <c r="E94" s="176"/>
      <c r="F94" s="176"/>
      <c r="G94" s="176"/>
      <c r="H94" s="176"/>
      <c r="I94" s="177" t="s">
        <v>110</v>
      </c>
      <c r="J94" s="177" t="s">
        <v>111</v>
      </c>
      <c r="K94" s="177" t="s">
        <v>112</v>
      </c>
      <c r="L94" s="176"/>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78" t="s">
        <v>113</v>
      </c>
      <c r="D96" s="39"/>
      <c r="E96" s="39"/>
      <c r="F96" s="39"/>
      <c r="G96" s="39"/>
      <c r="H96" s="39"/>
      <c r="I96" s="109">
        <f>Q120</f>
        <v>0</v>
      </c>
      <c r="J96" s="109">
        <f>R120</f>
        <v>0</v>
      </c>
      <c r="K96" s="109">
        <f>K120</f>
        <v>0</v>
      </c>
      <c r="L96" s="39"/>
      <c r="M96" s="62"/>
      <c r="S96" s="37"/>
      <c r="T96" s="37"/>
      <c r="U96" s="37"/>
      <c r="V96" s="37"/>
      <c r="W96" s="37"/>
      <c r="X96" s="37"/>
      <c r="Y96" s="37"/>
      <c r="Z96" s="37"/>
      <c r="AA96" s="37"/>
      <c r="AB96" s="37"/>
      <c r="AC96" s="37"/>
      <c r="AD96" s="37"/>
      <c r="AE96" s="37"/>
      <c r="AU96" s="16" t="s">
        <v>114</v>
      </c>
    </row>
    <row r="97" s="9" customFormat="1" ht="24.96" customHeight="1">
      <c r="A97" s="9"/>
      <c r="B97" s="179"/>
      <c r="C97" s="180"/>
      <c r="D97" s="181" t="s">
        <v>1206</v>
      </c>
      <c r="E97" s="182"/>
      <c r="F97" s="182"/>
      <c r="G97" s="182"/>
      <c r="H97" s="182"/>
      <c r="I97" s="183">
        <f>Q121</f>
        <v>0</v>
      </c>
      <c r="J97" s="183">
        <f>R121</f>
        <v>0</v>
      </c>
      <c r="K97" s="183">
        <f>K121</f>
        <v>0</v>
      </c>
      <c r="L97" s="180"/>
      <c r="M97" s="184"/>
      <c r="S97" s="9"/>
      <c r="T97" s="9"/>
      <c r="U97" s="9"/>
      <c r="V97" s="9"/>
      <c r="W97" s="9"/>
      <c r="X97" s="9"/>
      <c r="Y97" s="9"/>
      <c r="Z97" s="9"/>
      <c r="AA97" s="9"/>
      <c r="AB97" s="9"/>
      <c r="AC97" s="9"/>
      <c r="AD97" s="9"/>
      <c r="AE97" s="9"/>
    </row>
    <row r="98" s="10" customFormat="1" ht="19.92" customHeight="1">
      <c r="A98" s="10"/>
      <c r="B98" s="185"/>
      <c r="C98" s="186"/>
      <c r="D98" s="187" t="s">
        <v>1207</v>
      </c>
      <c r="E98" s="188"/>
      <c r="F98" s="188"/>
      <c r="G98" s="188"/>
      <c r="H98" s="188"/>
      <c r="I98" s="189">
        <f>Q122</f>
        <v>0</v>
      </c>
      <c r="J98" s="189">
        <f>R122</f>
        <v>0</v>
      </c>
      <c r="K98" s="189">
        <f>K122</f>
        <v>0</v>
      </c>
      <c r="L98" s="186"/>
      <c r="M98" s="190"/>
      <c r="S98" s="10"/>
      <c r="T98" s="10"/>
      <c r="U98" s="10"/>
      <c r="V98" s="10"/>
      <c r="W98" s="10"/>
      <c r="X98" s="10"/>
      <c r="Y98" s="10"/>
      <c r="Z98" s="10"/>
      <c r="AA98" s="10"/>
      <c r="AB98" s="10"/>
      <c r="AC98" s="10"/>
      <c r="AD98" s="10"/>
      <c r="AE98" s="10"/>
    </row>
    <row r="99" s="10" customFormat="1" ht="19.92" customHeight="1">
      <c r="A99" s="10"/>
      <c r="B99" s="185"/>
      <c r="C99" s="186"/>
      <c r="D99" s="187" t="s">
        <v>1208</v>
      </c>
      <c r="E99" s="188"/>
      <c r="F99" s="188"/>
      <c r="G99" s="188"/>
      <c r="H99" s="188"/>
      <c r="I99" s="189">
        <f>Q129</f>
        <v>0</v>
      </c>
      <c r="J99" s="189">
        <f>R129</f>
        <v>0</v>
      </c>
      <c r="K99" s="189">
        <f>K129</f>
        <v>0</v>
      </c>
      <c r="L99" s="186"/>
      <c r="M99" s="190"/>
      <c r="S99" s="10"/>
      <c r="T99" s="10"/>
      <c r="U99" s="10"/>
      <c r="V99" s="10"/>
      <c r="W99" s="10"/>
      <c r="X99" s="10"/>
      <c r="Y99" s="10"/>
      <c r="Z99" s="10"/>
      <c r="AA99" s="10"/>
      <c r="AB99" s="10"/>
      <c r="AC99" s="10"/>
      <c r="AD99" s="10"/>
      <c r="AE99" s="10"/>
    </row>
    <row r="100" s="10" customFormat="1" ht="19.92" customHeight="1">
      <c r="A100" s="10"/>
      <c r="B100" s="185"/>
      <c r="C100" s="186"/>
      <c r="D100" s="187" t="s">
        <v>1350</v>
      </c>
      <c r="E100" s="188"/>
      <c r="F100" s="188"/>
      <c r="G100" s="188"/>
      <c r="H100" s="188"/>
      <c r="I100" s="189">
        <f>Q134</f>
        <v>0</v>
      </c>
      <c r="J100" s="189">
        <f>R134</f>
        <v>0</v>
      </c>
      <c r="K100" s="189">
        <f>K134</f>
        <v>0</v>
      </c>
      <c r="L100" s="186"/>
      <c r="M100" s="190"/>
      <c r="S100" s="10"/>
      <c r="T100" s="10"/>
      <c r="U100" s="10"/>
      <c r="V100" s="10"/>
      <c r="W100" s="10"/>
      <c r="X100" s="10"/>
      <c r="Y100" s="10"/>
      <c r="Z100" s="10"/>
      <c r="AA100" s="10"/>
      <c r="AB100" s="10"/>
      <c r="AC100" s="10"/>
      <c r="AD100" s="10"/>
      <c r="AE100" s="10"/>
    </row>
    <row r="101" s="2" customFormat="1" ht="21.84" customHeight="1">
      <c r="A101" s="37"/>
      <c r="B101" s="38"/>
      <c r="C101" s="39"/>
      <c r="D101" s="39"/>
      <c r="E101" s="39"/>
      <c r="F101" s="39"/>
      <c r="G101" s="39"/>
      <c r="H101" s="39"/>
      <c r="I101" s="39"/>
      <c r="J101" s="39"/>
      <c r="K101" s="39"/>
      <c r="L101" s="39"/>
      <c r="M101" s="62"/>
      <c r="S101" s="37"/>
      <c r="T101" s="37"/>
      <c r="U101" s="37"/>
      <c r="V101" s="37"/>
      <c r="W101" s="37"/>
      <c r="X101" s="37"/>
      <c r="Y101" s="37"/>
      <c r="Z101" s="37"/>
      <c r="AA101" s="37"/>
      <c r="AB101" s="37"/>
      <c r="AC101" s="37"/>
      <c r="AD101" s="37"/>
      <c r="AE101" s="37"/>
    </row>
    <row r="102" s="2" customFormat="1" ht="6.96" customHeight="1">
      <c r="A102" s="37"/>
      <c r="B102" s="65"/>
      <c r="C102" s="66"/>
      <c r="D102" s="66"/>
      <c r="E102" s="66"/>
      <c r="F102" s="66"/>
      <c r="G102" s="66"/>
      <c r="H102" s="66"/>
      <c r="I102" s="66"/>
      <c r="J102" s="66"/>
      <c r="K102" s="66"/>
      <c r="L102" s="66"/>
      <c r="M102" s="62"/>
      <c r="S102" s="37"/>
      <c r="T102" s="37"/>
      <c r="U102" s="37"/>
      <c r="V102" s="37"/>
      <c r="W102" s="37"/>
      <c r="X102" s="37"/>
      <c r="Y102" s="37"/>
      <c r="Z102" s="37"/>
      <c r="AA102" s="37"/>
      <c r="AB102" s="37"/>
      <c r="AC102" s="37"/>
      <c r="AD102" s="37"/>
      <c r="AE102" s="37"/>
    </row>
    <row r="106" s="2" customFormat="1" ht="6.96" customHeight="1">
      <c r="A106" s="37"/>
      <c r="B106" s="67"/>
      <c r="C106" s="68"/>
      <c r="D106" s="68"/>
      <c r="E106" s="68"/>
      <c r="F106" s="68"/>
      <c r="G106" s="68"/>
      <c r="H106" s="68"/>
      <c r="I106" s="68"/>
      <c r="J106" s="68"/>
      <c r="K106" s="68"/>
      <c r="L106" s="68"/>
      <c r="M106" s="62"/>
      <c r="S106" s="37"/>
      <c r="T106" s="37"/>
      <c r="U106" s="37"/>
      <c r="V106" s="37"/>
      <c r="W106" s="37"/>
      <c r="X106" s="37"/>
      <c r="Y106" s="37"/>
      <c r="Z106" s="37"/>
      <c r="AA106" s="37"/>
      <c r="AB106" s="37"/>
      <c r="AC106" s="37"/>
      <c r="AD106" s="37"/>
      <c r="AE106" s="37"/>
    </row>
    <row r="107" s="2" customFormat="1" ht="24.96" customHeight="1">
      <c r="A107" s="37"/>
      <c r="B107" s="38"/>
      <c r="C107" s="22" t="s">
        <v>124</v>
      </c>
      <c r="D107" s="39"/>
      <c r="E107" s="39"/>
      <c r="F107" s="39"/>
      <c r="G107" s="39"/>
      <c r="H107" s="39"/>
      <c r="I107" s="39"/>
      <c r="J107" s="39"/>
      <c r="K107" s="39"/>
      <c r="L107" s="39"/>
      <c r="M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12" customHeight="1">
      <c r="A109" s="37"/>
      <c r="B109" s="38"/>
      <c r="C109" s="31" t="s">
        <v>17</v>
      </c>
      <c r="D109" s="39"/>
      <c r="E109" s="39"/>
      <c r="F109" s="39"/>
      <c r="G109" s="39"/>
      <c r="H109" s="39"/>
      <c r="I109" s="39"/>
      <c r="J109" s="39"/>
      <c r="K109" s="39"/>
      <c r="L109" s="39"/>
      <c r="M109" s="62"/>
      <c r="S109" s="37"/>
      <c r="T109" s="37"/>
      <c r="U109" s="37"/>
      <c r="V109" s="37"/>
      <c r="W109" s="37"/>
      <c r="X109" s="37"/>
      <c r="Y109" s="37"/>
      <c r="Z109" s="37"/>
      <c r="AA109" s="37"/>
      <c r="AB109" s="37"/>
      <c r="AC109" s="37"/>
      <c r="AD109" s="37"/>
      <c r="AE109" s="37"/>
    </row>
    <row r="110" s="2" customFormat="1" ht="26.25" customHeight="1">
      <c r="A110" s="37"/>
      <c r="B110" s="38"/>
      <c r="C110" s="39"/>
      <c r="D110" s="39"/>
      <c r="E110" s="174" t="str">
        <f>E7</f>
        <v>Úprava uličního profilu Smetanovy ulice (úsek mezi ul. Chodská - Na Stráni)</v>
      </c>
      <c r="F110" s="31"/>
      <c r="G110" s="31"/>
      <c r="H110" s="31"/>
      <c r="I110" s="39"/>
      <c r="J110" s="39"/>
      <c r="K110" s="39"/>
      <c r="L110" s="39"/>
      <c r="M110" s="62"/>
      <c r="S110" s="37"/>
      <c r="T110" s="37"/>
      <c r="U110" s="37"/>
      <c r="V110" s="37"/>
      <c r="W110" s="37"/>
      <c r="X110" s="37"/>
      <c r="Y110" s="37"/>
      <c r="Z110" s="37"/>
      <c r="AA110" s="37"/>
      <c r="AB110" s="37"/>
      <c r="AC110" s="37"/>
      <c r="AD110" s="37"/>
      <c r="AE110" s="37"/>
    </row>
    <row r="111" s="2" customFormat="1" ht="12" customHeight="1">
      <c r="A111" s="37"/>
      <c r="B111" s="38"/>
      <c r="C111" s="31" t="s">
        <v>104</v>
      </c>
      <c r="D111" s="39"/>
      <c r="E111" s="39"/>
      <c r="F111" s="39"/>
      <c r="G111" s="39"/>
      <c r="H111" s="39"/>
      <c r="I111" s="39"/>
      <c r="J111" s="39"/>
      <c r="K111" s="39"/>
      <c r="L111" s="39"/>
      <c r="M111" s="62"/>
      <c r="S111" s="37"/>
      <c r="T111" s="37"/>
      <c r="U111" s="37"/>
      <c r="V111" s="37"/>
      <c r="W111" s="37"/>
      <c r="X111" s="37"/>
      <c r="Y111" s="37"/>
      <c r="Z111" s="37"/>
      <c r="AA111" s="37"/>
      <c r="AB111" s="37"/>
      <c r="AC111" s="37"/>
      <c r="AD111" s="37"/>
      <c r="AE111" s="37"/>
    </row>
    <row r="112" s="2" customFormat="1" ht="16.5" customHeight="1">
      <c r="A112" s="37"/>
      <c r="B112" s="38"/>
      <c r="C112" s="39"/>
      <c r="D112" s="39"/>
      <c r="E112" s="75" t="str">
        <f>E9</f>
        <v>VON - Vedlejší a ostatní náklady</v>
      </c>
      <c r="F112" s="39"/>
      <c r="G112" s="39"/>
      <c r="H112" s="39"/>
      <c r="I112" s="39"/>
      <c r="J112" s="39"/>
      <c r="K112" s="39"/>
      <c r="L112" s="39"/>
      <c r="M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39"/>
      <c r="M113" s="62"/>
      <c r="S113" s="37"/>
      <c r="T113" s="37"/>
      <c r="U113" s="37"/>
      <c r="V113" s="37"/>
      <c r="W113" s="37"/>
      <c r="X113" s="37"/>
      <c r="Y113" s="37"/>
      <c r="Z113" s="37"/>
      <c r="AA113" s="37"/>
      <c r="AB113" s="37"/>
      <c r="AC113" s="37"/>
      <c r="AD113" s="37"/>
      <c r="AE113" s="37"/>
    </row>
    <row r="114" s="2" customFormat="1" ht="12" customHeight="1">
      <c r="A114" s="37"/>
      <c r="B114" s="38"/>
      <c r="C114" s="31" t="s">
        <v>21</v>
      </c>
      <c r="D114" s="39"/>
      <c r="E114" s="39"/>
      <c r="F114" s="26" t="str">
        <f>F12</f>
        <v>Tachov</v>
      </c>
      <c r="G114" s="39"/>
      <c r="H114" s="39"/>
      <c r="I114" s="31" t="s">
        <v>22</v>
      </c>
      <c r="J114" s="78" t="str">
        <f>IF(J12="","",J12)</f>
        <v>7. 5. 2021</v>
      </c>
      <c r="K114" s="39"/>
      <c r="L114" s="39"/>
      <c r="M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39"/>
      <c r="M115" s="62"/>
      <c r="S115" s="37"/>
      <c r="T115" s="37"/>
      <c r="U115" s="37"/>
      <c r="V115" s="37"/>
      <c r="W115" s="37"/>
      <c r="X115" s="37"/>
      <c r="Y115" s="37"/>
      <c r="Z115" s="37"/>
      <c r="AA115" s="37"/>
      <c r="AB115" s="37"/>
      <c r="AC115" s="37"/>
      <c r="AD115" s="37"/>
      <c r="AE115" s="37"/>
    </row>
    <row r="116" s="2" customFormat="1" ht="15.15" customHeight="1">
      <c r="A116" s="37"/>
      <c r="B116" s="38"/>
      <c r="C116" s="31" t="s">
        <v>24</v>
      </c>
      <c r="D116" s="39"/>
      <c r="E116" s="39"/>
      <c r="F116" s="26" t="str">
        <f>E15</f>
        <v>Město Tachov</v>
      </c>
      <c r="G116" s="39"/>
      <c r="H116" s="39"/>
      <c r="I116" s="31" t="s">
        <v>30</v>
      </c>
      <c r="J116" s="35" t="str">
        <f>E21</f>
        <v>Ing. Václav Lacyk</v>
      </c>
      <c r="K116" s="39"/>
      <c r="L116" s="39"/>
      <c r="M116" s="62"/>
      <c r="S116" s="37"/>
      <c r="T116" s="37"/>
      <c r="U116" s="37"/>
      <c r="V116" s="37"/>
      <c r="W116" s="37"/>
      <c r="X116" s="37"/>
      <c r="Y116" s="37"/>
      <c r="Z116" s="37"/>
      <c r="AA116" s="37"/>
      <c r="AB116" s="37"/>
      <c r="AC116" s="37"/>
      <c r="AD116" s="37"/>
      <c r="AE116" s="37"/>
    </row>
    <row r="117" s="2" customFormat="1" ht="25.65" customHeight="1">
      <c r="A117" s="37"/>
      <c r="B117" s="38"/>
      <c r="C117" s="31" t="s">
        <v>28</v>
      </c>
      <c r="D117" s="39"/>
      <c r="E117" s="39"/>
      <c r="F117" s="26" t="str">
        <f>IF(E18="","",E18)</f>
        <v>Vyplň údaj</v>
      </c>
      <c r="G117" s="39"/>
      <c r="H117" s="39"/>
      <c r="I117" s="31" t="s">
        <v>32</v>
      </c>
      <c r="J117" s="35" t="str">
        <f>E24</f>
        <v>D PROJEKT PLZEŇ Nedvěd s.r.o.</v>
      </c>
      <c r="K117" s="39"/>
      <c r="L117" s="39"/>
      <c r="M117" s="62"/>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39"/>
      <c r="J118" s="39"/>
      <c r="K118" s="39"/>
      <c r="L118" s="39"/>
      <c r="M118" s="62"/>
      <c r="S118" s="37"/>
      <c r="T118" s="37"/>
      <c r="U118" s="37"/>
      <c r="V118" s="37"/>
      <c r="W118" s="37"/>
      <c r="X118" s="37"/>
      <c r="Y118" s="37"/>
      <c r="Z118" s="37"/>
      <c r="AA118" s="37"/>
      <c r="AB118" s="37"/>
      <c r="AC118" s="37"/>
      <c r="AD118" s="37"/>
      <c r="AE118" s="37"/>
    </row>
    <row r="119" s="11" customFormat="1" ht="29.28" customHeight="1">
      <c r="A119" s="191"/>
      <c r="B119" s="192"/>
      <c r="C119" s="193" t="s">
        <v>125</v>
      </c>
      <c r="D119" s="194" t="s">
        <v>60</v>
      </c>
      <c r="E119" s="194" t="s">
        <v>56</v>
      </c>
      <c r="F119" s="194" t="s">
        <v>57</v>
      </c>
      <c r="G119" s="194" t="s">
        <v>126</v>
      </c>
      <c r="H119" s="194" t="s">
        <v>127</v>
      </c>
      <c r="I119" s="194" t="s">
        <v>128</v>
      </c>
      <c r="J119" s="194" t="s">
        <v>129</v>
      </c>
      <c r="K119" s="194" t="s">
        <v>112</v>
      </c>
      <c r="L119" s="195" t="s">
        <v>130</v>
      </c>
      <c r="M119" s="196"/>
      <c r="N119" s="99" t="s">
        <v>1</v>
      </c>
      <c r="O119" s="100" t="s">
        <v>39</v>
      </c>
      <c r="P119" s="100" t="s">
        <v>131</v>
      </c>
      <c r="Q119" s="100" t="s">
        <v>132</v>
      </c>
      <c r="R119" s="100" t="s">
        <v>133</v>
      </c>
      <c r="S119" s="100" t="s">
        <v>134</v>
      </c>
      <c r="T119" s="100" t="s">
        <v>135</v>
      </c>
      <c r="U119" s="100" t="s">
        <v>136</v>
      </c>
      <c r="V119" s="100" t="s">
        <v>137</v>
      </c>
      <c r="W119" s="100" t="s">
        <v>138</v>
      </c>
      <c r="X119" s="101" t="s">
        <v>139</v>
      </c>
      <c r="Y119" s="191"/>
      <c r="Z119" s="191"/>
      <c r="AA119" s="191"/>
      <c r="AB119" s="191"/>
      <c r="AC119" s="191"/>
      <c r="AD119" s="191"/>
      <c r="AE119" s="191"/>
    </row>
    <row r="120" s="2" customFormat="1" ht="22.8" customHeight="1">
      <c r="A120" s="37"/>
      <c r="B120" s="38"/>
      <c r="C120" s="106" t="s">
        <v>140</v>
      </c>
      <c r="D120" s="39"/>
      <c r="E120" s="39"/>
      <c r="F120" s="39"/>
      <c r="G120" s="39"/>
      <c r="H120" s="39"/>
      <c r="I120" s="39"/>
      <c r="J120" s="39"/>
      <c r="K120" s="197">
        <f>BK120</f>
        <v>0</v>
      </c>
      <c r="L120" s="39"/>
      <c r="M120" s="43"/>
      <c r="N120" s="102"/>
      <c r="O120" s="198"/>
      <c r="P120" s="103"/>
      <c r="Q120" s="199">
        <f>Q121</f>
        <v>0</v>
      </c>
      <c r="R120" s="199">
        <f>R121</f>
        <v>0</v>
      </c>
      <c r="S120" s="103"/>
      <c r="T120" s="200">
        <f>T121</f>
        <v>0</v>
      </c>
      <c r="U120" s="103"/>
      <c r="V120" s="200">
        <f>V121</f>
        <v>0</v>
      </c>
      <c r="W120" s="103"/>
      <c r="X120" s="201">
        <f>X121</f>
        <v>0</v>
      </c>
      <c r="Y120" s="37"/>
      <c r="Z120" s="37"/>
      <c r="AA120" s="37"/>
      <c r="AB120" s="37"/>
      <c r="AC120" s="37"/>
      <c r="AD120" s="37"/>
      <c r="AE120" s="37"/>
      <c r="AT120" s="16" t="s">
        <v>76</v>
      </c>
      <c r="AU120" s="16" t="s">
        <v>114</v>
      </c>
      <c r="BK120" s="202">
        <f>BK121</f>
        <v>0</v>
      </c>
    </row>
    <row r="121" s="12" customFormat="1" ht="25.92" customHeight="1">
      <c r="A121" s="12"/>
      <c r="B121" s="203"/>
      <c r="C121" s="204"/>
      <c r="D121" s="205" t="s">
        <v>76</v>
      </c>
      <c r="E121" s="206" t="s">
        <v>1325</v>
      </c>
      <c r="F121" s="206" t="s">
        <v>1326</v>
      </c>
      <c r="G121" s="204"/>
      <c r="H121" s="204"/>
      <c r="I121" s="207"/>
      <c r="J121" s="207"/>
      <c r="K121" s="208">
        <f>BK121</f>
        <v>0</v>
      </c>
      <c r="L121" s="204"/>
      <c r="M121" s="209"/>
      <c r="N121" s="210"/>
      <c r="O121" s="211"/>
      <c r="P121" s="211"/>
      <c r="Q121" s="212">
        <f>Q122+Q129+Q134</f>
        <v>0</v>
      </c>
      <c r="R121" s="212">
        <f>R122+R129+R134</f>
        <v>0</v>
      </c>
      <c r="S121" s="211"/>
      <c r="T121" s="213">
        <f>T122+T129+T134</f>
        <v>0</v>
      </c>
      <c r="U121" s="211"/>
      <c r="V121" s="213">
        <f>V122+V129+V134</f>
        <v>0</v>
      </c>
      <c r="W121" s="211"/>
      <c r="X121" s="214">
        <f>X122+X129+X134</f>
        <v>0</v>
      </c>
      <c r="Y121" s="12"/>
      <c r="Z121" s="12"/>
      <c r="AA121" s="12"/>
      <c r="AB121" s="12"/>
      <c r="AC121" s="12"/>
      <c r="AD121" s="12"/>
      <c r="AE121" s="12"/>
      <c r="AR121" s="215" t="s">
        <v>173</v>
      </c>
      <c r="AT121" s="216" t="s">
        <v>76</v>
      </c>
      <c r="AU121" s="216" t="s">
        <v>77</v>
      </c>
      <c r="AY121" s="215" t="s">
        <v>143</v>
      </c>
      <c r="BK121" s="217">
        <f>BK122+BK129+BK134</f>
        <v>0</v>
      </c>
    </row>
    <row r="122" s="12" customFormat="1" ht="22.8" customHeight="1">
      <c r="A122" s="12"/>
      <c r="B122" s="203"/>
      <c r="C122" s="204"/>
      <c r="D122" s="205" t="s">
        <v>76</v>
      </c>
      <c r="E122" s="218" t="s">
        <v>1327</v>
      </c>
      <c r="F122" s="218" t="s">
        <v>1328</v>
      </c>
      <c r="G122" s="204"/>
      <c r="H122" s="204"/>
      <c r="I122" s="207"/>
      <c r="J122" s="207"/>
      <c r="K122" s="219">
        <f>BK122</f>
        <v>0</v>
      </c>
      <c r="L122" s="204"/>
      <c r="M122" s="209"/>
      <c r="N122" s="210"/>
      <c r="O122" s="211"/>
      <c r="P122" s="211"/>
      <c r="Q122" s="212">
        <f>SUM(Q123:Q128)</f>
        <v>0</v>
      </c>
      <c r="R122" s="212">
        <f>SUM(R123:R128)</f>
        <v>0</v>
      </c>
      <c r="S122" s="211"/>
      <c r="T122" s="213">
        <f>SUM(T123:T128)</f>
        <v>0</v>
      </c>
      <c r="U122" s="211"/>
      <c r="V122" s="213">
        <f>SUM(V123:V128)</f>
        <v>0</v>
      </c>
      <c r="W122" s="211"/>
      <c r="X122" s="214">
        <f>SUM(X123:X128)</f>
        <v>0</v>
      </c>
      <c r="Y122" s="12"/>
      <c r="Z122" s="12"/>
      <c r="AA122" s="12"/>
      <c r="AB122" s="12"/>
      <c r="AC122" s="12"/>
      <c r="AD122" s="12"/>
      <c r="AE122" s="12"/>
      <c r="AR122" s="215" t="s">
        <v>173</v>
      </c>
      <c r="AT122" s="216" t="s">
        <v>76</v>
      </c>
      <c r="AU122" s="216" t="s">
        <v>85</v>
      </c>
      <c r="AY122" s="215" t="s">
        <v>143</v>
      </c>
      <c r="BK122" s="217">
        <f>SUM(BK123:BK128)</f>
        <v>0</v>
      </c>
    </row>
    <row r="123" s="2" customFormat="1" ht="24.15" customHeight="1">
      <c r="A123" s="37"/>
      <c r="B123" s="38"/>
      <c r="C123" s="220" t="s">
        <v>85</v>
      </c>
      <c r="D123" s="220" t="s">
        <v>145</v>
      </c>
      <c r="E123" s="221" t="s">
        <v>1351</v>
      </c>
      <c r="F123" s="222" t="s">
        <v>1352</v>
      </c>
      <c r="G123" s="223" t="s">
        <v>1353</v>
      </c>
      <c r="H123" s="224">
        <v>1</v>
      </c>
      <c r="I123" s="225"/>
      <c r="J123" s="225"/>
      <c r="K123" s="226">
        <f>ROUND(P123*H123,2)</f>
        <v>0</v>
      </c>
      <c r="L123" s="222" t="s">
        <v>224</v>
      </c>
      <c r="M123" s="43"/>
      <c r="N123" s="227" t="s">
        <v>1</v>
      </c>
      <c r="O123" s="228" t="s">
        <v>40</v>
      </c>
      <c r="P123" s="229">
        <f>I123+J123</f>
        <v>0</v>
      </c>
      <c r="Q123" s="229">
        <f>ROUND(I123*H123,2)</f>
        <v>0</v>
      </c>
      <c r="R123" s="229">
        <f>ROUND(J123*H123,2)</f>
        <v>0</v>
      </c>
      <c r="S123" s="90"/>
      <c r="T123" s="230">
        <f>S123*H123</f>
        <v>0</v>
      </c>
      <c r="U123" s="230">
        <v>0</v>
      </c>
      <c r="V123" s="230">
        <f>U123*H123</f>
        <v>0</v>
      </c>
      <c r="W123" s="230">
        <v>0</v>
      </c>
      <c r="X123" s="231">
        <f>W123*H123</f>
        <v>0</v>
      </c>
      <c r="Y123" s="37"/>
      <c r="Z123" s="37"/>
      <c r="AA123" s="37"/>
      <c r="AB123" s="37"/>
      <c r="AC123" s="37"/>
      <c r="AD123" s="37"/>
      <c r="AE123" s="37"/>
      <c r="AR123" s="232" t="s">
        <v>1332</v>
      </c>
      <c r="AT123" s="232" t="s">
        <v>145</v>
      </c>
      <c r="AU123" s="232" t="s">
        <v>87</v>
      </c>
      <c r="AY123" s="16" t="s">
        <v>143</v>
      </c>
      <c r="BE123" s="233">
        <f>IF(O123="základní",K123,0)</f>
        <v>0</v>
      </c>
      <c r="BF123" s="233">
        <f>IF(O123="snížená",K123,0)</f>
        <v>0</v>
      </c>
      <c r="BG123" s="233">
        <f>IF(O123="zákl. přenesená",K123,0)</f>
        <v>0</v>
      </c>
      <c r="BH123" s="233">
        <f>IF(O123="sníž. přenesená",K123,0)</f>
        <v>0</v>
      </c>
      <c r="BI123" s="233">
        <f>IF(O123="nulová",K123,0)</f>
        <v>0</v>
      </c>
      <c r="BJ123" s="16" t="s">
        <v>85</v>
      </c>
      <c r="BK123" s="233">
        <f>ROUND(P123*H123,2)</f>
        <v>0</v>
      </c>
      <c r="BL123" s="16" t="s">
        <v>1332</v>
      </c>
      <c r="BM123" s="232" t="s">
        <v>1354</v>
      </c>
    </row>
    <row r="124" s="2" customFormat="1">
      <c r="A124" s="37"/>
      <c r="B124" s="38"/>
      <c r="C124" s="39"/>
      <c r="D124" s="234" t="s">
        <v>152</v>
      </c>
      <c r="E124" s="39"/>
      <c r="F124" s="235" t="s">
        <v>1352</v>
      </c>
      <c r="G124" s="39"/>
      <c r="H124" s="39"/>
      <c r="I124" s="236"/>
      <c r="J124" s="236"/>
      <c r="K124" s="39"/>
      <c r="L124" s="39"/>
      <c r="M124" s="43"/>
      <c r="N124" s="237"/>
      <c r="O124" s="238"/>
      <c r="P124" s="90"/>
      <c r="Q124" s="90"/>
      <c r="R124" s="90"/>
      <c r="S124" s="90"/>
      <c r="T124" s="90"/>
      <c r="U124" s="90"/>
      <c r="V124" s="90"/>
      <c r="W124" s="90"/>
      <c r="X124" s="91"/>
      <c r="Y124" s="37"/>
      <c r="Z124" s="37"/>
      <c r="AA124" s="37"/>
      <c r="AB124" s="37"/>
      <c r="AC124" s="37"/>
      <c r="AD124" s="37"/>
      <c r="AE124" s="37"/>
      <c r="AT124" s="16" t="s">
        <v>152</v>
      </c>
      <c r="AU124" s="16" t="s">
        <v>87</v>
      </c>
    </row>
    <row r="125" s="2" customFormat="1" ht="24.15" customHeight="1">
      <c r="A125" s="37"/>
      <c r="B125" s="38"/>
      <c r="C125" s="220" t="s">
        <v>87</v>
      </c>
      <c r="D125" s="220" t="s">
        <v>145</v>
      </c>
      <c r="E125" s="221" t="s">
        <v>1329</v>
      </c>
      <c r="F125" s="222" t="s">
        <v>1355</v>
      </c>
      <c r="G125" s="223" t="s">
        <v>1353</v>
      </c>
      <c r="H125" s="224">
        <v>1</v>
      </c>
      <c r="I125" s="225"/>
      <c r="J125" s="225"/>
      <c r="K125" s="226">
        <f>ROUND(P125*H125,2)</f>
        <v>0</v>
      </c>
      <c r="L125" s="222" t="s">
        <v>224</v>
      </c>
      <c r="M125" s="43"/>
      <c r="N125" s="227" t="s">
        <v>1</v>
      </c>
      <c r="O125" s="228" t="s">
        <v>40</v>
      </c>
      <c r="P125" s="229">
        <f>I125+J125</f>
        <v>0</v>
      </c>
      <c r="Q125" s="229">
        <f>ROUND(I125*H125,2)</f>
        <v>0</v>
      </c>
      <c r="R125" s="229">
        <f>ROUND(J125*H125,2)</f>
        <v>0</v>
      </c>
      <c r="S125" s="90"/>
      <c r="T125" s="230">
        <f>S125*H125</f>
        <v>0</v>
      </c>
      <c r="U125" s="230">
        <v>0</v>
      </c>
      <c r="V125" s="230">
        <f>U125*H125</f>
        <v>0</v>
      </c>
      <c r="W125" s="230">
        <v>0</v>
      </c>
      <c r="X125" s="231">
        <f>W125*H125</f>
        <v>0</v>
      </c>
      <c r="Y125" s="37"/>
      <c r="Z125" s="37"/>
      <c r="AA125" s="37"/>
      <c r="AB125" s="37"/>
      <c r="AC125" s="37"/>
      <c r="AD125" s="37"/>
      <c r="AE125" s="37"/>
      <c r="AR125" s="232" t="s">
        <v>1332</v>
      </c>
      <c r="AT125" s="232" t="s">
        <v>145</v>
      </c>
      <c r="AU125" s="232" t="s">
        <v>87</v>
      </c>
      <c r="AY125" s="16" t="s">
        <v>143</v>
      </c>
      <c r="BE125" s="233">
        <f>IF(O125="základní",K125,0)</f>
        <v>0</v>
      </c>
      <c r="BF125" s="233">
        <f>IF(O125="snížená",K125,0)</f>
        <v>0</v>
      </c>
      <c r="BG125" s="233">
        <f>IF(O125="zákl. přenesená",K125,0)</f>
        <v>0</v>
      </c>
      <c r="BH125" s="233">
        <f>IF(O125="sníž. přenesená",K125,0)</f>
        <v>0</v>
      </c>
      <c r="BI125" s="233">
        <f>IF(O125="nulová",K125,0)</f>
        <v>0</v>
      </c>
      <c r="BJ125" s="16" t="s">
        <v>85</v>
      </c>
      <c r="BK125" s="233">
        <f>ROUND(P125*H125,2)</f>
        <v>0</v>
      </c>
      <c r="BL125" s="16" t="s">
        <v>1332</v>
      </c>
      <c r="BM125" s="232" t="s">
        <v>1356</v>
      </c>
    </row>
    <row r="126" s="2" customFormat="1">
      <c r="A126" s="37"/>
      <c r="B126" s="38"/>
      <c r="C126" s="39"/>
      <c r="D126" s="234" t="s">
        <v>152</v>
      </c>
      <c r="E126" s="39"/>
      <c r="F126" s="235" t="s">
        <v>1355</v>
      </c>
      <c r="G126" s="39"/>
      <c r="H126" s="39"/>
      <c r="I126" s="236"/>
      <c r="J126" s="236"/>
      <c r="K126" s="39"/>
      <c r="L126" s="39"/>
      <c r="M126" s="43"/>
      <c r="N126" s="237"/>
      <c r="O126" s="238"/>
      <c r="P126" s="90"/>
      <c r="Q126" s="90"/>
      <c r="R126" s="90"/>
      <c r="S126" s="90"/>
      <c r="T126" s="90"/>
      <c r="U126" s="90"/>
      <c r="V126" s="90"/>
      <c r="W126" s="90"/>
      <c r="X126" s="91"/>
      <c r="Y126" s="37"/>
      <c r="Z126" s="37"/>
      <c r="AA126" s="37"/>
      <c r="AB126" s="37"/>
      <c r="AC126" s="37"/>
      <c r="AD126" s="37"/>
      <c r="AE126" s="37"/>
      <c r="AT126" s="16" t="s">
        <v>152</v>
      </c>
      <c r="AU126" s="16" t="s">
        <v>87</v>
      </c>
    </row>
    <row r="127" s="2" customFormat="1" ht="24.15" customHeight="1">
      <c r="A127" s="37"/>
      <c r="B127" s="38"/>
      <c r="C127" s="220" t="s">
        <v>163</v>
      </c>
      <c r="D127" s="220" t="s">
        <v>145</v>
      </c>
      <c r="E127" s="221" t="s">
        <v>1357</v>
      </c>
      <c r="F127" s="222" t="s">
        <v>1358</v>
      </c>
      <c r="G127" s="223" t="s">
        <v>1353</v>
      </c>
      <c r="H127" s="224">
        <v>1</v>
      </c>
      <c r="I127" s="225"/>
      <c r="J127" s="225"/>
      <c r="K127" s="226">
        <f>ROUND(P127*H127,2)</f>
        <v>0</v>
      </c>
      <c r="L127" s="222" t="s">
        <v>224</v>
      </c>
      <c r="M127" s="43"/>
      <c r="N127" s="227" t="s">
        <v>1</v>
      </c>
      <c r="O127" s="228" t="s">
        <v>40</v>
      </c>
      <c r="P127" s="229">
        <f>I127+J127</f>
        <v>0</v>
      </c>
      <c r="Q127" s="229">
        <f>ROUND(I127*H127,2)</f>
        <v>0</v>
      </c>
      <c r="R127" s="229">
        <f>ROUND(J127*H127,2)</f>
        <v>0</v>
      </c>
      <c r="S127" s="90"/>
      <c r="T127" s="230">
        <f>S127*H127</f>
        <v>0</v>
      </c>
      <c r="U127" s="230">
        <v>0</v>
      </c>
      <c r="V127" s="230">
        <f>U127*H127</f>
        <v>0</v>
      </c>
      <c r="W127" s="230">
        <v>0</v>
      </c>
      <c r="X127" s="231">
        <f>W127*H127</f>
        <v>0</v>
      </c>
      <c r="Y127" s="37"/>
      <c r="Z127" s="37"/>
      <c r="AA127" s="37"/>
      <c r="AB127" s="37"/>
      <c r="AC127" s="37"/>
      <c r="AD127" s="37"/>
      <c r="AE127" s="37"/>
      <c r="AR127" s="232" t="s">
        <v>1332</v>
      </c>
      <c r="AT127" s="232" t="s">
        <v>145</v>
      </c>
      <c r="AU127" s="232" t="s">
        <v>87</v>
      </c>
      <c r="AY127" s="16" t="s">
        <v>143</v>
      </c>
      <c r="BE127" s="233">
        <f>IF(O127="základní",K127,0)</f>
        <v>0</v>
      </c>
      <c r="BF127" s="233">
        <f>IF(O127="snížená",K127,0)</f>
        <v>0</v>
      </c>
      <c r="BG127" s="233">
        <f>IF(O127="zákl. přenesená",K127,0)</f>
        <v>0</v>
      </c>
      <c r="BH127" s="233">
        <f>IF(O127="sníž. přenesená",K127,0)</f>
        <v>0</v>
      </c>
      <c r="BI127" s="233">
        <f>IF(O127="nulová",K127,0)</f>
        <v>0</v>
      </c>
      <c r="BJ127" s="16" t="s">
        <v>85</v>
      </c>
      <c r="BK127" s="233">
        <f>ROUND(P127*H127,2)</f>
        <v>0</v>
      </c>
      <c r="BL127" s="16" t="s">
        <v>1332</v>
      </c>
      <c r="BM127" s="232" t="s">
        <v>1359</v>
      </c>
    </row>
    <row r="128" s="2" customFormat="1">
      <c r="A128" s="37"/>
      <c r="B128" s="38"/>
      <c r="C128" s="39"/>
      <c r="D128" s="234" t="s">
        <v>152</v>
      </c>
      <c r="E128" s="39"/>
      <c r="F128" s="235" t="s">
        <v>1358</v>
      </c>
      <c r="G128" s="39"/>
      <c r="H128" s="39"/>
      <c r="I128" s="236"/>
      <c r="J128" s="236"/>
      <c r="K128" s="39"/>
      <c r="L128" s="39"/>
      <c r="M128" s="43"/>
      <c r="N128" s="237"/>
      <c r="O128" s="238"/>
      <c r="P128" s="90"/>
      <c r="Q128" s="90"/>
      <c r="R128" s="90"/>
      <c r="S128" s="90"/>
      <c r="T128" s="90"/>
      <c r="U128" s="90"/>
      <c r="V128" s="90"/>
      <c r="W128" s="90"/>
      <c r="X128" s="91"/>
      <c r="Y128" s="37"/>
      <c r="Z128" s="37"/>
      <c r="AA128" s="37"/>
      <c r="AB128" s="37"/>
      <c r="AC128" s="37"/>
      <c r="AD128" s="37"/>
      <c r="AE128" s="37"/>
      <c r="AT128" s="16" t="s">
        <v>152</v>
      </c>
      <c r="AU128" s="16" t="s">
        <v>87</v>
      </c>
    </row>
    <row r="129" s="12" customFormat="1" ht="22.8" customHeight="1">
      <c r="A129" s="12"/>
      <c r="B129" s="203"/>
      <c r="C129" s="204"/>
      <c r="D129" s="205" t="s">
        <v>76</v>
      </c>
      <c r="E129" s="218" t="s">
        <v>1335</v>
      </c>
      <c r="F129" s="218" t="s">
        <v>1336</v>
      </c>
      <c r="G129" s="204"/>
      <c r="H129" s="204"/>
      <c r="I129" s="207"/>
      <c r="J129" s="207"/>
      <c r="K129" s="219">
        <f>BK129</f>
        <v>0</v>
      </c>
      <c r="L129" s="204"/>
      <c r="M129" s="209"/>
      <c r="N129" s="210"/>
      <c r="O129" s="211"/>
      <c r="P129" s="211"/>
      <c r="Q129" s="212">
        <f>SUM(Q130:Q133)</f>
        <v>0</v>
      </c>
      <c r="R129" s="212">
        <f>SUM(R130:R133)</f>
        <v>0</v>
      </c>
      <c r="S129" s="211"/>
      <c r="T129" s="213">
        <f>SUM(T130:T133)</f>
        <v>0</v>
      </c>
      <c r="U129" s="211"/>
      <c r="V129" s="213">
        <f>SUM(V130:V133)</f>
        <v>0</v>
      </c>
      <c r="W129" s="211"/>
      <c r="X129" s="214">
        <f>SUM(X130:X133)</f>
        <v>0</v>
      </c>
      <c r="Y129" s="12"/>
      <c r="Z129" s="12"/>
      <c r="AA129" s="12"/>
      <c r="AB129" s="12"/>
      <c r="AC129" s="12"/>
      <c r="AD129" s="12"/>
      <c r="AE129" s="12"/>
      <c r="AR129" s="215" t="s">
        <v>173</v>
      </c>
      <c r="AT129" s="216" t="s">
        <v>76</v>
      </c>
      <c r="AU129" s="216" t="s">
        <v>85</v>
      </c>
      <c r="AY129" s="215" t="s">
        <v>143</v>
      </c>
      <c r="BK129" s="217">
        <f>SUM(BK130:BK133)</f>
        <v>0</v>
      </c>
    </row>
    <row r="130" s="2" customFormat="1" ht="24.15" customHeight="1">
      <c r="A130" s="37"/>
      <c r="B130" s="38"/>
      <c r="C130" s="220" t="s">
        <v>150</v>
      </c>
      <c r="D130" s="220" t="s">
        <v>145</v>
      </c>
      <c r="E130" s="221" t="s">
        <v>1360</v>
      </c>
      <c r="F130" s="222" t="s">
        <v>1336</v>
      </c>
      <c r="G130" s="223" t="s">
        <v>1353</v>
      </c>
      <c r="H130" s="224">
        <v>1</v>
      </c>
      <c r="I130" s="225"/>
      <c r="J130" s="225"/>
      <c r="K130" s="226">
        <f>ROUND(P130*H130,2)</f>
        <v>0</v>
      </c>
      <c r="L130" s="222" t="s">
        <v>224</v>
      </c>
      <c r="M130" s="43"/>
      <c r="N130" s="227" t="s">
        <v>1</v>
      </c>
      <c r="O130" s="228" t="s">
        <v>40</v>
      </c>
      <c r="P130" s="229">
        <f>I130+J130</f>
        <v>0</v>
      </c>
      <c r="Q130" s="229">
        <f>ROUND(I130*H130,2)</f>
        <v>0</v>
      </c>
      <c r="R130" s="229">
        <f>ROUND(J130*H130,2)</f>
        <v>0</v>
      </c>
      <c r="S130" s="90"/>
      <c r="T130" s="230">
        <f>S130*H130</f>
        <v>0</v>
      </c>
      <c r="U130" s="230">
        <v>0</v>
      </c>
      <c r="V130" s="230">
        <f>U130*H130</f>
        <v>0</v>
      </c>
      <c r="W130" s="230">
        <v>0</v>
      </c>
      <c r="X130" s="231">
        <f>W130*H130</f>
        <v>0</v>
      </c>
      <c r="Y130" s="37"/>
      <c r="Z130" s="37"/>
      <c r="AA130" s="37"/>
      <c r="AB130" s="37"/>
      <c r="AC130" s="37"/>
      <c r="AD130" s="37"/>
      <c r="AE130" s="37"/>
      <c r="AR130" s="232" t="s">
        <v>1332</v>
      </c>
      <c r="AT130" s="232" t="s">
        <v>145</v>
      </c>
      <c r="AU130" s="232" t="s">
        <v>87</v>
      </c>
      <c r="AY130" s="16" t="s">
        <v>143</v>
      </c>
      <c r="BE130" s="233">
        <f>IF(O130="základní",K130,0)</f>
        <v>0</v>
      </c>
      <c r="BF130" s="233">
        <f>IF(O130="snížená",K130,0)</f>
        <v>0</v>
      </c>
      <c r="BG130" s="233">
        <f>IF(O130="zákl. přenesená",K130,0)</f>
        <v>0</v>
      </c>
      <c r="BH130" s="233">
        <f>IF(O130="sníž. přenesená",K130,0)</f>
        <v>0</v>
      </c>
      <c r="BI130" s="233">
        <f>IF(O130="nulová",K130,0)</f>
        <v>0</v>
      </c>
      <c r="BJ130" s="16" t="s">
        <v>85</v>
      </c>
      <c r="BK130" s="233">
        <f>ROUND(P130*H130,2)</f>
        <v>0</v>
      </c>
      <c r="BL130" s="16" t="s">
        <v>1332</v>
      </c>
      <c r="BM130" s="232" t="s">
        <v>1361</v>
      </c>
    </row>
    <row r="131" s="2" customFormat="1">
      <c r="A131" s="37"/>
      <c r="B131" s="38"/>
      <c r="C131" s="39"/>
      <c r="D131" s="234" t="s">
        <v>152</v>
      </c>
      <c r="E131" s="39"/>
      <c r="F131" s="235" t="s">
        <v>1336</v>
      </c>
      <c r="G131" s="39"/>
      <c r="H131" s="39"/>
      <c r="I131" s="236"/>
      <c r="J131" s="236"/>
      <c r="K131" s="39"/>
      <c r="L131" s="39"/>
      <c r="M131" s="43"/>
      <c r="N131" s="237"/>
      <c r="O131" s="238"/>
      <c r="P131" s="90"/>
      <c r="Q131" s="90"/>
      <c r="R131" s="90"/>
      <c r="S131" s="90"/>
      <c r="T131" s="90"/>
      <c r="U131" s="90"/>
      <c r="V131" s="90"/>
      <c r="W131" s="90"/>
      <c r="X131" s="91"/>
      <c r="Y131" s="37"/>
      <c r="Z131" s="37"/>
      <c r="AA131" s="37"/>
      <c r="AB131" s="37"/>
      <c r="AC131" s="37"/>
      <c r="AD131" s="37"/>
      <c r="AE131" s="37"/>
      <c r="AT131" s="16" t="s">
        <v>152</v>
      </c>
      <c r="AU131" s="16" t="s">
        <v>87</v>
      </c>
    </row>
    <row r="132" s="2" customFormat="1" ht="24.15" customHeight="1">
      <c r="A132" s="37"/>
      <c r="B132" s="38"/>
      <c r="C132" s="220" t="s">
        <v>173</v>
      </c>
      <c r="D132" s="220" t="s">
        <v>145</v>
      </c>
      <c r="E132" s="221" t="s">
        <v>1362</v>
      </c>
      <c r="F132" s="222" t="s">
        <v>1363</v>
      </c>
      <c r="G132" s="223" t="s">
        <v>1353</v>
      </c>
      <c r="H132" s="224">
        <v>1</v>
      </c>
      <c r="I132" s="225"/>
      <c r="J132" s="225"/>
      <c r="K132" s="226">
        <f>ROUND(P132*H132,2)</f>
        <v>0</v>
      </c>
      <c r="L132" s="222" t="s">
        <v>224</v>
      </c>
      <c r="M132" s="43"/>
      <c r="N132" s="227" t="s">
        <v>1</v>
      </c>
      <c r="O132" s="228" t="s">
        <v>40</v>
      </c>
      <c r="P132" s="229">
        <f>I132+J132</f>
        <v>0</v>
      </c>
      <c r="Q132" s="229">
        <f>ROUND(I132*H132,2)</f>
        <v>0</v>
      </c>
      <c r="R132" s="229">
        <f>ROUND(J132*H132,2)</f>
        <v>0</v>
      </c>
      <c r="S132" s="90"/>
      <c r="T132" s="230">
        <f>S132*H132</f>
        <v>0</v>
      </c>
      <c r="U132" s="230">
        <v>0</v>
      </c>
      <c r="V132" s="230">
        <f>U132*H132</f>
        <v>0</v>
      </c>
      <c r="W132" s="230">
        <v>0</v>
      </c>
      <c r="X132" s="231">
        <f>W132*H132</f>
        <v>0</v>
      </c>
      <c r="Y132" s="37"/>
      <c r="Z132" s="37"/>
      <c r="AA132" s="37"/>
      <c r="AB132" s="37"/>
      <c r="AC132" s="37"/>
      <c r="AD132" s="37"/>
      <c r="AE132" s="37"/>
      <c r="AR132" s="232" t="s">
        <v>1332</v>
      </c>
      <c r="AT132" s="232" t="s">
        <v>145</v>
      </c>
      <c r="AU132" s="232" t="s">
        <v>87</v>
      </c>
      <c r="AY132" s="16" t="s">
        <v>143</v>
      </c>
      <c r="BE132" s="233">
        <f>IF(O132="základní",K132,0)</f>
        <v>0</v>
      </c>
      <c r="BF132" s="233">
        <f>IF(O132="snížená",K132,0)</f>
        <v>0</v>
      </c>
      <c r="BG132" s="233">
        <f>IF(O132="zákl. přenesená",K132,0)</f>
        <v>0</v>
      </c>
      <c r="BH132" s="233">
        <f>IF(O132="sníž. přenesená",K132,0)</f>
        <v>0</v>
      </c>
      <c r="BI132" s="233">
        <f>IF(O132="nulová",K132,0)</f>
        <v>0</v>
      </c>
      <c r="BJ132" s="16" t="s">
        <v>85</v>
      </c>
      <c r="BK132" s="233">
        <f>ROUND(P132*H132,2)</f>
        <v>0</v>
      </c>
      <c r="BL132" s="16" t="s">
        <v>1332</v>
      </c>
      <c r="BM132" s="232" t="s">
        <v>1364</v>
      </c>
    </row>
    <row r="133" s="2" customFormat="1">
      <c r="A133" s="37"/>
      <c r="B133" s="38"/>
      <c r="C133" s="39"/>
      <c r="D133" s="234" t="s">
        <v>152</v>
      </c>
      <c r="E133" s="39"/>
      <c r="F133" s="235" t="s">
        <v>1363</v>
      </c>
      <c r="G133" s="39"/>
      <c r="H133" s="39"/>
      <c r="I133" s="236"/>
      <c r="J133" s="236"/>
      <c r="K133" s="39"/>
      <c r="L133" s="39"/>
      <c r="M133" s="43"/>
      <c r="N133" s="237"/>
      <c r="O133" s="238"/>
      <c r="P133" s="90"/>
      <c r="Q133" s="90"/>
      <c r="R133" s="90"/>
      <c r="S133" s="90"/>
      <c r="T133" s="90"/>
      <c r="U133" s="90"/>
      <c r="V133" s="90"/>
      <c r="W133" s="90"/>
      <c r="X133" s="91"/>
      <c r="Y133" s="37"/>
      <c r="Z133" s="37"/>
      <c r="AA133" s="37"/>
      <c r="AB133" s="37"/>
      <c r="AC133" s="37"/>
      <c r="AD133" s="37"/>
      <c r="AE133" s="37"/>
      <c r="AT133" s="16" t="s">
        <v>152</v>
      </c>
      <c r="AU133" s="16" t="s">
        <v>87</v>
      </c>
    </row>
    <row r="134" s="12" customFormat="1" ht="22.8" customHeight="1">
      <c r="A134" s="12"/>
      <c r="B134" s="203"/>
      <c r="C134" s="204"/>
      <c r="D134" s="205" t="s">
        <v>76</v>
      </c>
      <c r="E134" s="218" t="s">
        <v>1365</v>
      </c>
      <c r="F134" s="218" t="s">
        <v>1366</v>
      </c>
      <c r="G134" s="204"/>
      <c r="H134" s="204"/>
      <c r="I134" s="207"/>
      <c r="J134" s="207"/>
      <c r="K134" s="219">
        <f>BK134</f>
        <v>0</v>
      </c>
      <c r="L134" s="204"/>
      <c r="M134" s="209"/>
      <c r="N134" s="210"/>
      <c r="O134" s="211"/>
      <c r="P134" s="211"/>
      <c r="Q134" s="212">
        <f>SUM(Q135:Q136)</f>
        <v>0</v>
      </c>
      <c r="R134" s="212">
        <f>SUM(R135:R136)</f>
        <v>0</v>
      </c>
      <c r="S134" s="211"/>
      <c r="T134" s="213">
        <f>SUM(T135:T136)</f>
        <v>0</v>
      </c>
      <c r="U134" s="211"/>
      <c r="V134" s="213">
        <f>SUM(V135:V136)</f>
        <v>0</v>
      </c>
      <c r="W134" s="211"/>
      <c r="X134" s="214">
        <f>SUM(X135:X136)</f>
        <v>0</v>
      </c>
      <c r="Y134" s="12"/>
      <c r="Z134" s="12"/>
      <c r="AA134" s="12"/>
      <c r="AB134" s="12"/>
      <c r="AC134" s="12"/>
      <c r="AD134" s="12"/>
      <c r="AE134" s="12"/>
      <c r="AR134" s="215" t="s">
        <v>173</v>
      </c>
      <c r="AT134" s="216" t="s">
        <v>76</v>
      </c>
      <c r="AU134" s="216" t="s">
        <v>85</v>
      </c>
      <c r="AY134" s="215" t="s">
        <v>143</v>
      </c>
      <c r="BK134" s="217">
        <f>SUM(BK135:BK136)</f>
        <v>0</v>
      </c>
    </row>
    <row r="135" s="2" customFormat="1" ht="24.15" customHeight="1">
      <c r="A135" s="37"/>
      <c r="B135" s="38"/>
      <c r="C135" s="220" t="s">
        <v>178</v>
      </c>
      <c r="D135" s="220" t="s">
        <v>145</v>
      </c>
      <c r="E135" s="221" t="s">
        <v>1367</v>
      </c>
      <c r="F135" s="222" t="s">
        <v>1366</v>
      </c>
      <c r="G135" s="223" t="s">
        <v>1353</v>
      </c>
      <c r="H135" s="224">
        <v>1</v>
      </c>
      <c r="I135" s="225"/>
      <c r="J135" s="225"/>
      <c r="K135" s="226">
        <f>ROUND(P135*H135,2)</f>
        <v>0</v>
      </c>
      <c r="L135" s="222" t="s">
        <v>224</v>
      </c>
      <c r="M135" s="43"/>
      <c r="N135" s="227" t="s">
        <v>1</v>
      </c>
      <c r="O135" s="228" t="s">
        <v>40</v>
      </c>
      <c r="P135" s="229">
        <f>I135+J135</f>
        <v>0</v>
      </c>
      <c r="Q135" s="229">
        <f>ROUND(I135*H135,2)</f>
        <v>0</v>
      </c>
      <c r="R135" s="229">
        <f>ROUND(J135*H135,2)</f>
        <v>0</v>
      </c>
      <c r="S135" s="90"/>
      <c r="T135" s="230">
        <f>S135*H135</f>
        <v>0</v>
      </c>
      <c r="U135" s="230">
        <v>0</v>
      </c>
      <c r="V135" s="230">
        <f>U135*H135</f>
        <v>0</v>
      </c>
      <c r="W135" s="230">
        <v>0</v>
      </c>
      <c r="X135" s="231">
        <f>W135*H135</f>
        <v>0</v>
      </c>
      <c r="Y135" s="37"/>
      <c r="Z135" s="37"/>
      <c r="AA135" s="37"/>
      <c r="AB135" s="37"/>
      <c r="AC135" s="37"/>
      <c r="AD135" s="37"/>
      <c r="AE135" s="37"/>
      <c r="AR135" s="232" t="s">
        <v>1332</v>
      </c>
      <c r="AT135" s="232" t="s">
        <v>145</v>
      </c>
      <c r="AU135" s="232" t="s">
        <v>87</v>
      </c>
      <c r="AY135" s="16" t="s">
        <v>143</v>
      </c>
      <c r="BE135" s="233">
        <f>IF(O135="základní",K135,0)</f>
        <v>0</v>
      </c>
      <c r="BF135" s="233">
        <f>IF(O135="snížená",K135,0)</f>
        <v>0</v>
      </c>
      <c r="BG135" s="233">
        <f>IF(O135="zákl. přenesená",K135,0)</f>
        <v>0</v>
      </c>
      <c r="BH135" s="233">
        <f>IF(O135="sníž. přenesená",K135,0)</f>
        <v>0</v>
      </c>
      <c r="BI135" s="233">
        <f>IF(O135="nulová",K135,0)</f>
        <v>0</v>
      </c>
      <c r="BJ135" s="16" t="s">
        <v>85</v>
      </c>
      <c r="BK135" s="233">
        <f>ROUND(P135*H135,2)</f>
        <v>0</v>
      </c>
      <c r="BL135" s="16" t="s">
        <v>1332</v>
      </c>
      <c r="BM135" s="232" t="s">
        <v>1368</v>
      </c>
    </row>
    <row r="136" s="2" customFormat="1">
      <c r="A136" s="37"/>
      <c r="B136" s="38"/>
      <c r="C136" s="39"/>
      <c r="D136" s="234" t="s">
        <v>152</v>
      </c>
      <c r="E136" s="39"/>
      <c r="F136" s="235" t="s">
        <v>1366</v>
      </c>
      <c r="G136" s="39"/>
      <c r="H136" s="39"/>
      <c r="I136" s="236"/>
      <c r="J136" s="236"/>
      <c r="K136" s="39"/>
      <c r="L136" s="39"/>
      <c r="M136" s="43"/>
      <c r="N136" s="272"/>
      <c r="O136" s="273"/>
      <c r="P136" s="274"/>
      <c r="Q136" s="274"/>
      <c r="R136" s="274"/>
      <c r="S136" s="274"/>
      <c r="T136" s="274"/>
      <c r="U136" s="274"/>
      <c r="V136" s="274"/>
      <c r="W136" s="274"/>
      <c r="X136" s="275"/>
      <c r="Y136" s="37"/>
      <c r="Z136" s="37"/>
      <c r="AA136" s="37"/>
      <c r="AB136" s="37"/>
      <c r="AC136" s="37"/>
      <c r="AD136" s="37"/>
      <c r="AE136" s="37"/>
      <c r="AT136" s="16" t="s">
        <v>152</v>
      </c>
      <c r="AU136" s="16" t="s">
        <v>87</v>
      </c>
    </row>
    <row r="137" s="2" customFormat="1" ht="6.96" customHeight="1">
      <c r="A137" s="37"/>
      <c r="B137" s="65"/>
      <c r="C137" s="66"/>
      <c r="D137" s="66"/>
      <c r="E137" s="66"/>
      <c r="F137" s="66"/>
      <c r="G137" s="66"/>
      <c r="H137" s="66"/>
      <c r="I137" s="66"/>
      <c r="J137" s="66"/>
      <c r="K137" s="66"/>
      <c r="L137" s="66"/>
      <c r="M137" s="43"/>
      <c r="N137" s="37"/>
      <c r="P137" s="37"/>
      <c r="Q137" s="37"/>
      <c r="R137" s="37"/>
      <c r="S137" s="37"/>
      <c r="T137" s="37"/>
      <c r="U137" s="37"/>
      <c r="V137" s="37"/>
      <c r="W137" s="37"/>
      <c r="X137" s="37"/>
      <c r="Y137" s="37"/>
      <c r="Z137" s="37"/>
      <c r="AA137" s="37"/>
      <c r="AB137" s="37"/>
      <c r="AC137" s="37"/>
      <c r="AD137" s="37"/>
      <c r="AE137" s="37"/>
    </row>
  </sheetData>
  <sheetProtection sheet="1" autoFilter="0" formatColumns="0" formatRows="0" objects="1" scenarios="1" spinCount="100000" saltValue="wduAcTWk6JpfXDcBOKVrCtIrKDvGjCob3c9mC8nZB95v2Xa3m0zFnUwpkuh4p9ipEvkXJa+D4E3D+V3POgYMHQ==" hashValue="4afJRuV/Ldbx+PENvQQ0BYMAnP32ILn5rnV05OoBL5ZbqGITMSNFubsz+PrPSlnsMAqyn2S8lmuTNdBVf8ximw==" algorithmName="SHA-512" password="CC35"/>
  <autoFilter ref="C119:L136"/>
  <mergeCells count="9">
    <mergeCell ref="E7:H7"/>
    <mergeCell ref="E9:H9"/>
    <mergeCell ref="E18:H18"/>
    <mergeCell ref="E27:H27"/>
    <mergeCell ref="E85:H85"/>
    <mergeCell ref="E87:H87"/>
    <mergeCell ref="E110:H110"/>
    <mergeCell ref="E112:H112"/>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Z4-LACYK\Václav Lacyk</dc:creator>
  <cp:lastModifiedBy>Z4-LACYK\Václav Lacyk</cp:lastModifiedBy>
  <dcterms:created xsi:type="dcterms:W3CDTF">2021-05-11T06:05:37Z</dcterms:created>
  <dcterms:modified xsi:type="dcterms:W3CDTF">2021-05-11T06:05:45Z</dcterms:modified>
</cp:coreProperties>
</file>