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01 - Zpevněné plochy ..." sheetId="2" r:id="rId2"/>
    <sheet name="SO 151 - DIO" sheetId="3" r:id="rId3"/>
    <sheet name="SO 201 - Opěrná stěna a s..." sheetId="4" r:id="rId4"/>
    <sheet name="SO 411 - Veřejné osvětlení" sheetId="5" r:id="rId5"/>
    <sheet name="VON - Vedlejší a ostatní ..." sheetId="6" r:id="rId6"/>
  </sheets>
  <definedNames>
    <definedName name="_xlnm.Print_Area" localSheetId="0">'Rekapitulace stavby'!$D$4:$AO$76,'Rekapitulace stavby'!$C$82:$AQ$100</definedName>
    <definedName name="_xlnm._FilterDatabase" localSheetId="1" hidden="1">'SO 101 - Zpevněné plochy ...'!$C$122:$L$518</definedName>
    <definedName name="_xlnm.Print_Area" localSheetId="1">'SO 101 - Zpevněné plochy ...'!$C$4:$K$76,'SO 101 - Zpevněné plochy ...'!$C$82:$K$104,'SO 101 - Zpevněné plochy ...'!$C$110:$L$518</definedName>
    <definedName name="_xlnm._FilterDatabase" localSheetId="2" hidden="1">'SO 151 - DIO'!$C$118:$L$159</definedName>
    <definedName name="_xlnm.Print_Area" localSheetId="2">'SO 151 - DIO'!$C$4:$K$76,'SO 151 - DIO'!$C$82:$K$100,'SO 151 - DIO'!$C$106:$L$159</definedName>
    <definedName name="_xlnm._FilterDatabase" localSheetId="3" hidden="1">'SO 201 - Opěrná stěna a s...'!$C$130:$L$713</definedName>
    <definedName name="_xlnm.Print_Area" localSheetId="3">'SO 201 - Opěrná stěna a s...'!$C$4:$K$76,'SO 201 - Opěrná stěna a s...'!$C$82:$K$112,'SO 201 - Opěrná stěna a s...'!$C$118:$L$713</definedName>
    <definedName name="_xlnm._FilterDatabase" localSheetId="4" hidden="1">'SO 411 - Veřejné osvětlení'!$C$121:$L$277</definedName>
    <definedName name="_xlnm.Print_Area" localSheetId="4">'SO 411 - Veřejné osvětlení'!$C$4:$K$76,'SO 411 - Veřejné osvětlení'!$C$82:$K$103,'SO 411 - Veřejné osvětlení'!$C$109:$L$277</definedName>
    <definedName name="_xlnm._FilterDatabase" localSheetId="5" hidden="1">'VON - Vedlejší a ostatní ...'!$C$121:$L$149</definedName>
    <definedName name="_xlnm.Print_Area" localSheetId="5">'VON - Vedlejší a ostatní ...'!$C$4:$K$76,'VON - Vedlejší a ostatní ...'!$C$82:$K$103,'VON - Vedlejší a ostatní ...'!$C$109:$L$149</definedName>
    <definedName name="_xlnm.Print_Titles" localSheetId="0">'Rekapitulace stavby'!$92:$92</definedName>
    <definedName name="_xlnm.Print_Titles" localSheetId="1">'SO 101 - Zpevněné plochy ...'!$122:$122</definedName>
    <definedName name="_xlnm.Print_Titles" localSheetId="2">'SO 151 - DIO'!$118:$118</definedName>
    <definedName name="_xlnm.Print_Titles" localSheetId="3">'SO 201 - Opěrná stěna a s...'!$130:$130</definedName>
    <definedName name="_xlnm.Print_Titles" localSheetId="4">'SO 411 - Veřejné osvětlení'!$121:$121</definedName>
    <definedName name="_xlnm.Print_Titles" localSheetId="5">'VON - Vedlejší a ostatní ...'!$121:$121</definedName>
  </definedNames>
  <calcPr fullCalcOnLoad="1"/>
</workbook>
</file>

<file path=xl/sharedStrings.xml><?xml version="1.0" encoding="utf-8"?>
<sst xmlns="http://schemas.openxmlformats.org/spreadsheetml/2006/main" count="10096" uniqueCount="1485">
  <si>
    <t>Export Komplet</t>
  </si>
  <si>
    <t/>
  </si>
  <si>
    <t>2.0</t>
  </si>
  <si>
    <t>ZAMOK</t>
  </si>
  <si>
    <t>False</t>
  </si>
  <si>
    <t>True</t>
  </si>
  <si>
    <t>{aee57eb3-325f-40cb-8835-cdbc4d186ea5}</t>
  </si>
  <si>
    <t>0,01</t>
  </si>
  <si>
    <t>21</t>
  </si>
  <si>
    <t>15</t>
  </si>
  <si>
    <t>REKAPITULACE STAVBY</t>
  </si>
  <si>
    <t>v ---  níže se nacházejí doplnkové a pomocné údaje k sestavám  --- v</t>
  </si>
  <si>
    <t>Návod na vyplnění</t>
  </si>
  <si>
    <t>0,001</t>
  </si>
  <si>
    <t>Kód:</t>
  </si>
  <si>
    <t>Tachov</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</si>
  <si>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</si>
  <si>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</si>
  <si>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Chodník v ulici Na Stráni, p.p.č., 476/1 k.ú.Tachov - aktualizace 2022</t>
  </si>
  <si>
    <t>KSO:</t>
  </si>
  <si>
    <t>CC-CZ:</t>
  </si>
  <si>
    <t>Místo:</t>
  </si>
  <si>
    <t>Datum:</t>
  </si>
  <si>
    <t>11. 1. 2022</t>
  </si>
  <si>
    <t>Zadavatel:</t>
  </si>
  <si>
    <t>IČ:</t>
  </si>
  <si>
    <t>Město Tachov</t>
  </si>
  <si>
    <t>DIČ:</t>
  </si>
  <si>
    <t>Uchazeč:</t>
  </si>
  <si>
    <t>Vyplň údaj</t>
  </si>
  <si>
    <t>Projektant:</t>
  </si>
  <si>
    <t>Ing. Václav Lacyk</t>
  </si>
  <si>
    <t>Zpracovatel:</t>
  </si>
  <si>
    <t>D PROJEKT PLZEŇ Nedvěd s.r.o.</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</si>
  <si>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</si>
  <si>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</si>
  <si>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</si>
  <si>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</si>
  <si>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</si>
  <si>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</si>
  <si>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</si>
  <si>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</si>
  <si>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</si>
  <si>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</si>
  <si>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</si>
  <si>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</si>
  <si>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</si>
  <si>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</si>
  <si>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</si>
  <si>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</si>
  <si>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</si>
  <si>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</si>
  <si>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</si>
  <si>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</si>
  <si>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</si>
  <si>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</si>
  <si>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</si>
  <si>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</si>
  <si>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</si>
  <si>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</si>
  <si>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</si>
  <si>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</si>
  <si>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</si>
  <si>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</si>
  <si>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</si>
  <si>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</si>
  <si>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</si>
  <si>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</si>
  <si>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</si>
  <si>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</si>
  <si>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</si>
  <si>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</si>
  <si>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</si>
  <si>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</si>
  <si>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</si>
  <si>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</si>
  <si>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</si>
  <si>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</si>
  <si>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</si>
  <si>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</si>
  <si>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</si>
  <si>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</si>
  <si>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101</t>
  </si>
  <si>
    <t>Zpevněné plochy a TÚ</t>
  </si>
  <si>
    <t>STA</t>
  </si>
  <si>
    <t>1</t>
  </si>
  <si>
    <t>{85d590a0-591e-4672-81e2-dd03fff64b8b}</t>
  </si>
  <si>
    <t>2</t>
  </si>
  <si>
    <t>SO 151</t>
  </si>
  <si>
    <t>DIO</t>
  </si>
  <si>
    <t>{f4eec5c5-fd0a-4617-bf3d-c55bd0390db6}</t>
  </si>
  <si>
    <t>SO 201</t>
  </si>
  <si>
    <t>Opěrná stěna a schodiště</t>
  </si>
  <si>
    <t>{6b470224-d3f0-40f2-8e22-f388db006091}</t>
  </si>
  <si>
    <t>SO 411</t>
  </si>
  <si>
    <t>Veřejné osvětlení</t>
  </si>
  <si>
    <t>{da37a655-a5ce-4a91-be29-c5d0872b1437}</t>
  </si>
  <si>
    <t>VON</t>
  </si>
  <si>
    <t>Vedlejší a ostatní náklady</t>
  </si>
  <si>
    <t>{fcfd3f2b-f335-4e5b-9312-d7f77dfd3970}</t>
  </si>
  <si>
    <t>KRYCÍ LIST SOUPISU PRACÍ</t>
  </si>
  <si>
    <t>Objekt:</t>
  </si>
  <si>
    <t>SO 101 - Zpevněné plochy a TÚ</t>
  </si>
  <si>
    <t>Materiál</t>
  </si>
  <si>
    <t>Montáž</t>
  </si>
  <si>
    <t>REKAPITULACE ČLENĚNÍ SOUPISU PRACÍ</t>
  </si>
  <si>
    <t>Kód dílu - Popis</t>
  </si>
  <si>
    <t>Materiál [CZK]</t>
  </si>
  <si>
    <t>Montáž [CZK]</t>
  </si>
  <si>
    <t>Cena celkem [CZK]</t>
  </si>
  <si>
    <t>Náklady ze soupisu prací</t>
  </si>
  <si>
    <t>-1</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</si>
  <si>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</si>
  <si>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</si>
  <si>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</si>
  <si>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</si>
  <si>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</si>
  <si>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</si>
  <si>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</si>
  <si>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</si>
  <si>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</si>
  <si>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</si>
  <si>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</si>
  <si>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</si>
  <si>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</si>
  <si>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</si>
  <si>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</si>
  <si>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</si>
  <si>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</si>
  <si>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</si>
  <si>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</si>
  <si>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</si>
  <si>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</si>
  <si>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</si>
  <si>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</si>
  <si>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</si>
  <si>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</si>
  <si>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</si>
  <si>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</si>
  <si>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</si>
  <si>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</si>
  <si>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</si>
  <si>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ze zámkových dlaždic komunikací pro pěší ručně</t>
  </si>
  <si>
    <t>m2</t>
  </si>
  <si>
    <t>CS ÚRS 2022 01</t>
  </si>
  <si>
    <t>4</t>
  </si>
  <si>
    <t>924372001</t>
  </si>
  <si>
    <t>PP</t>
  </si>
  <si>
    <t>Rozebrání dlažeb komunikací pro pěší s přemístěním hmot na skládku na vzdálenost do 3 m nebo s naložením na dopravní prostředek s ložem z kameniva nebo živice a s jakoukoliv výplní spár ručně ze zámkové dlažby</t>
  </si>
  <si>
    <t>Online PSC</t>
  </si>
  <si>
    <t>https://podminky.urs.cz/item/CS_URS_2022_01/113106123</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</si>
  <si>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</si>
  <si>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</si>
  <si>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t>
  </si>
  <si>
    <t>Poznámka k položce:
12,8m2 bude použito pro zpětnou zádlažbu, 0,4m2 bude odvezeno na skládku</t>
  </si>
  <si>
    <t>113107322</t>
  </si>
  <si>
    <t>Odstranění podkladu z kameniva drceného tl 200 mm strojně pl do 50 m2</t>
  </si>
  <si>
    <t>-1010402072</t>
  </si>
  <si>
    <t>Odstranění podkladů nebo krytů strojně plochy jednotlivě do 50 m2 s přemístěním hmot na skládku na vzdálenost do 3 m nebo s naložením na dopravní prostředek z kameniva hrubého drceného, o tl. vrstvy přes 100 do 200 mm</t>
  </si>
  <si>
    <t>https://podminky.urs.cz/item/CS_URS_2022_01/113107322</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</si>
  <si>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</si>
  <si>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Poznámka k položce:
chodník pro pěší</t>
  </si>
  <si>
    <t>3</t>
  </si>
  <si>
    <t>113107323</t>
  </si>
  <si>
    <t>Odstranění podkladu z kameniva drceného tl 300 mm strojně pl do 50 m2</t>
  </si>
  <si>
    <t>351130376</t>
  </si>
  <si>
    <t>Odstranění podkladů nebo krytů strojně plochy jednotlivě do 50 m2 s přemístěním hmot na skládku na vzdálenost do 3 m nebo s naložením na dopravní prostředek z kameniva hrubého drceného, o tl. vrstvy přes 200 do 300 mm</t>
  </si>
  <si>
    <t>https://podminky.urs.cz/item/CS_URS_2022_01/113107323</t>
  </si>
  <si>
    <t>Poznámka k položce:
vozovka pod obrubou</t>
  </si>
  <si>
    <t>113107330</t>
  </si>
  <si>
    <t>Odstranění podkladu z betonu prostého tl 100 mm strojně pl do 50 m2</t>
  </si>
  <si>
    <t>-1793618423</t>
  </si>
  <si>
    <t>Odstranění podkladů nebo krytů strojně plochy jednotlivě do 50 m2 s přemístěním hmot na skládku na vzdálenost do 3 m nebo s naložením na dopravní prostředek z betonu prostého, o tl. vrstvy do 100 mm</t>
  </si>
  <si>
    <t>https://podminky.urs.cz/item/CS_URS_2022_01/113107330</t>
  </si>
  <si>
    <t>5</t>
  </si>
  <si>
    <t>113107341</t>
  </si>
  <si>
    <t>Odstranění podkladu živičného tl 50 mm strojně pl do 50 m2</t>
  </si>
  <si>
    <t>-2120548852</t>
  </si>
  <si>
    <t>Odstranění podkladů nebo krytů strojně plochy jednotlivě do 50 m2 s přemístěním hmot na skládku na vzdálenost do 3 m nebo s naložením na dopravní prostředek živičných, o tl. vrstvy do 50 mm</t>
  </si>
  <si>
    <t>https://podminky.urs.cz/item/CS_URS_2022_01/113107341</t>
  </si>
  <si>
    <t>6</t>
  </si>
  <si>
    <t>113107342</t>
  </si>
  <si>
    <t>Odstranění podkladu živičného tl 100 mm strojně pl do 50 m2</t>
  </si>
  <si>
    <t>1111743056</t>
  </si>
  <si>
    <t>Odstranění podkladů nebo krytů strojně plochy jednotlivě do 50 m2 s přemístěním hmot na skládku na vzdálenost do 3 m nebo s naložením na dopravní prostředek živičných, o tl. vrstvy přes 50 do 100 mm</t>
  </si>
  <si>
    <t>https://podminky.urs.cz/item/CS_URS_2022_01/113107342</t>
  </si>
  <si>
    <t>7</t>
  </si>
  <si>
    <t>113107423</t>
  </si>
  <si>
    <t>Odstranění podkladu z kameniva drceného tl 300 mm při překopech strojně pl do 15 m2</t>
  </si>
  <si>
    <t>-1419118968</t>
  </si>
  <si>
    <t>Odstranění podkladů nebo krytů při překopech inženýrských sítí s přemístěním hmot na skládku ve vzdálenosti do 3 m nebo s naložením na dopravní prostředek strojně plochy jednotlivě do 15 m2 z kameniva hrubého drceného, o tl. vrstvy přes 200 do 300 mm</t>
  </si>
  <si>
    <t>https://podminky.urs.cz/item/CS_URS_2022_01/113107423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</si>
  <si>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</si>
  <si>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Poznámka k položce:
překopy</t>
  </si>
  <si>
    <t>8</t>
  </si>
  <si>
    <t>113107442</t>
  </si>
  <si>
    <t>Odstranění podkladu živičných tl 100 mm při překopech strojně pl do 15 m2</t>
  </si>
  <si>
    <t>1554670696</t>
  </si>
  <si>
    <t>Odstranění podkladů nebo krytů při překopech inženýrských sítí s přemístěním hmot na skládku ve vzdálenosti do 3 m nebo s naložením na dopravní prostředek strojně plochy jednotlivě do 15 m2 živičných, o tl. vrstvy přes 50 do 100 mm</t>
  </si>
  <si>
    <t>https://podminky.urs.cz/item/CS_URS_2022_01/113107442</t>
  </si>
  <si>
    <t>9</t>
  </si>
  <si>
    <t>113201112</t>
  </si>
  <si>
    <t>Vytrhání obrub silničních ležatých</t>
  </si>
  <si>
    <t>m</t>
  </si>
  <si>
    <t>-798843716</t>
  </si>
  <si>
    <t>Vytrhání obrub  s vybouráním lože, s přemístěním hmot na skládku na vzdálenost do 3 m nebo s naložením na dopravní prostředek silničních ležatých</t>
  </si>
  <si>
    <t>https://podminky.urs.cz/item/CS_URS_2022_01/113201112</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</si>
  <si>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</si>
  <si>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10</t>
  </si>
  <si>
    <t>113202111</t>
  </si>
  <si>
    <t>Vytrhání obrub krajníků obrubníků stojatých</t>
  </si>
  <si>
    <t>1310055234</t>
  </si>
  <si>
    <t>Vytrhání obrub  s vybouráním lože, s přemístěním hmot na skládku na vzdálenost do 3 m nebo s naložením na dopravní prostředek z krajníků nebo obrubníků stojatých</t>
  </si>
  <si>
    <t>https://podminky.urs.cz/item/CS_URS_2022_01/113202111</t>
  </si>
  <si>
    <t>11</t>
  </si>
  <si>
    <t>113204111</t>
  </si>
  <si>
    <t>Vytrhání obrub záhonových</t>
  </si>
  <si>
    <t>-764530574</t>
  </si>
  <si>
    <t>Vytrhání obrub  s vybouráním lože, s přemístěním hmot na skládku na vzdálenost do 3 m nebo s naložením na dopravní prostředek záhonových</t>
  </si>
  <si>
    <t>https://podminky.urs.cz/item/CS_URS_2022_01/113204111</t>
  </si>
  <si>
    <t>12</t>
  </si>
  <si>
    <t>122211101</t>
  </si>
  <si>
    <t>Odkopávky a prokopávky v hornině třídy těžitelnosti I, skupiny 3 ručně</t>
  </si>
  <si>
    <t>m3</t>
  </si>
  <si>
    <t>1806625313</t>
  </si>
  <si>
    <t>Odkopávky a prokopávky ručně zapažené i nezapažené v hornině třídy těžitelnosti I skupiny 3</t>
  </si>
  <si>
    <t>https://podminky.urs.cz/item/CS_URS_2022_01/122211101</t>
  </si>
  <si>
    <t xml:space="preserve">Poznámka k souboru cen:
1. Ceny lze použít pro jakékoliv množství odkopané zeminy. 2. V cenách jsou započteny i náklady na přehození výkopku na vzdálenost do 3 m nebo naložení na dopravní prostředek. </t>
  </si>
  <si>
    <t>13</t>
  </si>
  <si>
    <t>122702119</t>
  </si>
  <si>
    <t>Příplatek za lepivost k odkopávkám a prokopávkám výsypek rozpojitelných bez předchozího rozrušení</t>
  </si>
  <si>
    <t>854440529</t>
  </si>
  <si>
    <t>Odkopávky a prokopávky výsypek   Příplatek k cenám za lepivost zemin</t>
  </si>
  <si>
    <t>https://podminky.urs.cz/item/CS_URS_2022_01/122702119</t>
  </si>
  <si>
    <t xml:space="preserve">Poznámka k souboru cen:
1. V ceně jsou započteny i náklady spojené s přehozením výkopku do 3 m nebo s naložením na dopravní prostředek v zeminách rozpojitelných bez předchozího rozrušení. 2. Ceny lze použít i pro hrubé terénní úpravy výsypek vnitřních i vnějších a svahů zbytkových lomů. </t>
  </si>
  <si>
    <t>Poznámka k položce:
přípojky vpustí</t>
  </si>
  <si>
    <t>14</t>
  </si>
  <si>
    <t>132212221</t>
  </si>
  <si>
    <t>Hloubení zapažených rýh šířky do 2000 mm v soudržných horninách třídy těžitelnosti I skupiny 3 ručně</t>
  </si>
  <si>
    <t>1535583776</t>
  </si>
  <si>
    <t>Hloubení zapažených rýh šířky přes 800 do 2 000 mm ručně s urovnáním dna do předepsaného profilu a spádu v hornině třídy těžitelnosti I skupiny 3 soudržných</t>
  </si>
  <si>
    <t>https://podminky.urs.cz/item/CS_URS_2022_01/132212221</t>
  </si>
  <si>
    <t>162751117</t>
  </si>
  <si>
    <t>Vodorovné přemístění do 10000 m výkopku/sypaniny z horniny třídy těžitelnosti I, skupiny 1 až 3</t>
  </si>
  <si>
    <t>1985461984</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</si>
  <si>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</si>
  <si>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https://podminky.urs.cz/item/CS_URS_2022_01/162751117</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</si>
  <si>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</si>
  <si>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Poznámka k položce:
odvoz přebytečného výkopku z rýh pro přípoky</t>
  </si>
  <si>
    <t>16</t>
  </si>
  <si>
    <t>162751119</t>
  </si>
  <si>
    <t>Příplatek k vodorovnému přemístění výkopku/sypaniny z horniny třídy těžitelnosti I, skupiny 1 až 3 ZKD 1000 m přes 10000 m</t>
  </si>
  <si>
    <t>-404876371</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</si>
  <si>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</si>
  <si>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https://podminky.urs.cz/item/CS_URS_2022_01/162751119</t>
  </si>
  <si>
    <t>Poznámka k položce:
odvoz přebytečného výkopku z rýh pro přípoky, dalších 15km</t>
  </si>
  <si>
    <t>VV</t>
  </si>
  <si>
    <t>2,4*15</t>
  </si>
  <si>
    <t>17</t>
  </si>
  <si>
    <t>-106239374</t>
  </si>
  <si>
    <t>Poznámka k položce:
dovoz ornice</t>
  </si>
  <si>
    <t>18</t>
  </si>
  <si>
    <t>1471511682</t>
  </si>
  <si>
    <t>Poznámka k položce:
dovoz ornice, dalších 15km</t>
  </si>
  <si>
    <t>43,23*15</t>
  </si>
  <si>
    <t>19</t>
  </si>
  <si>
    <t>167103101</t>
  </si>
  <si>
    <t>Nakládání výkopku ze zemin schopných zúrodnění</t>
  </si>
  <si>
    <t>335148589</t>
  </si>
  <si>
    <t>Nakládání neulehlého výkopku z hromad  zeminy schopné zúrodnění</t>
  </si>
  <si>
    <t>https://podminky.urs.cz/item/CS_URS_2022_01/167103101</t>
  </si>
  <si>
    <t xml:space="preserve">Poznámka k položce:
naložení ornice </t>
  </si>
  <si>
    <t>(380,5+51,8)*0,1</t>
  </si>
  <si>
    <t>20</t>
  </si>
  <si>
    <t>171201221</t>
  </si>
  <si>
    <t>Poplatek za uložení na skládce (skládkovné) zeminy a kamení kód odpadu 17 05 04</t>
  </si>
  <si>
    <t>t</t>
  </si>
  <si>
    <t>1634838347</t>
  </si>
  <si>
    <t>Poplatek za uložení stavebního odpadu na skládce (skládkovné) zeminy a kamení zatříděného do Katalogu odpadů pod kódem 17 05 04</t>
  </si>
  <si>
    <t>https://podminky.urs.cz/item/CS_URS_2022_01/171201221</t>
  </si>
  <si>
    <t xml:space="preserve">Poznámka k souboru cen:
1. Ceny uvedené v souboru cen je doporučeno opravit podle aktuálních cen místně příslušné skládky. 2. V cenách je započítán poplatek za ukládání odpadu dle zákona 185/2001 Sb. </t>
  </si>
  <si>
    <t>2,4*1,9</t>
  </si>
  <si>
    <t>171251101</t>
  </si>
  <si>
    <t>Uložení sypaniny do násypů nezhutněných</t>
  </si>
  <si>
    <t>-1877002062</t>
  </si>
  <si>
    <t>Uložení sypanin do násypů s rozprostřením sypaniny ve vrstvách a s hrubým urovnáním nezhutněných jakékoliv třídy těžitelnosti</t>
  </si>
  <si>
    <t>https://podminky.urs.cz/item/CS_URS_2022_01/171251101</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</si>
  <si>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</si>
  <si>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Poznámka k položce:
1,5m3 převzato z výkopu rýh</t>
  </si>
  <si>
    <t>22</t>
  </si>
  <si>
    <t>171251201</t>
  </si>
  <si>
    <t>Uložení sypaniny na skládky nebo meziskládky</t>
  </si>
  <si>
    <t>1727065774</t>
  </si>
  <si>
    <t>Uložení sypaniny na skládky nebo meziskládky bez hutnění s upravením uložené sypaniny do předepsaného tvaru</t>
  </si>
  <si>
    <t>https://podminky.urs.cz/item/CS_URS_2022_01/171251201</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</si>
  <si>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</si>
  <si>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23</t>
  </si>
  <si>
    <t>175111101</t>
  </si>
  <si>
    <t>Obsypání potrubí ručně sypaninou bez prohození, uloženou do 3 m</t>
  </si>
  <si>
    <t>-1912031748</t>
  </si>
  <si>
    <t>Obsypání potrubí ručně sypaninou z vhodných hornin třídy těžitelnosti I a II, skupiny 1 až 4 nebo materiálem připraveným podél výkopu ve vzdálenosti do 3 m od jeho kraje pro jakoukoliv hloubku výkopu a míru zhutnění bez prohození sypaniny</t>
  </si>
  <si>
    <t>https://podminky.urs.cz/item/CS_URS_2022_01/175111101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</si>
  <si>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</si>
  <si>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24</t>
  </si>
  <si>
    <t>175111109</t>
  </si>
  <si>
    <t>Příplatek k obsypání potrubí za ruční prohození sypaniny, uložené do 3 m</t>
  </si>
  <si>
    <t>-2103076823</t>
  </si>
  <si>
    <t>Obsypání potrubí ručně sypaninou z vhodných hornin třídy těžitelnosti I a II, skupiny 1 až 4 nebo materiálem připraveným podél výkopu ve vzdálenosti do 3 m od jeho kraje pro jakoukoliv hloubku výkopu a míru zhutnění Příplatek k ceně za prohození sypaniny</t>
  </si>
  <si>
    <t>https://podminky.urs.cz/item/CS_URS_2022_01/175111109</t>
  </si>
  <si>
    <t>25</t>
  </si>
  <si>
    <t>181311103</t>
  </si>
  <si>
    <t>Rozprostření ornice tl vrstvy do 200 mm v rovině nebo ve svahu do 1:5 ručně</t>
  </si>
  <si>
    <t>-1958554811</t>
  </si>
  <si>
    <t>Rozprostření a urovnání ornice v rovině nebo ve svahu sklonu do 1:5 ručně při souvislé ploše, tl. vrstvy do 200 mm</t>
  </si>
  <si>
    <t>https://podminky.urs.cz/item/CS_URS_2022_01/181311103</t>
  </si>
  <si>
    <t xml:space="preserve">Poznámka k souboru cen:
1. V ceně jsou započteny i náklady na případné nutné přemístění hromad nebo dočasných skládek na místo spotřeby ze vzdálenosti do 3 m. 2. V ceně nejsou započteny náklady na získání ornice. </t>
  </si>
  <si>
    <t>26</t>
  </si>
  <si>
    <t>181411131</t>
  </si>
  <si>
    <t>Založení parkového trávníku výsevem plochy do 1000 m2 v rovině a ve svahu do 1:5</t>
  </si>
  <si>
    <t>1459628538</t>
  </si>
  <si>
    <t>Založení trávníku na půdě předem připravené plochy do 1000 m2 výsevem včetně utažení parkového v rovině nebo na svahu do 1:5</t>
  </si>
  <si>
    <t>https://podminky.urs.cz/item/CS_URS_2022_01/181411131</t>
  </si>
  <si>
    <t>Poznámka k položce:
viz.položka 181311103</t>
  </si>
  <si>
    <t>27</t>
  </si>
  <si>
    <t>182311123</t>
  </si>
  <si>
    <t>Rozprostření ornice ve svahu přes 1:5 tl vrstvy do 200 mm ručně</t>
  </si>
  <si>
    <t>454333906</t>
  </si>
  <si>
    <t>Rozprostření a urovnání ornice ve svahu sklonu přes 1:5 ručně při souvislé ploše, tl. vrstvy do 200 mm</t>
  </si>
  <si>
    <t>https://podminky.urs.cz/item/CS_URS_2022_01/182311123</t>
  </si>
  <si>
    <t>28</t>
  </si>
  <si>
    <t>181411132</t>
  </si>
  <si>
    <t>Založení parkového trávníku výsevem plochy do 1000 m2 ve svahu do 1:2</t>
  </si>
  <si>
    <t>1644334501</t>
  </si>
  <si>
    <t>Založení trávníku na půdě předem připravené plochy do 1000 m2 výsevem včetně utažení parkového na svahu přes 1:5 do 1:2</t>
  </si>
  <si>
    <t>https://podminky.urs.cz/item/CS_URS_2022_01/181411132</t>
  </si>
  <si>
    <t>Poznámka k položce:
viz.položka 182311123</t>
  </si>
  <si>
    <t>29</t>
  </si>
  <si>
    <t>M</t>
  </si>
  <si>
    <t>00572470</t>
  </si>
  <si>
    <t>osivo směs travní univerzál</t>
  </si>
  <si>
    <t>kg</t>
  </si>
  <si>
    <t>-931469322</t>
  </si>
  <si>
    <t>(51,8+380,5)*1,05*0,035</t>
  </si>
  <si>
    <t>30</t>
  </si>
  <si>
    <t>181951111</t>
  </si>
  <si>
    <t>Úprava pláně v hornině třídy těžitelnosti I, skupiny 1 až 3 bez zhutnění</t>
  </si>
  <si>
    <t>908493410</t>
  </si>
  <si>
    <t>Úprava pláně vyrovnáním výškových rozdílů strojně v hornině třídy těžitelnosti I, skupiny 1 až 3 bez zhutnění</t>
  </si>
  <si>
    <t>https://podminky.urs.cz/item/CS_URS_2022_01/181951111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</si>
  <si>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</si>
  <si>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31</t>
  </si>
  <si>
    <t>181951112</t>
  </si>
  <si>
    <t>Úprava pláně v hornině třídy těžitelnosti I, skupiny 1 až 3 se zhutněním</t>
  </si>
  <si>
    <t>-1839890628</t>
  </si>
  <si>
    <t>Úprava pláně vyrovnáním výškových rozdílů strojně v hornině třídy těžitelnosti I, skupiny 1 až 3 se zhutněním</t>
  </si>
  <si>
    <t>https://podminky.urs.cz/item/CS_URS_2022_01/181951112</t>
  </si>
  <si>
    <t>32</t>
  </si>
  <si>
    <t>182251101</t>
  </si>
  <si>
    <t>Svahování násypů</t>
  </si>
  <si>
    <t>-743938618</t>
  </si>
  <si>
    <t>Svahování trvalých svahů do projektovaných profilů strojně s potřebným přemístěním výkopku při svahování násypů v jakékoliv hornině</t>
  </si>
  <si>
    <t>https://podminky.urs.cz/item/CS_URS_2022_01/182251101</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</si>
  <si>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</si>
  <si>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33</t>
  </si>
  <si>
    <t>543132141</t>
  </si>
  <si>
    <t>34</t>
  </si>
  <si>
    <t>895941211R</t>
  </si>
  <si>
    <t>Zřízení vpusti kanalizační uliční z betonových dílců typ UV-50 nízký</t>
  </si>
  <si>
    <t>kus</t>
  </si>
  <si>
    <t>835803822</t>
  </si>
  <si>
    <t>Zřízení vpusti kanalizační  uliční z betonových dílců typ UV-50 nízký</t>
  </si>
  <si>
    <t>Poznámka k položce:
Kompletní zřízení uliční vpusti včetně přípojky a veškerých materiálů
1x vpust sifonová obrubníková, stružková
3x vpust sifonová, mříž v odvodňovacím proužku vozovky</t>
  </si>
  <si>
    <t>35</t>
  </si>
  <si>
    <t>10364101</t>
  </si>
  <si>
    <t>zemina pro terénní úpravy -  ornice</t>
  </si>
  <si>
    <t>-22798308</t>
  </si>
  <si>
    <t>Poznámka k položce:
ornice pro plochy terénních úprav, viz.položky 182251101+181951111</t>
  </si>
  <si>
    <t>(380,5+51,8)*0,1*1,6</t>
  </si>
  <si>
    <t>Komunikace pozemní</t>
  </si>
  <si>
    <t>36</t>
  </si>
  <si>
    <t>564851111</t>
  </si>
  <si>
    <t>Podklad ze štěrkodrtě ŠD tl 150 mm</t>
  </si>
  <si>
    <t>838040747</t>
  </si>
  <si>
    <t>Podklad ze štěrkodrti ŠD  s rozprostřením a zhutněním, po zhutnění tl. 150 mm</t>
  </si>
  <si>
    <t>https://podminky.urs.cz/item/CS_URS_2022_01/564851111</t>
  </si>
  <si>
    <t>37</t>
  </si>
  <si>
    <t>-310170557</t>
  </si>
  <si>
    <t>Poznámka k položce:
sjezd na MK</t>
  </si>
  <si>
    <t>38</t>
  </si>
  <si>
    <t>-85052210</t>
  </si>
  <si>
    <t>Poznámka k položce:
chodník pod schodištěm</t>
  </si>
  <si>
    <t>39</t>
  </si>
  <si>
    <t>564952111</t>
  </si>
  <si>
    <t>Podklad z mechanicky zpevněného kameniva MZK tl 150 mm</t>
  </si>
  <si>
    <t>-170624315</t>
  </si>
  <si>
    <t>Podklad z mechanicky zpevněného kameniva MZK (minerální beton)  s rozprostřením a s hutněním, po zhutnění tl. 150 mm</t>
  </si>
  <si>
    <t>https://podminky.urs.cz/item/CS_URS_2022_01/564952111</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</si>
  <si>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</si>
  <si>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40</t>
  </si>
  <si>
    <t>565145111</t>
  </si>
  <si>
    <t>Asfaltový beton vrstva podkladní ACP 16 (obalované kamenivo OKS) tl 60 mm š do 3 m</t>
  </si>
  <si>
    <t>-1084900330</t>
  </si>
  <si>
    <t>Asfaltový beton vrstva podkladní ACP 16 (obalované kamenivo střednězrnné - OKS)  s rozprostřením a zhutněním v pruhu šířky přes 1,5 do 3 m, po zhutnění tl. 60 mm</t>
  </si>
  <si>
    <t>https://podminky.urs.cz/item/CS_URS_2022_01/565145111</t>
  </si>
  <si>
    <t xml:space="preserve">Poznámka k souboru cen:
1. Cenami 565 1.-510 lze oceňovat např. chodníky, úzké cesty a vjezdy v pruhu šířky do 1,5 m jakékoliv délky a jednotlivé plochy velikosti do 10 m2. 2. ČSN EN 13108-1 připouští pro ACP 16 pouze tl. 50 až 80 mm. </t>
  </si>
  <si>
    <t>Poznámka k položce:
vozovka MK pod obrubou</t>
  </si>
  <si>
    <t>41</t>
  </si>
  <si>
    <t>-1984936412</t>
  </si>
  <si>
    <t>Poznámka k položce:
překopy přípojek uličních vpustí</t>
  </si>
  <si>
    <t>42</t>
  </si>
  <si>
    <t>566901132</t>
  </si>
  <si>
    <t>Vyspravení podkladu po překopech ing sítí plochy do 15 m2 štěrkodrtí tl. 150 mm</t>
  </si>
  <si>
    <t>2010888588</t>
  </si>
  <si>
    <t>Vyspravení podkladu po překopech inženýrských sítí plochy do 15 m2 s rozprostřením a zhutněním štěrkodrtí tl. 150 mm</t>
  </si>
  <si>
    <t>https://podminky.urs.cz/item/CS_URS_2022_01/566901132</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</si>
  <si>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</si>
  <si>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43</t>
  </si>
  <si>
    <t>566901133</t>
  </si>
  <si>
    <t>Vyspravení podkladu po překopech ing sítí plochy do 15 m2 štěrkodrtí tl. 200 mm</t>
  </si>
  <si>
    <t>795514625</t>
  </si>
  <si>
    <t>Vyspravení podkladu po překopech inženýrských sítí plochy do 15 m2 s rozprostřením a zhutněním štěrkodrtí tl. 200 mm</t>
  </si>
  <si>
    <t>https://podminky.urs.cz/item/CS_URS_2022_01/566901133</t>
  </si>
  <si>
    <t>44</t>
  </si>
  <si>
    <t>573211107</t>
  </si>
  <si>
    <t>Postřik živičný spojovací z asfaltu v množství 0,30 kg/m2</t>
  </si>
  <si>
    <t>652565608</t>
  </si>
  <si>
    <t>Postřik spojovací PS bez posypu kamenivem z asfaltu silničního, v množství 0,30 kg/m2</t>
  </si>
  <si>
    <t>https://podminky.urs.cz/item/CS_URS_2022_01/573211107</t>
  </si>
  <si>
    <t>45</t>
  </si>
  <si>
    <t>910803965</t>
  </si>
  <si>
    <t>46</t>
  </si>
  <si>
    <t>427562833</t>
  </si>
  <si>
    <t>47</t>
  </si>
  <si>
    <t>863109458</t>
  </si>
  <si>
    <t>48</t>
  </si>
  <si>
    <t>577133111</t>
  </si>
  <si>
    <t>Asfaltový beton vrstva obrusná ACO 8 (ABJ) tl 40 mm š do 3 m z nemodifikovaného asfaltu</t>
  </si>
  <si>
    <t>-1863667202</t>
  </si>
  <si>
    <t>Asfaltový beton vrstva obrusná ACO 8 (ABJ)  s rozprostřením a se zhutněním z nemodifikovaného asfaltu v pruhu šířky do 3 m, po zhutnění tl. 40 mm</t>
  </si>
  <si>
    <t>https://podminky.urs.cz/item/CS_URS_2022_01/577133111</t>
  </si>
  <si>
    <t>49</t>
  </si>
  <si>
    <t>-2034827480</t>
  </si>
  <si>
    <t>50</t>
  </si>
  <si>
    <t>577134211</t>
  </si>
  <si>
    <t>Asfaltový beton vrstva obrusná ACO 11 (ABS) tř. II tl 40 mm š do 3 m z nemodifikovaného asfaltu</t>
  </si>
  <si>
    <t>-712768578</t>
  </si>
  <si>
    <t>Asfaltový beton vrstva obrusná ACO 11 (ABS)  s rozprostřením a se zhutněním z nemodifikovaného asfaltu v pruhu šířky do 3 m tř. II, po zhutnění tl. 40 mm</t>
  </si>
  <si>
    <t>https://podminky.urs.cz/item/CS_URS_2022_01/577134211</t>
  </si>
  <si>
    <t xml:space="preserve">Poznámka k souboru cen:
1. Cenami 577 1.-40 lze oceňovat např. chodníky, úzké cesty a vjezdy v pruhu šířky do 1,5 m jakékoliv délky a jednotlivé plochy velikosti do 10 m2. 2. ČSN EN 13108-1 připouští pro ACO 11 pouze tl. 35 až 50 mm. </t>
  </si>
  <si>
    <t>51</t>
  </si>
  <si>
    <t>1123798801</t>
  </si>
  <si>
    <t>52</t>
  </si>
  <si>
    <t>577155112</t>
  </si>
  <si>
    <t>Asfaltový beton vrstva ložní ACL 16 (ABH) tl 60 mm š do 3 m z nemodifikovaného asfaltu</t>
  </si>
  <si>
    <t>77328766</t>
  </si>
  <si>
    <t>Asfaltový beton vrstva ložní ACL 16 (ABH)  s rozprostřením a zhutněním z nemodifikovaného asfaltu v pruhu šířky do 3 m, po zhutnění tl. 60 mm</t>
  </si>
  <si>
    <t>https://podminky.urs.cz/item/CS_URS_2022_01/577155112</t>
  </si>
  <si>
    <t xml:space="preserve">Poznámka k souboru cen:
1. Cenami 577 1.-50 lze oceňovat např. chodníky, úzké cesty a vjezdy v pruhu šířky do 1,5 m jakékoliv délky a jednotlivé plochy velikosti do 10 m2. 2. ČSN EN 13108-1 připouští pro ACL 16 pouze tl. 50 až 70 mm. </t>
  </si>
  <si>
    <t>53</t>
  </si>
  <si>
    <t>131742008</t>
  </si>
  <si>
    <t>54</t>
  </si>
  <si>
    <t>596211110</t>
  </si>
  <si>
    <t>Kladení zámkové dlažby komunikací pro pěší tl 60 mm skupiny A pl do 50 m2</t>
  </si>
  <si>
    <t>1750408688</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</si>
  <si>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</si>
  <si>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https://podminky.urs.cz/item/CS_URS_2022_01/596211110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</si>
  <si>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</si>
  <si>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Poznámka k položce:
zpětná zádlažba (y rozebrané dlažby) + varovný pás</t>
  </si>
  <si>
    <t>13+3,4</t>
  </si>
  <si>
    <t>55</t>
  </si>
  <si>
    <t>59245006</t>
  </si>
  <si>
    <t>dlažba tvar obdélník betonová pro nevidomé 200x100x60mm barevná</t>
  </si>
  <si>
    <t>-1131055787</t>
  </si>
  <si>
    <t>Poznámka k položce:
dlažba pro varovný pás (bezbariéra)</t>
  </si>
  <si>
    <t>1,2*1,03</t>
  </si>
  <si>
    <t>56</t>
  </si>
  <si>
    <t>59245226</t>
  </si>
  <si>
    <t>dlažba tvar obdélník betonová pro nevidomé 200x100x80mm barevná</t>
  </si>
  <si>
    <t>512</t>
  </si>
  <si>
    <t>231742615</t>
  </si>
  <si>
    <t>Poznámka k položce:
dlažba pro varovný pás v místě sjezdu</t>
  </si>
  <si>
    <t>2,2*1,03</t>
  </si>
  <si>
    <t>57</t>
  </si>
  <si>
    <t>-1286605247</t>
  </si>
  <si>
    <t>58</t>
  </si>
  <si>
    <t>59245016</t>
  </si>
  <si>
    <t>dlažba tvar čtverec betonová 100x100x60mm přírodní</t>
  </si>
  <si>
    <t>636371973</t>
  </si>
  <si>
    <t>18,2*1,02</t>
  </si>
  <si>
    <t>Trubní vedení</t>
  </si>
  <si>
    <t>59</t>
  </si>
  <si>
    <t>890411811</t>
  </si>
  <si>
    <t>Bourání šachet z prefabrikovaných skruží ručně obestavěného prostoru do 1,5 m3</t>
  </si>
  <si>
    <t>-1242939433</t>
  </si>
  <si>
    <t>Bourání šachet a jímek ručně velikosti obestavěného prostoru do 1,5 m3 z prefabrikovaných skruží</t>
  </si>
  <si>
    <t>https://podminky.urs.cz/item/CS_URS_2022_01/890411811</t>
  </si>
  <si>
    <t>Poznámka k položce:
odstranění uliční vpusti, včetně zemních prací a hutněného zásypu a zaslepení přípojky</t>
  </si>
  <si>
    <t>Ostatní konstrukce a práce, bourání</t>
  </si>
  <si>
    <t>60</t>
  </si>
  <si>
    <t>914111111</t>
  </si>
  <si>
    <t>Montáž svislé dopravní značky do velikosti 1 m2 objímkami na sloupek nebo konzolu</t>
  </si>
  <si>
    <t>-1718918427</t>
  </si>
  <si>
    <t>Montáž svislé dopravní značky základní  velikosti do 1 m2 objímkami na sloupky nebo konzoly</t>
  </si>
  <si>
    <t>https://podminky.urs.cz/item/CS_URS_2022_01/914111111</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</si>
  <si>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</si>
  <si>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61</t>
  </si>
  <si>
    <t>914511112</t>
  </si>
  <si>
    <t>Montáž sloupku dopravních značek délky do 3,5 m s betonovým základem a patkou</t>
  </si>
  <si>
    <t>-2022450584</t>
  </si>
  <si>
    <t>Montáž sloupku dopravních značek  délky do 3,5 m do hliníkové patky</t>
  </si>
  <si>
    <t>https://podminky.urs.cz/item/CS_URS_2022_01/914511112</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</si>
  <si>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</si>
  <si>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62</t>
  </si>
  <si>
    <t>40445225</t>
  </si>
  <si>
    <t>sloupek pro dopravní značku Zn D 60mm v 3,5m</t>
  </si>
  <si>
    <t>845529206</t>
  </si>
  <si>
    <t>Poznámka k položce:
včetně příslušenství</t>
  </si>
  <si>
    <t>63</t>
  </si>
  <si>
    <t>40445620</t>
  </si>
  <si>
    <t>zákazové, příkazové dopravní značky B1-B34, C1-15 700mm</t>
  </si>
  <si>
    <t>1187690585</t>
  </si>
  <si>
    <t xml:space="preserve">Poznámka k položce:
1x C2b
</t>
  </si>
  <si>
    <t>64</t>
  </si>
  <si>
    <t>916111123</t>
  </si>
  <si>
    <t>Osazení obruby z drobných kostek s boční opěrou do lože z betonu prostého</t>
  </si>
  <si>
    <t>-1017885781</t>
  </si>
  <si>
    <t>Osazení silniční obruby z dlažebních kostek v jedné řadě  s ložem tl. přes 50 do 100 mm, s vyplněním a zatřením spár cementovou maltou z drobných kostek s boční opěrou z betonu prostého tř. C 12/15, do lože z betonu prostého téže značky</t>
  </si>
  <si>
    <t>https://podminky.urs.cz/item/CS_URS_2022_01/916111123</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</si>
  <si>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</si>
  <si>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65</t>
  </si>
  <si>
    <t>58381007R</t>
  </si>
  <si>
    <t>kostka dlažební žula vel.12, tř.2 (EN 1342)</t>
  </si>
  <si>
    <t>710426035</t>
  </si>
  <si>
    <t>kostka dlažební žula drobná 8/10</t>
  </si>
  <si>
    <t>274,9*0,12*1,02</t>
  </si>
  <si>
    <t>66</t>
  </si>
  <si>
    <t>916241213</t>
  </si>
  <si>
    <t>Osazení obrubníku kamenného stojatého s boční opěrou do lože z betonu prostého</t>
  </si>
  <si>
    <t>1371036791</t>
  </si>
  <si>
    <t>Osazení obrubníku kamenného se zřízením lože, s vyplněním a zatřením spár cementovou maltou stojatého s boční opěrou z betonu prostého, do lože z betonu prostého</t>
  </si>
  <si>
    <t>https://podminky.urs.cz/item/CS_URS_2022_01/916241213</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</si>
  <si>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</si>
  <si>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67</t>
  </si>
  <si>
    <t>58380007</t>
  </si>
  <si>
    <t>obrubník kamenný žulový přímý 150x250mm</t>
  </si>
  <si>
    <t>1197582900</t>
  </si>
  <si>
    <t>145,8*1,02</t>
  </si>
  <si>
    <t>68</t>
  </si>
  <si>
    <t>916331112</t>
  </si>
  <si>
    <t>Osazení zahradního obrubníku betonového do lože z betonu s boční opěrou</t>
  </si>
  <si>
    <t>877474830</t>
  </si>
  <si>
    <t>Osazení zahradního obrubníku betonového s ložem tl. od 50 do 100 mm z betonu prostého tř. C 12/15 s boční opěrou z betonu prostého tř. C 12/15</t>
  </si>
  <si>
    <t>https://podminky.urs.cz/item/CS_URS_2022_01/916331112</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</si>
  <si>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</si>
  <si>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69</t>
  </si>
  <si>
    <t>59217037</t>
  </si>
  <si>
    <t>obrubník betonový parkový přírodní 500x50x200mm</t>
  </si>
  <si>
    <t>-1598326695</t>
  </si>
  <si>
    <t>32,7*1,02</t>
  </si>
  <si>
    <t>70</t>
  </si>
  <si>
    <t>916991121</t>
  </si>
  <si>
    <t>Lože pod obrubníky, krajníky nebo obruby z dlažebních kostek z betonu prostého</t>
  </si>
  <si>
    <t>-138334662</t>
  </si>
  <si>
    <t>Lože pod obrubníky, krajníky nebo obruby z dlažebních kostek  z betonu prostého tř. C 16/20</t>
  </si>
  <si>
    <t>https://podminky.urs.cz/item/CS_URS_2022_01/916991121</t>
  </si>
  <si>
    <t>Poznámka k položce:
Zvýšené lože pod obruby</t>
  </si>
  <si>
    <t>71</t>
  </si>
  <si>
    <t>919731122</t>
  </si>
  <si>
    <t>Zarovnání styčné plochy podkladu nebo krytu živičného tl do 100 mm</t>
  </si>
  <si>
    <t>-1006324107</t>
  </si>
  <si>
    <t>Zarovnání styčné plochy podkladu nebo krytu podél vybourané části komunikace nebo zpevněné plochy  živičné tl. přes 50 do 100 mm</t>
  </si>
  <si>
    <t>https://podminky.urs.cz/item/CS_URS_2022_01/919731122</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</si>
  <si>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</si>
  <si>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72</t>
  </si>
  <si>
    <t>919732211</t>
  </si>
  <si>
    <t>Styčná spára napojení nového živičného povrchu na stávající za tepla š 15 mm hl 25 mm s prořezáním</t>
  </si>
  <si>
    <t>-2011916937</t>
  </si>
  <si>
    <t>Styčná pracovní spára při napojení nového živičného povrchu na stávající se zalitím za tepla modifikovanou asfaltovou hmotou s posypem vápenným hydrátem šířky do 15 mm, hloubky do 25 mm včetně prořezání spáry</t>
  </si>
  <si>
    <t>https://podminky.urs.cz/item/CS_URS_2022_01/919732211</t>
  </si>
  <si>
    <t xml:space="preserve">Poznámka k souboru cen:
1. V cenách jsou započteny i náklady na vyčištění spár, na impregnaci a zalití spár včetně dodání hmot. </t>
  </si>
  <si>
    <t>73</t>
  </si>
  <si>
    <t>919735111</t>
  </si>
  <si>
    <t>Řezání stávajícího živičného krytu hl do 50 mm</t>
  </si>
  <si>
    <t>132948324</t>
  </si>
  <si>
    <t>Řezání stávajícího živičného krytu nebo podkladu  hloubky do 50 mm</t>
  </si>
  <si>
    <t>https://podminky.urs.cz/item/CS_URS_2022_01/919735111</t>
  </si>
  <si>
    <t xml:space="preserve">Poznámka k souboru cen:
1. V cenách jsou započteny i náklady na spotřebu vody. </t>
  </si>
  <si>
    <t>Poznámka k položce:
chodník</t>
  </si>
  <si>
    <t>74</t>
  </si>
  <si>
    <t>919735112</t>
  </si>
  <si>
    <t>Řezání stávajícího živičného krytu hl do 100 mm</t>
  </si>
  <si>
    <t>137256519</t>
  </si>
  <si>
    <t>Řezání stávajícího živičného krytu nebo podkladu  hloubky přes 50 do 100 mm</t>
  </si>
  <si>
    <t>https://podminky.urs.cz/item/CS_URS_2022_01/919735112</t>
  </si>
  <si>
    <t>Poznámka k položce:
vozovka</t>
  </si>
  <si>
    <t>75</t>
  </si>
  <si>
    <t>966006132</t>
  </si>
  <si>
    <t>Odstranění značek dopravních nebo orientačních se sloupky s betonovými patkami</t>
  </si>
  <si>
    <t>1767056060</t>
  </si>
  <si>
    <t>Odstranění dopravních nebo orientačních značek se sloupkem  s uložením hmot na vzdálenost do 20 m nebo s naložením na dopravní prostředek, se zásypem jam a jeho zhutněním s betonovou patkou</t>
  </si>
  <si>
    <t>https://podminky.urs.cz/item/CS_URS_2022_01/966006132</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</si>
  <si>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</si>
  <si>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Poznámka k položce:
sloupky s patkou</t>
  </si>
  <si>
    <t>76</t>
  </si>
  <si>
    <t>966006211</t>
  </si>
  <si>
    <t>Odstranění svislých dopravních značek ze sloupů, sloupků nebo konzol</t>
  </si>
  <si>
    <t>121054330</t>
  </si>
  <si>
    <t>Odstranění (demontáž) svislých dopravních značek  s odklizením materiálu na skládku na vzdálenost do 20 m nebo s naložením na dopravní prostředek ze sloupů, sloupků nebo konzol</t>
  </si>
  <si>
    <t>https://podminky.urs.cz/item/CS_URS_2022_01/966006211</t>
  </si>
  <si>
    <t xml:space="preserve">Poznámka k souboru cen:
1. Přemístění demontovaných značek na vzdálenost přes 20 m se oceňuje cenami souborů cen 997 22-1 Vodorovná doprava vybouraných hmot. </t>
  </si>
  <si>
    <t>Poznámka k položce:
DZ C3a</t>
  </si>
  <si>
    <t>77</t>
  </si>
  <si>
    <t>966006221</t>
  </si>
  <si>
    <t>Odstranění trubkového nástavce ze sloupku včetně demontáže dopravní značky</t>
  </si>
  <si>
    <t>1130521982</t>
  </si>
  <si>
    <t>Odstranění trubkového nástavce ze sloupku  s odklizením materiálu na vzdálenost do 20 m nebo s naložením na dopravní prostředek včetně demontáže dopravní značky</t>
  </si>
  <si>
    <t>https://podminky.urs.cz/item/CS_URS_2022_01/966006221</t>
  </si>
  <si>
    <t xml:space="preserve">Poznámka k souboru cen:
1. Přemístění demontovaného trubkového nástavce na vzdálenost přes 20 m se oceňuje cenami souborů cen 997 22-1 Vodorovné přemístění vybouraných hmot. </t>
  </si>
  <si>
    <t>Poznámka k položce:
DZ A9, P2, E2b</t>
  </si>
  <si>
    <t>78</t>
  </si>
  <si>
    <t>979024443</t>
  </si>
  <si>
    <t>Očištění vybouraných obrubníků a krajníků silničních</t>
  </si>
  <si>
    <t>-782027551</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</si>
  <si>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</si>
  <si>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https://podminky.urs.cz/item/CS_URS_2022_01/979024443</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</si>
  <si>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</si>
  <si>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79</t>
  </si>
  <si>
    <t>979054441</t>
  </si>
  <si>
    <t>Očištění vybouraných z desek nebo dlaždic s původním spárováním z kameniva těženého</t>
  </si>
  <si>
    <t>1022104899</t>
  </si>
  <si>
    <t>Očištění vybouraných prvků komunikací od spojovacího materiálu s odklizením a uložením očištěných hmot a spojovacího materiálu na skládku na vzdálenost do 10 m dlaždic, desek nebo tvarovek s původním vyplněním spár kamenivem těženým</t>
  </si>
  <si>
    <t>https://podminky.urs.cz/item/CS_URS_2022_01/979054441</t>
  </si>
  <si>
    <t>997</t>
  </si>
  <si>
    <t>Přesun sutě</t>
  </si>
  <si>
    <t>80</t>
  </si>
  <si>
    <t>997221551</t>
  </si>
  <si>
    <t>Vodorovná doprava suti ze sypkých materiálů do 1 km</t>
  </si>
  <si>
    <t>-1479957008</t>
  </si>
  <si>
    <t>Vodorovná doprava suti  bez naložení, ale se složením a s hrubým urovnáním ze sypkých materiálů, na vzdálenost do 1 km</t>
  </si>
  <si>
    <t>https://podminky.urs.cz/item/CS_URS_2022_01/997221551</t>
  </si>
  <si>
    <t>Poznámka k položce:
doprava živice a kameniva, viz. položky 113107322+113107323+113107423</t>
  </si>
  <si>
    <t>2,41+21,56+8,27</t>
  </si>
  <si>
    <t>81</t>
  </si>
  <si>
    <t>997221559</t>
  </si>
  <si>
    <t>Příplatek ZKD 1 km u vodorovné dopravy suti ze sypkých materiálů</t>
  </si>
  <si>
    <t>2009002701</t>
  </si>
  <si>
    <t>Vodorovná doprava suti  bez naložení, ale se složením a s hrubým urovnáním Příplatek k ceně za každý další i započatý 1 km přes 1 km</t>
  </si>
  <si>
    <t>https://podminky.urs.cz/item/CS_URS_2022_01/997221559</t>
  </si>
  <si>
    <t>Poznámka k položce:
dalších 24km k položce 997221551</t>
  </si>
  <si>
    <t>32,24*24</t>
  </si>
  <si>
    <t>82</t>
  </si>
  <si>
    <t>997221561</t>
  </si>
  <si>
    <t>Vodorovná doprava suti z kusových materiálů do 1 km</t>
  </si>
  <si>
    <t>-172615943</t>
  </si>
  <si>
    <t>Vodorovná doprava suti  bez naložení, ale se složením a s hrubým urovnáním z kusových materiálů, na vzdálenost do 1 km</t>
  </si>
  <si>
    <t>https://podminky.urs.cz/item/CS_URS_2022_01/997221561</t>
  </si>
  <si>
    <t>Poznámka k položce:
doprava odstraněné živice, betonu, DZ a rozebraných obrub, dlažby a dílů vpusti, viz.položky 113107341+113107342+113107442+113107330+966006132+113106123+113201112+113202111+113204111+890411811</t>
  </si>
  <si>
    <t>0,81+10,78+4,14+0,24+0,164+0,1+5,6+25,11+0,27+3,84</t>
  </si>
  <si>
    <t>83</t>
  </si>
  <si>
    <t>997221569</t>
  </si>
  <si>
    <t>Příplatek ZKD 1 km u vodorovné dopravy suti z kusových materiálů</t>
  </si>
  <si>
    <t>-1631508927</t>
  </si>
  <si>
    <t>https://podminky.urs.cz/item/CS_URS_2022_01/997221569</t>
  </si>
  <si>
    <t>Poznámka k položce:
doprava do dalších 24km k položce 97221561 (vyjma asfaltů)</t>
  </si>
  <si>
    <t>(51,054-15,73)*24</t>
  </si>
  <si>
    <t>84</t>
  </si>
  <si>
    <t>460007079</t>
  </si>
  <si>
    <t>Poznámka k položce:
doprava do dalších 24km k položce 97221561 (asfalty)</t>
  </si>
  <si>
    <t>15,73*14</t>
  </si>
  <si>
    <t>85</t>
  </si>
  <si>
    <t>997221861</t>
  </si>
  <si>
    <t>Poplatek za uložení stavebního odpadu na recyklační skládce (skládkovné) z prostého betonu pod kódem 17 01 01</t>
  </si>
  <si>
    <t>-2112501996</t>
  </si>
  <si>
    <t>Poplatek za uložení stavebního odpadu na recyklační skládce (skládkovné) z prostého betonu zatříděného do Katalogu odpadů pod kódem 17 01 01</t>
  </si>
  <si>
    <t>https://podminky.urs.cz/item/CS_URS_2022_01/997221861</t>
  </si>
  <si>
    <t>Poznámka k položce:
vpusti, zámková dlažb, obruby, DZ, beton - viz.položky 890411811+113106123+113201112+113202111+113204111+96600132+113107330</t>
  </si>
  <si>
    <t>3,84+0,1+5,6+25,11+0,27+0,164+0,24</t>
  </si>
  <si>
    <t>86</t>
  </si>
  <si>
    <t>997221873</t>
  </si>
  <si>
    <t>Poplatek za uložení stavebního odpadu na recyklační skládce (skládkovné) zeminy a kamení zatříděného do Katalogu odpadů pod kódem 17 05 04</t>
  </si>
  <si>
    <t>34649348</t>
  </si>
  <si>
    <t>https://podminky.urs.cz/item/CS_URS_2022_01/997221873</t>
  </si>
  <si>
    <t>Poznámka k položce:
kamenivo, viz.pol.113107322+113107323+113107423</t>
  </si>
  <si>
    <t>87</t>
  </si>
  <si>
    <t>997221875</t>
  </si>
  <si>
    <t>Poplatek za uložení stavebního odpadu na recyklační skládce (skládkovné) asfaltového bez obsahu dehtu zatříděného do Katalogu odpadů pod kódem 17 03 02</t>
  </si>
  <si>
    <t>-1757684966</t>
  </si>
  <si>
    <t>https://podminky.urs.cz/item/CS_URS_2022_01/997221875</t>
  </si>
  <si>
    <t>Poznámka k položce:
živice, viz.pol. 113107341+113107342+113107442</t>
  </si>
  <si>
    <t>0,81+10,78+4,14</t>
  </si>
  <si>
    <t>998</t>
  </si>
  <si>
    <t>Přesun hmot</t>
  </si>
  <si>
    <t>88</t>
  </si>
  <si>
    <t>998225111</t>
  </si>
  <si>
    <t>Přesun hmot pro pozemní komunikace s krytem z kamene, monolitickým betonovým nebo živičným</t>
  </si>
  <si>
    <t>-528096754</t>
  </si>
  <si>
    <t>Přesun hmot pro komunikace s krytem z kameniva, monolitickým betonovým nebo živičným  dopravní vzdálenost do 200 m jakékoliv délky objektu</t>
  </si>
  <si>
    <t>https://podminky.urs.cz/item/CS_URS_2022_01/998225111</t>
  </si>
  <si>
    <t xml:space="preserve">Poznámka k souboru cen:
1. Ceny lze použít i pro plochy letišť s krytem monolitickým betonovým nebo živičným. </t>
  </si>
  <si>
    <t>SO 151 - DIO</t>
  </si>
  <si>
    <t>-1558204180</t>
  </si>
  <si>
    <t>Poznámka k položce:
provizorní trasa pro pěší</t>
  </si>
  <si>
    <t>14310004R</t>
  </si>
  <si>
    <t>Kovová lávka pro pěší š.2,0 m vč.průběžného osazování</t>
  </si>
  <si>
    <t>-1585312857</t>
  </si>
  <si>
    <t>14310005R</t>
  </si>
  <si>
    <t>Přejezdný plech pro vozidla (překopy) vč. průběžného osazování</t>
  </si>
  <si>
    <t>455960285</t>
  </si>
  <si>
    <t>913111211</t>
  </si>
  <si>
    <t>Příplatek k dočasnému podstavci plastovému za první a ZKD den použití</t>
  </si>
  <si>
    <t>1992056436</t>
  </si>
  <si>
    <t>Montáž a demontáž dočasných dopravních značek  Příplatek za první a každý další den použití dočasných dopravních značek k ceně 11-1111</t>
  </si>
  <si>
    <t>https://podminky.urs.cz/item/CS_URS_2022_01/913111211</t>
  </si>
  <si>
    <t xml:space="preserve">Poznámka k položce:
etapa 1 - (7+12) x 21dní 
etapa 2 - (5+6) x 21dní 
etapa 3 - (13+9) x 42dní
</t>
  </si>
  <si>
    <t>(7+12)*21 + (5+6)*21 + (13+9)*42</t>
  </si>
  <si>
    <t>913121111</t>
  </si>
  <si>
    <t>Montáž a demontáž dočasné dopravní značky kompletní základní</t>
  </si>
  <si>
    <t>79343163</t>
  </si>
  <si>
    <t>Montáž a demontáž dočasných dopravních značek  kompletních značek vč. podstavce a sloupku základních</t>
  </si>
  <si>
    <t>https://podminky.urs.cz/item/CS_URS_2022_01/913121111</t>
  </si>
  <si>
    <t xml:space="preserve">Poznámka k položce:
etapa 1 - A15 - 2x, B1 - 1x, B24a - 1x, B24a - 1x, B24b - 1x, E13 (MIMO VOZIDLA STAVBY) - 1x
etapa 2 - A15 - 2x, P7 - 1x, P8 - 1x, A9 přesun na provizorní sloupek
etapa 3 - A15 - 4x,  B1 - 2x, B24b - 1x, P7 - 1x, P8 - 1x, E13 (POZOR, PRŮCHOD DO ULICE NA STRÁNI UZAVŘEN) - 1x, E13 (MIMO VOZIDLA STAVBY) - 2x, P2+E2b přesun na provizorní sloupek
</t>
  </si>
  <si>
    <t>7+5+13</t>
  </si>
  <si>
    <t>913121211</t>
  </si>
  <si>
    <t>Příplatek k dočasné dopravní značce kompletní základní za první a ZKD den použití</t>
  </si>
  <si>
    <t>976379832</t>
  </si>
  <si>
    <t>Montáž a demontáž dočasných dopravních značek  Příplatek za první a každý další den použití dočasných dopravních značek k ceně 12-1111</t>
  </si>
  <si>
    <t>https://podminky.urs.cz/item/CS_URS_2022_01/913121211</t>
  </si>
  <si>
    <t xml:space="preserve">Poznámka k souboru cen:
1. V cenách jsou započteny náklady na montáž i demontáž dočasné značky, nebo podstavce. </t>
  </si>
  <si>
    <t xml:space="preserve">Poznámka k položce:
etapa 1 - A15 - 2x21, B1 - 1x2, B24a - 1x2, B24a - 1x2, B24b - 1x2, E13 (MIMO VOZIDLA STAVBY) - 1x2 = 42+2+2+2+2+2
etapa 2 - A15 - 2x21, P7 - 1x21, P8 - 1x21 = 42+21+21
etapa 3 - A15 - 4x42,  B1 - 2x2, B24b - 1x2, P7 - 1x42, P8 - 1x42, E13 (POZOR, PRŮCHOD DO ULICE NA STRÁNI UZAVŘEN) - 1x42, E13 (MIMO VOZIDLA STAVBY) - 2x2 = 168+4+2+42+42+42+4
</t>
  </si>
  <si>
    <t>42+2+2+2+2+2+42+21+21+168+4+2+42+42+42+4</t>
  </si>
  <si>
    <t>913321111</t>
  </si>
  <si>
    <t>Montáž a demontáž dočasné dopravní směrové desky základní</t>
  </si>
  <si>
    <t>1254185900</t>
  </si>
  <si>
    <t>Montáž a demontáž dočasných dopravních vodících zařízení  směrové desky základní</t>
  </si>
  <si>
    <t>https://podminky.urs.cz/item/CS_URS_2022_01/913321111</t>
  </si>
  <si>
    <t xml:space="preserve">Poznámka k položce:
Z4d (e)
et.1 - 12x
et.2 - 6x
et.3 - 9x
</t>
  </si>
  <si>
    <t>913321211</t>
  </si>
  <si>
    <t>Příplatek k dočasné směrové desce základní za první a ZKD den použití</t>
  </si>
  <si>
    <t>-283357341</t>
  </si>
  <si>
    <t>Montáž a demontáž dočasných dopravních vodících zařízení  Příplatek za první a každý další den použití dočasných dopravních vodících zařízení k ceně 32-1111</t>
  </si>
  <si>
    <t>https://podminky.urs.cz/item/CS_URS_2022_01/913321211</t>
  </si>
  <si>
    <t xml:space="preserve">Poznámka k souboru cen:
1. V cenách jsou započteny náklady na montáž i demontáž dočasného vodícího zařízení. </t>
  </si>
  <si>
    <t>Poznámka k položce:
et.1 - 12x21
et.2 - 6x21
et.3 - 9x42</t>
  </si>
  <si>
    <t>12*21+6*21+9*42</t>
  </si>
  <si>
    <t>14310003R</t>
  </si>
  <si>
    <t>Zajišťovací páska červenobílá</t>
  </si>
  <si>
    <t>kotouč</t>
  </si>
  <si>
    <t>-1163153835</t>
  </si>
  <si>
    <t>Poznámka k položce:
varovná páska šíře 75mm, návin 250m</t>
  </si>
  <si>
    <t>SO 201 - Opěrná stěna a schodiště</t>
  </si>
  <si>
    <t>Tachov, Na Stráni p.p.č. 476/1</t>
  </si>
  <si>
    <t>26388791</t>
  </si>
  <si>
    <t>D PROJEKT PLZEŇ Nedvěd, s.r.o.</t>
  </si>
  <si>
    <t>CZ26388791</t>
  </si>
  <si>
    <t>45354901</t>
  </si>
  <si>
    <t>Arista Global, spol. s r.o.</t>
  </si>
  <si>
    <t>CZ45354901</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</si>
  <si>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</si>
  <si>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 xml:space="preserve">    2 - Zakládání</t>
  </si>
  <si>
    <t xml:space="preserve">    3 - Svislé a kompletní konstrukce</t>
  </si>
  <si>
    <t xml:space="preserve">    4 - Vodorovné konstrukce</t>
  </si>
  <si>
    <t xml:space="preserve">    6 - Úpravy povrchů, podlahy a osazování výplní</t>
  </si>
  <si>
    <t xml:space="preserve">      998 - Přesun hmot</t>
  </si>
  <si>
    <t>PSV - Práce a dodávky PSV</t>
  </si>
  <si>
    <t xml:space="preserve">    767 - Konstrukce zámečnické</t>
  </si>
  <si>
    <t xml:space="preserve">    783 - Dokončovací práce - nátěry</t>
  </si>
  <si>
    <t>HZS - Hodinové zúčtovací sazby</t>
  </si>
  <si>
    <t>VRN - Vedlejší rozpočtové náklady</t>
  </si>
  <si>
    <t xml:space="preserve">    VRN1 - Průzkumné, geodetické a projektové práce</t>
  </si>
  <si>
    <t>131251104</t>
  </si>
  <si>
    <t>Hloubení jam nezapažených v hornině třídy těžitelnosti I, skupiny 3 objem do 500 m3 strojně</t>
  </si>
  <si>
    <t>-394118761</t>
  </si>
  <si>
    <t>Hloubení nezapažených jam a zářezů strojně s urovnáním dna do předepsaného profilu a spádu v hornině třídy těžitelnosti I skupiny 3 přes 100 do 500 m3</t>
  </si>
  <si>
    <t>https://podminky.urs.cz/item/CS_URS_2022_01/131251104</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</si>
  <si>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</si>
  <si>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výkopy</t>
  </si>
  <si>
    <t xml:space="preserve">třída těžitelnosti 3 </t>
  </si>
  <si>
    <t>Opěrná zeď</t>
  </si>
  <si>
    <t>2,2*106,4</t>
  </si>
  <si>
    <t>schodiště</t>
  </si>
  <si>
    <t>7*20</t>
  </si>
  <si>
    <t>Součet</t>
  </si>
  <si>
    <t>162351103</t>
  </si>
  <si>
    <t>Vodorovné přemístění do 500 m výkopku/sypaniny z horniny třídy těžitelnosti I, skupiny 1 až 3</t>
  </si>
  <si>
    <t>-164987589</t>
  </si>
  <si>
    <t>Vodorovné přemístění výkopku nebo sypaniny po suchu na obvyklém dopravním prostředku, bez naložení výkopku, avšak se složením bez rozhrnutí z horniny třídy těžitelnosti I skupiny 1 až 3 na vzdálenost přes 50 do 500 m</t>
  </si>
  <si>
    <t>https://podminky.urs.cz/item/CS_URS_2022_01/162351103</t>
  </si>
  <si>
    <t xml:space="preserve"> zásypy  </t>
  </si>
  <si>
    <t>247,234*2 "tam a zpět - meziskládka</t>
  </si>
  <si>
    <t>162651112</t>
  </si>
  <si>
    <t>Vodorovné přemístění do 5000 m výkopku/sypaniny z horniny třídy těžitelnosti I, skupiny 1 až 3</t>
  </si>
  <si>
    <t>-2069402736</t>
  </si>
  <si>
    <t>Vodorovné přemístění výkopku nebo sypaniny po suchu na obvyklém dopravním prostředku, bez naložení výkopku, avšak se složením bez rozhrnutí z horniny třídy těžitelnosti I skupiny 1 až 3 na vzdálenost přes 4 000 do 5 000 m</t>
  </si>
  <si>
    <t>https://podminky.urs.cz/item/CS_URS_2022_01/162651112</t>
  </si>
  <si>
    <t>Poznámka k položce:
Odvozy uvažují na skládku Vysoká – vzdálenost 12 km</t>
  </si>
  <si>
    <t xml:space="preserve">výkopy  </t>
  </si>
  <si>
    <t>374,08</t>
  </si>
  <si>
    <t>-247,234</t>
  </si>
  <si>
    <t>171152501</t>
  </si>
  <si>
    <t>Zhutnění podloží z hornin soudržných nebo nesoudržných pod násypy</t>
  </si>
  <si>
    <t>-1073402482</t>
  </si>
  <si>
    <t>Zhutnění podloží pod násypy z rostlé horniny třídy těžitelnosti I a II, skupiny 1 až 4 z hornin soudružných a nesoudržných</t>
  </si>
  <si>
    <t>https://podminky.urs.cz/item/CS_URS_2022_01/171152501</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</si>
  <si>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</si>
  <si>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zhutnění podloží</t>
  </si>
  <si>
    <t>základ</t>
  </si>
  <si>
    <t>0,1*1,2*(106,4)</t>
  </si>
  <si>
    <t>Levá zábradelní zíďka schodiště</t>
  </si>
  <si>
    <t>0,1*1,3*(2,4+3,3+3,6+1,8+1,5)</t>
  </si>
  <si>
    <t>pravá zábradelní zíďka schodiště</t>
  </si>
  <si>
    <t>5*3,3</t>
  </si>
  <si>
    <t>4,5*3,3</t>
  </si>
  <si>
    <t xml:space="preserve">mezipodesta prefa schodiště - zámková dlažba </t>
  </si>
  <si>
    <t>7,5</t>
  </si>
  <si>
    <t>171201231</t>
  </si>
  <si>
    <t>Poplatek za uložení zeminy a kamení na recyklační skládce (skládkovné) kód odpadu 17 05 04</t>
  </si>
  <si>
    <t>1296127210</t>
  </si>
  <si>
    <t>https://podminky.urs.cz/item/CS_URS_2022_01/171201231</t>
  </si>
  <si>
    <t>126,846*1,9 'Přepočtené koeficientem množství</t>
  </si>
  <si>
    <t>-1971838591</t>
  </si>
  <si>
    <t xml:space="preserve"> zásypy </t>
  </si>
  <si>
    <t>247,234</t>
  </si>
  <si>
    <t>174151101</t>
  </si>
  <si>
    <t>Zásyp jam, šachet rýh nebo kolem objektů sypaninou se zhutněním</t>
  </si>
  <si>
    <t>-2142038058</t>
  </si>
  <si>
    <t>Zásyp sypaninou z jakékoliv horniny strojně s uložením výkopku ve vrstvách se zhutněním jam, šachet, rýh nebo kolem objektů v těchto vykopávkách</t>
  </si>
  <si>
    <t>https://podminky.urs.cz/item/CS_URS_2022_01/174151101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</si>
  <si>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</si>
  <si>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-6,2 "gabiony</t>
  </si>
  <si>
    <t>-72,493 "opěrka</t>
  </si>
  <si>
    <t>-19,106 "zídka schodiště</t>
  </si>
  <si>
    <t>-29,047 "drenážní štěrk</t>
  </si>
  <si>
    <t>181152302</t>
  </si>
  <si>
    <t>Úprava pláně pro silnice a dálnice v zářezech se zhutněním</t>
  </si>
  <si>
    <t>-1661534925</t>
  </si>
  <si>
    <t>Úprava pláně na stavbách silnic a dálnic strojně v zářezech mimo skalních se zhutněním</t>
  </si>
  <si>
    <t>https://podminky.urs.cz/item/CS_URS_2022_01/181152302</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</si>
  <si>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</si>
  <si>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modelace terénu - okolo opěrky - podél v pruhu 3,1m</t>
  </si>
  <si>
    <t>106,4*3,1</t>
  </si>
  <si>
    <t>Zakládání</t>
  </si>
  <si>
    <t>211971122</t>
  </si>
  <si>
    <t>Zřízení opláštění žeber nebo trativodů geotextilií v rýze nebo zářezu přes 1:2 š přes 2,5 m</t>
  </si>
  <si>
    <t>-371603288</t>
  </si>
  <si>
    <t>Zřízení opláštění výplně z geotextilie odvodňovacích žeber nebo trativodů  v rýze nebo zářezu se stěnami svislými nebo šikmými o sklonu přes 1:2 při rozvinuté šířce opláštění přes 2,5 m</t>
  </si>
  <si>
    <t>https://podminky.urs.cz/item/CS_URS_2022_01/211971122</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</si>
  <si>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</si>
  <si>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separační geotextilie 250g/m2</t>
  </si>
  <si>
    <t>vodorovná</t>
  </si>
  <si>
    <t>(0,3+2*0,7)*(106,4)</t>
  </si>
  <si>
    <t>svislá</t>
  </si>
  <si>
    <t>stěna</t>
  </si>
  <si>
    <t>150</t>
  </si>
  <si>
    <t>69311009</t>
  </si>
  <si>
    <t>geotextilie tkaná separační, filtrační, výztužná PP pevnost v tahu 60kN/m</t>
  </si>
  <si>
    <t>-218725044</t>
  </si>
  <si>
    <t>340,88*1,1 'Přepočtené koeficientem množství</t>
  </si>
  <si>
    <t>213221111</t>
  </si>
  <si>
    <t>Ochranná vrstva na základové spáře z bet. prost. se zvýš. nároky na prostředí C 25/30 tl do 150 mm</t>
  </si>
  <si>
    <t>-226874782</t>
  </si>
  <si>
    <t>Ochranná vrstva na základové spáře  z prostého betonu se zvýšenými nároky na prostředí tř. C 25/30 tl. do 150 mm</t>
  </si>
  <si>
    <t>https://podminky.urs.cz/item/CS_URS_2022_01/213221111</t>
  </si>
  <si>
    <t xml:space="preserve">Poznámka k souboru cen:
1. Cena je určena pro všechny vrstvy z prostého betonu, sledující svým povrchem zhruba povrch základové spáry a chránící základovou spáru před vlivem povětrnosti. 2. V ceně nejsou započteny náklady na očištění nebo otrýskání základové spáry; tyto práce se oceňují cenami souboru cen 216 90-31 Otryskání ploch pískem a 216 90-4 Očištění ploch. 3. Objem konstrukčního betonu, který se ukládá na ochrannou vrstvu, se určuje od horního povrchu ochranné vrstvy. 4. Množství měrných jednotek se určuje v m3 jako součin rozvinuté plochy spáry a tloušťky ochranné vrstvy. </t>
  </si>
  <si>
    <t>PROSTÝ BETON (podbetonování) podkladní beton</t>
  </si>
  <si>
    <t>271532211</t>
  </si>
  <si>
    <t>Podsyp pod základové konstrukce se zhutněním z hrubého kameniva frakce 32 až 63 mm</t>
  </si>
  <si>
    <t>-1971989054</t>
  </si>
  <si>
    <t>Podsyp pod základové konstrukce se zhutněním a urovnáním povrchu z kameniva hrubého, frakce 32 - 63 mm</t>
  </si>
  <si>
    <t>https://podminky.urs.cz/item/CS_URS_2022_01/271532211</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</si>
  <si>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</si>
  <si>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drenážní vrstva štěrkodrtě fr. 32/63 tl. 200 mm</t>
  </si>
  <si>
    <t>0,3*0,7*(106,4)</t>
  </si>
  <si>
    <t>Mezisoučet</t>
  </si>
  <si>
    <t>ztratné sedání</t>
  </si>
  <si>
    <t>22,344*0,3</t>
  </si>
  <si>
    <t>271532212</t>
  </si>
  <si>
    <t>Podsyp pod základové konstrukce se zhutněním z hrubého kameniva frakce 16 až 32 mm</t>
  </si>
  <si>
    <t>-1586272303</t>
  </si>
  <si>
    <t>Podsyp pod základové konstrukce se zhutněním a urovnáním povrchu z kameniva hrubého, frakce 16 - 32 mm</t>
  </si>
  <si>
    <t>https://podminky.urs.cz/item/CS_URS_2022_01/271532212</t>
  </si>
  <si>
    <t>lože - podsyp pod prefa rameno schodiště</t>
  </si>
  <si>
    <t>5*3,3*0,15</t>
  </si>
  <si>
    <t>4,5*3,3*0,15</t>
  </si>
  <si>
    <t>4,703*0,3</t>
  </si>
  <si>
    <t>Svislé a kompletní konstrukce</t>
  </si>
  <si>
    <t>327215141</t>
  </si>
  <si>
    <t>Opěrná zeď z gabionů svařovaná síť s povrchovou úpravou galfan vyplněná lomovým kamenem</t>
  </si>
  <si>
    <t>-1383198739</t>
  </si>
  <si>
    <t>Opěrné zdi z drátokamenných gravitačních konstrukcí (gabionů) z lomového kamene neupraveného výplňového na sucho ze svařovaných panelů z ocelových sítí s povrchovou úpravou galfan</t>
  </si>
  <si>
    <t>https://podminky.urs.cz/item/CS_URS_2022_01/327215141</t>
  </si>
  <si>
    <t xml:space="preserve">Poznámka k souboru cen:
1. V cenách jsou započteny náklady na sestavení drátěných košů včetně jejich dodávky, výplň košů kamenivem, lícové urovnání pohledové a horní plochy výplně gabionu a vyklínkování výplně. 2. V cenách nejsou započteny náklady na: a) vyhotovení štěrkového lože pod gabionem; tyto náklady se oceňují cenami souboru cen 271 .5-22.. Podsyp pod základové konstrukce katalogu 801-1, b) zpětný zásyp; tyto náklady se oceňují cenami souboru cen 174.. Zásyp sypaninou z jakékoliv horniny katalogu 800-1, c) filtrační geotextilii mezi rubem gabionu a zpětným zásypem; tyto náklady se oceňuji cenami souboru cen 213 14-11 Zřízení vrstvy z geotextilie katalogu 800-2. </t>
  </si>
  <si>
    <t>gabionový blok je postavený za zeď na základ opěrné zdi v místě dilatace</t>
  </si>
  <si>
    <t>gabiony - dilatace opěrky</t>
  </si>
  <si>
    <t>1*0,5*(1+1,3+1,4+1,5+1,1+1,1+1,2+1,2+1,3+1,3)</t>
  </si>
  <si>
    <t>327324128</t>
  </si>
  <si>
    <t>Opěrné zdi a valy ze ŽB odolného proti agresivnímu prostředí tř. C 30/37</t>
  </si>
  <si>
    <t>-1206411692</t>
  </si>
  <si>
    <t>Opěrné zdi a valy z betonu železového  odolný proti agresivnímu prostředí tř. C 30/37</t>
  </si>
  <si>
    <t>https://podminky.urs.cz/item/CS_URS_2022_01/327324128</t>
  </si>
  <si>
    <t xml:space="preserve">Poznámka k souboru cen:
1. Ceny jsou určeny pro jakoukoliv tloušťku zdí. </t>
  </si>
  <si>
    <t>Poznámka k položce:
Opěrná zeď
BETON: C30/37 - XC4  XF4</t>
  </si>
  <si>
    <t>BETON: C30/37 - XC4  XF4</t>
  </si>
  <si>
    <t>0,3*1*(106,4)</t>
  </si>
  <si>
    <t>150*0,2</t>
  </si>
  <si>
    <t>10*0,2</t>
  </si>
  <si>
    <t>římsa</t>
  </si>
  <si>
    <t>0,3*0,12*(106,4)</t>
  </si>
  <si>
    <t>ztratné</t>
  </si>
  <si>
    <t>67,75*0,07</t>
  </si>
  <si>
    <t>523727955</t>
  </si>
  <si>
    <t>Poznámka k položce:
zábradelní zíďka schodiště
BETON: C30/37 - XC4  XF4</t>
  </si>
  <si>
    <t>0,3*1,1*(2,4+3,3+3,6+1,8+1,5)</t>
  </si>
  <si>
    <t>26,6*0,2</t>
  </si>
  <si>
    <t>21,1*0,2</t>
  </si>
  <si>
    <t>17,856*0,07</t>
  </si>
  <si>
    <t>327351211</t>
  </si>
  <si>
    <t>Bednění opěrných zdí a valů svislých i skloněných zřízení</t>
  </si>
  <si>
    <t>23761790</t>
  </si>
  <si>
    <t>Bednění opěrných zdí a valů  svislých i skloněných, výšky do 20 m zřízení</t>
  </si>
  <si>
    <t>https://podminky.urs.cz/item/CS_URS_2022_01/327351211</t>
  </si>
  <si>
    <t xml:space="preserve">Poznámka k souboru cen:
1. Bednění zdí a valů výšky přes 20 m se oceňuje podle ustanovení úvodního katalogu. 2. Ceny lze použít i pro bednění základů z betonu prostého nebo železového. </t>
  </si>
  <si>
    <t>Poznámka k položce:
Opěrná zeď + zábradelní zíďka schodiště</t>
  </si>
  <si>
    <t>0,3*2*(106,4)</t>
  </si>
  <si>
    <t>0,3*1*24 "čela základu - i v místech dilatace</t>
  </si>
  <si>
    <t>150*2</t>
  </si>
  <si>
    <t>10*2</t>
  </si>
  <si>
    <t>0,2*1,7*24 "boky stěn</t>
  </si>
  <si>
    <t>(0,3+2*0,12)*(106,4)</t>
  </si>
  <si>
    <t>0,3*2*(2,4+3,3+3,6+1,8+1,5)</t>
  </si>
  <si>
    <t>0,3*1,1*10 "čela základu</t>
  </si>
  <si>
    <t>26,6*2</t>
  </si>
  <si>
    <t>0,2*6 "boky stěn</t>
  </si>
  <si>
    <t>0,2*1,2 "boky stěn</t>
  </si>
  <si>
    <t>21,1*2</t>
  </si>
  <si>
    <t>327351221</t>
  </si>
  <si>
    <t>Bednění opěrných zdí a valů svislých i skloněných odstranění</t>
  </si>
  <si>
    <t>1563462350</t>
  </si>
  <si>
    <t>Bednění opěrných zdí a valů  svislých i skloněných, výšky do 20 m odstranění</t>
  </si>
  <si>
    <t>https://podminky.urs.cz/item/CS_URS_2022_01/327351221</t>
  </si>
  <si>
    <t>327361006</t>
  </si>
  <si>
    <t>Výztuž opěrných zdí a valů D 12 mm z betonářské oceli 10 505</t>
  </si>
  <si>
    <t>-797226247</t>
  </si>
  <si>
    <t>Výztuž opěrných zdí a valů  průměru do 12 mm, z oceli 10 505 (R) nebo BSt 500</t>
  </si>
  <si>
    <t>https://podminky.urs.cz/item/CS_URS_2022_01/327361006</t>
  </si>
  <si>
    <t xml:space="preserve">Poznámka k souboru cen:
1. Ceny lze použít i pro případné výztuže základů opěrných zdí a valů. </t>
  </si>
  <si>
    <t>VÝKAZ – VÝZTUŽ (kg výztuže na m3 betonu)</t>
  </si>
  <si>
    <t>ŽELEZOBETONOVÉ MONOLITICKÉ KONSTRUKCE</t>
  </si>
  <si>
    <t>80,0 kg betonářské výztuže na m3 betonu</t>
  </si>
  <si>
    <t xml:space="preserve">Opěrná zeď </t>
  </si>
  <si>
    <t>72,5*80/1000</t>
  </si>
  <si>
    <t>zábradelní zíďka schodiště</t>
  </si>
  <si>
    <t>19,106*80/1000</t>
  </si>
  <si>
    <t>327591111</t>
  </si>
  <si>
    <t>Zřízení výplně za opěrami a protimrazové klíny z jílu</t>
  </si>
  <si>
    <t>-1393478634</t>
  </si>
  <si>
    <t>Zřízení výplně a protimrazových klínů za opěrami z jílu  včetně zhutnění</t>
  </si>
  <si>
    <t>https://podminky.urs.cz/item/CS_URS_2022_01/327591111</t>
  </si>
  <si>
    <t xml:space="preserve">Poznámka k souboru cen:
1. Cenu nelze použít pro výplně nebo klíny provedené z výkopku získaného na stavbě; tyto stavební práce se oceňují cenami katalogu 800-1 Zemní práce. 2. V ceně nejsou započteny náklady na dodání jílu; dodání se oceňuje ve specifikaci. Ztratné lze dohodnout ve výši 2 %. </t>
  </si>
  <si>
    <t>hlína jílovitá, pevně dusaná</t>
  </si>
  <si>
    <t>0,3*0,2*1*(10)</t>
  </si>
  <si>
    <t>58125110</t>
  </si>
  <si>
    <t>jíl surový kusový</t>
  </si>
  <si>
    <t>-455780148</t>
  </si>
  <si>
    <t xml:space="preserve">soudržné zeminy pevné (hlíny, jíly) 2000-2100 kg/m3 </t>
  </si>
  <si>
    <t>0,3*0,2*1*(10)*2,1</t>
  </si>
  <si>
    <t>1,26*1,1 'Přepočtené koeficientem množství</t>
  </si>
  <si>
    <t>Vodorovné konstrukce</t>
  </si>
  <si>
    <t>435123912</t>
  </si>
  <si>
    <t>Montáž schodišťových ramen se svařovanými spoji hmotnosti do 5 t budova v do 18 m</t>
  </si>
  <si>
    <t>-1844296937</t>
  </si>
  <si>
    <t>Montáž schodišťových ramen  se svařovanými spoji, v budovách výšky do 18 m hmotnosti přes 2 do 5 t</t>
  </si>
  <si>
    <t>https://podminky.urs.cz/item/CS_URS_2022_01/435123912</t>
  </si>
  <si>
    <t>schodišťové stupně - prefa do exteriéru s protiskluznou úpravou</t>
  </si>
  <si>
    <t>15x 155/310mm  š.3300mm</t>
  </si>
  <si>
    <t>13x 155/310mm  š.3300mm</t>
  </si>
  <si>
    <t>59372191R</t>
  </si>
  <si>
    <t>rameno schodišťové vně ŽB 15x 155/310mm  š.3300mm  s protiskluznou úpravou</t>
  </si>
  <si>
    <t>772173545</t>
  </si>
  <si>
    <t>59372192R</t>
  </si>
  <si>
    <t>rameno schodišťové vně ŽB 13x 155/310mm  š.3300mm  s protiskluznou úpravou</t>
  </si>
  <si>
    <t>-896642932</t>
  </si>
  <si>
    <t>451577777</t>
  </si>
  <si>
    <t>Podklad nebo lože pod dlažbu vodorovný nebo do sklonu 1:5 z kameniva těženého tl do 100 mm</t>
  </si>
  <si>
    <t>70806995</t>
  </si>
  <si>
    <t>Podklad nebo lože pod dlažbu (přídlažbu)  v ploše vodorovné nebo ve sklonu do 1:5, tloušťky od 30 do 100 mm z kameniva těženého</t>
  </si>
  <si>
    <t>https://podminky.urs.cz/item/CS_URS_2022_01/451577777</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</si>
  <si>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</si>
  <si>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Poznámka k položce:
mezipodesta prefa schodiště</t>
  </si>
  <si>
    <t>564752111</t>
  </si>
  <si>
    <t>Podklad z vibrovaného štěrku VŠ tl 150 mm</t>
  </si>
  <si>
    <t>-1837139082</t>
  </si>
  <si>
    <t>Podklad nebo kryt z vibrovaného štěrku VŠ  s rozprostřením, vlhčením a zhutněním, po zhutnění tl. 150 mm</t>
  </si>
  <si>
    <t>https://podminky.urs.cz/item/CS_URS_2022_01/564752111</t>
  </si>
  <si>
    <t>564861111</t>
  </si>
  <si>
    <t>Podklad ze štěrkodrtě ŠD tl 200 mm</t>
  </si>
  <si>
    <t>1877221968</t>
  </si>
  <si>
    <t>Podklad ze štěrkodrti ŠD  s rozprostřením a zhutněním, po zhutnění tl. 200 mm</t>
  </si>
  <si>
    <t>https://podminky.urs.cz/item/CS_URS_2022_01/564861111</t>
  </si>
  <si>
    <t>596211130</t>
  </si>
  <si>
    <t>Kladení zámkové dlažby komunikací pro pěší tl 60 mm skupiny C pl do 50 m2</t>
  </si>
  <si>
    <t>865744667</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</si>
  <si>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do 50 m2</t>
  </si>
  <si>
    <t>https://podminky.urs.cz/item/CS_URS_2022_01/596211130</t>
  </si>
  <si>
    <t>59245015</t>
  </si>
  <si>
    <t>dlažba zámková tvaru I 200x165x60mm přírodní</t>
  </si>
  <si>
    <t>-1914308470</t>
  </si>
  <si>
    <t>7,5*1,1 'Přepočtené koeficientem množství</t>
  </si>
  <si>
    <t>Úpravy povrchů, podlahy a osazování výplní</t>
  </si>
  <si>
    <t>624631223</t>
  </si>
  <si>
    <t>Tmelení silikonovým tmelem spár prefabrikovaných dílců š do 25 mm včetně penetrace</t>
  </si>
  <si>
    <t>169969426</t>
  </si>
  <si>
    <t>Úprava vnějších spár obvodového pláště z prefabrikovaných dílců tmelení spáry včetně penetračního nátěru tmelem silikonovým, šířky spáry přes 20 do 25 mm</t>
  </si>
  <si>
    <t>https://podminky.urs.cz/item/CS_URS_2022_01/624631223</t>
  </si>
  <si>
    <t xml:space="preserve">Poznámka k souboru cen:
1. V cenách tmelení spáry jsou započteny i náklady na očištění podkladu, ochranu okolí hrany spáry papírovou páskou a na penetrační nátěr. 2. V cenách těsnění spáry jsou započteny i náklady na vyplnění spáry PUR pěnou a vložení pásky do silikonového tmelu. </t>
  </si>
  <si>
    <t>dilatace opěrky</t>
  </si>
  <si>
    <t>mezi sekcemi</t>
  </si>
  <si>
    <t>, mezi stěnami v horní části 30 mm s vložením polystyrenu EPS tl.25mm a doplněním těsnícím pásem a těsnícím tmelem</t>
  </si>
  <si>
    <t>viditelnou spáru optarřit PE provazcem</t>
  </si>
  <si>
    <t>o obou stran</t>
  </si>
  <si>
    <t>(0,55+0,5+0,5+0,55+0,55+0,5+0,5+0,5+0,5+0,5)*2 "opěrka</t>
  </si>
  <si>
    <t>0,2*10*2 "dilatace římsy</t>
  </si>
  <si>
    <t>624631412</t>
  </si>
  <si>
    <t>Vyplnění spár prefabrikovaných dílců těsnicím provazcem z polyetylénu tl do 30 mm</t>
  </si>
  <si>
    <t>995944105</t>
  </si>
  <si>
    <t>Úprava vnějších spár obvodového pláště z prefabrikovaných dílců vyplnění spáry těsnicím provazcem z pěnového polyetylénu, šířky přes 20 do 30 mm</t>
  </si>
  <si>
    <t>https://podminky.urs.cz/item/CS_URS_2022_01/624631412</t>
  </si>
  <si>
    <t>9001R</t>
  </si>
  <si>
    <t>Stavební práce , přípomoce , koordinace s profesemi, prostupy, chráničky a ostatní práce nezahrnuté ve výkazu výměr</t>
  </si>
  <si>
    <t>1960772943</t>
  </si>
  <si>
    <t>931991212</t>
  </si>
  <si>
    <t>Výplň dilatačních spár z lehčených plastů tl 30 mm</t>
  </si>
  <si>
    <t>-572514939</t>
  </si>
  <si>
    <t>Výplň dilatačních spár  z lehčených plastů, tl. 30 mm</t>
  </si>
  <si>
    <t>https://podminky.urs.cz/item/CS_URS_2022_01/931991212</t>
  </si>
  <si>
    <t>0,2*(0,55+0,5+0,5+0,55+0,55+0,5+0,5+0,5+0,5+0,5) "opěrka</t>
  </si>
  <si>
    <t>0,3*0,2*10 "dilatace římsy</t>
  </si>
  <si>
    <t>946111112</t>
  </si>
  <si>
    <t>Montáž pojízdných věží trubkových/dílcových š do 0,9 m dl do 3,2 m v do 2,5 m</t>
  </si>
  <si>
    <t>1977660709</t>
  </si>
  <si>
    <t>Montáž pojízdných věží trubkových nebo dílcových  s maximálním zatížením podlahy do 200 kg/m2 šířky od 0,6 do 0,9 m, délky do 3,2 m, výšky přes 1,5 m do 2,5 m</t>
  </si>
  <si>
    <t>https://podminky.urs.cz/item/CS_URS_2022_01/946111112</t>
  </si>
  <si>
    <t xml:space="preserve">Poznámka k souboru cen:
1. Montáž lešení vyšších, než je uvedeno v souboru cen, se oceňuje individuálně, stejně tak jako konstrukce s vyšším požadovaným zatížením. 2. Pojízdná lešení do tunelů a pojízdná lešení s bočním vysunutím se oceňují individuálně. </t>
  </si>
  <si>
    <t>pomocné lešené pro opěrku</t>
  </si>
  <si>
    <t>946111212</t>
  </si>
  <si>
    <t>Příplatek k pojízdným věžím š do 0,9 m dl do 3,2 m v do 2,5 m za první a ZKD den použití</t>
  </si>
  <si>
    <t>474322263</t>
  </si>
  <si>
    <t>Montáž pojízdných věží trubkových nebo dílcových  s maximálním zatížením podlahy do 200 kg/m2 Příplatek za první a každý další den použití pojízdného lešení k ceně -1112</t>
  </si>
  <si>
    <t>https://podminky.urs.cz/item/CS_URS_2022_01/946111212</t>
  </si>
  <si>
    <t>2*60 'Přepočtené koeficientem množství</t>
  </si>
  <si>
    <t>946111812</t>
  </si>
  <si>
    <t>Demontáž pojízdných věží trubkových/dílcových š do 0,9 m dl do 3,2 m v do 2,5 m</t>
  </si>
  <si>
    <t>-1790146275</t>
  </si>
  <si>
    <t>Demontáž pojízdných věží trubkových nebo dílcových  s maximálním zatížením podlahy do 200 kg/m2 šířky od 0,6 do 0,9 m, délky do 3,2 m, výšky přes 1,5 m do 2,5 m</t>
  </si>
  <si>
    <t>https://podminky.urs.cz/item/CS_URS_2022_01/946111812</t>
  </si>
  <si>
    <t xml:space="preserve">Poznámka k souboru cen:
1. Demontáž lešení vyšších, než je uvedeno v souboru cen, se oceňuje individuálně, stejně tak jako konstrukce s vyšším požadovaným zatížením. </t>
  </si>
  <si>
    <t>953333518</t>
  </si>
  <si>
    <t>PVC těsnící pás do dilatačních spar betonových kcí uzavírací 50/30 mm</t>
  </si>
  <si>
    <t>-2044702697</t>
  </si>
  <si>
    <t>PVC těsnící pás do betonových konstrukcí uzavírací k povrchovému uzavření dilatačních spar rozměru 50/30 mm</t>
  </si>
  <si>
    <t>https://podminky.urs.cz/item/CS_URS_2022_01/953333518</t>
  </si>
  <si>
    <t xml:space="preserve">Poznámka k souboru cen:
1. V cenách dodatečného přírubového pásu -3611 a -3621 jsou započteny i náklady na hmoždinky a šrouby, na ocelovou pásnici a pryžovou podložku, položenou do bobtnajícího lepícího tmelu, kterými se pás přitáhne k betonové konstrukci. 2. V cenách příplatků za vytvoření tvarovky -3911 až -3935 jsou započteny náklady zhotovení tvarovky svařením pásů. 3. U plošných tvarovek jsou pásy svařovány ve stejné rovině, u vertikálních tvarovek v rovinách na sebe kolmých. 4. Množství měrných jednotek pásů se určuje v m jejich délky. Délka pásů, které tvoří tvarovky, se od této délky neodečítá. </t>
  </si>
  <si>
    <t>953961211</t>
  </si>
  <si>
    <t>Kotvy chemickou patronou M 8 hl 80 mm do betonu, ŽB nebo kamene s vyvrtáním otvoru</t>
  </si>
  <si>
    <t>-1664887538</t>
  </si>
  <si>
    <t>Kotvy chemické s vyvrtáním otvoru  do betonu, železobetonu nebo tvrdého kamene chemická patrona, velikost M 8, hloubka 80 mm</t>
  </si>
  <si>
    <t>https://podminky.urs.cz/item/CS_URS_2022_01/953961211</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</si>
  <si>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</si>
  <si>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Poznámka k položce:
ZÁBRADLÍ - SCHODIŠTĚ</t>
  </si>
  <si>
    <t>VÝPIS OCELOVÝCH PRVKŮ - OCEL S235</t>
  </si>
  <si>
    <t>ZÁBRADLÍ - SCHODIŠTĚ</t>
  </si>
  <si>
    <t>OCELOVÉ NOSNÍKY, PLECHY, KOTVY JE NUTNO OBJEDNAT DLE VÝROBNÍ DOKUMENTACE.</t>
  </si>
  <si>
    <t>DÉLKU NOSNÍKŮ JE NUTNO OVĚŘIT PŘEMĚŘENÍM NA STAVBĚ.</t>
  </si>
  <si>
    <t>POVRCHOVÁ ÚPRAVA - ŽÁROVÉ ZINKOVÁNÍ</t>
  </si>
  <si>
    <t>Kotevní šrouby</t>
  </si>
  <si>
    <t>kotvení zábradlí z boku do železobetonové zídky</t>
  </si>
  <si>
    <t>- chemická malta v certifikovaném kotevním systému (např. HILTI HIT-HY 200-A)</t>
  </si>
  <si>
    <t>- ocelový kotevní plech P4-40x120 (na výšku), 2x kotevní šroub M8, dl. 135 mm, 5.8, galvanický</t>
  </si>
  <si>
    <t>pozink, matice, podložka, ocelová tyč pr. 10 mm, dl. 150 mm, tvarovaná do tvaru L pro připojení</t>
  </si>
  <si>
    <t>zábradlí, pomocné plechy pro připojení trubky a tyče</t>
  </si>
  <si>
    <t>celkem kotevních bodů - pravá zábradelní zídka:</t>
  </si>
  <si>
    <t>celkem kotevních bodů - levá zábradelní zídka:</t>
  </si>
  <si>
    <t>953961213</t>
  </si>
  <si>
    <t>Kotvy chemickou patronou M 12 hl 110 mm do betonu, ŽB nebo kamene s vyvrtáním otvoru</t>
  </si>
  <si>
    <t>-1540399426</t>
  </si>
  <si>
    <t>Kotvy chemické s vyvrtáním otvoru  do betonu, železobetonu nebo tvrdého kamene chemická patrona, velikost M 12, hloubka 110 mm</t>
  </si>
  <si>
    <t>https://podminky.urs.cz/item/CS_URS_2022_01/953961213</t>
  </si>
  <si>
    <t>Poznámka k položce:
ZÁBRADLÍ - OPĚRNÁ ZEĎ</t>
  </si>
  <si>
    <t>ZÁBRADLÍ - OPĚRNÁ ZEĎ</t>
  </si>
  <si>
    <t>POVRCHOVÁ ÚPRAVA - ŽÁROVÉ ZINKOVÁNÍ.</t>
  </si>
  <si>
    <t>šrouby M12 na chemickou kotvu, dl. 220 mm, 2 ks na sloupek, tj. celkem 130 ks</t>
  </si>
  <si>
    <t>130</t>
  </si>
  <si>
    <t>953965112</t>
  </si>
  <si>
    <t>Kotevní šroub pro chemické kotvy M 8 dl 150 mm</t>
  </si>
  <si>
    <t>-1029560203</t>
  </si>
  <si>
    <t>Kotvy chemické s vyvrtáním otvoru  kotevní šrouby pro chemické kotvy, velikost M 8, délka 150 mm</t>
  </si>
  <si>
    <t>https://podminky.urs.cz/item/CS_URS_2022_01/953965112</t>
  </si>
  <si>
    <t>953965122</t>
  </si>
  <si>
    <t>Kotevní šroub pro chemické kotvy M 12 dl 220 mm</t>
  </si>
  <si>
    <t>-199648628</t>
  </si>
  <si>
    <t>Kotvy chemické s vyvrtáním otvoru  kotevní šrouby pro chemické kotvy, velikost M 12, délka 220 mm</t>
  </si>
  <si>
    <t>https://podminky.urs.cz/item/CS_URS_2022_01/953965122</t>
  </si>
  <si>
    <t>998152111</t>
  </si>
  <si>
    <t>Přesun hmot pro montované zdi a valy v do 12 m</t>
  </si>
  <si>
    <t>287633257</t>
  </si>
  <si>
    <t>Přesun hmot pro zdi a valy samostatné  montované z dílců železobetonových nebo z předpjatého betonu vodorovná dopravní vzdálenost do 50 m, pro zdi výšky do 12 m</t>
  </si>
  <si>
    <t>https://podminky.urs.cz/item/CS_URS_2022_01/998152111</t>
  </si>
  <si>
    <t>998152193</t>
  </si>
  <si>
    <t>Příplatek k přesunu hmot pro montované zdi a valy za zvětšený přesun do 1000 m</t>
  </si>
  <si>
    <t>108966998</t>
  </si>
  <si>
    <t>Přesun hmot pro zdi a valy samostatné  montované z dílců železobetonových nebo z předpjatého betonu Příplatek k ceně za zvětšený přesun přes vymezenou největší dopravní vzdálenost do 1000 m</t>
  </si>
  <si>
    <t>https://podminky.urs.cz/item/CS_URS_2022_01/998152193</t>
  </si>
  <si>
    <t>PSV</t>
  </si>
  <si>
    <t>Práce a dodávky PSV</t>
  </si>
  <si>
    <t>767</t>
  </si>
  <si>
    <t>Konstrukce zámečnické</t>
  </si>
  <si>
    <t>767163121</t>
  </si>
  <si>
    <t>Montáž přímého kového zábradlí z dílců do betonu v rovině</t>
  </si>
  <si>
    <t>1748239584</t>
  </si>
  <si>
    <t>Montáž kompletního kovového zábradlí přímého z dílců v rovině (na rovné ploše) kotveného do betonu</t>
  </si>
  <si>
    <t>https://podminky.urs.cz/item/CS_URS_2022_01/767163121</t>
  </si>
  <si>
    <t xml:space="preserve">Poznámka k souboru cen:
1. Ceny nelze použít pro montáž zábradlí svařovaného na místě. Tyto práce se oceňují cenami souboru cen 767 22 - Montáž zábradlí. </t>
  </si>
  <si>
    <t>102,1</t>
  </si>
  <si>
    <t>Ocelové nosníky</t>
  </si>
  <si>
    <t>*2501,6</t>
  </si>
  <si>
    <t>Ocelové plechy</t>
  </si>
  <si>
    <t>*272,5</t>
  </si>
  <si>
    <t>13010951R</t>
  </si>
  <si>
    <t>zábradlí ocelové vč.povrchové úpravy žárové zinkování</t>
  </si>
  <si>
    <t>-1901353662</t>
  </si>
  <si>
    <t>2501,6/1000</t>
  </si>
  <si>
    <t>272,5/1000</t>
  </si>
  <si>
    <t>767163221</t>
  </si>
  <si>
    <t>Montáž přímého kového zábradlí z dílců do ocelové konstrukce na schodišti</t>
  </si>
  <si>
    <t>-592461499</t>
  </si>
  <si>
    <t>Montáž kompletního kovového zábradlí přímého z dílců na schodišti kotveného do betonu</t>
  </si>
  <si>
    <t>https://podminky.urs.cz/item/CS_URS_2022_01/767163221</t>
  </si>
  <si>
    <t>zídka pravá</t>
  </si>
  <si>
    <t>11,2</t>
  </si>
  <si>
    <t>zídka levá</t>
  </si>
  <si>
    <t>*66,5</t>
  </si>
  <si>
    <t>*12</t>
  </si>
  <si>
    <t>*14</t>
  </si>
  <si>
    <t>13010952R</t>
  </si>
  <si>
    <t>582389481</t>
  </si>
  <si>
    <t>66,5/1000</t>
  </si>
  <si>
    <t>13611214</t>
  </si>
  <si>
    <t>plech ocelový hladký jakost S235JR tl 4mm tabule</t>
  </si>
  <si>
    <t>-664539270</t>
  </si>
  <si>
    <t>31,4 kg/m2</t>
  </si>
  <si>
    <t>12*31,4*(0,04*0,12)/1000 "ocelový kotevní plech P4-40x120</t>
  </si>
  <si>
    <t>14*31,4*(0,04*0,12)/1000 "ocelový kotevní plech P4-40x120</t>
  </si>
  <si>
    <t>998767101</t>
  </si>
  <si>
    <t>Přesun hmot tonážní pro zámečnické konstrukce v objektech v do 6 m</t>
  </si>
  <si>
    <t>354696648</t>
  </si>
  <si>
    <t>Přesun hmot pro zámečnické konstrukce  stanovený z hmotnosti přesunovaného materiálu vodorovná dopravní vzdálenost do 50 m v objektech výšky do 6 m</t>
  </si>
  <si>
    <t>https://podminky.urs.cz/item/CS_URS_2022_01/998767101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</si>
  <si>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</si>
  <si>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</si>
  <si>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</si>
  <si>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783801403</t>
  </si>
  <si>
    <t>Oprášení omítek před provedením nátěru</t>
  </si>
  <si>
    <t>602614261</t>
  </si>
  <si>
    <t>Příprava podkladu omítek před provedením nátěru oprášení</t>
  </si>
  <si>
    <t>https://podminky.urs.cz/item/CS_URS_2022_01/783801403</t>
  </si>
  <si>
    <t>783813101</t>
  </si>
  <si>
    <t>Penetrační syntetický nátěr hladkých betonových povrchů</t>
  </si>
  <si>
    <t>1723713092</t>
  </si>
  <si>
    <t>Penetrační nátěr omítek hladkých betonových povrchů syntetický</t>
  </si>
  <si>
    <t>https://podminky.urs.cz/item/CS_URS_2022_01/783813101</t>
  </si>
  <si>
    <t>783826605</t>
  </si>
  <si>
    <t>Hydrofobizační transparentní silikonový nátěr hladkých betonových povrchů, povrchů z desek</t>
  </si>
  <si>
    <t>1426683283</t>
  </si>
  <si>
    <t>Hydrofobizační nátěr omítek silikonový, transparentní, povrchů hladkých betonových povrchů nebo povrchů z desek na bázi dřeva (dřevovláknitých apod.)</t>
  </si>
  <si>
    <t>https://podminky.urs.cz/item/CS_URS_2022_01/783826605</t>
  </si>
  <si>
    <t xml:space="preserve">všechny pohledové plochy - ochranný nátěr </t>
  </si>
  <si>
    <t>opěrná stěna</t>
  </si>
  <si>
    <t>118,5 "meřeno z DWG - pohled od svahu</t>
  </si>
  <si>
    <t>0,5*106,4 "pohled ze strany komunikace</t>
  </si>
  <si>
    <t>0,3*106,4 "horní plocha římsy</t>
  </si>
  <si>
    <t>15,6 "vni strana</t>
  </si>
  <si>
    <t>20,6 "vně strana</t>
  </si>
  <si>
    <t>12,1 "vni strana</t>
  </si>
  <si>
    <t>16,5 "vně strana</t>
  </si>
  <si>
    <t>HZS</t>
  </si>
  <si>
    <t>Hodinové zúčtovací sazby</t>
  </si>
  <si>
    <t>HZS1292</t>
  </si>
  <si>
    <t>Hodinová zúčtovací sazba stavební dělník</t>
  </si>
  <si>
    <t>hod</t>
  </si>
  <si>
    <t>1781982738</t>
  </si>
  <si>
    <t>Hodinové zúčtovací sazby profesí HSV  zemní a pomocné práce stavební dělník</t>
  </si>
  <si>
    <t>https://podminky.urs.cz/item/CS_URS_2022_01/HZS1292</t>
  </si>
  <si>
    <t>stavební přípomoce nezahrnuté ve výkazu výměr</t>
  </si>
  <si>
    <t>8*3</t>
  </si>
  <si>
    <t>HZS1442</t>
  </si>
  <si>
    <t>Hodinová zúčtovací sazba svářeč kvalifikovaný</t>
  </si>
  <si>
    <t>-1306898252</t>
  </si>
  <si>
    <t>Hodinové zúčtovací sazby profesí HSV  provádění konstrukcí inženýrských a dopravních staveb svářeč kvalifikovaný</t>
  </si>
  <si>
    <t>https://podminky.urs.cz/item/CS_URS_2022_01/HZS1442</t>
  </si>
  <si>
    <t>svařování ocel.zábradlí</t>
  </si>
  <si>
    <t>8*7</t>
  </si>
  <si>
    <t>HZS2132</t>
  </si>
  <si>
    <t>Hodinová zúčtovací sazba zámečník odborný</t>
  </si>
  <si>
    <t>544542543</t>
  </si>
  <si>
    <t>Hodinové zúčtovací sazby profesí PSV  provádění stavebních konstrukcí zámečník odborný</t>
  </si>
  <si>
    <t>https://podminky.urs.cz/item/CS_URS_2022_01/HZS2132</t>
  </si>
  <si>
    <t>VRN</t>
  </si>
  <si>
    <t>Vedlejší rozpočtové náklady</t>
  </si>
  <si>
    <t>VRN1</t>
  </si>
  <si>
    <t>Průzkumné, geodetické a projektové práce</t>
  </si>
  <si>
    <t>013294000</t>
  </si>
  <si>
    <t>Ostatní dokumentace</t>
  </si>
  <si>
    <t>1024</t>
  </si>
  <si>
    <t>-1051223244</t>
  </si>
  <si>
    <t>https://podminky.urs.cz/item/CS_URS_2022_01/013294000</t>
  </si>
  <si>
    <t>Poznámka k položce:
pro nové ocelové zábradlí je nutno zpracovat výrobní dokumentaci</t>
  </si>
  <si>
    <t>SO 411 - Veřejné osvětlení</t>
  </si>
  <si>
    <t xml:space="preserve">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Položky označené "mm;R;X;apod." za devítimístným kódem byly vytvořeny zpracovatelem PD. Konkrétní výrobky jsou uvedeny ve vztahu k zákonu č. 134/2016 Sb., o zadávání veřejných zakázek, jako referenční !! Pokud jsou v této specifikaci uvedeny odkazy na jednotlivá obchodní jména, zvláštní označení podniků, zvláštní označení výrobků, výkonů nebo obchodních materiálů, které platí pro určitý podnik nebo organizační jednotku za příznačné, patenty a užitné vzory, umožňuje zadavatel použití i jiných technických a kvalitativně obdobných řešení. </t>
  </si>
  <si>
    <t>M - Práce a dodávky M</t>
  </si>
  <si>
    <t xml:space="preserve">    21-M - Elektromontáže</t>
  </si>
  <si>
    <t xml:space="preserve">    46-M - Zemní práce při extr.mont.pracích</t>
  </si>
  <si>
    <t>-1875407464</t>
  </si>
  <si>
    <t>Poznámka k položce:
1,9t / m3</t>
  </si>
  <si>
    <t>0,863*1,9</t>
  </si>
  <si>
    <t>Práce a dodávky M</t>
  </si>
  <si>
    <t>21-M</t>
  </si>
  <si>
    <t>Elektromontáže</t>
  </si>
  <si>
    <t>210100251</t>
  </si>
  <si>
    <t>Ukončení kabelů smršťovací záklopkou nebo páskou se zapojením bez letování žíly do 4x10 mm2</t>
  </si>
  <si>
    <t>-978698185</t>
  </si>
  <si>
    <t>Ukončení kabelů smršťovací záklopkou nebo páskou se zapojením  bez letování počtu a průřezu žil do 4 x 10 mm2</t>
  </si>
  <si>
    <t>https://podminky.urs.cz/item/CS_URS_2022_01/210100251</t>
  </si>
  <si>
    <t>210100252</t>
  </si>
  <si>
    <t>Ukončení kabelů smršťovací záklopkou nebo páskou se zapojením bez letování žíly do 4x25 mm2</t>
  </si>
  <si>
    <t>-1640561019</t>
  </si>
  <si>
    <t>Ukončení kabelů smršťovací záklopkou nebo páskou se zapojením  bez letování počtu a průřezu žil do 4 x 25 mm2</t>
  </si>
  <si>
    <t>https://podminky.urs.cz/item/CS_URS_2022_01/210100252</t>
  </si>
  <si>
    <t>218202013</t>
  </si>
  <si>
    <t>Demontáž svítidla výbojkového průmyslového nebo venkovního z výložníku</t>
  </si>
  <si>
    <t>-156524085</t>
  </si>
  <si>
    <t>Demontáž svítidel výbojkových s odpojením vodičů průmyslových nebo venkovních z výložníku</t>
  </si>
  <si>
    <t>https://podminky.urs.cz/item/CS_URS_2022_01/218202013</t>
  </si>
  <si>
    <t>210202013.mm</t>
  </si>
  <si>
    <t>Montáž svítidlo silniční LED na výložník</t>
  </si>
  <si>
    <t>531383325</t>
  </si>
  <si>
    <t>Poznámka k položce:
Opětovná montáž demontovaného svítidla</t>
  </si>
  <si>
    <t>210202016.mm</t>
  </si>
  <si>
    <t>Montáž svítidlo LED na sloupek parkový</t>
  </si>
  <si>
    <t>186449799</t>
  </si>
  <si>
    <t>Montáž svítidel LED se zapojením vodičů průmyslových nebo venkovních na sloupek parkových</t>
  </si>
  <si>
    <t>01360301</t>
  </si>
  <si>
    <t>svítidlo LED silniční</t>
  </si>
  <si>
    <t>ks</t>
  </si>
  <si>
    <t>256</t>
  </si>
  <si>
    <t>-464447464</t>
  </si>
  <si>
    <t xml:space="preserve">BARA E 1C2.20-2770-SCL2 s komunikačním modulem IRC 4 </t>
  </si>
  <si>
    <t>Poznámka k položce:
Svítidlo dle závazných standardů veřejného osvětlení města Tachov</t>
  </si>
  <si>
    <t>210204002</t>
  </si>
  <si>
    <t>Montáž stožárů osvětlení parkových ocelových</t>
  </si>
  <si>
    <t>-1676699366</t>
  </si>
  <si>
    <t>Montáž stožárů osvětlení, bez zemních prací  parkových ocelových</t>
  </si>
  <si>
    <t>https://podminky.urs.cz/item/CS_URS_2022_01/210204002</t>
  </si>
  <si>
    <t>01060055</t>
  </si>
  <si>
    <t>stožár sadový KL 6 - 133/60 včetně ochranné manžety</t>
  </si>
  <si>
    <t>343828749</t>
  </si>
  <si>
    <t>210204011</t>
  </si>
  <si>
    <t>Montáž stožárů osvětlení ocelových samostatně stojících délky do 12 m</t>
  </si>
  <si>
    <t>-1198622323</t>
  </si>
  <si>
    <t>Montáž stožárů osvětlení, bez zemních prací  ocelových samostatně stojících, délky do 12 m</t>
  </si>
  <si>
    <t>https://podminky.urs.cz/item/CS_URS_2022_01/210204011</t>
  </si>
  <si>
    <t>01060040</t>
  </si>
  <si>
    <t>stožár silniční K-8-133/89/60</t>
  </si>
  <si>
    <t>208983745</t>
  </si>
  <si>
    <t>210204011-D</t>
  </si>
  <si>
    <t>Demontáž stožárů osvětlení ocelových samostatně stojících délky do 12 m</t>
  </si>
  <si>
    <t>791046583</t>
  </si>
  <si>
    <t>Demontáž stožárů osvětlení, bez zemních prací  ocelových samostatně stojících, délky do 12 m</t>
  </si>
  <si>
    <t>https://podminky.urs.cz/item/CS_URS_2022_01/210204011-D</t>
  </si>
  <si>
    <t>210204103</t>
  </si>
  <si>
    <t>Montáž výložníků osvětlení jednoramenných sloupových hmotnosti do 35 kg</t>
  </si>
  <si>
    <t>-1602994174</t>
  </si>
  <si>
    <t>Montáž výložníků osvětlení  jednoramenných sloupových, hmotnosti do 35 kg</t>
  </si>
  <si>
    <t>https://podminky.urs.cz/item/CS_URS_2022_01/210204103</t>
  </si>
  <si>
    <t>01060057</t>
  </si>
  <si>
    <t>výložník SK1-1000</t>
  </si>
  <si>
    <t>786248375</t>
  </si>
  <si>
    <t>210204103-D</t>
  </si>
  <si>
    <t>Demontáž výložníků osvětlení jednoramenných sloupových hmotnosti do 35 kg</t>
  </si>
  <si>
    <t>2043182030</t>
  </si>
  <si>
    <t>Demontáž výložníků osvětlení  jednoramenných sloupových, hmotnosti do 35 kg</t>
  </si>
  <si>
    <t>https://podminky.urs.cz/item/CS_URS_2022_01/210204103-D</t>
  </si>
  <si>
    <t>210204201</t>
  </si>
  <si>
    <t>Montáž elektrovýzbroje stožárů osvětlení 1 okruh</t>
  </si>
  <si>
    <t>-746952865</t>
  </si>
  <si>
    <t>Montáž elektrovýzbroje stožárů osvětlení  1 okruh</t>
  </si>
  <si>
    <t>https://podminky.urs.cz/item/CS_URS_2022_01/210204201</t>
  </si>
  <si>
    <t>01060767</t>
  </si>
  <si>
    <t>stožárová svorkovnice EK 220, 1 pojistka</t>
  </si>
  <si>
    <t>44689642</t>
  </si>
  <si>
    <t>-635311948</t>
  </si>
  <si>
    <t>01060764</t>
  </si>
  <si>
    <t>stožárová svorkovnice odbočovací, 1 pojistka</t>
  </si>
  <si>
    <t>75851271</t>
  </si>
  <si>
    <t>stožárová svorkovnice odbočovací SV - A - 9.35.4, 1 pojistka</t>
  </si>
  <si>
    <t>210204201-D</t>
  </si>
  <si>
    <t>Demontáž elektrovýzbroje stožárů osvětlení 1 okruh</t>
  </si>
  <si>
    <t>-105447483</t>
  </si>
  <si>
    <t>Demontáž elektrovýzbroje stožárů osvětlení  1 okruh</t>
  </si>
  <si>
    <t>https://podminky.urs.cz/item/CS_URS_2022_01/210204201-D</t>
  </si>
  <si>
    <t>210220022</t>
  </si>
  <si>
    <t>Montáž uzemňovacího vedení vodičů FeZn pomocí svorek v zemi drátem do 10 mm ve městské zástavbě</t>
  </si>
  <si>
    <t>-1799200137</t>
  </si>
  <si>
    <t>Montáž uzemňovacího vedení s upevněním, propojením a připojením pomocí svorek  v zemi s izolací spojů vodičů FeZn drátem nebo lanem průměru do 10 mm v městské zástavbě</t>
  </si>
  <si>
    <t>https://podminky.urs.cz/item/CS_URS_2022_01/210220022</t>
  </si>
  <si>
    <t>35441073</t>
  </si>
  <si>
    <t>drát D 10mm FeZn</t>
  </si>
  <si>
    <t>128</t>
  </si>
  <si>
    <t>-56937555</t>
  </si>
  <si>
    <t>Poznámka k položce:
0,62kg/m</t>
  </si>
  <si>
    <t>65*0,62</t>
  </si>
  <si>
    <t>210220301</t>
  </si>
  <si>
    <t>Montáž svorek hromosvodných se 2 šrouby</t>
  </si>
  <si>
    <t>-187775113</t>
  </si>
  <si>
    <t>Montáž hromosvodného vedení  svorek se 2 šrouby</t>
  </si>
  <si>
    <t>https://podminky.urs.cz/item/CS_URS_2022_01/210220301</t>
  </si>
  <si>
    <t>35441885</t>
  </si>
  <si>
    <t>svorka spojovací pro lano D 8-10mm</t>
  </si>
  <si>
    <t>642802377</t>
  </si>
  <si>
    <t>-953324662</t>
  </si>
  <si>
    <t>35441895</t>
  </si>
  <si>
    <t>svorka připojovací k připojení kovových částí</t>
  </si>
  <si>
    <t>-1343352144</t>
  </si>
  <si>
    <t>210812011</t>
  </si>
  <si>
    <t>Montáž kabel Cu plný kulatý do 1 kV 3x1,5 až 6 mm2 uložený volně nebo v liště (např. CYKY)</t>
  </si>
  <si>
    <t>-905775658</t>
  </si>
  <si>
    <t>Montáž izolovaných kabelů měděných do 1 kV bez ukončení plných a kulatých (např. CYKY, CHKE-R) uložených volně nebo v liště počtu a průřezu žil 3x1,5 až 6 mm2</t>
  </si>
  <si>
    <t>https://podminky.urs.cz/item/CS_URS_2022_01/210812011</t>
  </si>
  <si>
    <t>34111030</t>
  </si>
  <si>
    <t>kabel silový s Cu jádrem 1kV 3x1,5mm2 (CYKY)</t>
  </si>
  <si>
    <t>1815870460</t>
  </si>
  <si>
    <t>20*1,15 'Přepočtené koeficientem množství</t>
  </si>
  <si>
    <t>210812033</t>
  </si>
  <si>
    <t>Montáž kabel Cu plný kulatý do 1 kV 4x6 až 10 mm2 uložený volně nebo v liště (např. CYKY)</t>
  </si>
  <si>
    <t>1280058458</t>
  </si>
  <si>
    <t>Montáž izolovaných kabelů měděných do 1 kV bez ukončení plných a kulatých (např. CYKY, CHKE-R) uložených volně nebo v liště počtu a průřezu žil 4x6 až 10 mm2</t>
  </si>
  <si>
    <t>https://podminky.urs.cz/item/CS_URS_2022_01/210812033</t>
  </si>
  <si>
    <t>34111076</t>
  </si>
  <si>
    <t>kabel silový s Cu jádrem 1kV 4x10mm2 (CYKY)</t>
  </si>
  <si>
    <t>1178388760</t>
  </si>
  <si>
    <t>65*1,15 'Přepočtené koeficientem množství</t>
  </si>
  <si>
    <t>210902012</t>
  </si>
  <si>
    <t>Montáž kabelu Al do 1 kV plný kulatý průřezu 4x25 mm2 uložených volně (např. AYKY)</t>
  </si>
  <si>
    <t>-561616779</t>
  </si>
  <si>
    <t>Montáž izolovaných kabelů hliníkových do 1 kV bez ukončení plných nebo laněných kulatých (např. AYKY) uložených volně počtu a průřezu žil 4x25 mm2</t>
  </si>
  <si>
    <t>https://podminky.urs.cz/item/CS_URS_2022_01/210902012</t>
  </si>
  <si>
    <t>Poznámka k položce:
Opětovná montáž odkrytého kabelu</t>
  </si>
  <si>
    <t>218902012</t>
  </si>
  <si>
    <t>Demontáž kabelů Al do 1 kV plných nebo laněných kulatých žíly 4x25 mm2 (např. AYKY) bez odpojení vodičů uložených volně</t>
  </si>
  <si>
    <t>-1809450151</t>
  </si>
  <si>
    <t>Demontáž izolovaných kabelů hliníkových do 1 kV bez odpojení vodičů plných nebo laněných kulatých (např. AYKY) uložených volně počtu a průřezu žil 4x25 mm2</t>
  </si>
  <si>
    <t>https://podminky.urs.cz/item/CS_URS_2022_01/218902012</t>
  </si>
  <si>
    <t>46-M</t>
  </si>
  <si>
    <t>Zemní práce při extr.mont.pracích</t>
  </si>
  <si>
    <t>460010024</t>
  </si>
  <si>
    <t>Vytyčení trasy vedení kabelového podzemního v zastavěném prostoru</t>
  </si>
  <si>
    <t>km</t>
  </si>
  <si>
    <t>-956297754</t>
  </si>
  <si>
    <t>Vytyčení trasy  vedení kabelového (podzemního) v zastavěném prostoru</t>
  </si>
  <si>
    <t>https://podminky.urs.cz/item/CS_URS_2022_01/460010024</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</si>
  <si>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</si>
  <si>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460070753</t>
  </si>
  <si>
    <t>Hloubení nezapažených jam pro ostatní konstrukce ručně v hornině tř 3</t>
  </si>
  <si>
    <t>-49646014</t>
  </si>
  <si>
    <t>Hloubení nezapažených jam ručně pro ostatní konstrukce  s přemístěním výkopku do vzdálenosti 3 m od okraje jámy nebo naložením na dopravní prostředek, včetně zásypu, zhutnění a urovnání povrchu ostatních konstrukcí, v hornině třídy 3</t>
  </si>
  <si>
    <t>https://podminky.urs.cz/item/CS_URS_2022_01/460070753</t>
  </si>
  <si>
    <t xml:space="preserve">Poznámka k souboru cen:
1. Ceny hloubení jam ručně v hornině třídy 6 a 7 jsou stanoveny za použití pneumatického kladiva. </t>
  </si>
  <si>
    <t>0,6*0,6*0,9+0,7*0,7*1,1</t>
  </si>
  <si>
    <t>460080012</t>
  </si>
  <si>
    <t>Základové konstrukce z monolitického betonu C 8/10 bez bednění</t>
  </si>
  <si>
    <t>-1685122001</t>
  </si>
  <si>
    <t>Základové konstrukce  základ bez bednění do rostlé zeminy z monolitického betonu tř. C 8/10</t>
  </si>
  <si>
    <t>https://podminky.urs.cz/item/CS_URS_2022_01/460080012</t>
  </si>
  <si>
    <t>(0,6*0,6*0,9-0,1*0,1*3,14*0,8)+(0,7*0,7*1,1-0,15*0,15*3,14*1)</t>
  </si>
  <si>
    <t>460150163</t>
  </si>
  <si>
    <t>Hloubení kabelových zapažených i nezapažených rýh ručně š 35 cm, hl 80 cm, v hornině tř 3</t>
  </si>
  <si>
    <t>1960719586</t>
  </si>
  <si>
    <t>Hloubení zapažených i nezapažených kabelových rýh ručně včetně urovnání dna s přemístěním výkopku do vzdálenosti 3 m od okraje jámy nebo naložením na dopravní prostředek šířky 35 cm, hloubky 80 cm, v hornině třídy 3</t>
  </si>
  <si>
    <t>https://podminky.urs.cz/item/CS_URS_2022_01/460150163</t>
  </si>
  <si>
    <t xml:space="preserve">Poznámka k souboru cen:
1. Ceny hloubení rýh v hornině třídy 6 a 7 se oceňují cenami souboru cen 460 20- . Hloubení nezapažených kabelových rýh strojně. </t>
  </si>
  <si>
    <t>460421182</t>
  </si>
  <si>
    <t>Lože kabelů z písku nebo štěrkopísku tl 10 cm nad kabel, kryté plastovou folií, š lože do 50 cm</t>
  </si>
  <si>
    <t>-1944755127</t>
  </si>
  <si>
    <t>Kabelové lože včetně podsypu, zhutnění a urovnání povrchu  z písku nebo štěrkopísku tloušťky 10 cm nad kabel zakryté plastovou fólií, šířky lože přes 25 do 50 cm</t>
  </si>
  <si>
    <t>https://podminky.urs.cz/item/CS_URS_2022_01/460421182</t>
  </si>
  <si>
    <t xml:space="preserve">Poznámka k souboru cen:
1. V cenách -1021 až -1072, -1121 až -1172 a -1221 až -1272 nejsou započteny náklady na dodávku betonových a plastových desek. Tato dodávka se oceňuje ve specifikaci. </t>
  </si>
  <si>
    <t>460661512</t>
  </si>
  <si>
    <t>Kabelové lože z písku pro kabely nn kryté plastovou fólií š lože přes 25 do 50 cm</t>
  </si>
  <si>
    <t>312625123</t>
  </si>
  <si>
    <t>Kabelové lože z písku včetně podsypu, zhutnění a urovnání povrchu pro kabely nn zakryté plastovou fólií, šířky přes 25 do 50 cm</t>
  </si>
  <si>
    <t>https://podminky.urs.cz/item/CS_URS_2022_01/460661512</t>
  </si>
  <si>
    <t>460520164</t>
  </si>
  <si>
    <t>Montáž trubek ochranných plastových tuhých D do 110 mm uložených do rýhy</t>
  </si>
  <si>
    <t>1355855895</t>
  </si>
  <si>
    <t>Montáž trubek ochranných uložených volně do rýhy plastových tuhých,vnitřního průměru přes 90 do 110 mm</t>
  </si>
  <si>
    <t>https://podminky.urs.cz/item/CS_URS_2022_01/460520164</t>
  </si>
  <si>
    <t>34571365</t>
  </si>
  <si>
    <t>trubka elektroinstalační HDPE tuhá dvouplášťová korugovaná D 94/110mm</t>
  </si>
  <si>
    <t>-427866509</t>
  </si>
  <si>
    <t>460520172</t>
  </si>
  <si>
    <t>Montáž trubek ochranných plastových ohebných do 50 mm uložených do rýhy</t>
  </si>
  <si>
    <t>787112941</t>
  </si>
  <si>
    <t>Montáž trubek ochranných uložených volně do rýhy plastových ohebných, vnitřního průměru přes 32 do 50 mm</t>
  </si>
  <si>
    <t>https://podminky.urs.cz/item/CS_URS_2022_01/460520172</t>
  </si>
  <si>
    <t>34571351</t>
  </si>
  <si>
    <t>trubka elektroinstalační ohebná dvouplášťová korugovaná (chránička) D 41/50mm, HDPE+LDPE</t>
  </si>
  <si>
    <t>1766478431</t>
  </si>
  <si>
    <t>460560163</t>
  </si>
  <si>
    <t>Zásyp rýh ručně šířky 35 cm, hloubky 80 cm, z horniny třídy 3</t>
  </si>
  <si>
    <t>-1232127150</t>
  </si>
  <si>
    <t>Zásyp kabelových rýh ručně s uložením výkopku ve vrstvách včetně zhutnění a urovnání povrchu šířky 35 cm hloubky 80 cm, v hornině třídy 3</t>
  </si>
  <si>
    <t>https://podminky.urs.cz/item/CS_URS_2022_01/460560163</t>
  </si>
  <si>
    <t>460600023</t>
  </si>
  <si>
    <t>Vodorovné přemístění horniny jakékoliv třídy do 1000 m</t>
  </si>
  <si>
    <t>-186072343</t>
  </si>
  <si>
    <t>Přemístění (odvoz) horniny, suti a vybouraných hmot  vodorovné přemístění horniny včetně složení, bez naložení a rozprostření jakékoliv třídy, na vzdálenost přes 500 do 1000 m</t>
  </si>
  <si>
    <t>https://podminky.urs.cz/item/CS_URS_2022_01/460600023</t>
  </si>
  <si>
    <t xml:space="preserve">Poznámka k souboru cen:
1. V cenách -0021 až -0031 nejsou započteny místní poplatky za uložení výkopku na řízenou skládku. 2. V cenách -0041 až -0071 nejsou započteny poplatky za uložení suti na řízenou skládku a recyklaci. </t>
  </si>
  <si>
    <t>460600031</t>
  </si>
  <si>
    <t>Příplatek k vodorovnému přemístění horniny za každých dalších 1000 m</t>
  </si>
  <si>
    <t>1014948388</t>
  </si>
  <si>
    <t>Přemístění (odvoz) horniny, suti a vybouraných hmot  vodorovné přemístění horniny včetně složení, bez naložení a rozprostření jakékoliv třídy, na vzdálenost Příplatek k ceně -0023 za každých dalších i započatých 1000 m</t>
  </si>
  <si>
    <t>https://podminky.urs.cz/item/CS_URS_2022_01/460600031</t>
  </si>
  <si>
    <t>HZS2221</t>
  </si>
  <si>
    <t>Hodinová zúčtovací sazba elektrikář</t>
  </si>
  <si>
    <t>1527910294</t>
  </si>
  <si>
    <t>Hodinové zúčtovací sazby profesí PSV  provádění stavebních instalací elektrikář</t>
  </si>
  <si>
    <t>https://podminky.urs.cz/item/CS_URS_2022_01/HZS2221</t>
  </si>
  <si>
    <t>Poznámka k položce:
Práce mimo položky, koordinace, vypínání</t>
  </si>
  <si>
    <t>HZS4212</t>
  </si>
  <si>
    <t>Hodinová zúčtovací sazba revizní technik specialista</t>
  </si>
  <si>
    <t>-344224110</t>
  </si>
  <si>
    <t>Hodinové zúčtovací sazby ostatních profesí  revizní a kontrolní činnost revizní technik specialista</t>
  </si>
  <si>
    <t>https://podminky.urs.cz/item/CS_URS_2022_01/HZS4212</t>
  </si>
  <si>
    <t>Poznámka k položce:
Výchozí revize</t>
  </si>
  <si>
    <t>HZS4221</t>
  </si>
  <si>
    <t>Hodinová zúčtovací sazba geodet</t>
  </si>
  <si>
    <t>-268948373</t>
  </si>
  <si>
    <t>Hodinové zúčtovací sazby ostatních profesí  revizní a kontrolní činnost geodet</t>
  </si>
  <si>
    <t>https://podminky.urs.cz/item/CS_URS_2022_01/HZS4221</t>
  </si>
  <si>
    <t>Poznámka k položce:
Zaměření skutečného provedení, vyhotovení dokumentace</t>
  </si>
  <si>
    <t>VON - Vedlejší a ostatní náklady</t>
  </si>
  <si>
    <t>HSV - HSV</t>
  </si>
  <si>
    <t xml:space="preserve">    011114000 - </t>
  </si>
  <si>
    <t xml:space="preserve">    VRN3 - Zařízení staveniště</t>
  </si>
  <si>
    <t xml:space="preserve">    VRN5 - Finanční náklady</t>
  </si>
  <si>
    <t>011114000</t>
  </si>
  <si>
    <t>011002000</t>
  </si>
  <si>
    <t>Průzkumné práce</t>
  </si>
  <si>
    <t>…</t>
  </si>
  <si>
    <t>137439172</t>
  </si>
  <si>
    <t>https://podminky.urs.cz/item/CS_URS_2022_01/011002000</t>
  </si>
  <si>
    <t>Inženýrsko-geologický průzkum</t>
  </si>
  <si>
    <t>1340292096</t>
  </si>
  <si>
    <t>https://podminky.urs.cz/item/CS_URS_2022_01/011114000</t>
  </si>
  <si>
    <t>012002000</t>
  </si>
  <si>
    <t>Geodetické práce</t>
  </si>
  <si>
    <t>-1278171041</t>
  </si>
  <si>
    <t>https://podminky.urs.cz/item/CS_URS_2022_01/012002000</t>
  </si>
  <si>
    <t>013254000</t>
  </si>
  <si>
    <t>Dokumentace skutečného provedení stavby</t>
  </si>
  <si>
    <t>320315971</t>
  </si>
  <si>
    <t>https://podminky.urs.cz/item/CS_URS_2022_01/013254000</t>
  </si>
  <si>
    <t>VRN3</t>
  </si>
  <si>
    <t>Zařízení staveniště</t>
  </si>
  <si>
    <t>030001000</t>
  </si>
  <si>
    <t>845458532</t>
  </si>
  <si>
    <t>https://podminky.urs.cz/item/CS_URS_2022_01/030001000</t>
  </si>
  <si>
    <t>034503000</t>
  </si>
  <si>
    <t>Informační tabule na staveništi</t>
  </si>
  <si>
    <t>-2024222738</t>
  </si>
  <si>
    <t>https://podminky.urs.cz/item/CS_URS_2022_01/034503000</t>
  </si>
  <si>
    <t>VRN5</t>
  </si>
  <si>
    <t>Finanční náklady</t>
  </si>
  <si>
    <t>050001000</t>
  </si>
  <si>
    <t>-359418093</t>
  </si>
  <si>
    <t>https://podminky.urs.cz/item/CS_URS_2022_01/050001000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</si>
</sst>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0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4" xfId="0" applyNumberFormat="1" applyFont="1" applyBorder="1" applyAlignment="1" applyProtection="1">
      <alignment horizontal="right" vertical="center"/>
      <protection/>
    </xf>
    <xf numFmtId="4" fontId="17" fillId="0" borderId="0" xfId="0" applyNumberFormat="1" applyFont="1" applyBorder="1" applyAlignment="1" applyProtection="1">
      <alignment horizontal="righ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4" fontId="2" fillId="0" borderId="0" xfId="0" applyNumberFormat="1" applyFont="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4" fontId="34" fillId="0" borderId="12" xfId="0" applyNumberFormat="1" applyFont="1" applyBorder="1" applyAlignment="1" applyProtection="1">
      <alignment/>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4" fontId="9" fillId="0" borderId="0" xfId="0" applyNumberFormat="1"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4" fontId="25" fillId="0" borderId="0" xfId="0" applyNumberFormat="1" applyFont="1" applyBorder="1" applyAlignment="1" applyProtection="1">
      <alignment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horizontal="left" vertical="center"/>
      <protection/>
    </xf>
    <xf numFmtId="0" fontId="39" fillId="0" borderId="0" xfId="20" applyFont="1" applyAlignment="1" applyProtection="1">
      <alignment vertical="center" wrapText="1"/>
      <protection/>
    </xf>
    <xf numFmtId="0" fontId="40"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41" fillId="0" borderId="22" xfId="0" applyFont="1" applyBorder="1" applyAlignment="1" applyProtection="1">
      <alignment horizontal="center" vertical="center"/>
      <protection/>
    </xf>
    <xf numFmtId="49" fontId="41" fillId="0" borderId="22" xfId="0" applyNumberFormat="1" applyFont="1" applyBorder="1" applyAlignment="1" applyProtection="1">
      <alignment horizontal="left" vertical="center" wrapText="1"/>
      <protection/>
    </xf>
    <xf numFmtId="0" fontId="41" fillId="0" borderId="22" xfId="0" applyFont="1" applyBorder="1" applyAlignment="1" applyProtection="1">
      <alignment horizontal="left" vertical="center" wrapText="1"/>
      <protection/>
    </xf>
    <xf numFmtId="0" fontId="41" fillId="0" borderId="22" xfId="0" applyFont="1" applyBorder="1" applyAlignment="1" applyProtection="1">
      <alignment horizontal="center" vertical="center" wrapText="1"/>
      <protection/>
    </xf>
    <xf numFmtId="167" fontId="41" fillId="0" borderId="22" xfId="0" applyNumberFormat="1" applyFont="1" applyBorder="1" applyAlignment="1" applyProtection="1">
      <alignment vertical="center"/>
      <protection/>
    </xf>
    <xf numFmtId="4" fontId="41" fillId="2" borderId="22" xfId="0" applyNumberFormat="1" applyFont="1" applyFill="1" applyBorder="1" applyAlignment="1" applyProtection="1">
      <alignment vertical="center"/>
      <protection locked="0"/>
    </xf>
    <xf numFmtId="0" fontId="42" fillId="0" borderId="22" xfId="0" applyFont="1" applyBorder="1" applyAlignment="1" applyProtection="1">
      <alignment vertical="center"/>
      <protection/>
    </xf>
    <xf numFmtId="4" fontId="41" fillId="0" borderId="22" xfId="0" applyNumberFormat="1" applyFont="1" applyBorder="1" applyAlignment="1" applyProtection="1">
      <alignment vertical="center"/>
      <protection/>
    </xf>
    <xf numFmtId="0" fontId="42" fillId="0" borderId="3" xfId="0" applyFont="1" applyBorder="1" applyAlignment="1">
      <alignment vertical="center"/>
    </xf>
    <xf numFmtId="0" fontId="41" fillId="2" borderId="14" xfId="0" applyFont="1" applyFill="1" applyBorder="1" applyAlignment="1" applyProtection="1">
      <alignment horizontal="lef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3106123" TargetMode="External" /><Relationship Id="rId2" Type="http://schemas.openxmlformats.org/officeDocument/2006/relationships/hyperlink" Target="https://podminky.urs.cz/item/CS_URS_2022_01/113107322" TargetMode="External" /><Relationship Id="rId3" Type="http://schemas.openxmlformats.org/officeDocument/2006/relationships/hyperlink" Target="https://podminky.urs.cz/item/CS_URS_2022_01/113107323" TargetMode="External" /><Relationship Id="rId4" Type="http://schemas.openxmlformats.org/officeDocument/2006/relationships/hyperlink" Target="https://podminky.urs.cz/item/CS_URS_2022_01/113107330" TargetMode="External" /><Relationship Id="rId5" Type="http://schemas.openxmlformats.org/officeDocument/2006/relationships/hyperlink" Target="https://podminky.urs.cz/item/CS_URS_2022_01/113107341" TargetMode="External" /><Relationship Id="rId6" Type="http://schemas.openxmlformats.org/officeDocument/2006/relationships/hyperlink" Target="https://podminky.urs.cz/item/CS_URS_2022_01/113107342" TargetMode="External" /><Relationship Id="rId7" Type="http://schemas.openxmlformats.org/officeDocument/2006/relationships/hyperlink" Target="https://podminky.urs.cz/item/CS_URS_2022_01/113107423" TargetMode="External" /><Relationship Id="rId8" Type="http://schemas.openxmlformats.org/officeDocument/2006/relationships/hyperlink" Target="https://podminky.urs.cz/item/CS_URS_2022_01/113107442" TargetMode="External" /><Relationship Id="rId9" Type="http://schemas.openxmlformats.org/officeDocument/2006/relationships/hyperlink" Target="https://podminky.urs.cz/item/CS_URS_2022_01/113201112" TargetMode="External" /><Relationship Id="rId10" Type="http://schemas.openxmlformats.org/officeDocument/2006/relationships/hyperlink" Target="https://podminky.urs.cz/item/CS_URS_2022_01/113202111" TargetMode="External" /><Relationship Id="rId11" Type="http://schemas.openxmlformats.org/officeDocument/2006/relationships/hyperlink" Target="https://podminky.urs.cz/item/CS_URS_2022_01/113204111" TargetMode="External" /><Relationship Id="rId12" Type="http://schemas.openxmlformats.org/officeDocument/2006/relationships/hyperlink" Target="https://podminky.urs.cz/item/CS_URS_2022_01/122211101" TargetMode="External" /><Relationship Id="rId13" Type="http://schemas.openxmlformats.org/officeDocument/2006/relationships/hyperlink" Target="https://podminky.urs.cz/item/CS_URS_2022_01/122702119" TargetMode="External" /><Relationship Id="rId14" Type="http://schemas.openxmlformats.org/officeDocument/2006/relationships/hyperlink" Target="https://podminky.urs.cz/item/CS_URS_2022_01/132212221" TargetMode="External" /><Relationship Id="rId15" Type="http://schemas.openxmlformats.org/officeDocument/2006/relationships/hyperlink" Target="https://podminky.urs.cz/item/CS_URS_2022_01/162751117" TargetMode="External" /><Relationship Id="rId16" Type="http://schemas.openxmlformats.org/officeDocument/2006/relationships/hyperlink" Target="https://podminky.urs.cz/item/CS_URS_2022_01/162751119" TargetMode="External" /><Relationship Id="rId17" Type="http://schemas.openxmlformats.org/officeDocument/2006/relationships/hyperlink" Target="https://podminky.urs.cz/item/CS_URS_2022_01/162751117" TargetMode="External" /><Relationship Id="rId18" Type="http://schemas.openxmlformats.org/officeDocument/2006/relationships/hyperlink" Target="https://podminky.urs.cz/item/CS_URS_2022_01/162751119" TargetMode="External" /><Relationship Id="rId19" Type="http://schemas.openxmlformats.org/officeDocument/2006/relationships/hyperlink" Target="https://podminky.urs.cz/item/CS_URS_2022_01/167103101" TargetMode="External" /><Relationship Id="rId20" Type="http://schemas.openxmlformats.org/officeDocument/2006/relationships/hyperlink" Target="https://podminky.urs.cz/item/CS_URS_2022_01/171201221" TargetMode="External" /><Relationship Id="rId21" Type="http://schemas.openxmlformats.org/officeDocument/2006/relationships/hyperlink" Target="https://podminky.urs.cz/item/CS_URS_2022_01/171251101" TargetMode="External" /><Relationship Id="rId22" Type="http://schemas.openxmlformats.org/officeDocument/2006/relationships/hyperlink" Target="https://podminky.urs.cz/item/CS_URS_2022_01/171251201" TargetMode="External" /><Relationship Id="rId23" Type="http://schemas.openxmlformats.org/officeDocument/2006/relationships/hyperlink" Target="https://podminky.urs.cz/item/CS_URS_2022_01/175111101" TargetMode="External" /><Relationship Id="rId24" Type="http://schemas.openxmlformats.org/officeDocument/2006/relationships/hyperlink" Target="https://podminky.urs.cz/item/CS_URS_2022_01/175111109" TargetMode="External" /><Relationship Id="rId25" Type="http://schemas.openxmlformats.org/officeDocument/2006/relationships/hyperlink" Target="https://podminky.urs.cz/item/CS_URS_2022_01/181311103" TargetMode="External" /><Relationship Id="rId26" Type="http://schemas.openxmlformats.org/officeDocument/2006/relationships/hyperlink" Target="https://podminky.urs.cz/item/CS_URS_2022_01/181411131" TargetMode="External" /><Relationship Id="rId27" Type="http://schemas.openxmlformats.org/officeDocument/2006/relationships/hyperlink" Target="https://podminky.urs.cz/item/CS_URS_2022_01/182311123" TargetMode="External" /><Relationship Id="rId28" Type="http://schemas.openxmlformats.org/officeDocument/2006/relationships/hyperlink" Target="https://podminky.urs.cz/item/CS_URS_2022_01/181411132" TargetMode="External" /><Relationship Id="rId29" Type="http://schemas.openxmlformats.org/officeDocument/2006/relationships/hyperlink" Target="https://podminky.urs.cz/item/CS_URS_2022_01/181951111" TargetMode="External" /><Relationship Id="rId30" Type="http://schemas.openxmlformats.org/officeDocument/2006/relationships/hyperlink" Target="https://podminky.urs.cz/item/CS_URS_2022_01/181951112" TargetMode="External" /><Relationship Id="rId31" Type="http://schemas.openxmlformats.org/officeDocument/2006/relationships/hyperlink" Target="https://podminky.urs.cz/item/CS_URS_2022_01/182251101" TargetMode="External" /><Relationship Id="rId32" Type="http://schemas.openxmlformats.org/officeDocument/2006/relationships/hyperlink" Target="https://podminky.urs.cz/item/CS_URS_2022_01/122702119" TargetMode="External" /><Relationship Id="rId33" Type="http://schemas.openxmlformats.org/officeDocument/2006/relationships/hyperlink" Target="https://podminky.urs.cz/item/CS_URS_2022_01/564851111" TargetMode="External" /><Relationship Id="rId34" Type="http://schemas.openxmlformats.org/officeDocument/2006/relationships/hyperlink" Target="https://podminky.urs.cz/item/CS_URS_2022_01/564851111" TargetMode="External" /><Relationship Id="rId35" Type="http://schemas.openxmlformats.org/officeDocument/2006/relationships/hyperlink" Target="https://podminky.urs.cz/item/CS_URS_2022_01/564851111" TargetMode="External" /><Relationship Id="rId36" Type="http://schemas.openxmlformats.org/officeDocument/2006/relationships/hyperlink" Target="https://podminky.urs.cz/item/CS_URS_2022_01/564952111" TargetMode="External" /><Relationship Id="rId37" Type="http://schemas.openxmlformats.org/officeDocument/2006/relationships/hyperlink" Target="https://podminky.urs.cz/item/CS_URS_2022_01/565145111" TargetMode="External" /><Relationship Id="rId38" Type="http://schemas.openxmlformats.org/officeDocument/2006/relationships/hyperlink" Target="https://podminky.urs.cz/item/CS_URS_2022_01/565145111" TargetMode="External" /><Relationship Id="rId39" Type="http://schemas.openxmlformats.org/officeDocument/2006/relationships/hyperlink" Target="https://podminky.urs.cz/item/CS_URS_2022_01/566901132" TargetMode="External" /><Relationship Id="rId40" Type="http://schemas.openxmlformats.org/officeDocument/2006/relationships/hyperlink" Target="https://podminky.urs.cz/item/CS_URS_2022_01/566901133" TargetMode="External" /><Relationship Id="rId41" Type="http://schemas.openxmlformats.org/officeDocument/2006/relationships/hyperlink" Target="https://podminky.urs.cz/item/CS_URS_2022_01/573211107" TargetMode="External" /><Relationship Id="rId42" Type="http://schemas.openxmlformats.org/officeDocument/2006/relationships/hyperlink" Target="https://podminky.urs.cz/item/CS_URS_2022_01/573211107" TargetMode="External" /><Relationship Id="rId43" Type="http://schemas.openxmlformats.org/officeDocument/2006/relationships/hyperlink" Target="https://podminky.urs.cz/item/CS_URS_2022_01/573211107" TargetMode="External" /><Relationship Id="rId44" Type="http://schemas.openxmlformats.org/officeDocument/2006/relationships/hyperlink" Target="https://podminky.urs.cz/item/CS_URS_2022_01/573211107" TargetMode="External" /><Relationship Id="rId45" Type="http://schemas.openxmlformats.org/officeDocument/2006/relationships/hyperlink" Target="https://podminky.urs.cz/item/CS_URS_2022_01/577133111" TargetMode="External" /><Relationship Id="rId46" Type="http://schemas.openxmlformats.org/officeDocument/2006/relationships/hyperlink" Target="https://podminky.urs.cz/item/CS_URS_2022_01/577133111" TargetMode="External" /><Relationship Id="rId47" Type="http://schemas.openxmlformats.org/officeDocument/2006/relationships/hyperlink" Target="https://podminky.urs.cz/item/CS_URS_2022_01/577134211" TargetMode="External" /><Relationship Id="rId48" Type="http://schemas.openxmlformats.org/officeDocument/2006/relationships/hyperlink" Target="https://podminky.urs.cz/item/CS_URS_2022_01/577134211" TargetMode="External" /><Relationship Id="rId49" Type="http://schemas.openxmlformats.org/officeDocument/2006/relationships/hyperlink" Target="https://podminky.urs.cz/item/CS_URS_2022_01/577155112" TargetMode="External" /><Relationship Id="rId50" Type="http://schemas.openxmlformats.org/officeDocument/2006/relationships/hyperlink" Target="https://podminky.urs.cz/item/CS_URS_2022_01/577155112" TargetMode="External" /><Relationship Id="rId51" Type="http://schemas.openxmlformats.org/officeDocument/2006/relationships/hyperlink" Target="https://podminky.urs.cz/item/CS_URS_2022_01/596211110" TargetMode="External" /><Relationship Id="rId52" Type="http://schemas.openxmlformats.org/officeDocument/2006/relationships/hyperlink" Target="https://podminky.urs.cz/item/CS_URS_2022_01/596211110" TargetMode="External" /><Relationship Id="rId53" Type="http://schemas.openxmlformats.org/officeDocument/2006/relationships/hyperlink" Target="https://podminky.urs.cz/item/CS_URS_2022_01/890411811" TargetMode="External" /><Relationship Id="rId54" Type="http://schemas.openxmlformats.org/officeDocument/2006/relationships/hyperlink" Target="https://podminky.urs.cz/item/CS_URS_2022_01/914111111" TargetMode="External" /><Relationship Id="rId55" Type="http://schemas.openxmlformats.org/officeDocument/2006/relationships/hyperlink" Target="https://podminky.urs.cz/item/CS_URS_2022_01/914511112" TargetMode="External" /><Relationship Id="rId56" Type="http://schemas.openxmlformats.org/officeDocument/2006/relationships/hyperlink" Target="https://podminky.urs.cz/item/CS_URS_2022_01/916111123" TargetMode="External" /><Relationship Id="rId57" Type="http://schemas.openxmlformats.org/officeDocument/2006/relationships/hyperlink" Target="https://podminky.urs.cz/item/CS_URS_2022_01/916241213" TargetMode="External" /><Relationship Id="rId58" Type="http://schemas.openxmlformats.org/officeDocument/2006/relationships/hyperlink" Target="https://podminky.urs.cz/item/CS_URS_2022_01/916331112" TargetMode="External" /><Relationship Id="rId59" Type="http://schemas.openxmlformats.org/officeDocument/2006/relationships/hyperlink" Target="https://podminky.urs.cz/item/CS_URS_2022_01/916991121" TargetMode="External" /><Relationship Id="rId60" Type="http://schemas.openxmlformats.org/officeDocument/2006/relationships/hyperlink" Target="https://podminky.urs.cz/item/CS_URS_2022_01/919731122" TargetMode="External" /><Relationship Id="rId61" Type="http://schemas.openxmlformats.org/officeDocument/2006/relationships/hyperlink" Target="https://podminky.urs.cz/item/CS_URS_2022_01/919732211" TargetMode="External" /><Relationship Id="rId62" Type="http://schemas.openxmlformats.org/officeDocument/2006/relationships/hyperlink" Target="https://podminky.urs.cz/item/CS_URS_2022_01/919735111" TargetMode="External" /><Relationship Id="rId63" Type="http://schemas.openxmlformats.org/officeDocument/2006/relationships/hyperlink" Target="https://podminky.urs.cz/item/CS_URS_2022_01/919735112" TargetMode="External" /><Relationship Id="rId64" Type="http://schemas.openxmlformats.org/officeDocument/2006/relationships/hyperlink" Target="https://podminky.urs.cz/item/CS_URS_2022_01/966006132" TargetMode="External" /><Relationship Id="rId65" Type="http://schemas.openxmlformats.org/officeDocument/2006/relationships/hyperlink" Target="https://podminky.urs.cz/item/CS_URS_2022_01/966006211" TargetMode="External" /><Relationship Id="rId66" Type="http://schemas.openxmlformats.org/officeDocument/2006/relationships/hyperlink" Target="https://podminky.urs.cz/item/CS_URS_2022_01/966006221" TargetMode="External" /><Relationship Id="rId67" Type="http://schemas.openxmlformats.org/officeDocument/2006/relationships/hyperlink" Target="https://podminky.urs.cz/item/CS_URS_2022_01/979024443" TargetMode="External" /><Relationship Id="rId68" Type="http://schemas.openxmlformats.org/officeDocument/2006/relationships/hyperlink" Target="https://podminky.urs.cz/item/CS_URS_2022_01/979054441" TargetMode="External" /><Relationship Id="rId69" Type="http://schemas.openxmlformats.org/officeDocument/2006/relationships/hyperlink" Target="https://podminky.urs.cz/item/CS_URS_2022_01/997221551" TargetMode="External" /><Relationship Id="rId70" Type="http://schemas.openxmlformats.org/officeDocument/2006/relationships/hyperlink" Target="https://podminky.urs.cz/item/CS_URS_2022_01/997221559" TargetMode="External" /><Relationship Id="rId71" Type="http://schemas.openxmlformats.org/officeDocument/2006/relationships/hyperlink" Target="https://podminky.urs.cz/item/CS_URS_2022_01/997221561" TargetMode="External" /><Relationship Id="rId72" Type="http://schemas.openxmlformats.org/officeDocument/2006/relationships/hyperlink" Target="https://podminky.urs.cz/item/CS_URS_2022_01/997221569" TargetMode="External" /><Relationship Id="rId73" Type="http://schemas.openxmlformats.org/officeDocument/2006/relationships/hyperlink" Target="https://podminky.urs.cz/item/CS_URS_2022_01/997221569" TargetMode="External" /><Relationship Id="rId74" Type="http://schemas.openxmlformats.org/officeDocument/2006/relationships/hyperlink" Target="https://podminky.urs.cz/item/CS_URS_2022_01/997221861" TargetMode="External" /><Relationship Id="rId75" Type="http://schemas.openxmlformats.org/officeDocument/2006/relationships/hyperlink" Target="https://podminky.urs.cz/item/CS_URS_2022_01/997221873" TargetMode="External" /><Relationship Id="rId76" Type="http://schemas.openxmlformats.org/officeDocument/2006/relationships/hyperlink" Target="https://podminky.urs.cz/item/CS_URS_2022_01/997221875" TargetMode="External" /><Relationship Id="rId77" Type="http://schemas.openxmlformats.org/officeDocument/2006/relationships/hyperlink" Target="https://podminky.urs.cz/item/CS_URS_2022_01/998225111" TargetMode="External" /><Relationship Id="rId78"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564851111" TargetMode="External" /><Relationship Id="rId2" Type="http://schemas.openxmlformats.org/officeDocument/2006/relationships/hyperlink" Target="https://podminky.urs.cz/item/CS_URS_2022_01/913111211" TargetMode="External" /><Relationship Id="rId3" Type="http://schemas.openxmlformats.org/officeDocument/2006/relationships/hyperlink" Target="https://podminky.urs.cz/item/CS_URS_2022_01/913121111" TargetMode="External" /><Relationship Id="rId4" Type="http://schemas.openxmlformats.org/officeDocument/2006/relationships/hyperlink" Target="https://podminky.urs.cz/item/CS_URS_2022_01/913121211" TargetMode="External" /><Relationship Id="rId5" Type="http://schemas.openxmlformats.org/officeDocument/2006/relationships/hyperlink" Target="https://podminky.urs.cz/item/CS_URS_2022_01/913321111" TargetMode="External" /><Relationship Id="rId6" Type="http://schemas.openxmlformats.org/officeDocument/2006/relationships/hyperlink" Target="https://podminky.urs.cz/item/CS_URS_2022_01/913321211" TargetMode="External" /><Relationship Id="rId7"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1/131251104" TargetMode="External" /><Relationship Id="rId2" Type="http://schemas.openxmlformats.org/officeDocument/2006/relationships/hyperlink" Target="https://podminky.urs.cz/item/CS_URS_2022_01/162351103" TargetMode="External" /><Relationship Id="rId3" Type="http://schemas.openxmlformats.org/officeDocument/2006/relationships/hyperlink" Target="https://podminky.urs.cz/item/CS_URS_2022_01/162651112" TargetMode="External" /><Relationship Id="rId4" Type="http://schemas.openxmlformats.org/officeDocument/2006/relationships/hyperlink" Target="https://podminky.urs.cz/item/CS_URS_2022_01/171152501" TargetMode="External" /><Relationship Id="rId5" Type="http://schemas.openxmlformats.org/officeDocument/2006/relationships/hyperlink" Target="https://podminky.urs.cz/item/CS_URS_2022_01/171201231" TargetMode="External" /><Relationship Id="rId6" Type="http://schemas.openxmlformats.org/officeDocument/2006/relationships/hyperlink" Target="https://podminky.urs.cz/item/CS_URS_2022_01/171251201" TargetMode="External" /><Relationship Id="rId7" Type="http://schemas.openxmlformats.org/officeDocument/2006/relationships/hyperlink" Target="https://podminky.urs.cz/item/CS_URS_2022_01/174151101" TargetMode="External" /><Relationship Id="rId8" Type="http://schemas.openxmlformats.org/officeDocument/2006/relationships/hyperlink" Target="https://podminky.urs.cz/item/CS_URS_2022_01/181152302" TargetMode="External" /><Relationship Id="rId9" Type="http://schemas.openxmlformats.org/officeDocument/2006/relationships/hyperlink" Target="https://podminky.urs.cz/item/CS_URS_2022_01/211971122" TargetMode="External" /><Relationship Id="rId10" Type="http://schemas.openxmlformats.org/officeDocument/2006/relationships/hyperlink" Target="https://podminky.urs.cz/item/CS_URS_2022_01/213221111" TargetMode="External" /><Relationship Id="rId11" Type="http://schemas.openxmlformats.org/officeDocument/2006/relationships/hyperlink" Target="https://podminky.urs.cz/item/CS_URS_2022_01/271532211" TargetMode="External" /><Relationship Id="rId12" Type="http://schemas.openxmlformats.org/officeDocument/2006/relationships/hyperlink" Target="https://podminky.urs.cz/item/CS_URS_2022_01/271532212" TargetMode="External" /><Relationship Id="rId13" Type="http://schemas.openxmlformats.org/officeDocument/2006/relationships/hyperlink" Target="https://podminky.urs.cz/item/CS_URS_2022_01/327215141" TargetMode="External" /><Relationship Id="rId14" Type="http://schemas.openxmlformats.org/officeDocument/2006/relationships/hyperlink" Target="https://podminky.urs.cz/item/CS_URS_2022_01/327324128" TargetMode="External" /><Relationship Id="rId15" Type="http://schemas.openxmlformats.org/officeDocument/2006/relationships/hyperlink" Target="https://podminky.urs.cz/item/CS_URS_2022_01/327324128" TargetMode="External" /><Relationship Id="rId16" Type="http://schemas.openxmlformats.org/officeDocument/2006/relationships/hyperlink" Target="https://podminky.urs.cz/item/CS_URS_2022_01/327351211" TargetMode="External" /><Relationship Id="rId17" Type="http://schemas.openxmlformats.org/officeDocument/2006/relationships/hyperlink" Target="https://podminky.urs.cz/item/CS_URS_2022_01/327351221" TargetMode="External" /><Relationship Id="rId18" Type="http://schemas.openxmlformats.org/officeDocument/2006/relationships/hyperlink" Target="https://podminky.urs.cz/item/CS_URS_2022_01/327361006" TargetMode="External" /><Relationship Id="rId19" Type="http://schemas.openxmlformats.org/officeDocument/2006/relationships/hyperlink" Target="https://podminky.urs.cz/item/CS_URS_2022_01/327591111" TargetMode="External" /><Relationship Id="rId20" Type="http://schemas.openxmlformats.org/officeDocument/2006/relationships/hyperlink" Target="https://podminky.urs.cz/item/CS_URS_2022_01/435123912" TargetMode="External" /><Relationship Id="rId21" Type="http://schemas.openxmlformats.org/officeDocument/2006/relationships/hyperlink" Target="https://podminky.urs.cz/item/CS_URS_2022_01/451577777" TargetMode="External" /><Relationship Id="rId22" Type="http://schemas.openxmlformats.org/officeDocument/2006/relationships/hyperlink" Target="https://podminky.urs.cz/item/CS_URS_2022_01/564752111" TargetMode="External" /><Relationship Id="rId23" Type="http://schemas.openxmlformats.org/officeDocument/2006/relationships/hyperlink" Target="https://podminky.urs.cz/item/CS_URS_2022_01/564861111" TargetMode="External" /><Relationship Id="rId24" Type="http://schemas.openxmlformats.org/officeDocument/2006/relationships/hyperlink" Target="https://podminky.urs.cz/item/CS_URS_2022_01/596211130" TargetMode="External" /><Relationship Id="rId25" Type="http://schemas.openxmlformats.org/officeDocument/2006/relationships/hyperlink" Target="https://podminky.urs.cz/item/CS_URS_2022_01/624631223" TargetMode="External" /><Relationship Id="rId26" Type="http://schemas.openxmlformats.org/officeDocument/2006/relationships/hyperlink" Target="https://podminky.urs.cz/item/CS_URS_2022_01/624631412" TargetMode="External" /><Relationship Id="rId27" Type="http://schemas.openxmlformats.org/officeDocument/2006/relationships/hyperlink" Target="https://podminky.urs.cz/item/CS_URS_2022_01/931991212" TargetMode="External" /><Relationship Id="rId28" Type="http://schemas.openxmlformats.org/officeDocument/2006/relationships/hyperlink" Target="https://podminky.urs.cz/item/CS_URS_2022_01/946111112" TargetMode="External" /><Relationship Id="rId29" Type="http://schemas.openxmlformats.org/officeDocument/2006/relationships/hyperlink" Target="https://podminky.urs.cz/item/CS_URS_2022_01/946111212" TargetMode="External" /><Relationship Id="rId30" Type="http://schemas.openxmlformats.org/officeDocument/2006/relationships/hyperlink" Target="https://podminky.urs.cz/item/CS_URS_2022_01/946111812" TargetMode="External" /><Relationship Id="rId31" Type="http://schemas.openxmlformats.org/officeDocument/2006/relationships/hyperlink" Target="https://podminky.urs.cz/item/CS_URS_2022_01/953333518" TargetMode="External" /><Relationship Id="rId32" Type="http://schemas.openxmlformats.org/officeDocument/2006/relationships/hyperlink" Target="https://podminky.urs.cz/item/CS_URS_2022_01/953961211" TargetMode="External" /><Relationship Id="rId33" Type="http://schemas.openxmlformats.org/officeDocument/2006/relationships/hyperlink" Target="https://podminky.urs.cz/item/CS_URS_2022_01/953961213" TargetMode="External" /><Relationship Id="rId34" Type="http://schemas.openxmlformats.org/officeDocument/2006/relationships/hyperlink" Target="https://podminky.urs.cz/item/CS_URS_2022_01/953965112" TargetMode="External" /><Relationship Id="rId35" Type="http://schemas.openxmlformats.org/officeDocument/2006/relationships/hyperlink" Target="https://podminky.urs.cz/item/CS_URS_2022_01/953965122" TargetMode="External" /><Relationship Id="rId36" Type="http://schemas.openxmlformats.org/officeDocument/2006/relationships/hyperlink" Target="https://podminky.urs.cz/item/CS_URS_2022_01/998152111" TargetMode="External" /><Relationship Id="rId37" Type="http://schemas.openxmlformats.org/officeDocument/2006/relationships/hyperlink" Target="https://podminky.urs.cz/item/CS_URS_2022_01/998152193" TargetMode="External" /><Relationship Id="rId38" Type="http://schemas.openxmlformats.org/officeDocument/2006/relationships/hyperlink" Target="https://podminky.urs.cz/item/CS_URS_2022_01/767163121" TargetMode="External" /><Relationship Id="rId39" Type="http://schemas.openxmlformats.org/officeDocument/2006/relationships/hyperlink" Target="https://podminky.urs.cz/item/CS_URS_2022_01/767163221" TargetMode="External" /><Relationship Id="rId40" Type="http://schemas.openxmlformats.org/officeDocument/2006/relationships/hyperlink" Target="https://podminky.urs.cz/item/CS_URS_2022_01/998767101" TargetMode="External" /><Relationship Id="rId41" Type="http://schemas.openxmlformats.org/officeDocument/2006/relationships/hyperlink" Target="https://podminky.urs.cz/item/CS_URS_2022_01/783801403" TargetMode="External" /><Relationship Id="rId42" Type="http://schemas.openxmlformats.org/officeDocument/2006/relationships/hyperlink" Target="https://podminky.urs.cz/item/CS_URS_2022_01/783813101" TargetMode="External" /><Relationship Id="rId43" Type="http://schemas.openxmlformats.org/officeDocument/2006/relationships/hyperlink" Target="https://podminky.urs.cz/item/CS_URS_2022_01/783826605" TargetMode="External" /><Relationship Id="rId44" Type="http://schemas.openxmlformats.org/officeDocument/2006/relationships/hyperlink" Target="https://podminky.urs.cz/item/CS_URS_2022_01/HZS1292" TargetMode="External" /><Relationship Id="rId45" Type="http://schemas.openxmlformats.org/officeDocument/2006/relationships/hyperlink" Target="https://podminky.urs.cz/item/CS_URS_2022_01/HZS1442" TargetMode="External" /><Relationship Id="rId46" Type="http://schemas.openxmlformats.org/officeDocument/2006/relationships/hyperlink" Target="https://podminky.urs.cz/item/CS_URS_2022_01/HZS2132" TargetMode="External" /><Relationship Id="rId47" Type="http://schemas.openxmlformats.org/officeDocument/2006/relationships/hyperlink" Target="https://podminky.urs.cz/item/CS_URS_2022_01/013294000" TargetMode="External" /><Relationship Id="rId48"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1/171201221" TargetMode="External" /><Relationship Id="rId2" Type="http://schemas.openxmlformats.org/officeDocument/2006/relationships/hyperlink" Target="https://podminky.urs.cz/item/CS_URS_2022_01/210100251" TargetMode="External" /><Relationship Id="rId3" Type="http://schemas.openxmlformats.org/officeDocument/2006/relationships/hyperlink" Target="https://podminky.urs.cz/item/CS_URS_2022_01/210100252" TargetMode="External" /><Relationship Id="rId4" Type="http://schemas.openxmlformats.org/officeDocument/2006/relationships/hyperlink" Target="https://podminky.urs.cz/item/CS_URS_2022_01/218202013" TargetMode="External" /><Relationship Id="rId5" Type="http://schemas.openxmlformats.org/officeDocument/2006/relationships/hyperlink" Target="https://podminky.urs.cz/item/CS_URS_2022_01/210204002" TargetMode="External" /><Relationship Id="rId6" Type="http://schemas.openxmlformats.org/officeDocument/2006/relationships/hyperlink" Target="https://podminky.urs.cz/item/CS_URS_2022_01/210204011" TargetMode="External" /><Relationship Id="rId7" Type="http://schemas.openxmlformats.org/officeDocument/2006/relationships/hyperlink" Target="https://podminky.urs.cz/item/CS_URS_2022_01/210204011-D" TargetMode="External" /><Relationship Id="rId8" Type="http://schemas.openxmlformats.org/officeDocument/2006/relationships/hyperlink" Target="https://podminky.urs.cz/item/CS_URS_2022_01/210204103" TargetMode="External" /><Relationship Id="rId9" Type="http://schemas.openxmlformats.org/officeDocument/2006/relationships/hyperlink" Target="https://podminky.urs.cz/item/CS_URS_2022_01/210204103-D" TargetMode="External" /><Relationship Id="rId10" Type="http://schemas.openxmlformats.org/officeDocument/2006/relationships/hyperlink" Target="https://podminky.urs.cz/item/CS_URS_2022_01/210204201" TargetMode="External" /><Relationship Id="rId11" Type="http://schemas.openxmlformats.org/officeDocument/2006/relationships/hyperlink" Target="https://podminky.urs.cz/item/CS_URS_2022_01/210204201" TargetMode="External" /><Relationship Id="rId12" Type="http://schemas.openxmlformats.org/officeDocument/2006/relationships/hyperlink" Target="https://podminky.urs.cz/item/CS_URS_2022_01/210204201-D" TargetMode="External" /><Relationship Id="rId13" Type="http://schemas.openxmlformats.org/officeDocument/2006/relationships/hyperlink" Target="https://podminky.urs.cz/item/CS_URS_2022_01/210220022" TargetMode="External" /><Relationship Id="rId14" Type="http://schemas.openxmlformats.org/officeDocument/2006/relationships/hyperlink" Target="https://podminky.urs.cz/item/CS_URS_2022_01/210220301" TargetMode="External" /><Relationship Id="rId15" Type="http://schemas.openxmlformats.org/officeDocument/2006/relationships/hyperlink" Target="https://podminky.urs.cz/item/CS_URS_2022_01/210220301" TargetMode="External" /><Relationship Id="rId16" Type="http://schemas.openxmlformats.org/officeDocument/2006/relationships/hyperlink" Target="https://podminky.urs.cz/item/CS_URS_2022_01/210812011" TargetMode="External" /><Relationship Id="rId17" Type="http://schemas.openxmlformats.org/officeDocument/2006/relationships/hyperlink" Target="https://podminky.urs.cz/item/CS_URS_2022_01/210812033" TargetMode="External" /><Relationship Id="rId18" Type="http://schemas.openxmlformats.org/officeDocument/2006/relationships/hyperlink" Target="https://podminky.urs.cz/item/CS_URS_2022_01/210902012" TargetMode="External" /><Relationship Id="rId19" Type="http://schemas.openxmlformats.org/officeDocument/2006/relationships/hyperlink" Target="https://podminky.urs.cz/item/CS_URS_2022_01/218902012" TargetMode="External" /><Relationship Id="rId20" Type="http://schemas.openxmlformats.org/officeDocument/2006/relationships/hyperlink" Target="https://podminky.urs.cz/item/CS_URS_2022_01/460010024" TargetMode="External" /><Relationship Id="rId21" Type="http://schemas.openxmlformats.org/officeDocument/2006/relationships/hyperlink" Target="https://podminky.urs.cz/item/CS_URS_2022_01/460070753" TargetMode="External" /><Relationship Id="rId22" Type="http://schemas.openxmlformats.org/officeDocument/2006/relationships/hyperlink" Target="https://podminky.urs.cz/item/CS_URS_2022_01/460080012" TargetMode="External" /><Relationship Id="rId23" Type="http://schemas.openxmlformats.org/officeDocument/2006/relationships/hyperlink" Target="https://podminky.urs.cz/item/CS_URS_2022_01/460150163" TargetMode="External" /><Relationship Id="rId24" Type="http://schemas.openxmlformats.org/officeDocument/2006/relationships/hyperlink" Target="https://podminky.urs.cz/item/CS_URS_2022_01/460421182" TargetMode="External" /><Relationship Id="rId25" Type="http://schemas.openxmlformats.org/officeDocument/2006/relationships/hyperlink" Target="https://podminky.urs.cz/item/CS_URS_2022_01/460661512" TargetMode="External" /><Relationship Id="rId26" Type="http://schemas.openxmlformats.org/officeDocument/2006/relationships/hyperlink" Target="https://podminky.urs.cz/item/CS_URS_2022_01/460520164" TargetMode="External" /><Relationship Id="rId27" Type="http://schemas.openxmlformats.org/officeDocument/2006/relationships/hyperlink" Target="https://podminky.urs.cz/item/CS_URS_2022_01/460520172" TargetMode="External" /><Relationship Id="rId28" Type="http://schemas.openxmlformats.org/officeDocument/2006/relationships/hyperlink" Target="https://podminky.urs.cz/item/CS_URS_2022_01/460560163" TargetMode="External" /><Relationship Id="rId29" Type="http://schemas.openxmlformats.org/officeDocument/2006/relationships/hyperlink" Target="https://podminky.urs.cz/item/CS_URS_2022_01/460600023" TargetMode="External" /><Relationship Id="rId30" Type="http://schemas.openxmlformats.org/officeDocument/2006/relationships/hyperlink" Target="https://podminky.urs.cz/item/CS_URS_2022_01/460600031" TargetMode="External" /><Relationship Id="rId31" Type="http://schemas.openxmlformats.org/officeDocument/2006/relationships/hyperlink" Target="https://podminky.urs.cz/item/CS_URS_2022_01/HZS2221" TargetMode="External" /><Relationship Id="rId32" Type="http://schemas.openxmlformats.org/officeDocument/2006/relationships/hyperlink" Target="https://podminky.urs.cz/item/CS_URS_2022_01/HZS4212" TargetMode="External" /><Relationship Id="rId33" Type="http://schemas.openxmlformats.org/officeDocument/2006/relationships/hyperlink" Target="https://podminky.urs.cz/item/CS_URS_2022_01/HZS4221" TargetMode="External" /><Relationship Id="rId34"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1/011002000" TargetMode="External" /><Relationship Id="rId2" Type="http://schemas.openxmlformats.org/officeDocument/2006/relationships/hyperlink" Target="https://podminky.urs.cz/item/CS_URS_2022_01/011114000" TargetMode="External" /><Relationship Id="rId3" Type="http://schemas.openxmlformats.org/officeDocument/2006/relationships/hyperlink" Target="https://podminky.urs.cz/item/CS_URS_2022_01/012002000" TargetMode="External" /><Relationship Id="rId4" Type="http://schemas.openxmlformats.org/officeDocument/2006/relationships/hyperlink" Target="https://podminky.urs.cz/item/CS_URS_2022_01/013254000" TargetMode="External" /><Relationship Id="rId5" Type="http://schemas.openxmlformats.org/officeDocument/2006/relationships/hyperlink" Target="https://podminky.urs.cz/item/CS_URS_2022_01/030001000" TargetMode="External" /><Relationship Id="rId6" Type="http://schemas.openxmlformats.org/officeDocument/2006/relationships/hyperlink" Target="https://podminky.urs.cz/item/CS_URS_2022_01/034503000" TargetMode="External" /><Relationship Id="rId7" Type="http://schemas.openxmlformats.org/officeDocument/2006/relationships/hyperlink" Target="https://podminky.urs.cz/item/CS_URS_2022_01/050001000" TargetMode="External" /><Relationship Id="rId8"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CM10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12">
      <c r="A1" s="17" t="s">
        <v>0</v>
      </c>
      <c r="AZ1" s="17" t="s">
        <v>1</v>
      </c>
      <c r="BA1" s="17" t="s">
        <v>2</v>
      </c>
      <c r="BB1" s="17" t="s">
        <v>3</v>
      </c>
      <c r="BT1" s="17" t="s">
        <v>4</v>
      </c>
      <c r="BU1" s="17" t="s">
        <v>5</v>
      </c>
      <c r="BV1" s="17" t="s">
        <v>6</v>
      </c>
    </row>
    <row r="2" spans="44:72" s="1" customFormat="1" ht="36.95" customHeight="1">
      <c r="AR2" s="1"/>
      <c r="AS2" s="1"/>
      <c r="AT2" s="1"/>
      <c r="AU2" s="1"/>
      <c r="AV2" s="1"/>
      <c r="AW2" s="1"/>
      <c r="AX2" s="1"/>
      <c r="AY2" s="1"/>
      <c r="AZ2" s="1"/>
      <c r="BA2" s="1"/>
      <c r="BB2" s="1"/>
      <c r="BC2" s="1"/>
      <c r="BD2" s="1"/>
      <c r="BE2" s="1"/>
      <c r="BF2" s="1"/>
      <c r="BG2" s="1"/>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2"/>
      <c r="C4" s="23"/>
      <c r="D4" s="24" t="s">
        <v>10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11</v>
      </c>
      <c r="BG4" s="26" t="s">
        <v>12</v>
      </c>
      <c r="BS4" s="18" t="s">
        <v>13</v>
      </c>
    </row>
    <row r="5" spans="2:71" s="1" customFormat="1" ht="12" customHeight="1">
      <c r="B5" s="22"/>
      <c r="C5" s="23"/>
      <c r="D5" s="27" t="s">
        <v>14</v>
      </c>
      <c r="E5" s="23"/>
      <c r="F5" s="23"/>
      <c r="G5" s="23"/>
      <c r="H5" s="23"/>
      <c r="I5" s="23"/>
      <c r="J5" s="23"/>
      <c r="K5" s="28" t="s">
        <v>15</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G5" s="29" t="s">
        <v>16</v>
      </c>
      <c r="BS5" s="18" t="s">
        <v>7</v>
      </c>
    </row>
    <row r="6" spans="2:71" s="1" customFormat="1" ht="36.95" customHeight="1">
      <c r="B6" s="22"/>
      <c r="C6" s="23"/>
      <c r="D6" s="30" t="s">
        <v>17</v>
      </c>
      <c r="E6" s="23"/>
      <c r="F6" s="23"/>
      <c r="G6" s="23"/>
      <c r="H6" s="23"/>
      <c r="I6" s="23"/>
      <c r="J6" s="23"/>
      <c r="K6" s="31" t="s">
        <v>18</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G6" s="32"/>
      <c r="BS6" s="18" t="s">
        <v>7</v>
      </c>
    </row>
    <row r="7" spans="2:71" s="1" customFormat="1" ht="12" customHeight="1">
      <c r="B7" s="22"/>
      <c r="C7" s="23"/>
      <c r="D7" s="33" t="s">
        <v>19</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v>
      </c>
      <c r="AO7" s="23"/>
      <c r="AP7" s="23"/>
      <c r="AQ7" s="23"/>
      <c r="AR7" s="21"/>
      <c r="BG7" s="32"/>
      <c r="BS7" s="18" t="s">
        <v>7</v>
      </c>
    </row>
    <row r="8" spans="2:71" s="1" customFormat="1" ht="12" customHeight="1">
      <c r="B8" s="22"/>
      <c r="C8" s="23"/>
      <c r="D8" s="33" t="s">
        <v>21</v>
      </c>
      <c r="E8" s="23"/>
      <c r="F8" s="23"/>
      <c r="G8" s="23"/>
      <c r="H8" s="23"/>
      <c r="I8" s="23"/>
      <c r="J8" s="23"/>
      <c r="K8" s="28" t="s">
        <v>15</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G8" s="32"/>
      <c r="BS8" s="18" t="s">
        <v>7</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G9" s="32"/>
      <c r="BS9" s="18" t="s">
        <v>7</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G10" s="32"/>
      <c r="BS10" s="18" t="s">
        <v>7</v>
      </c>
    </row>
    <row r="11" spans="2:71" s="1" customFormat="1" ht="18.45"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G11" s="32"/>
      <c r="BS11" s="18" t="s">
        <v>7</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G12" s="32"/>
      <c r="BS12" s="18" t="s">
        <v>7</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G13" s="32"/>
      <c r="BS13" s="18" t="s">
        <v>7</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G14" s="32"/>
      <c r="BS14" s="18" t="s">
        <v>7</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G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G16" s="32"/>
      <c r="BS16" s="18" t="s">
        <v>4</v>
      </c>
    </row>
    <row r="17" spans="2:71" s="1" customFormat="1" ht="18.45"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v>
      </c>
      <c r="AO17" s="23"/>
      <c r="AP17" s="23"/>
      <c r="AQ17" s="23"/>
      <c r="AR17" s="21"/>
      <c r="BG17" s="32"/>
      <c r="BS17" s="18" t="s">
        <v>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G18" s="32"/>
      <c r="BS18" s="18" t="s">
        <v>7</v>
      </c>
    </row>
    <row r="19" spans="2:71" s="1" customFormat="1" ht="12" customHeight="1">
      <c r="B19" s="22"/>
      <c r="C19" s="23"/>
      <c r="D19" s="33"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G19" s="32"/>
      <c r="BS19" s="18" t="s">
        <v>7</v>
      </c>
    </row>
    <row r="20" spans="2:71" s="1" customFormat="1" ht="18.45" customHeight="1">
      <c r="B20" s="22"/>
      <c r="C20" s="23"/>
      <c r="D20" s="23"/>
      <c r="E20" s="28" t="s">
        <v>33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G20" s="32"/>
      <c r="BS20" s="18" t="s">
        <v>5</v>
      </c>
    </row>
    <row r="21" spans="2:59"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G21" s="32"/>
    </row>
    <row r="22" spans="2:59" s="1" customFormat="1" ht="12" customHeight="1">
      <c r="B22" s="22"/>
      <c r="C22" s="23"/>
      <c r="D22" s="33" t="s">
        <v>34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G22" s="32"/>
    </row>
    <row r="23" spans="2:59"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G23" s="32"/>
    </row>
    <row r="24" spans="2:59"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G24" s="32"/>
    </row>
    <row r="25" spans="2:59"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G25" s="32"/>
    </row>
    <row r="26" spans="1:59" s="2" customFormat="1" ht="25.9" customHeight="1">
      <c r="A26" s="39"/>
      <c r="B26" s="40"/>
      <c r="C26" s="41"/>
      <c r="D26" s="42" t="s">
        <v>35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G26" s="32"/>
    </row>
    <row r="27" spans="1:59"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G27" s="32"/>
    </row>
    <row r="28" spans="1:59" s="2" customFormat="1" ht="12">
      <c r="A28" s="39"/>
      <c r="B28" s="40"/>
      <c r="C28" s="41"/>
      <c r="D28" s="41"/>
      <c r="E28" s="41"/>
      <c r="F28" s="41"/>
      <c r="G28" s="41"/>
      <c r="H28" s="41"/>
      <c r="I28" s="41"/>
      <c r="J28" s="41"/>
      <c r="K28" s="41"/>
      <c r="L28" s="46" t="s">
        <v>36</v>
      </c>
      <c r="M28" s="46"/>
      <c r="N28" s="46"/>
      <c r="O28" s="46"/>
      <c r="P28" s="46"/>
      <c r="Q28" s="41"/>
      <c r="R28" s="41"/>
      <c r="S28" s="41"/>
      <c r="T28" s="41"/>
      <c r="U28" s="41"/>
      <c r="V28" s="41"/>
      <c r="W28" s="46" t="s">
        <v>37</v>
      </c>
      <c r="X28" s="46"/>
      <c r="Y28" s="46"/>
      <c r="Z28" s="46"/>
      <c r="AA28" s="46"/>
      <c r="AB28" s="46"/>
      <c r="AC28" s="46"/>
      <c r="AD28" s="46"/>
      <c r="AE28" s="46"/>
      <c r="AF28" s="41"/>
      <c r="AG28" s="41"/>
      <c r="AH28" s="41"/>
      <c r="AI28" s="41"/>
      <c r="AJ28" s="41"/>
      <c r="AK28" s="46" t="s">
        <v>38</v>
      </c>
      <c r="AL28" s="46"/>
      <c r="AM28" s="46"/>
      <c r="AN28" s="46"/>
      <c r="AO28" s="46"/>
      <c r="AP28" s="41"/>
      <c r="AQ28" s="41"/>
      <c r="AR28" s="45"/>
      <c r="BG28" s="32"/>
    </row>
    <row r="29" spans="1:59" s="3" customFormat="1" ht="14.4" customHeight="1">
      <c r="A29" s="3"/>
      <c r="B29" s="47"/>
      <c r="C29" s="48"/>
      <c r="D29" s="33" t="s">
        <v>39</v>
      </c>
      <c r="E29" s="48"/>
      <c r="F29" s="33" t="s">
        <v>40</v>
      </c>
      <c r="G29" s="48"/>
      <c r="H29" s="48"/>
      <c r="I29" s="48"/>
      <c r="J29" s="48"/>
      <c r="K29" s="48"/>
      <c r="L29" s="49">
        <v>0.21</v>
      </c>
      <c r="M29" s="48"/>
      <c r="N29" s="48"/>
      <c r="O29" s="48"/>
      <c r="P29" s="48"/>
      <c r="Q29" s="48"/>
      <c r="R29" s="48"/>
      <c r="S29" s="48"/>
      <c r="T29" s="48"/>
      <c r="U29" s="48"/>
      <c r="V29" s="48"/>
      <c r="W29" s="50">
        <f>ROUND(BB94,2)</f>
        <v>0</v>
      </c>
      <c r="X29" s="48"/>
      <c r="Y29" s="48"/>
      <c r="Z29" s="48"/>
      <c r="AA29" s="48"/>
      <c r="AB29" s="48"/>
      <c r="AC29" s="48"/>
      <c r="AD29" s="48"/>
      <c r="AE29" s="48"/>
      <c r="AF29" s="48"/>
      <c r="AG29" s="48"/>
      <c r="AH29" s="48"/>
      <c r="AI29" s="48"/>
      <c r="AJ29" s="48"/>
      <c r="AK29" s="50">
        <f>ROUND(AX94,2)</f>
        <v>0</v>
      </c>
      <c r="AL29" s="48"/>
      <c r="AM29" s="48"/>
      <c r="AN29" s="48"/>
      <c r="AO29" s="48"/>
      <c r="AP29" s="48"/>
      <c r="AQ29" s="48"/>
      <c r="AR29" s="51"/>
      <c r="BG29" s="52"/>
    </row>
    <row r="30" spans="1:59" s="3" customFormat="1" ht="14.4" customHeight="1">
      <c r="A30" s="3"/>
      <c r="B30" s="47"/>
      <c r="C30" s="48"/>
      <c r="D30" s="48"/>
      <c r="E30" s="48"/>
      <c r="F30" s="33" t="s">
        <v>41</v>
      </c>
      <c r="G30" s="48"/>
      <c r="H30" s="48"/>
      <c r="I30" s="48"/>
      <c r="J30" s="48"/>
      <c r="K30" s="48"/>
      <c r="L30" s="49">
        <v>0.15</v>
      </c>
      <c r="M30" s="48"/>
      <c r="N30" s="48"/>
      <c r="O30" s="48"/>
      <c r="P30" s="48"/>
      <c r="Q30" s="48"/>
      <c r="R30" s="48"/>
      <c r="S30" s="48"/>
      <c r="T30" s="48"/>
      <c r="U30" s="48"/>
      <c r="V30" s="48"/>
      <c r="W30" s="50">
        <f>ROUND(BC94,2)</f>
        <v>0</v>
      </c>
      <c r="X30" s="48"/>
      <c r="Y30" s="48"/>
      <c r="Z30" s="48"/>
      <c r="AA30" s="48"/>
      <c r="AB30" s="48"/>
      <c r="AC30" s="48"/>
      <c r="AD30" s="48"/>
      <c r="AE30" s="48"/>
      <c r="AF30" s="48"/>
      <c r="AG30" s="48"/>
      <c r="AH30" s="48"/>
      <c r="AI30" s="48"/>
      <c r="AJ30" s="48"/>
      <c r="AK30" s="50">
        <f>ROUND(AY94,2)</f>
        <v>0</v>
      </c>
      <c r="AL30" s="48"/>
      <c r="AM30" s="48"/>
      <c r="AN30" s="48"/>
      <c r="AO30" s="48"/>
      <c r="AP30" s="48"/>
      <c r="AQ30" s="48"/>
      <c r="AR30" s="51"/>
      <c r="BG30" s="52"/>
    </row>
    <row r="31" spans="1:59" s="3" customFormat="1" ht="14.4" customHeight="1" hidden="1">
      <c r="A31" s="3"/>
      <c r="B31" s="47"/>
      <c r="C31" s="48"/>
      <c r="D31" s="48"/>
      <c r="E31" s="48"/>
      <c r="F31" s="33" t="s">
        <v>42</v>
      </c>
      <c r="G31" s="48"/>
      <c r="H31" s="48"/>
      <c r="I31" s="48"/>
      <c r="J31" s="48"/>
      <c r="K31" s="48"/>
      <c r="L31" s="49">
        <v>0.21</v>
      </c>
      <c r="M31" s="48"/>
      <c r="N31" s="48"/>
      <c r="O31" s="48"/>
      <c r="P31" s="48"/>
      <c r="Q31" s="48"/>
      <c r="R31" s="48"/>
      <c r="S31" s="48"/>
      <c r="T31" s="48"/>
      <c r="U31" s="48"/>
      <c r="V31" s="48"/>
      <c r="W31" s="50">
        <f>ROUND(BD94,2)</f>
        <v>0</v>
      </c>
      <c r="X31" s="48"/>
      <c r="Y31" s="48"/>
      <c r="Z31" s="48"/>
      <c r="AA31" s="48"/>
      <c r="AB31" s="48"/>
      <c r="AC31" s="48"/>
      <c r="AD31" s="48"/>
      <c r="AE31" s="48"/>
      <c r="AF31" s="48"/>
      <c r="AG31" s="48"/>
      <c r="AH31" s="48"/>
      <c r="AI31" s="48"/>
      <c r="AJ31" s="48"/>
      <c r="AK31" s="50">
        <v>0</v>
      </c>
      <c r="AL31" s="48"/>
      <c r="AM31" s="48"/>
      <c r="AN31" s="48"/>
      <c r="AO31" s="48"/>
      <c r="AP31" s="48"/>
      <c r="AQ31" s="48"/>
      <c r="AR31" s="51"/>
      <c r="BG31" s="52"/>
    </row>
    <row r="32" spans="1:59" s="3" customFormat="1" ht="14.4" customHeight="1" hidden="1">
      <c r="A32" s="3"/>
      <c r="B32" s="47"/>
      <c r="C32" s="48"/>
      <c r="D32" s="48"/>
      <c r="E32" s="48"/>
      <c r="F32" s="33" t="s">
        <v>43</v>
      </c>
      <c r="G32" s="48"/>
      <c r="H32" s="48"/>
      <c r="I32" s="48"/>
      <c r="J32" s="48"/>
      <c r="K32" s="48"/>
      <c r="L32" s="49">
        <v>0.15</v>
      </c>
      <c r="M32" s="48"/>
      <c r="N32" s="48"/>
      <c r="O32" s="48"/>
      <c r="P32" s="48"/>
      <c r="Q32" s="48"/>
      <c r="R32" s="48"/>
      <c r="S32" s="48"/>
      <c r="T32" s="48"/>
      <c r="U32" s="48"/>
      <c r="V32" s="48"/>
      <c r="W32" s="50">
        <f>ROUND(BE94,2)</f>
        <v>0</v>
      </c>
      <c r="X32" s="48"/>
      <c r="Y32" s="48"/>
      <c r="Z32" s="48"/>
      <c r="AA32" s="48"/>
      <c r="AB32" s="48"/>
      <c r="AC32" s="48"/>
      <c r="AD32" s="48"/>
      <c r="AE32" s="48"/>
      <c r="AF32" s="48"/>
      <c r="AG32" s="48"/>
      <c r="AH32" s="48"/>
      <c r="AI32" s="48"/>
      <c r="AJ32" s="48"/>
      <c r="AK32" s="50">
        <v>0</v>
      </c>
      <c r="AL32" s="48"/>
      <c r="AM32" s="48"/>
      <c r="AN32" s="48"/>
      <c r="AO32" s="48"/>
      <c r="AP32" s="48"/>
      <c r="AQ32" s="48"/>
      <c r="AR32" s="51"/>
      <c r="BG32" s="52"/>
    </row>
    <row r="33" spans="1:59" s="3" customFormat="1" ht="14.4" customHeight="1" hidden="1">
      <c r="A33" s="3"/>
      <c r="B33" s="47"/>
      <c r="C33" s="48"/>
      <c r="D33" s="48"/>
      <c r="E33" s="48"/>
      <c r="F33" s="33" t="s">
        <v>44</v>
      </c>
      <c r="G33" s="48"/>
      <c r="H33" s="48"/>
      <c r="I33" s="48"/>
      <c r="J33" s="48"/>
      <c r="K33" s="48"/>
      <c r="L33" s="49">
        <v>0</v>
      </c>
      <c r="M33" s="48"/>
      <c r="N33" s="48"/>
      <c r="O33" s="48"/>
      <c r="P33" s="48"/>
      <c r="Q33" s="48"/>
      <c r="R33" s="48"/>
      <c r="S33" s="48"/>
      <c r="T33" s="48"/>
      <c r="U33" s="48"/>
      <c r="V33" s="48"/>
      <c r="W33" s="50">
        <f>ROUND(BF94,2)</f>
        <v>0</v>
      </c>
      <c r="X33" s="48"/>
      <c r="Y33" s="48"/>
      <c r="Z33" s="48"/>
      <c r="AA33" s="48"/>
      <c r="AB33" s="48"/>
      <c r="AC33" s="48"/>
      <c r="AD33" s="48"/>
      <c r="AE33" s="48"/>
      <c r="AF33" s="48"/>
      <c r="AG33" s="48"/>
      <c r="AH33" s="48"/>
      <c r="AI33" s="48"/>
      <c r="AJ33" s="48"/>
      <c r="AK33" s="50">
        <v>0</v>
      </c>
      <c r="AL33" s="48"/>
      <c r="AM33" s="48"/>
      <c r="AN33" s="48"/>
      <c r="AO33" s="48"/>
      <c r="AP33" s="48"/>
      <c r="AQ33" s="48"/>
      <c r="AR33" s="51"/>
      <c r="BG33" s="52"/>
    </row>
    <row r="34" spans="1:59"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G34" s="32"/>
    </row>
    <row r="35" spans="1:59" s="2" customFormat="1" ht="25.9" customHeight="1">
      <c r="A35" s="39"/>
      <c r="B35" s="40"/>
      <c r="C35" s="53"/>
      <c r="D35" s="54" t="s">
        <v>45</v>
      </c>
      <c r="E35" s="55"/>
      <c r="F35" s="55"/>
      <c r="G35" s="55"/>
      <c r="H35" s="55"/>
      <c r="I35" s="55"/>
      <c r="J35" s="55"/>
      <c r="K35" s="55"/>
      <c r="L35" s="55"/>
      <c r="M35" s="55"/>
      <c r="N35" s="55"/>
      <c r="O35" s="55"/>
      <c r="P35" s="55"/>
      <c r="Q35" s="55"/>
      <c r="R35" s="55"/>
      <c r="S35" s="55"/>
      <c r="T35" s="56" t="s">
        <v>46</v>
      </c>
      <c r="U35" s="55"/>
      <c r="V35" s="55"/>
      <c r="W35" s="55"/>
      <c r="X35" s="57" t="s">
        <v>47</v>
      </c>
      <c r="Y35" s="55"/>
      <c r="Z35" s="55"/>
      <c r="AA35" s="55"/>
      <c r="AB35" s="55"/>
      <c r="AC35" s="55"/>
      <c r="AD35" s="55"/>
      <c r="AE35" s="55"/>
      <c r="AF35" s="55"/>
      <c r="AG35" s="55"/>
      <c r="AH35" s="55"/>
      <c r="AI35" s="55"/>
      <c r="AJ35" s="55"/>
      <c r="AK35" s="58">
        <f>SUM(AK26:AK33)</f>
        <v>0</v>
      </c>
      <c r="AL35" s="55"/>
      <c r="AM35" s="55"/>
      <c r="AN35" s="55"/>
      <c r="AO35" s="59"/>
      <c r="AP35" s="53"/>
      <c r="AQ35" s="53"/>
      <c r="AR35" s="45"/>
      <c r="BG35" s="39"/>
    </row>
    <row r="36" spans="1:59"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G36" s="39"/>
    </row>
    <row r="37" spans="1:59"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G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48</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49</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9" s="2" customFormat="1" ht="12">
      <c r="A60" s="39"/>
      <c r="B60" s="40"/>
      <c r="C60" s="41"/>
      <c r="D60" s="65" t="s">
        <v>50</v>
      </c>
      <c r="E60" s="43"/>
      <c r="F60" s="43"/>
      <c r="G60" s="43"/>
      <c r="H60" s="43"/>
      <c r="I60" s="43"/>
      <c r="J60" s="43"/>
      <c r="K60" s="43"/>
      <c r="L60" s="43"/>
      <c r="M60" s="43"/>
      <c r="N60" s="43"/>
      <c r="O60" s="43"/>
      <c r="P60" s="43"/>
      <c r="Q60" s="43"/>
      <c r="R60" s="43"/>
      <c r="S60" s="43"/>
      <c r="T60" s="43"/>
      <c r="U60" s="43"/>
      <c r="V60" s="65" t="s">
        <v>51</v>
      </c>
      <c r="W60" s="43"/>
      <c r="X60" s="43"/>
      <c r="Y60" s="43"/>
      <c r="Z60" s="43"/>
      <c r="AA60" s="43"/>
      <c r="AB60" s="43"/>
      <c r="AC60" s="43"/>
      <c r="AD60" s="43"/>
      <c r="AE60" s="43"/>
      <c r="AF60" s="43"/>
      <c r="AG60" s="43"/>
      <c r="AH60" s="65" t="s">
        <v>50</v>
      </c>
      <c r="AI60" s="43"/>
      <c r="AJ60" s="43"/>
      <c r="AK60" s="43"/>
      <c r="AL60" s="43"/>
      <c r="AM60" s="65" t="s">
        <v>51</v>
      </c>
      <c r="AN60" s="43"/>
      <c r="AO60" s="43"/>
      <c r="AP60" s="41"/>
      <c r="AQ60" s="41"/>
      <c r="AR60" s="45"/>
      <c r="BG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9" s="2" customFormat="1" ht="12">
      <c r="A64" s="39"/>
      <c r="B64" s="40"/>
      <c r="C64" s="41"/>
      <c r="D64" s="62" t="s">
        <v>52</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53</v>
      </c>
      <c r="AI64" s="66"/>
      <c r="AJ64" s="66"/>
      <c r="AK64" s="66"/>
      <c r="AL64" s="66"/>
      <c r="AM64" s="66"/>
      <c r="AN64" s="66"/>
      <c r="AO64" s="66"/>
      <c r="AP64" s="41"/>
      <c r="AQ64" s="41"/>
      <c r="AR64" s="45"/>
      <c r="BG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9" s="2" customFormat="1" ht="12">
      <c r="A75" s="39"/>
      <c r="B75" s="40"/>
      <c r="C75" s="41"/>
      <c r="D75" s="65" t="s">
        <v>50</v>
      </c>
      <c r="E75" s="43"/>
      <c r="F75" s="43"/>
      <c r="G75" s="43"/>
      <c r="H75" s="43"/>
      <c r="I75" s="43"/>
      <c r="J75" s="43"/>
      <c r="K75" s="43"/>
      <c r="L75" s="43"/>
      <c r="M75" s="43"/>
      <c r="N75" s="43"/>
      <c r="O75" s="43"/>
      <c r="P75" s="43"/>
      <c r="Q75" s="43"/>
      <c r="R75" s="43"/>
      <c r="S75" s="43"/>
      <c r="T75" s="43"/>
      <c r="U75" s="43"/>
      <c r="V75" s="65" t="s">
        <v>51</v>
      </c>
      <c r="W75" s="43"/>
      <c r="X75" s="43"/>
      <c r="Y75" s="43"/>
      <c r="Z75" s="43"/>
      <c r="AA75" s="43"/>
      <c r="AB75" s="43"/>
      <c r="AC75" s="43"/>
      <c r="AD75" s="43"/>
      <c r="AE75" s="43"/>
      <c r="AF75" s="43"/>
      <c r="AG75" s="43"/>
      <c r="AH75" s="65" t="s">
        <v>50</v>
      </c>
      <c r="AI75" s="43"/>
      <c r="AJ75" s="43"/>
      <c r="AK75" s="43"/>
      <c r="AL75" s="43"/>
      <c r="AM75" s="65" t="s">
        <v>51</v>
      </c>
      <c r="AN75" s="43"/>
      <c r="AO75" s="43"/>
      <c r="AP75" s="41"/>
      <c r="AQ75" s="41"/>
      <c r="AR75" s="45"/>
      <c r="BG75" s="39"/>
    </row>
    <row r="76" spans="1:59"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G76" s="39"/>
    </row>
    <row r="77" spans="1:59"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G77" s="39"/>
    </row>
    <row r="81" spans="1:59"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G81" s="39"/>
    </row>
    <row r="82" spans="1:59" s="2" customFormat="1" ht="24.95" customHeight="1">
      <c r="A82" s="39"/>
      <c r="B82" s="40"/>
      <c r="C82" s="24" t="s">
        <v>54</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G82" s="39"/>
    </row>
    <row r="83" spans="1:59"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G83" s="39"/>
    </row>
    <row r="84" spans="1:59" s="4" customFormat="1" ht="12" customHeight="1">
      <c r="A84" s="4"/>
      <c r="B84" s="71"/>
      <c r="C84" s="33" t="s">
        <v>14</v>
      </c>
      <c r="D84" s="72"/>
      <c r="E84" s="72"/>
      <c r="F84" s="72"/>
      <c r="G84" s="72"/>
      <c r="H84" s="72"/>
      <c r="I84" s="72"/>
      <c r="J84" s="72"/>
      <c r="K84" s="72"/>
      <c r="L84" s="72" t="str">
        <f>K5</f>
        <v>Tachov</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G84" s="4"/>
    </row>
    <row r="85" spans="1:59" s="5" customFormat="1" ht="36.95" customHeight="1">
      <c r="A85" s="5"/>
      <c r="B85" s="74"/>
      <c r="C85" s="75" t="s">
        <v>17</v>
      </c>
      <c r="D85" s="76"/>
      <c r="E85" s="76"/>
      <c r="F85" s="76"/>
      <c r="G85" s="76"/>
      <c r="H85" s="76"/>
      <c r="I85" s="76"/>
      <c r="J85" s="76"/>
      <c r="K85" s="76"/>
      <c r="L85" s="77" t="str">
        <f>K6</f>
        <v>Chodník v ulici Na Stráni, p.p.č., 476/1 k.ú.Tachov - aktualizace 2022</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G85" s="5"/>
    </row>
    <row r="86" spans="1:59"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G86" s="39"/>
    </row>
    <row r="87" spans="1:59" s="2" customFormat="1" ht="12" customHeight="1">
      <c r="A87" s="39"/>
      <c r="B87" s="40"/>
      <c r="C87" s="33" t="s">
        <v>21</v>
      </c>
      <c r="D87" s="41"/>
      <c r="E87" s="41"/>
      <c r="F87" s="41"/>
      <c r="G87" s="41"/>
      <c r="H87" s="41"/>
      <c r="I87" s="41"/>
      <c r="J87" s="41"/>
      <c r="K87" s="41"/>
      <c r="L87" s="79" t="str">
        <f>IF(K8="","",K8)</f>
        <v>Tachov</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11. 1. 2022</v>
      </c>
      <c r="AN87" s="80"/>
      <c r="AO87" s="41"/>
      <c r="AP87" s="41"/>
      <c r="AQ87" s="41"/>
      <c r="AR87" s="45"/>
      <c r="BG87" s="39"/>
    </row>
    <row r="88" spans="1:59"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G88" s="39"/>
    </row>
    <row r="89" spans="1:59" s="2" customFormat="1" ht="15.15" customHeight="1">
      <c r="A89" s="39"/>
      <c r="B89" s="40"/>
      <c r="C89" s="33" t="s">
        <v>24</v>
      </c>
      <c r="D89" s="41"/>
      <c r="E89" s="41"/>
      <c r="F89" s="41"/>
      <c r="G89" s="41"/>
      <c r="H89" s="41"/>
      <c r="I89" s="41"/>
      <c r="J89" s="41"/>
      <c r="K89" s="41"/>
      <c r="L89" s="72" t="str">
        <f>IF(E11="","",E11)</f>
        <v>Město Tachov</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Ing. Václav Lacyk</v>
      </c>
      <c r="AN89" s="72"/>
      <c r="AO89" s="72"/>
      <c r="AP89" s="72"/>
      <c r="AQ89" s="41"/>
      <c r="AR89" s="45"/>
      <c r="AS89" s="82" t="s">
        <v>55</v>
      </c>
      <c r="AT89" s="83"/>
      <c r="AU89" s="84"/>
      <c r="AV89" s="84"/>
      <c r="AW89" s="84"/>
      <c r="AX89" s="84"/>
      <c r="AY89" s="84"/>
      <c r="AZ89" s="84"/>
      <c r="BA89" s="84"/>
      <c r="BB89" s="84"/>
      <c r="BC89" s="84"/>
      <c r="BD89" s="84"/>
      <c r="BE89" s="84"/>
      <c r="BF89" s="85"/>
      <c r="BG89" s="39"/>
    </row>
    <row r="90" spans="1:59" s="2" customFormat="1" ht="25.65" customHeight="1">
      <c r="A90" s="39"/>
      <c r="B90" s="40"/>
      <c r="C90" s="33" t="s">
        <v>28</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32</v>
      </c>
      <c r="AJ90" s="41"/>
      <c r="AK90" s="41"/>
      <c r="AL90" s="41"/>
      <c r="AM90" s="81" t="str">
        <f>IF(E20="","",E20)</f>
        <v>D PROJEKT PLZEŇ Nedvěd s.r.o.</v>
      </c>
      <c r="AN90" s="72"/>
      <c r="AO90" s="72"/>
      <c r="AP90" s="72"/>
      <c r="AQ90" s="41"/>
      <c r="AR90" s="45"/>
      <c r="AS90" s="86"/>
      <c r="AT90" s="87"/>
      <c r="AU90" s="88"/>
      <c r="AV90" s="88"/>
      <c r="AW90" s="88"/>
      <c r="AX90" s="88"/>
      <c r="AY90" s="88"/>
      <c r="AZ90" s="88"/>
      <c r="BA90" s="88"/>
      <c r="BB90" s="88"/>
      <c r="BC90" s="88"/>
      <c r="BD90" s="88"/>
      <c r="BE90" s="88"/>
      <c r="BF90" s="89"/>
      <c r="BG90" s="39"/>
    </row>
    <row r="91" spans="1:59"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2"/>
      <c r="BE91" s="92"/>
      <c r="BF91" s="93"/>
      <c r="BG91" s="39"/>
    </row>
    <row r="92" spans="1:59" s="2" customFormat="1" ht="29.25" customHeight="1">
      <c r="A92" s="39"/>
      <c r="B92" s="40"/>
      <c r="C92" s="94" t="s">
        <v>56</v>
      </c>
      <c r="D92" s="95"/>
      <c r="E92" s="95"/>
      <c r="F92" s="95"/>
      <c r="G92" s="95"/>
      <c r="H92" s="96"/>
      <c r="I92" s="97" t="s">
        <v>57</v>
      </c>
      <c r="J92" s="95"/>
      <c r="K92" s="95"/>
      <c r="L92" s="95"/>
      <c r="M92" s="95"/>
      <c r="N92" s="95"/>
      <c r="O92" s="95"/>
      <c r="P92" s="95"/>
      <c r="Q92" s="95"/>
      <c r="R92" s="95"/>
      <c r="S92" s="95"/>
      <c r="T92" s="95"/>
      <c r="U92" s="95"/>
      <c r="V92" s="95"/>
      <c r="W92" s="95"/>
      <c r="X92" s="95"/>
      <c r="Y92" s="95"/>
      <c r="Z92" s="95"/>
      <c r="AA92" s="95"/>
      <c r="AB92" s="95"/>
      <c r="AC92" s="95"/>
      <c r="AD92" s="95"/>
      <c r="AE92" s="95"/>
      <c r="AF92" s="95"/>
      <c r="AG92" s="98" t="s">
        <v>58</v>
      </c>
      <c r="AH92" s="95"/>
      <c r="AI92" s="95"/>
      <c r="AJ92" s="95"/>
      <c r="AK92" s="95"/>
      <c r="AL92" s="95"/>
      <c r="AM92" s="95"/>
      <c r="AN92" s="97" t="s">
        <v>59</v>
      </c>
      <c r="AO92" s="95"/>
      <c r="AP92" s="99"/>
      <c r="AQ92" s="100" t="s">
        <v>60</v>
      </c>
      <c r="AR92" s="45"/>
      <c r="AS92" s="101" t="s">
        <v>61</v>
      </c>
      <c r="AT92" s="102" t="s">
        <v>62</v>
      </c>
      <c r="AU92" s="102" t="s">
        <v>63</v>
      </c>
      <c r="AV92" s="102" t="s">
        <v>64</v>
      </c>
      <c r="AW92" s="102" t="s">
        <v>65</v>
      </c>
      <c r="AX92" s="102" t="s">
        <v>66</v>
      </c>
      <c r="AY92" s="102" t="s">
        <v>67</v>
      </c>
      <c r="AZ92" s="102" t="s">
        <v>68</v>
      </c>
      <c r="BA92" s="102" t="s">
        <v>69</v>
      </c>
      <c r="BB92" s="102" t="s">
        <v>70</v>
      </c>
      <c r="BC92" s="102" t="s">
        <v>71</v>
      </c>
      <c r="BD92" s="102" t="s">
        <v>72</v>
      </c>
      <c r="BE92" s="102" t="s">
        <v>73</v>
      </c>
      <c r="BF92" s="103" t="s">
        <v>74</v>
      </c>
      <c r="BG92" s="39"/>
    </row>
    <row r="93" spans="1:59"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5"/>
      <c r="BE93" s="105"/>
      <c r="BF93" s="106"/>
      <c r="BG93" s="39"/>
    </row>
    <row r="94" spans="1:90" s="6" customFormat="1" ht="32.4" customHeight="1">
      <c r="A94" s="6"/>
      <c r="B94" s="107"/>
      <c r="C94" s="108" t="s">
        <v>75</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ROUND(SUM(AG95:AG99),2)</f>
        <v>0</v>
      </c>
      <c r="AH94" s="110"/>
      <c r="AI94" s="110"/>
      <c r="AJ94" s="110"/>
      <c r="AK94" s="110"/>
      <c r="AL94" s="110"/>
      <c r="AM94" s="110"/>
      <c r="AN94" s="111">
        <f>SUM(AG94,AV94)</f>
        <v>0</v>
      </c>
      <c r="AO94" s="111"/>
      <c r="AP94" s="111"/>
      <c r="AQ94" s="112" t="s">
        <v>1</v>
      </c>
      <c r="AR94" s="113"/>
      <c r="AS94" s="114">
        <f>ROUND(SUM(AS95:AS99),2)</f>
        <v>0</v>
      </c>
      <c r="AT94" s="115">
        <f>ROUND(SUM(AT95:AT99),2)</f>
        <v>0</v>
      </c>
      <c r="AU94" s="116">
        <f>ROUND(SUM(AU95:AU99),2)</f>
        <v>0</v>
      </c>
      <c r="AV94" s="116">
        <f>ROUND(SUM(AX94:AY94),2)</f>
        <v>0</v>
      </c>
      <c r="AW94" s="117">
        <f>ROUND(SUM(AW95:AW99),5)</f>
        <v>0</v>
      </c>
      <c r="AX94" s="116">
        <f>ROUND(BB94*L29,2)</f>
        <v>0</v>
      </c>
      <c r="AY94" s="116">
        <f>ROUND(BC94*L30,2)</f>
        <v>0</v>
      </c>
      <c r="AZ94" s="116">
        <f>ROUND(BD94*L29,2)</f>
        <v>0</v>
      </c>
      <c r="BA94" s="116">
        <f>ROUND(BE94*L30,2)</f>
        <v>0</v>
      </c>
      <c r="BB94" s="116">
        <f>ROUND(SUM(BB95:BB99),2)</f>
        <v>0</v>
      </c>
      <c r="BC94" s="116">
        <f>ROUND(SUM(BC95:BC99),2)</f>
        <v>0</v>
      </c>
      <c r="BD94" s="116">
        <f>ROUND(SUM(BD95:BD99),2)</f>
        <v>0</v>
      </c>
      <c r="BE94" s="116">
        <f>ROUND(SUM(BE95:BE99),2)</f>
        <v>0</v>
      </c>
      <c r="BF94" s="118">
        <f>ROUND(SUM(BF95:BF99),2)</f>
        <v>0</v>
      </c>
      <c r="BG94" s="6"/>
      <c r="BS94" s="119" t="s">
        <v>76</v>
      </c>
      <c r="BT94" s="119" t="s">
        <v>77</v>
      </c>
      <c r="BU94" s="120" t="s">
        <v>78</v>
      </c>
      <c r="BV94" s="119" t="s">
        <v>79</v>
      </c>
      <c r="BW94" s="119" t="s">
        <v>6</v>
      </c>
      <c r="BX94" s="119" t="s">
        <v>80</v>
      </c>
      <c r="CL94" s="119" t="s">
        <v>1</v>
      </c>
    </row>
    <row r="95" spans="1:91" s="7" customFormat="1" ht="16.5" customHeight="1">
      <c r="A95" s="121" t="s">
        <v>81</v>
      </c>
      <c r="B95" s="122"/>
      <c r="C95" s="123"/>
      <c r="D95" s="124" t="s">
        <v>82</v>
      </c>
      <c r="E95" s="124"/>
      <c r="F95" s="124"/>
      <c r="G95" s="124"/>
      <c r="H95" s="124"/>
      <c r="I95" s="125"/>
      <c r="J95" s="124" t="s">
        <v>83</v>
      </c>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6">
        <f>'SO 101 - Zpevněné plochy ...'!K32</f>
        <v>0</v>
      </c>
      <c r="AH95" s="125"/>
      <c r="AI95" s="125"/>
      <c r="AJ95" s="125"/>
      <c r="AK95" s="125"/>
      <c r="AL95" s="125"/>
      <c r="AM95" s="125"/>
      <c r="AN95" s="126">
        <f>SUM(AG95,AV95)</f>
        <v>0</v>
      </c>
      <c r="AO95" s="125"/>
      <c r="AP95" s="125"/>
      <c r="AQ95" s="127" t="s">
        <v>84</v>
      </c>
      <c r="AR95" s="128"/>
      <c r="AS95" s="129">
        <f>'SO 101 - Zpevněné plochy ...'!K30</f>
        <v>0</v>
      </c>
      <c r="AT95" s="130">
        <f>'SO 101 - Zpevněné plochy ...'!K31</f>
        <v>0</v>
      </c>
      <c r="AU95" s="130">
        <v>0</v>
      </c>
      <c r="AV95" s="130">
        <f>ROUND(SUM(AX95:AY95),2)</f>
        <v>0</v>
      </c>
      <c r="AW95" s="131">
        <f>'SO 101 - Zpevněné plochy ...'!T123</f>
        <v>0</v>
      </c>
      <c r="AX95" s="130">
        <f>'SO 101 - Zpevněné plochy ...'!K35</f>
        <v>0</v>
      </c>
      <c r="AY95" s="130">
        <f>'SO 101 - Zpevněné plochy ...'!K36</f>
        <v>0</v>
      </c>
      <c r="AZ95" s="130">
        <f>'SO 101 - Zpevněné plochy ...'!K37</f>
        <v>0</v>
      </c>
      <c r="BA95" s="130">
        <f>'SO 101 - Zpevněné plochy ...'!K38</f>
        <v>0</v>
      </c>
      <c r="BB95" s="130">
        <f>'SO 101 - Zpevněné plochy ...'!F35</f>
        <v>0</v>
      </c>
      <c r="BC95" s="130">
        <f>'SO 101 - Zpevněné plochy ...'!F36</f>
        <v>0</v>
      </c>
      <c r="BD95" s="130">
        <f>'SO 101 - Zpevněné plochy ...'!F37</f>
        <v>0</v>
      </c>
      <c r="BE95" s="130">
        <f>'SO 101 - Zpevněné plochy ...'!F38</f>
        <v>0</v>
      </c>
      <c r="BF95" s="132">
        <f>'SO 101 - Zpevněné plochy ...'!F39</f>
        <v>0</v>
      </c>
      <c r="BG95" s="7"/>
      <c r="BT95" s="133" t="s">
        <v>85</v>
      </c>
      <c r="BV95" s="133" t="s">
        <v>79</v>
      </c>
      <c r="BW95" s="133" t="s">
        <v>86</v>
      </c>
      <c r="BX95" s="133" t="s">
        <v>6</v>
      </c>
      <c r="CL95" s="133" t="s">
        <v>1</v>
      </c>
      <c r="CM95" s="133" t="s">
        <v>87</v>
      </c>
    </row>
    <row r="96" spans="1:91" s="7" customFormat="1" ht="16.5" customHeight="1">
      <c r="A96" s="121" t="s">
        <v>81</v>
      </c>
      <c r="B96" s="122"/>
      <c r="C96" s="123"/>
      <c r="D96" s="124" t="s">
        <v>88</v>
      </c>
      <c r="E96" s="124"/>
      <c r="F96" s="124"/>
      <c r="G96" s="124"/>
      <c r="H96" s="124"/>
      <c r="I96" s="125"/>
      <c r="J96" s="124" t="s">
        <v>89</v>
      </c>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6">
        <f>'SO 151 - DIO'!K32</f>
        <v>0</v>
      </c>
      <c r="AH96" s="125"/>
      <c r="AI96" s="125"/>
      <c r="AJ96" s="125"/>
      <c r="AK96" s="125"/>
      <c r="AL96" s="125"/>
      <c r="AM96" s="125"/>
      <c r="AN96" s="126">
        <f>SUM(AG96,AV96)</f>
        <v>0</v>
      </c>
      <c r="AO96" s="125"/>
      <c r="AP96" s="125"/>
      <c r="AQ96" s="127" t="s">
        <v>84</v>
      </c>
      <c r="AR96" s="128"/>
      <c r="AS96" s="129">
        <f>'SO 151 - DIO'!K30</f>
        <v>0</v>
      </c>
      <c r="AT96" s="130">
        <f>'SO 151 - DIO'!K31</f>
        <v>0</v>
      </c>
      <c r="AU96" s="130">
        <v>0</v>
      </c>
      <c r="AV96" s="130">
        <f>ROUND(SUM(AX96:AY96),2)</f>
        <v>0</v>
      </c>
      <c r="AW96" s="131">
        <f>'SO 151 - DIO'!T119</f>
        <v>0</v>
      </c>
      <c r="AX96" s="130">
        <f>'SO 151 - DIO'!K35</f>
        <v>0</v>
      </c>
      <c r="AY96" s="130">
        <f>'SO 151 - DIO'!K36</f>
        <v>0</v>
      </c>
      <c r="AZ96" s="130">
        <f>'SO 151 - DIO'!K37</f>
        <v>0</v>
      </c>
      <c r="BA96" s="130">
        <f>'SO 151 - DIO'!K38</f>
        <v>0</v>
      </c>
      <c r="BB96" s="130">
        <f>'SO 151 - DIO'!F35</f>
        <v>0</v>
      </c>
      <c r="BC96" s="130">
        <f>'SO 151 - DIO'!F36</f>
        <v>0</v>
      </c>
      <c r="BD96" s="130">
        <f>'SO 151 - DIO'!F37</f>
        <v>0</v>
      </c>
      <c r="BE96" s="130">
        <f>'SO 151 - DIO'!F38</f>
        <v>0</v>
      </c>
      <c r="BF96" s="132">
        <f>'SO 151 - DIO'!F39</f>
        <v>0</v>
      </c>
      <c r="BG96" s="7"/>
      <c r="BT96" s="133" t="s">
        <v>85</v>
      </c>
      <c r="BV96" s="133" t="s">
        <v>79</v>
      </c>
      <c r="BW96" s="133" t="s">
        <v>90</v>
      </c>
      <c r="BX96" s="133" t="s">
        <v>6</v>
      </c>
      <c r="CL96" s="133" t="s">
        <v>1</v>
      </c>
      <c r="CM96" s="133" t="s">
        <v>87</v>
      </c>
    </row>
    <row r="97" spans="1:91" s="7" customFormat="1" ht="16.5" customHeight="1">
      <c r="A97" s="121" t="s">
        <v>81</v>
      </c>
      <c r="B97" s="122"/>
      <c r="C97" s="123"/>
      <c r="D97" s="124" t="s">
        <v>91</v>
      </c>
      <c r="E97" s="124"/>
      <c r="F97" s="124"/>
      <c r="G97" s="124"/>
      <c r="H97" s="124"/>
      <c r="I97" s="125"/>
      <c r="J97" s="124" t="s">
        <v>92</v>
      </c>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6">
        <f>'SO 201 - Opěrná stěna a s...'!K32</f>
        <v>0</v>
      </c>
      <c r="AH97" s="125"/>
      <c r="AI97" s="125"/>
      <c r="AJ97" s="125"/>
      <c r="AK97" s="125"/>
      <c r="AL97" s="125"/>
      <c r="AM97" s="125"/>
      <c r="AN97" s="126">
        <f>SUM(AG97,AV97)</f>
        <v>0</v>
      </c>
      <c r="AO97" s="125"/>
      <c r="AP97" s="125"/>
      <c r="AQ97" s="127" t="s">
        <v>84</v>
      </c>
      <c r="AR97" s="128"/>
      <c r="AS97" s="129">
        <f>'SO 201 - Opěrná stěna a s...'!K30</f>
        <v>0</v>
      </c>
      <c r="AT97" s="130">
        <f>'SO 201 - Opěrná stěna a s...'!K31</f>
        <v>0</v>
      </c>
      <c r="AU97" s="130">
        <v>0</v>
      </c>
      <c r="AV97" s="130">
        <f>ROUND(SUM(AX97:AY97),2)</f>
        <v>0</v>
      </c>
      <c r="AW97" s="131">
        <f>'SO 201 - Opěrná stěna a s...'!T131</f>
        <v>0</v>
      </c>
      <c r="AX97" s="130">
        <f>'SO 201 - Opěrná stěna a s...'!K35</f>
        <v>0</v>
      </c>
      <c r="AY97" s="130">
        <f>'SO 201 - Opěrná stěna a s...'!K36</f>
        <v>0</v>
      </c>
      <c r="AZ97" s="130">
        <f>'SO 201 - Opěrná stěna a s...'!K37</f>
        <v>0</v>
      </c>
      <c r="BA97" s="130">
        <f>'SO 201 - Opěrná stěna a s...'!K38</f>
        <v>0</v>
      </c>
      <c r="BB97" s="130">
        <f>'SO 201 - Opěrná stěna a s...'!F35</f>
        <v>0</v>
      </c>
      <c r="BC97" s="130">
        <f>'SO 201 - Opěrná stěna a s...'!F36</f>
        <v>0</v>
      </c>
      <c r="BD97" s="130">
        <f>'SO 201 - Opěrná stěna a s...'!F37</f>
        <v>0</v>
      </c>
      <c r="BE97" s="130">
        <f>'SO 201 - Opěrná stěna a s...'!F38</f>
        <v>0</v>
      </c>
      <c r="BF97" s="132">
        <f>'SO 201 - Opěrná stěna a s...'!F39</f>
        <v>0</v>
      </c>
      <c r="BG97" s="7"/>
      <c r="BT97" s="133" t="s">
        <v>85</v>
      </c>
      <c r="BV97" s="133" t="s">
        <v>79</v>
      </c>
      <c r="BW97" s="133" t="s">
        <v>93</v>
      </c>
      <c r="BX97" s="133" t="s">
        <v>6</v>
      </c>
      <c r="CL97" s="133" t="s">
        <v>1</v>
      </c>
      <c r="CM97" s="133" t="s">
        <v>87</v>
      </c>
    </row>
    <row r="98" spans="1:91" s="7" customFormat="1" ht="16.5" customHeight="1">
      <c r="A98" s="121" t="s">
        <v>81</v>
      </c>
      <c r="B98" s="122"/>
      <c r="C98" s="123"/>
      <c r="D98" s="124" t="s">
        <v>94</v>
      </c>
      <c r="E98" s="124"/>
      <c r="F98" s="124"/>
      <c r="G98" s="124"/>
      <c r="H98" s="124"/>
      <c r="I98" s="125"/>
      <c r="J98" s="124" t="s">
        <v>95</v>
      </c>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6">
        <f>'SO 411 - Veřejné osvětlení'!K32</f>
        <v>0</v>
      </c>
      <c r="AH98" s="125"/>
      <c r="AI98" s="125"/>
      <c r="AJ98" s="125"/>
      <c r="AK98" s="125"/>
      <c r="AL98" s="125"/>
      <c r="AM98" s="125"/>
      <c r="AN98" s="126">
        <f>SUM(AG98,AV98)</f>
        <v>0</v>
      </c>
      <c r="AO98" s="125"/>
      <c r="AP98" s="125"/>
      <c r="AQ98" s="127" t="s">
        <v>84</v>
      </c>
      <c r="AR98" s="128"/>
      <c r="AS98" s="129">
        <f>'SO 411 - Veřejné osvětlení'!K30</f>
        <v>0</v>
      </c>
      <c r="AT98" s="130">
        <f>'SO 411 - Veřejné osvětlení'!K31</f>
        <v>0</v>
      </c>
      <c r="AU98" s="130">
        <v>0</v>
      </c>
      <c r="AV98" s="130">
        <f>ROUND(SUM(AX98:AY98),2)</f>
        <v>0</v>
      </c>
      <c r="AW98" s="131">
        <f>'SO 411 - Veřejné osvětlení'!T122</f>
        <v>0</v>
      </c>
      <c r="AX98" s="130">
        <f>'SO 411 - Veřejné osvětlení'!K35</f>
        <v>0</v>
      </c>
      <c r="AY98" s="130">
        <f>'SO 411 - Veřejné osvětlení'!K36</f>
        <v>0</v>
      </c>
      <c r="AZ98" s="130">
        <f>'SO 411 - Veřejné osvětlení'!K37</f>
        <v>0</v>
      </c>
      <c r="BA98" s="130">
        <f>'SO 411 - Veřejné osvětlení'!K38</f>
        <v>0</v>
      </c>
      <c r="BB98" s="130">
        <f>'SO 411 - Veřejné osvětlení'!F35</f>
        <v>0</v>
      </c>
      <c r="BC98" s="130">
        <f>'SO 411 - Veřejné osvětlení'!F36</f>
        <v>0</v>
      </c>
      <c r="BD98" s="130">
        <f>'SO 411 - Veřejné osvětlení'!F37</f>
        <v>0</v>
      </c>
      <c r="BE98" s="130">
        <f>'SO 411 - Veřejné osvětlení'!F38</f>
        <v>0</v>
      </c>
      <c r="BF98" s="132">
        <f>'SO 411 - Veřejné osvětlení'!F39</f>
        <v>0</v>
      </c>
      <c r="BG98" s="7"/>
      <c r="BT98" s="133" t="s">
        <v>85</v>
      </c>
      <c r="BV98" s="133" t="s">
        <v>79</v>
      </c>
      <c r="BW98" s="133" t="s">
        <v>96</v>
      </c>
      <c r="BX98" s="133" t="s">
        <v>6</v>
      </c>
      <c r="CL98" s="133" t="s">
        <v>1</v>
      </c>
      <c r="CM98" s="133" t="s">
        <v>87</v>
      </c>
    </row>
    <row r="99" spans="1:91" s="7" customFormat="1" ht="16.5" customHeight="1">
      <c r="A99" s="121" t="s">
        <v>81</v>
      </c>
      <c r="B99" s="122"/>
      <c r="C99" s="123"/>
      <c r="D99" s="124" t="s">
        <v>97</v>
      </c>
      <c r="E99" s="124"/>
      <c r="F99" s="124"/>
      <c r="G99" s="124"/>
      <c r="H99" s="124"/>
      <c r="I99" s="125"/>
      <c r="J99" s="124" t="s">
        <v>98</v>
      </c>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6">
        <f>'VON - Vedlejší a ostatní ...'!K32</f>
        <v>0</v>
      </c>
      <c r="AH99" s="125"/>
      <c r="AI99" s="125"/>
      <c r="AJ99" s="125"/>
      <c r="AK99" s="125"/>
      <c r="AL99" s="125"/>
      <c r="AM99" s="125"/>
      <c r="AN99" s="126">
        <f>SUM(AG99,AV99)</f>
        <v>0</v>
      </c>
      <c r="AO99" s="125"/>
      <c r="AP99" s="125"/>
      <c r="AQ99" s="127" t="s">
        <v>97</v>
      </c>
      <c r="AR99" s="128"/>
      <c r="AS99" s="134">
        <f>'VON - Vedlejší a ostatní ...'!K30</f>
        <v>0</v>
      </c>
      <c r="AT99" s="135">
        <f>'VON - Vedlejší a ostatní ...'!K31</f>
        <v>0</v>
      </c>
      <c r="AU99" s="135">
        <v>0</v>
      </c>
      <c r="AV99" s="135">
        <f>ROUND(SUM(AX99:AY99),2)</f>
        <v>0</v>
      </c>
      <c r="AW99" s="136">
        <f>'VON - Vedlejší a ostatní ...'!T122</f>
        <v>0</v>
      </c>
      <c r="AX99" s="135">
        <f>'VON - Vedlejší a ostatní ...'!K35</f>
        <v>0</v>
      </c>
      <c r="AY99" s="135">
        <f>'VON - Vedlejší a ostatní ...'!K36</f>
        <v>0</v>
      </c>
      <c r="AZ99" s="135">
        <f>'VON - Vedlejší a ostatní ...'!K37</f>
        <v>0</v>
      </c>
      <c r="BA99" s="135">
        <f>'VON - Vedlejší a ostatní ...'!K38</f>
        <v>0</v>
      </c>
      <c r="BB99" s="135">
        <f>'VON - Vedlejší a ostatní ...'!F35</f>
        <v>0</v>
      </c>
      <c r="BC99" s="135">
        <f>'VON - Vedlejší a ostatní ...'!F36</f>
        <v>0</v>
      </c>
      <c r="BD99" s="135">
        <f>'VON - Vedlejší a ostatní ...'!F37</f>
        <v>0</v>
      </c>
      <c r="BE99" s="135">
        <f>'VON - Vedlejší a ostatní ...'!F38</f>
        <v>0</v>
      </c>
      <c r="BF99" s="137">
        <f>'VON - Vedlejší a ostatní ...'!F39</f>
        <v>0</v>
      </c>
      <c r="BG99" s="7"/>
      <c r="BT99" s="133" t="s">
        <v>85</v>
      </c>
      <c r="BV99" s="133" t="s">
        <v>79</v>
      </c>
      <c r="BW99" s="133" t="s">
        <v>99</v>
      </c>
      <c r="BX99" s="133" t="s">
        <v>6</v>
      </c>
      <c r="CL99" s="133" t="s">
        <v>1</v>
      </c>
      <c r="CM99" s="133" t="s">
        <v>87</v>
      </c>
    </row>
    <row r="100" spans="1:59" s="2" customFormat="1" ht="30" customHeight="1">
      <c r="A100" s="39"/>
      <c r="B100" s="40"/>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5"/>
      <c r="AS100" s="39"/>
      <c r="AT100" s="39"/>
      <c r="AU100" s="39"/>
      <c r="AV100" s="39"/>
      <c r="AW100" s="39"/>
      <c r="AX100" s="39"/>
      <c r="AY100" s="39"/>
      <c r="AZ100" s="39"/>
      <c r="BA100" s="39"/>
      <c r="BB100" s="39"/>
      <c r="BC100" s="39"/>
      <c r="BD100" s="39"/>
      <c r="BE100" s="39"/>
      <c r="BF100" s="39"/>
      <c r="BG100" s="39"/>
    </row>
    <row r="101" spans="1:59" s="2" customFormat="1" ht="6.95" customHeight="1">
      <c r="A101" s="39"/>
      <c r="B101" s="67"/>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45"/>
      <c r="AS101" s="39"/>
      <c r="AT101" s="39"/>
      <c r="AU101" s="39"/>
      <c r="AV101" s="39"/>
      <c r="AW101" s="39"/>
      <c r="AX101" s="39"/>
      <c r="AY101" s="39"/>
      <c r="AZ101" s="39"/>
      <c r="BA101" s="39"/>
      <c r="BB101" s="39"/>
      <c r="BC101" s="39"/>
      <c r="BD101" s="39"/>
      <c r="BE101" s="39"/>
      <c r="BF101" s="39"/>
      <c r="BG101" s="39"/>
    </row>
  </sheetData>
  <sheetProtection password="CC35" sheet="1" objects="1" scenarios="1" formatColumns="0" formatRows="0"/>
  <mergeCells count="58">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G94:AM94"/>
    <mergeCell ref="AN94:AP94"/>
    <mergeCell ref="BG5:BG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G2"/>
  </mergeCells>
  <hyperlinks>
    <hyperlink ref="A95" location="'SO 101 - Zpevněné plochy ...'!C2" display="/"/>
    <hyperlink ref="A96" location="'SO 151 - DIO'!C2" display="/"/>
    <hyperlink ref="A97" location="'SO 201 - Opěrná stěna a s...'!C2" display="/"/>
    <hyperlink ref="A98" location="'SO 411 - Veřejné osvětlení'!C2" display="/"/>
    <hyperlink ref="A99"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5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86</v>
      </c>
    </row>
    <row r="3" spans="2:46" s="1" customFormat="1" ht="6.95" customHeight="1">
      <c r="B3" s="138"/>
      <c r="C3" s="139"/>
      <c r="D3" s="139"/>
      <c r="E3" s="139"/>
      <c r="F3" s="139"/>
      <c r="G3" s="139"/>
      <c r="H3" s="139"/>
      <c r="I3" s="139"/>
      <c r="J3" s="139"/>
      <c r="K3" s="139"/>
      <c r="L3" s="139"/>
      <c r="M3" s="21"/>
      <c r="AT3" s="18" t="s">
        <v>87</v>
      </c>
    </row>
    <row r="4" spans="2:46" s="1" customFormat="1" ht="24.95" customHeight="1">
      <c r="B4" s="21"/>
      <c r="D4" s="140" t="s">
        <v>100</v>
      </c>
      <c r="M4" s="21"/>
      <c r="N4" s="141" t="s">
        <v>11</v>
      </c>
      <c r="AT4" s="18" t="s">
        <v>4</v>
      </c>
    </row>
    <row r="5" spans="2:13" s="1" customFormat="1" ht="6.95" customHeight="1">
      <c r="B5" s="21"/>
      <c r="M5" s="21"/>
    </row>
    <row r="6" spans="2:13" s="1" customFormat="1" ht="12" customHeight="1">
      <c r="B6" s="21"/>
      <c r="D6" s="142" t="s">
        <v>17</v>
      </c>
      <c r="M6" s="21"/>
    </row>
    <row r="7" spans="2:13" s="1" customFormat="1" ht="26.25" customHeight="1">
      <c r="B7" s="21"/>
      <c r="E7" s="143" t="str">
        <f>'Rekapitulace stavby'!K6</f>
        <v>Chodník v ulici Na Stráni, p.p.č., 476/1 k.ú.Tachov - aktualizace 2022</v>
      </c>
      <c r="F7" s="142"/>
      <c r="G7" s="142"/>
      <c r="H7" s="142"/>
      <c r="M7" s="21"/>
    </row>
    <row r="8" spans="1:31" s="2" customFormat="1" ht="12" customHeight="1">
      <c r="A8" s="39"/>
      <c r="B8" s="45"/>
      <c r="C8" s="39"/>
      <c r="D8" s="142" t="s">
        <v>101</v>
      </c>
      <c r="E8" s="39"/>
      <c r="F8" s="39"/>
      <c r="G8" s="39"/>
      <c r="H8" s="39"/>
      <c r="I8" s="39"/>
      <c r="J8" s="39"/>
      <c r="K8" s="39"/>
      <c r="L8" s="39"/>
      <c r="M8" s="64"/>
      <c r="S8" s="39"/>
      <c r="T8" s="39"/>
      <c r="U8" s="39"/>
      <c r="V8" s="39"/>
      <c r="W8" s="39"/>
      <c r="X8" s="39"/>
      <c r="Y8" s="39"/>
      <c r="Z8" s="39"/>
      <c r="AA8" s="39"/>
      <c r="AB8" s="39"/>
      <c r="AC8" s="39"/>
      <c r="AD8" s="39"/>
      <c r="AE8" s="39"/>
    </row>
    <row r="9" spans="1:31" s="2" customFormat="1" ht="16.5" customHeight="1">
      <c r="A9" s="39"/>
      <c r="B9" s="45"/>
      <c r="C9" s="39"/>
      <c r="D9" s="39"/>
      <c r="E9" s="144" t="s">
        <v>102</v>
      </c>
      <c r="F9" s="39"/>
      <c r="G9" s="39"/>
      <c r="H9" s="39"/>
      <c r="I9" s="39"/>
      <c r="J9" s="39"/>
      <c r="K9" s="39"/>
      <c r="L9" s="39"/>
      <c r="M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64"/>
      <c r="S10" s="39"/>
      <c r="T10" s="39"/>
      <c r="U10" s="39"/>
      <c r="V10" s="39"/>
      <c r="W10" s="39"/>
      <c r="X10" s="39"/>
      <c r="Y10" s="39"/>
      <c r="Z10" s="39"/>
      <c r="AA10" s="39"/>
      <c r="AB10" s="39"/>
      <c r="AC10" s="39"/>
      <c r="AD10" s="39"/>
      <c r="AE10" s="39"/>
    </row>
    <row r="11" spans="1:31" s="2" customFormat="1" ht="12" customHeight="1">
      <c r="A11" s="39"/>
      <c r="B11" s="45"/>
      <c r="C11" s="39"/>
      <c r="D11" s="142" t="s">
        <v>19</v>
      </c>
      <c r="E11" s="39"/>
      <c r="F11" s="145" t="s">
        <v>1</v>
      </c>
      <c r="G11" s="39"/>
      <c r="H11" s="39"/>
      <c r="I11" s="142" t="s">
        <v>20</v>
      </c>
      <c r="J11" s="145" t="s">
        <v>1</v>
      </c>
      <c r="K11" s="39"/>
      <c r="L11" s="39"/>
      <c r="M11" s="64"/>
      <c r="S11" s="39"/>
      <c r="T11" s="39"/>
      <c r="U11" s="39"/>
      <c r="V11" s="39"/>
      <c r="W11" s="39"/>
      <c r="X11" s="39"/>
      <c r="Y11" s="39"/>
      <c r="Z11" s="39"/>
      <c r="AA11" s="39"/>
      <c r="AB11" s="39"/>
      <c r="AC11" s="39"/>
      <c r="AD11" s="39"/>
      <c r="AE11" s="39"/>
    </row>
    <row r="12" spans="1:31" s="2" customFormat="1" ht="12" customHeight="1">
      <c r="A12" s="39"/>
      <c r="B12" s="45"/>
      <c r="C12" s="39"/>
      <c r="D12" s="142" t="s">
        <v>21</v>
      </c>
      <c r="E12" s="39"/>
      <c r="F12" s="145" t="s">
        <v>15</v>
      </c>
      <c r="G12" s="39"/>
      <c r="H12" s="39"/>
      <c r="I12" s="142" t="s">
        <v>22</v>
      </c>
      <c r="J12" s="146" t="str">
        <f>'Rekapitulace stavby'!AN8</f>
        <v>11. 1. 2022</v>
      </c>
      <c r="K12" s="39"/>
      <c r="L12" s="39"/>
      <c r="M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64"/>
      <c r="S13" s="39"/>
      <c r="T13" s="39"/>
      <c r="U13" s="39"/>
      <c r="V13" s="39"/>
      <c r="W13" s="39"/>
      <c r="X13" s="39"/>
      <c r="Y13" s="39"/>
      <c r="Z13" s="39"/>
      <c r="AA13" s="39"/>
      <c r="AB13" s="39"/>
      <c r="AC13" s="39"/>
      <c r="AD13" s="39"/>
      <c r="AE13" s="39"/>
    </row>
    <row r="14" spans="1:31" s="2" customFormat="1" ht="12" customHeight="1">
      <c r="A14" s="39"/>
      <c r="B14" s="45"/>
      <c r="C14" s="39"/>
      <c r="D14" s="142" t="s">
        <v>24</v>
      </c>
      <c r="E14" s="39"/>
      <c r="F14" s="39"/>
      <c r="G14" s="39"/>
      <c r="H14" s="39"/>
      <c r="I14" s="142" t="s">
        <v>25</v>
      </c>
      <c r="J14" s="145" t="s">
        <v>1</v>
      </c>
      <c r="K14" s="39"/>
      <c r="L14" s="39"/>
      <c r="M14" s="64"/>
      <c r="S14" s="39"/>
      <c r="T14" s="39"/>
      <c r="U14" s="39"/>
      <c r="V14" s="39"/>
      <c r="W14" s="39"/>
      <c r="X14" s="39"/>
      <c r="Y14" s="39"/>
      <c r="Z14" s="39"/>
      <c r="AA14" s="39"/>
      <c r="AB14" s="39"/>
      <c r="AC14" s="39"/>
      <c r="AD14" s="39"/>
      <c r="AE14" s="39"/>
    </row>
    <row r="15" spans="1:31" s="2" customFormat="1" ht="18" customHeight="1">
      <c r="A15" s="39"/>
      <c r="B15" s="45"/>
      <c r="C15" s="39"/>
      <c r="D15" s="39"/>
      <c r="E15" s="145" t="s">
        <v>26</v>
      </c>
      <c r="F15" s="39"/>
      <c r="G15" s="39"/>
      <c r="H15" s="39"/>
      <c r="I15" s="142" t="s">
        <v>27</v>
      </c>
      <c r="J15" s="145" t="s">
        <v>1</v>
      </c>
      <c r="K15" s="39"/>
      <c r="L15" s="39"/>
      <c r="M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64"/>
      <c r="S16" s="39"/>
      <c r="T16" s="39"/>
      <c r="U16" s="39"/>
      <c r="V16" s="39"/>
      <c r="W16" s="39"/>
      <c r="X16" s="39"/>
      <c r="Y16" s="39"/>
      <c r="Z16" s="39"/>
      <c r="AA16" s="39"/>
      <c r="AB16" s="39"/>
      <c r="AC16" s="39"/>
      <c r="AD16" s="39"/>
      <c r="AE16" s="39"/>
    </row>
    <row r="17" spans="1:31" s="2" customFormat="1" ht="12" customHeight="1">
      <c r="A17" s="39"/>
      <c r="B17" s="45"/>
      <c r="C17" s="39"/>
      <c r="D17" s="142" t="s">
        <v>28</v>
      </c>
      <c r="E17" s="39"/>
      <c r="F17" s="39"/>
      <c r="G17" s="39"/>
      <c r="H17" s="39"/>
      <c r="I17" s="142" t="s">
        <v>25</v>
      </c>
      <c r="J17" s="34" t="str">
        <f>'Rekapitulace stavby'!AN13</f>
        <v>Vyplň údaj</v>
      </c>
      <c r="K17" s="39"/>
      <c r="L17" s="39"/>
      <c r="M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5"/>
      <c r="G18" s="145"/>
      <c r="H18" s="145"/>
      <c r="I18" s="142" t="s">
        <v>27</v>
      </c>
      <c r="J18" s="34" t="str">
        <f>'Rekapitulace stavby'!AN14</f>
        <v>Vyplň údaj</v>
      </c>
      <c r="K18" s="39"/>
      <c r="L18" s="39"/>
      <c r="M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64"/>
      <c r="S19" s="39"/>
      <c r="T19" s="39"/>
      <c r="U19" s="39"/>
      <c r="V19" s="39"/>
      <c r="W19" s="39"/>
      <c r="X19" s="39"/>
      <c r="Y19" s="39"/>
      <c r="Z19" s="39"/>
      <c r="AA19" s="39"/>
      <c r="AB19" s="39"/>
      <c r="AC19" s="39"/>
      <c r="AD19" s="39"/>
      <c r="AE19" s="39"/>
    </row>
    <row r="20" spans="1:31" s="2" customFormat="1" ht="12" customHeight="1">
      <c r="A20" s="39"/>
      <c r="B20" s="45"/>
      <c r="C20" s="39"/>
      <c r="D20" s="142" t="s">
        <v>30</v>
      </c>
      <c r="E20" s="39"/>
      <c r="F20" s="39"/>
      <c r="G20" s="39"/>
      <c r="H20" s="39"/>
      <c r="I20" s="142" t="s">
        <v>25</v>
      </c>
      <c r="J20" s="145" t="s">
        <v>1</v>
      </c>
      <c r="K20" s="39"/>
      <c r="L20" s="39"/>
      <c r="M20" s="64"/>
      <c r="S20" s="39"/>
      <c r="T20" s="39"/>
      <c r="U20" s="39"/>
      <c r="V20" s="39"/>
      <c r="W20" s="39"/>
      <c r="X20" s="39"/>
      <c r="Y20" s="39"/>
      <c r="Z20" s="39"/>
      <c r="AA20" s="39"/>
      <c r="AB20" s="39"/>
      <c r="AC20" s="39"/>
      <c r="AD20" s="39"/>
      <c r="AE20" s="39"/>
    </row>
    <row r="21" spans="1:31" s="2" customFormat="1" ht="18" customHeight="1">
      <c r="A21" s="39"/>
      <c r="B21" s="45"/>
      <c r="C21" s="39"/>
      <c r="D21" s="39"/>
      <c r="E21" s="145" t="s">
        <v>31</v>
      </c>
      <c r="F21" s="39"/>
      <c r="G21" s="39"/>
      <c r="H21" s="39"/>
      <c r="I21" s="142" t="s">
        <v>27</v>
      </c>
      <c r="J21" s="145" t="s">
        <v>1</v>
      </c>
      <c r="K21" s="39"/>
      <c r="L21" s="39"/>
      <c r="M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64"/>
      <c r="S22" s="39"/>
      <c r="T22" s="39"/>
      <c r="U22" s="39"/>
      <c r="V22" s="39"/>
      <c r="W22" s="39"/>
      <c r="X22" s="39"/>
      <c r="Y22" s="39"/>
      <c r="Z22" s="39"/>
      <c r="AA22" s="39"/>
      <c r="AB22" s="39"/>
      <c r="AC22" s="39"/>
      <c r="AD22" s="39"/>
      <c r="AE22" s="39"/>
    </row>
    <row r="23" spans="1:31" s="2" customFormat="1" ht="12" customHeight="1">
      <c r="A23" s="39"/>
      <c r="B23" s="45"/>
      <c r="C23" s="39"/>
      <c r="D23" s="142" t="s">
        <v>32</v>
      </c>
      <c r="E23" s="39"/>
      <c r="F23" s="39"/>
      <c r="G23" s="39"/>
      <c r="H23" s="39"/>
      <c r="I23" s="142" t="s">
        <v>25</v>
      </c>
      <c r="J23" s="145" t="s">
        <v>1</v>
      </c>
      <c r="K23" s="39"/>
      <c r="L23" s="39"/>
      <c r="M23" s="64"/>
      <c r="S23" s="39"/>
      <c r="T23" s="39"/>
      <c r="U23" s="39"/>
      <c r="V23" s="39"/>
      <c r="W23" s="39"/>
      <c r="X23" s="39"/>
      <c r="Y23" s="39"/>
      <c r="Z23" s="39"/>
      <c r="AA23" s="39"/>
      <c r="AB23" s="39"/>
      <c r="AC23" s="39"/>
      <c r="AD23" s="39"/>
      <c r="AE23" s="39"/>
    </row>
    <row r="24" spans="1:31" s="2" customFormat="1" ht="18" customHeight="1">
      <c r="A24" s="39"/>
      <c r="B24" s="45"/>
      <c r="C24" s="39"/>
      <c r="D24" s="39"/>
      <c r="E24" s="145" t="s">
        <v>33</v>
      </c>
      <c r="F24" s="39"/>
      <c r="G24" s="39"/>
      <c r="H24" s="39"/>
      <c r="I24" s="142" t="s">
        <v>27</v>
      </c>
      <c r="J24" s="145" t="s">
        <v>1</v>
      </c>
      <c r="K24" s="39"/>
      <c r="L24" s="39"/>
      <c r="M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64"/>
      <c r="S25" s="39"/>
      <c r="T25" s="39"/>
      <c r="U25" s="39"/>
      <c r="V25" s="39"/>
      <c r="W25" s="39"/>
      <c r="X25" s="39"/>
      <c r="Y25" s="39"/>
      <c r="Z25" s="39"/>
      <c r="AA25" s="39"/>
      <c r="AB25" s="39"/>
      <c r="AC25" s="39"/>
      <c r="AD25" s="39"/>
      <c r="AE25" s="39"/>
    </row>
    <row r="26" spans="1:31" s="2" customFormat="1" ht="12" customHeight="1">
      <c r="A26" s="39"/>
      <c r="B26" s="45"/>
      <c r="C26" s="39"/>
      <c r="D26" s="142" t="s">
        <v>34</v>
      </c>
      <c r="E26" s="39"/>
      <c r="F26" s="39"/>
      <c r="G26" s="39"/>
      <c r="H26" s="39"/>
      <c r="I26" s="39"/>
      <c r="J26" s="39"/>
      <c r="K26" s="39"/>
      <c r="L26" s="39"/>
      <c r="M26" s="64"/>
      <c r="S26" s="39"/>
      <c r="T26" s="39"/>
      <c r="U26" s="39"/>
      <c r="V26" s="39"/>
      <c r="W26" s="39"/>
      <c r="X26" s="39"/>
      <c r="Y26" s="39"/>
      <c r="Z26" s="39"/>
      <c r="AA26" s="39"/>
      <c r="AB26" s="39"/>
      <c r="AC26" s="39"/>
      <c r="AD26" s="39"/>
      <c r="AE26" s="39"/>
    </row>
    <row r="27" spans="1:31" s="8" customFormat="1" ht="16.5" customHeight="1">
      <c r="A27" s="147"/>
      <c r="B27" s="148"/>
      <c r="C27" s="147"/>
      <c r="D27" s="147"/>
      <c r="E27" s="149" t="s">
        <v>1</v>
      </c>
      <c r="F27" s="149"/>
      <c r="G27" s="149"/>
      <c r="H27" s="149"/>
      <c r="I27" s="147"/>
      <c r="J27" s="147"/>
      <c r="K27" s="147"/>
      <c r="L27" s="147"/>
      <c r="M27" s="150"/>
      <c r="S27" s="147"/>
      <c r="T27" s="147"/>
      <c r="U27" s="147"/>
      <c r="V27" s="147"/>
      <c r="W27" s="147"/>
      <c r="X27" s="147"/>
      <c r="Y27" s="147"/>
      <c r="Z27" s="147"/>
      <c r="AA27" s="147"/>
      <c r="AB27" s="147"/>
      <c r="AC27" s="147"/>
      <c r="AD27" s="147"/>
      <c r="AE27" s="147"/>
    </row>
    <row r="28" spans="1:31" s="2" customFormat="1" ht="6.95" customHeight="1">
      <c r="A28" s="39"/>
      <c r="B28" s="45"/>
      <c r="C28" s="39"/>
      <c r="D28" s="39"/>
      <c r="E28" s="39"/>
      <c r="F28" s="39"/>
      <c r="G28" s="39"/>
      <c r="H28" s="39"/>
      <c r="I28" s="39"/>
      <c r="J28" s="39"/>
      <c r="K28" s="39"/>
      <c r="L28" s="39"/>
      <c r="M28" s="64"/>
      <c r="S28" s="39"/>
      <c r="T28" s="39"/>
      <c r="U28" s="39"/>
      <c r="V28" s="39"/>
      <c r="W28" s="39"/>
      <c r="X28" s="39"/>
      <c r="Y28" s="39"/>
      <c r="Z28" s="39"/>
      <c r="AA28" s="39"/>
      <c r="AB28" s="39"/>
      <c r="AC28" s="39"/>
      <c r="AD28" s="39"/>
      <c r="AE28" s="39"/>
    </row>
    <row r="29" spans="1:31" s="2" customFormat="1" ht="6.95" customHeight="1">
      <c r="A29" s="39"/>
      <c r="B29" s="45"/>
      <c r="C29" s="39"/>
      <c r="D29" s="151"/>
      <c r="E29" s="151"/>
      <c r="F29" s="151"/>
      <c r="G29" s="151"/>
      <c r="H29" s="151"/>
      <c r="I29" s="151"/>
      <c r="J29" s="151"/>
      <c r="K29" s="151"/>
      <c r="L29" s="151"/>
      <c r="M29" s="64"/>
      <c r="S29" s="39"/>
      <c r="T29" s="39"/>
      <c r="U29" s="39"/>
      <c r="V29" s="39"/>
      <c r="W29" s="39"/>
      <c r="X29" s="39"/>
      <c r="Y29" s="39"/>
      <c r="Z29" s="39"/>
      <c r="AA29" s="39"/>
      <c r="AB29" s="39"/>
      <c r="AC29" s="39"/>
      <c r="AD29" s="39"/>
      <c r="AE29" s="39"/>
    </row>
    <row r="30" spans="1:31" s="2" customFormat="1" ht="12">
      <c r="A30" s="39"/>
      <c r="B30" s="45"/>
      <c r="C30" s="39"/>
      <c r="D30" s="39"/>
      <c r="E30" s="142" t="s">
        <v>103</v>
      </c>
      <c r="F30" s="39"/>
      <c r="G30" s="39"/>
      <c r="H30" s="39"/>
      <c r="I30" s="39"/>
      <c r="J30" s="39"/>
      <c r="K30" s="152">
        <f>I96</f>
        <v>0</v>
      </c>
      <c r="L30" s="39"/>
      <c r="M30" s="64"/>
      <c r="S30" s="39"/>
      <c r="T30" s="39"/>
      <c r="U30" s="39"/>
      <c r="V30" s="39"/>
      <c r="W30" s="39"/>
      <c r="X30" s="39"/>
      <c r="Y30" s="39"/>
      <c r="Z30" s="39"/>
      <c r="AA30" s="39"/>
      <c r="AB30" s="39"/>
      <c r="AC30" s="39"/>
      <c r="AD30" s="39"/>
      <c r="AE30" s="39"/>
    </row>
    <row r="31" spans="1:31" s="2" customFormat="1" ht="12">
      <c r="A31" s="39"/>
      <c r="B31" s="45"/>
      <c r="C31" s="39"/>
      <c r="D31" s="39"/>
      <c r="E31" s="142" t="s">
        <v>104</v>
      </c>
      <c r="F31" s="39"/>
      <c r="G31" s="39"/>
      <c r="H31" s="39"/>
      <c r="I31" s="39"/>
      <c r="J31" s="39"/>
      <c r="K31" s="152">
        <f>J96</f>
        <v>0</v>
      </c>
      <c r="L31" s="39"/>
      <c r="M31" s="64"/>
      <c r="S31" s="39"/>
      <c r="T31" s="39"/>
      <c r="U31" s="39"/>
      <c r="V31" s="39"/>
      <c r="W31" s="39"/>
      <c r="X31" s="39"/>
      <c r="Y31" s="39"/>
      <c r="Z31" s="39"/>
      <c r="AA31" s="39"/>
      <c r="AB31" s="39"/>
      <c r="AC31" s="39"/>
      <c r="AD31" s="39"/>
      <c r="AE31" s="39"/>
    </row>
    <row r="32" spans="1:31" s="2" customFormat="1" ht="25.4" customHeight="1">
      <c r="A32" s="39"/>
      <c r="B32" s="45"/>
      <c r="C32" s="39"/>
      <c r="D32" s="153" t="s">
        <v>35</v>
      </c>
      <c r="E32" s="39"/>
      <c r="F32" s="39"/>
      <c r="G32" s="39"/>
      <c r="H32" s="39"/>
      <c r="I32" s="39"/>
      <c r="J32" s="39"/>
      <c r="K32" s="154">
        <f>ROUND(K123,2)</f>
        <v>0</v>
      </c>
      <c r="L32" s="39"/>
      <c r="M32" s="64"/>
      <c r="S32" s="39"/>
      <c r="T32" s="39"/>
      <c r="U32" s="39"/>
      <c r="V32" s="39"/>
      <c r="W32" s="39"/>
      <c r="X32" s="39"/>
      <c r="Y32" s="39"/>
      <c r="Z32" s="39"/>
      <c r="AA32" s="39"/>
      <c r="AB32" s="39"/>
      <c r="AC32" s="39"/>
      <c r="AD32" s="39"/>
      <c r="AE32" s="39"/>
    </row>
    <row r="33" spans="1:31" s="2" customFormat="1" ht="6.95" customHeight="1">
      <c r="A33" s="39"/>
      <c r="B33" s="45"/>
      <c r="C33" s="39"/>
      <c r="D33" s="151"/>
      <c r="E33" s="151"/>
      <c r="F33" s="151"/>
      <c r="G33" s="151"/>
      <c r="H33" s="151"/>
      <c r="I33" s="151"/>
      <c r="J33" s="151"/>
      <c r="K33" s="151"/>
      <c r="L33" s="151"/>
      <c r="M33" s="64"/>
      <c r="S33" s="39"/>
      <c r="T33" s="39"/>
      <c r="U33" s="39"/>
      <c r="V33" s="39"/>
      <c r="W33" s="39"/>
      <c r="X33" s="39"/>
      <c r="Y33" s="39"/>
      <c r="Z33" s="39"/>
      <c r="AA33" s="39"/>
      <c r="AB33" s="39"/>
      <c r="AC33" s="39"/>
      <c r="AD33" s="39"/>
      <c r="AE33" s="39"/>
    </row>
    <row r="34" spans="1:31" s="2" customFormat="1" ht="14.4" customHeight="1">
      <c r="A34" s="39"/>
      <c r="B34" s="45"/>
      <c r="C34" s="39"/>
      <c r="D34" s="39"/>
      <c r="E34" s="39"/>
      <c r="F34" s="155" t="s">
        <v>37</v>
      </c>
      <c r="G34" s="39"/>
      <c r="H34" s="39"/>
      <c r="I34" s="155" t="s">
        <v>36</v>
      </c>
      <c r="J34" s="39"/>
      <c r="K34" s="155" t="s">
        <v>38</v>
      </c>
      <c r="L34" s="39"/>
      <c r="M34" s="64"/>
      <c r="S34" s="39"/>
      <c r="T34" s="39"/>
      <c r="U34" s="39"/>
      <c r="V34" s="39"/>
      <c r="W34" s="39"/>
      <c r="X34" s="39"/>
      <c r="Y34" s="39"/>
      <c r="Z34" s="39"/>
      <c r="AA34" s="39"/>
      <c r="AB34" s="39"/>
      <c r="AC34" s="39"/>
      <c r="AD34" s="39"/>
      <c r="AE34" s="39"/>
    </row>
    <row r="35" spans="1:31" s="2" customFormat="1" ht="14.4" customHeight="1">
      <c r="A35" s="39"/>
      <c r="B35" s="45"/>
      <c r="C35" s="39"/>
      <c r="D35" s="156" t="s">
        <v>39</v>
      </c>
      <c r="E35" s="142" t="s">
        <v>40</v>
      </c>
      <c r="F35" s="152">
        <f>ROUND((SUM(BE123:BE518)),2)</f>
        <v>0</v>
      </c>
      <c r="G35" s="39"/>
      <c r="H35" s="39"/>
      <c r="I35" s="157">
        <v>0.21</v>
      </c>
      <c r="J35" s="39"/>
      <c r="K35" s="152">
        <f>ROUND(((SUM(BE123:BE518))*I35),2)</f>
        <v>0</v>
      </c>
      <c r="L35" s="39"/>
      <c r="M35" s="64"/>
      <c r="S35" s="39"/>
      <c r="T35" s="39"/>
      <c r="U35" s="39"/>
      <c r="V35" s="39"/>
      <c r="W35" s="39"/>
      <c r="X35" s="39"/>
      <c r="Y35" s="39"/>
      <c r="Z35" s="39"/>
      <c r="AA35" s="39"/>
      <c r="AB35" s="39"/>
      <c r="AC35" s="39"/>
      <c r="AD35" s="39"/>
      <c r="AE35" s="39"/>
    </row>
    <row r="36" spans="1:31" s="2" customFormat="1" ht="14.4" customHeight="1">
      <c r="A36" s="39"/>
      <c r="B36" s="45"/>
      <c r="C36" s="39"/>
      <c r="D36" s="39"/>
      <c r="E36" s="142" t="s">
        <v>41</v>
      </c>
      <c r="F36" s="152">
        <f>ROUND((SUM(BF123:BF518)),2)</f>
        <v>0</v>
      </c>
      <c r="G36" s="39"/>
      <c r="H36" s="39"/>
      <c r="I36" s="157">
        <v>0.15</v>
      </c>
      <c r="J36" s="39"/>
      <c r="K36" s="152">
        <f>ROUND(((SUM(BF123:BF518))*I36),2)</f>
        <v>0</v>
      </c>
      <c r="L36" s="39"/>
      <c r="M36" s="64"/>
      <c r="S36" s="39"/>
      <c r="T36" s="39"/>
      <c r="U36" s="39"/>
      <c r="V36" s="39"/>
      <c r="W36" s="39"/>
      <c r="X36" s="39"/>
      <c r="Y36" s="39"/>
      <c r="Z36" s="39"/>
      <c r="AA36" s="39"/>
      <c r="AB36" s="39"/>
      <c r="AC36" s="39"/>
      <c r="AD36" s="39"/>
      <c r="AE36" s="39"/>
    </row>
    <row r="37" spans="1:31" s="2" customFormat="1" ht="14.4" customHeight="1" hidden="1">
      <c r="A37" s="39"/>
      <c r="B37" s="45"/>
      <c r="C37" s="39"/>
      <c r="D37" s="39"/>
      <c r="E37" s="142" t="s">
        <v>42</v>
      </c>
      <c r="F37" s="152">
        <f>ROUND((SUM(BG123:BG518)),2)</f>
        <v>0</v>
      </c>
      <c r="G37" s="39"/>
      <c r="H37" s="39"/>
      <c r="I37" s="157">
        <v>0.21</v>
      </c>
      <c r="J37" s="39"/>
      <c r="K37" s="152">
        <f>0</f>
        <v>0</v>
      </c>
      <c r="L37" s="39"/>
      <c r="M37" s="64"/>
      <c r="S37" s="39"/>
      <c r="T37" s="39"/>
      <c r="U37" s="39"/>
      <c r="V37" s="39"/>
      <c r="W37" s="39"/>
      <c r="X37" s="39"/>
      <c r="Y37" s="39"/>
      <c r="Z37" s="39"/>
      <c r="AA37" s="39"/>
      <c r="AB37" s="39"/>
      <c r="AC37" s="39"/>
      <c r="AD37" s="39"/>
      <c r="AE37" s="39"/>
    </row>
    <row r="38" spans="1:31" s="2" customFormat="1" ht="14.4" customHeight="1" hidden="1">
      <c r="A38" s="39"/>
      <c r="B38" s="45"/>
      <c r="C38" s="39"/>
      <c r="D38" s="39"/>
      <c r="E38" s="142" t="s">
        <v>43</v>
      </c>
      <c r="F38" s="152">
        <f>ROUND((SUM(BH123:BH518)),2)</f>
        <v>0</v>
      </c>
      <c r="G38" s="39"/>
      <c r="H38" s="39"/>
      <c r="I38" s="157">
        <v>0.15</v>
      </c>
      <c r="J38" s="39"/>
      <c r="K38" s="152">
        <f>0</f>
        <v>0</v>
      </c>
      <c r="L38" s="39"/>
      <c r="M38" s="64"/>
      <c r="S38" s="39"/>
      <c r="T38" s="39"/>
      <c r="U38" s="39"/>
      <c r="V38" s="39"/>
      <c r="W38" s="39"/>
      <c r="X38" s="39"/>
      <c r="Y38" s="39"/>
      <c r="Z38" s="39"/>
      <c r="AA38" s="39"/>
      <c r="AB38" s="39"/>
      <c r="AC38" s="39"/>
      <c r="AD38" s="39"/>
      <c r="AE38" s="39"/>
    </row>
    <row r="39" spans="1:31" s="2" customFormat="1" ht="14.4" customHeight="1" hidden="1">
      <c r="A39" s="39"/>
      <c r="B39" s="45"/>
      <c r="C39" s="39"/>
      <c r="D39" s="39"/>
      <c r="E39" s="142" t="s">
        <v>44</v>
      </c>
      <c r="F39" s="152">
        <f>ROUND((SUM(BI123:BI518)),2)</f>
        <v>0</v>
      </c>
      <c r="G39" s="39"/>
      <c r="H39" s="39"/>
      <c r="I39" s="157">
        <v>0</v>
      </c>
      <c r="J39" s="39"/>
      <c r="K39" s="152">
        <f>0</f>
        <v>0</v>
      </c>
      <c r="L39" s="39"/>
      <c r="M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64"/>
      <c r="S40" s="39"/>
      <c r="T40" s="39"/>
      <c r="U40" s="39"/>
      <c r="V40" s="39"/>
      <c r="W40" s="39"/>
      <c r="X40" s="39"/>
      <c r="Y40" s="39"/>
      <c r="Z40" s="39"/>
      <c r="AA40" s="39"/>
      <c r="AB40" s="39"/>
      <c r="AC40" s="39"/>
      <c r="AD40" s="39"/>
      <c r="AE40" s="39"/>
    </row>
    <row r="41" spans="1:31" s="2" customFormat="1" ht="25.4" customHeight="1">
      <c r="A41" s="39"/>
      <c r="B41" s="45"/>
      <c r="C41" s="158"/>
      <c r="D41" s="159" t="s">
        <v>45</v>
      </c>
      <c r="E41" s="160"/>
      <c r="F41" s="160"/>
      <c r="G41" s="161" t="s">
        <v>46</v>
      </c>
      <c r="H41" s="162" t="s">
        <v>47</v>
      </c>
      <c r="I41" s="160"/>
      <c r="J41" s="160"/>
      <c r="K41" s="163">
        <f>SUM(K32:K39)</f>
        <v>0</v>
      </c>
      <c r="L41" s="164"/>
      <c r="M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39"/>
      <c r="M42" s="64"/>
      <c r="S42" s="39"/>
      <c r="T42" s="39"/>
      <c r="U42" s="39"/>
      <c r="V42" s="39"/>
      <c r="W42" s="39"/>
      <c r="X42" s="39"/>
      <c r="Y42" s="39"/>
      <c r="Z42" s="39"/>
      <c r="AA42" s="39"/>
      <c r="AB42" s="39"/>
      <c r="AC42" s="39"/>
      <c r="AD42" s="39"/>
      <c r="AE42" s="39"/>
    </row>
    <row r="43" spans="2:13" s="1" customFormat="1" ht="14.4" customHeight="1">
      <c r="B43" s="21"/>
      <c r="M43" s="21"/>
    </row>
    <row r="44" spans="2:13" s="1" customFormat="1" ht="14.4" customHeight="1">
      <c r="B44" s="21"/>
      <c r="M44" s="21"/>
    </row>
    <row r="45" spans="2:13" s="1" customFormat="1" ht="14.4" customHeight="1">
      <c r="B45" s="21"/>
      <c r="M45" s="21"/>
    </row>
    <row r="46" spans="2:13" s="1" customFormat="1" ht="14.4" customHeight="1">
      <c r="B46" s="21"/>
      <c r="M46" s="21"/>
    </row>
    <row r="47" spans="2:13" s="1" customFormat="1" ht="14.4" customHeight="1">
      <c r="B47" s="21"/>
      <c r="M47" s="21"/>
    </row>
    <row r="48" spans="2:13" s="1" customFormat="1" ht="14.4" customHeight="1">
      <c r="B48" s="21"/>
      <c r="M48" s="21"/>
    </row>
    <row r="49" spans="2:13" s="1" customFormat="1" ht="14.4" customHeight="1">
      <c r="B49" s="21"/>
      <c r="M49" s="21"/>
    </row>
    <row r="50" spans="2:13" s="2" customFormat="1" ht="14.4" customHeight="1">
      <c r="B50" s="64"/>
      <c r="D50" s="165" t="s">
        <v>48</v>
      </c>
      <c r="E50" s="166"/>
      <c r="F50" s="166"/>
      <c r="G50" s="165" t="s">
        <v>49</v>
      </c>
      <c r="H50" s="166"/>
      <c r="I50" s="166"/>
      <c r="J50" s="166"/>
      <c r="K50" s="166"/>
      <c r="L50" s="166"/>
      <c r="M50" s="64"/>
    </row>
    <row r="51" spans="2:13" ht="12">
      <c r="B51" s="21"/>
      <c r="M51" s="21"/>
    </row>
    <row r="52" spans="2:13" ht="12">
      <c r="B52" s="21"/>
      <c r="M52" s="21"/>
    </row>
    <row r="53" spans="2:13" ht="12">
      <c r="B53" s="21"/>
      <c r="M53" s="21"/>
    </row>
    <row r="54" spans="2:13" ht="12">
      <c r="B54" s="21"/>
      <c r="M54" s="21"/>
    </row>
    <row r="55" spans="2:13" ht="12">
      <c r="B55" s="21"/>
      <c r="M55" s="21"/>
    </row>
    <row r="56" spans="2:13" ht="12">
      <c r="B56" s="21"/>
      <c r="M56" s="21"/>
    </row>
    <row r="57" spans="2:13" ht="12">
      <c r="B57" s="21"/>
      <c r="M57" s="21"/>
    </row>
    <row r="58" spans="2:13" ht="12">
      <c r="B58" s="21"/>
      <c r="M58" s="21"/>
    </row>
    <row r="59" spans="2:13" ht="12">
      <c r="B59" s="21"/>
      <c r="M59" s="21"/>
    </row>
    <row r="60" spans="2:13" ht="12">
      <c r="B60" s="21"/>
      <c r="M60" s="21"/>
    </row>
    <row r="61" spans="1:31" s="2" customFormat="1" ht="12">
      <c r="A61" s="39"/>
      <c r="B61" s="45"/>
      <c r="C61" s="39"/>
      <c r="D61" s="167" t="s">
        <v>50</v>
      </c>
      <c r="E61" s="168"/>
      <c r="F61" s="169" t="s">
        <v>51</v>
      </c>
      <c r="G61" s="167" t="s">
        <v>50</v>
      </c>
      <c r="H61" s="168"/>
      <c r="I61" s="168"/>
      <c r="J61" s="170" t="s">
        <v>51</v>
      </c>
      <c r="K61" s="168"/>
      <c r="L61" s="168"/>
      <c r="M61" s="64"/>
      <c r="S61" s="39"/>
      <c r="T61" s="39"/>
      <c r="U61" s="39"/>
      <c r="V61" s="39"/>
      <c r="W61" s="39"/>
      <c r="X61" s="39"/>
      <c r="Y61" s="39"/>
      <c r="Z61" s="39"/>
      <c r="AA61" s="39"/>
      <c r="AB61" s="39"/>
      <c r="AC61" s="39"/>
      <c r="AD61" s="39"/>
      <c r="AE61" s="39"/>
    </row>
    <row r="62" spans="2:13" ht="12">
      <c r="B62" s="21"/>
      <c r="M62" s="21"/>
    </row>
    <row r="63" spans="2:13" ht="12">
      <c r="B63" s="21"/>
      <c r="M63" s="21"/>
    </row>
    <row r="64" spans="2:13" ht="12">
      <c r="B64" s="21"/>
      <c r="M64" s="21"/>
    </row>
    <row r="65" spans="1:31" s="2" customFormat="1" ht="12">
      <c r="A65" s="39"/>
      <c r="B65" s="45"/>
      <c r="C65" s="39"/>
      <c r="D65" s="165" t="s">
        <v>52</v>
      </c>
      <c r="E65" s="171"/>
      <c r="F65" s="171"/>
      <c r="G65" s="165" t="s">
        <v>53</v>
      </c>
      <c r="H65" s="171"/>
      <c r="I65" s="171"/>
      <c r="J65" s="171"/>
      <c r="K65" s="171"/>
      <c r="L65" s="171"/>
      <c r="M65" s="64"/>
      <c r="S65" s="39"/>
      <c r="T65" s="39"/>
      <c r="U65" s="39"/>
      <c r="V65" s="39"/>
      <c r="W65" s="39"/>
      <c r="X65" s="39"/>
      <c r="Y65" s="39"/>
      <c r="Z65" s="39"/>
      <c r="AA65" s="39"/>
      <c r="AB65" s="39"/>
      <c r="AC65" s="39"/>
      <c r="AD65" s="39"/>
      <c r="AE65" s="39"/>
    </row>
    <row r="66" spans="2:13" ht="12">
      <c r="B66" s="21"/>
      <c r="M66" s="21"/>
    </row>
    <row r="67" spans="2:13" ht="12">
      <c r="B67" s="21"/>
      <c r="M67" s="21"/>
    </row>
    <row r="68" spans="2:13" ht="12">
      <c r="B68" s="21"/>
      <c r="M68" s="21"/>
    </row>
    <row r="69" spans="2:13" ht="12">
      <c r="B69" s="21"/>
      <c r="M69" s="21"/>
    </row>
    <row r="70" spans="2:13" ht="12">
      <c r="B70" s="21"/>
      <c r="M70" s="21"/>
    </row>
    <row r="71" spans="2:13" ht="12">
      <c r="B71" s="21"/>
      <c r="M71" s="21"/>
    </row>
    <row r="72" spans="2:13" ht="12">
      <c r="B72" s="21"/>
      <c r="M72" s="21"/>
    </row>
    <row r="73" spans="2:13" ht="12">
      <c r="B73" s="21"/>
      <c r="M73" s="21"/>
    </row>
    <row r="74" spans="2:13" ht="12">
      <c r="B74" s="21"/>
      <c r="M74" s="21"/>
    </row>
    <row r="75" spans="2:13" ht="12">
      <c r="B75" s="21"/>
      <c r="M75" s="21"/>
    </row>
    <row r="76" spans="1:31" s="2" customFormat="1" ht="12">
      <c r="A76" s="39"/>
      <c r="B76" s="45"/>
      <c r="C76" s="39"/>
      <c r="D76" s="167" t="s">
        <v>50</v>
      </c>
      <c r="E76" s="168"/>
      <c r="F76" s="169" t="s">
        <v>51</v>
      </c>
      <c r="G76" s="167" t="s">
        <v>50</v>
      </c>
      <c r="H76" s="168"/>
      <c r="I76" s="168"/>
      <c r="J76" s="170" t="s">
        <v>51</v>
      </c>
      <c r="K76" s="168"/>
      <c r="L76" s="168"/>
      <c r="M76" s="64"/>
      <c r="S76" s="39"/>
      <c r="T76" s="39"/>
      <c r="U76" s="39"/>
      <c r="V76" s="39"/>
      <c r="W76" s="39"/>
      <c r="X76" s="39"/>
      <c r="Y76" s="39"/>
      <c r="Z76" s="39"/>
      <c r="AA76" s="39"/>
      <c r="AB76" s="39"/>
      <c r="AC76" s="39"/>
      <c r="AD76" s="39"/>
      <c r="AE76" s="39"/>
    </row>
    <row r="77" spans="1:31" s="2" customFormat="1" ht="14.4" customHeight="1">
      <c r="A77" s="39"/>
      <c r="B77" s="172"/>
      <c r="C77" s="173"/>
      <c r="D77" s="173"/>
      <c r="E77" s="173"/>
      <c r="F77" s="173"/>
      <c r="G77" s="173"/>
      <c r="H77" s="173"/>
      <c r="I77" s="173"/>
      <c r="J77" s="173"/>
      <c r="K77" s="173"/>
      <c r="L77" s="173"/>
      <c r="M77" s="64"/>
      <c r="S77" s="39"/>
      <c r="T77" s="39"/>
      <c r="U77" s="39"/>
      <c r="V77" s="39"/>
      <c r="W77" s="39"/>
      <c r="X77" s="39"/>
      <c r="Y77" s="39"/>
      <c r="Z77" s="39"/>
      <c r="AA77" s="39"/>
      <c r="AB77" s="39"/>
      <c r="AC77" s="39"/>
      <c r="AD77" s="39"/>
      <c r="AE77" s="39"/>
    </row>
    <row r="81" spans="1:31" s="2" customFormat="1" ht="6.95" customHeight="1">
      <c r="A81" s="39"/>
      <c r="B81" s="174"/>
      <c r="C81" s="175"/>
      <c r="D81" s="175"/>
      <c r="E81" s="175"/>
      <c r="F81" s="175"/>
      <c r="G81" s="175"/>
      <c r="H81" s="175"/>
      <c r="I81" s="175"/>
      <c r="J81" s="175"/>
      <c r="K81" s="175"/>
      <c r="L81" s="175"/>
      <c r="M81" s="64"/>
      <c r="S81" s="39"/>
      <c r="T81" s="39"/>
      <c r="U81" s="39"/>
      <c r="V81" s="39"/>
      <c r="W81" s="39"/>
      <c r="X81" s="39"/>
      <c r="Y81" s="39"/>
      <c r="Z81" s="39"/>
      <c r="AA81" s="39"/>
      <c r="AB81" s="39"/>
      <c r="AC81" s="39"/>
      <c r="AD81" s="39"/>
      <c r="AE81" s="39"/>
    </row>
    <row r="82" spans="1:31" s="2" customFormat="1" ht="24.95" customHeight="1">
      <c r="A82" s="39"/>
      <c r="B82" s="40"/>
      <c r="C82" s="24" t="s">
        <v>105</v>
      </c>
      <c r="D82" s="41"/>
      <c r="E82" s="41"/>
      <c r="F82" s="41"/>
      <c r="G82" s="41"/>
      <c r="H82" s="41"/>
      <c r="I82" s="41"/>
      <c r="J82" s="41"/>
      <c r="K82" s="41"/>
      <c r="L82" s="41"/>
      <c r="M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41"/>
      <c r="M83" s="64"/>
      <c r="S83" s="39"/>
      <c r="T83" s="39"/>
      <c r="U83" s="39"/>
      <c r="V83" s="39"/>
      <c r="W83" s="39"/>
      <c r="X83" s="39"/>
      <c r="Y83" s="39"/>
      <c r="Z83" s="39"/>
      <c r="AA83" s="39"/>
      <c r="AB83" s="39"/>
      <c r="AC83" s="39"/>
      <c r="AD83" s="39"/>
      <c r="AE83" s="39"/>
    </row>
    <row r="84" spans="1:31" s="2" customFormat="1" ht="12" customHeight="1">
      <c r="A84" s="39"/>
      <c r="B84" s="40"/>
      <c r="C84" s="33" t="s">
        <v>17</v>
      </c>
      <c r="D84" s="41"/>
      <c r="E84" s="41"/>
      <c r="F84" s="41"/>
      <c r="G84" s="41"/>
      <c r="H84" s="41"/>
      <c r="I84" s="41"/>
      <c r="J84" s="41"/>
      <c r="K84" s="41"/>
      <c r="L84" s="41"/>
      <c r="M84" s="64"/>
      <c r="S84" s="39"/>
      <c r="T84" s="39"/>
      <c r="U84" s="39"/>
      <c r="V84" s="39"/>
      <c r="W84" s="39"/>
      <c r="X84" s="39"/>
      <c r="Y84" s="39"/>
      <c r="Z84" s="39"/>
      <c r="AA84" s="39"/>
      <c r="AB84" s="39"/>
      <c r="AC84" s="39"/>
      <c r="AD84" s="39"/>
      <c r="AE84" s="39"/>
    </row>
    <row r="85" spans="1:31" s="2" customFormat="1" ht="26.25" customHeight="1">
      <c r="A85" s="39"/>
      <c r="B85" s="40"/>
      <c r="C85" s="41"/>
      <c r="D85" s="41"/>
      <c r="E85" s="176" t="str">
        <f>E7</f>
        <v>Chodník v ulici Na Stráni, p.p.č., 476/1 k.ú.Tachov - aktualizace 2022</v>
      </c>
      <c r="F85" s="33"/>
      <c r="G85" s="33"/>
      <c r="H85" s="33"/>
      <c r="I85" s="41"/>
      <c r="J85" s="41"/>
      <c r="K85" s="41"/>
      <c r="L85" s="41"/>
      <c r="M85" s="64"/>
      <c r="S85" s="39"/>
      <c r="T85" s="39"/>
      <c r="U85" s="39"/>
      <c r="V85" s="39"/>
      <c r="W85" s="39"/>
      <c r="X85" s="39"/>
      <c r="Y85" s="39"/>
      <c r="Z85" s="39"/>
      <c r="AA85" s="39"/>
      <c r="AB85" s="39"/>
      <c r="AC85" s="39"/>
      <c r="AD85" s="39"/>
      <c r="AE85" s="39"/>
    </row>
    <row r="86" spans="1:31" s="2" customFormat="1" ht="12" customHeight="1">
      <c r="A86" s="39"/>
      <c r="B86" s="40"/>
      <c r="C86" s="33" t="s">
        <v>101</v>
      </c>
      <c r="D86" s="41"/>
      <c r="E86" s="41"/>
      <c r="F86" s="41"/>
      <c r="G86" s="41"/>
      <c r="H86" s="41"/>
      <c r="I86" s="41"/>
      <c r="J86" s="41"/>
      <c r="K86" s="41"/>
      <c r="L86" s="41"/>
      <c r="M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 101 - Zpevněné plochy a TÚ</v>
      </c>
      <c r="F87" s="41"/>
      <c r="G87" s="41"/>
      <c r="H87" s="41"/>
      <c r="I87" s="41"/>
      <c r="J87" s="41"/>
      <c r="K87" s="41"/>
      <c r="L87" s="41"/>
      <c r="M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41"/>
      <c r="M88" s="64"/>
      <c r="S88" s="39"/>
      <c r="T88" s="39"/>
      <c r="U88" s="39"/>
      <c r="V88" s="39"/>
      <c r="W88" s="39"/>
      <c r="X88" s="39"/>
      <c r="Y88" s="39"/>
      <c r="Z88" s="39"/>
      <c r="AA88" s="39"/>
      <c r="AB88" s="39"/>
      <c r="AC88" s="39"/>
      <c r="AD88" s="39"/>
      <c r="AE88" s="39"/>
    </row>
    <row r="89" spans="1:31" s="2" customFormat="1" ht="12" customHeight="1">
      <c r="A89" s="39"/>
      <c r="B89" s="40"/>
      <c r="C89" s="33" t="s">
        <v>21</v>
      </c>
      <c r="D89" s="41"/>
      <c r="E89" s="41"/>
      <c r="F89" s="28" t="str">
        <f>F12</f>
        <v>Tachov</v>
      </c>
      <c r="G89" s="41"/>
      <c r="H89" s="41"/>
      <c r="I89" s="33" t="s">
        <v>22</v>
      </c>
      <c r="J89" s="80" t="str">
        <f>IF(J12="","",J12)</f>
        <v>11. 1. 2022</v>
      </c>
      <c r="K89" s="41"/>
      <c r="L89" s="41"/>
      <c r="M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41"/>
      <c r="M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Město Tachov</v>
      </c>
      <c r="G91" s="41"/>
      <c r="H91" s="41"/>
      <c r="I91" s="33" t="s">
        <v>30</v>
      </c>
      <c r="J91" s="37" t="str">
        <f>E21</f>
        <v>Ing. Václav Lacyk</v>
      </c>
      <c r="K91" s="41"/>
      <c r="L91" s="41"/>
      <c r="M91" s="64"/>
      <c r="S91" s="39"/>
      <c r="T91" s="39"/>
      <c r="U91" s="39"/>
      <c r="V91" s="39"/>
      <c r="W91" s="39"/>
      <c r="X91" s="39"/>
      <c r="Y91" s="39"/>
      <c r="Z91" s="39"/>
      <c r="AA91" s="39"/>
      <c r="AB91" s="39"/>
      <c r="AC91" s="39"/>
      <c r="AD91" s="39"/>
      <c r="AE91" s="39"/>
    </row>
    <row r="92" spans="1:31" s="2" customFormat="1" ht="25.65" customHeight="1">
      <c r="A92" s="39"/>
      <c r="B92" s="40"/>
      <c r="C92" s="33" t="s">
        <v>28</v>
      </c>
      <c r="D92" s="41"/>
      <c r="E92" s="41"/>
      <c r="F92" s="28" t="str">
        <f>IF(E18="","",E18)</f>
        <v>Vyplň údaj</v>
      </c>
      <c r="G92" s="41"/>
      <c r="H92" s="41"/>
      <c r="I92" s="33" t="s">
        <v>32</v>
      </c>
      <c r="J92" s="37" t="str">
        <f>E24</f>
        <v>D PROJEKT PLZEŇ Nedvěd s.r.o.</v>
      </c>
      <c r="K92" s="41"/>
      <c r="L92" s="41"/>
      <c r="M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41"/>
      <c r="M93" s="64"/>
      <c r="S93" s="39"/>
      <c r="T93" s="39"/>
      <c r="U93" s="39"/>
      <c r="V93" s="39"/>
      <c r="W93" s="39"/>
      <c r="X93" s="39"/>
      <c r="Y93" s="39"/>
      <c r="Z93" s="39"/>
      <c r="AA93" s="39"/>
      <c r="AB93" s="39"/>
      <c r="AC93" s="39"/>
      <c r="AD93" s="39"/>
      <c r="AE93" s="39"/>
    </row>
    <row r="94" spans="1:31" s="2" customFormat="1" ht="29.25" customHeight="1">
      <c r="A94" s="39"/>
      <c r="B94" s="40"/>
      <c r="C94" s="177" t="s">
        <v>106</v>
      </c>
      <c r="D94" s="178"/>
      <c r="E94" s="178"/>
      <c r="F94" s="178"/>
      <c r="G94" s="178"/>
      <c r="H94" s="178"/>
      <c r="I94" s="179" t="s">
        <v>107</v>
      </c>
      <c r="J94" s="179" t="s">
        <v>108</v>
      </c>
      <c r="K94" s="179" t="s">
        <v>109</v>
      </c>
      <c r="L94" s="178"/>
      <c r="M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41"/>
      <c r="M95" s="64"/>
      <c r="S95" s="39"/>
      <c r="T95" s="39"/>
      <c r="U95" s="39"/>
      <c r="V95" s="39"/>
      <c r="W95" s="39"/>
      <c r="X95" s="39"/>
      <c r="Y95" s="39"/>
      <c r="Z95" s="39"/>
      <c r="AA95" s="39"/>
      <c r="AB95" s="39"/>
      <c r="AC95" s="39"/>
      <c r="AD95" s="39"/>
      <c r="AE95" s="39"/>
    </row>
    <row r="96" spans="1:47" s="2" customFormat="1" ht="22.8" customHeight="1">
      <c r="A96" s="39"/>
      <c r="B96" s="40"/>
      <c r="C96" s="180" t="s">
        <v>110</v>
      </c>
      <c r="D96" s="41"/>
      <c r="E96" s="41"/>
      <c r="F96" s="41"/>
      <c r="G96" s="41"/>
      <c r="H96" s="41"/>
      <c r="I96" s="111">
        <f>Q123</f>
        <v>0</v>
      </c>
      <c r="J96" s="111">
        <f>R123</f>
        <v>0</v>
      </c>
      <c r="K96" s="111">
        <f>K123</f>
        <v>0</v>
      </c>
      <c r="L96" s="41"/>
      <c r="M96" s="64"/>
      <c r="S96" s="39"/>
      <c r="T96" s="39"/>
      <c r="U96" s="39"/>
      <c r="V96" s="39"/>
      <c r="W96" s="39"/>
      <c r="X96" s="39"/>
      <c r="Y96" s="39"/>
      <c r="Z96" s="39"/>
      <c r="AA96" s="39"/>
      <c r="AB96" s="39"/>
      <c r="AC96" s="39"/>
      <c r="AD96" s="39"/>
      <c r="AE96" s="39"/>
      <c r="AU96" s="18" t="s">
        <v>111</v>
      </c>
    </row>
    <row r="97" spans="1:31" s="9" customFormat="1" ht="24.95" customHeight="1">
      <c r="A97" s="9"/>
      <c r="B97" s="181"/>
      <c r="C97" s="182"/>
      <c r="D97" s="183" t="s">
        <v>112</v>
      </c>
      <c r="E97" s="184"/>
      <c r="F97" s="184"/>
      <c r="G97" s="184"/>
      <c r="H97" s="184"/>
      <c r="I97" s="185">
        <f>Q124</f>
        <v>0</v>
      </c>
      <c r="J97" s="185">
        <f>R124</f>
        <v>0</v>
      </c>
      <c r="K97" s="185">
        <f>K124</f>
        <v>0</v>
      </c>
      <c r="L97" s="182"/>
      <c r="M97" s="186"/>
      <c r="S97" s="9"/>
      <c r="T97" s="9"/>
      <c r="U97" s="9"/>
      <c r="V97" s="9"/>
      <c r="W97" s="9"/>
      <c r="X97" s="9"/>
      <c r="Y97" s="9"/>
      <c r="Z97" s="9"/>
      <c r="AA97" s="9"/>
      <c r="AB97" s="9"/>
      <c r="AC97" s="9"/>
      <c r="AD97" s="9"/>
      <c r="AE97" s="9"/>
    </row>
    <row r="98" spans="1:31" s="10" customFormat="1" ht="19.9" customHeight="1">
      <c r="A98" s="10"/>
      <c r="B98" s="187"/>
      <c r="C98" s="188"/>
      <c r="D98" s="189" t="s">
        <v>113</v>
      </c>
      <c r="E98" s="190"/>
      <c r="F98" s="190"/>
      <c r="G98" s="190"/>
      <c r="H98" s="190"/>
      <c r="I98" s="191">
        <f>Q125</f>
        <v>0</v>
      </c>
      <c r="J98" s="191">
        <f>R125</f>
        <v>0</v>
      </c>
      <c r="K98" s="191">
        <f>K125</f>
        <v>0</v>
      </c>
      <c r="L98" s="188"/>
      <c r="M98" s="192"/>
      <c r="S98" s="10"/>
      <c r="T98" s="10"/>
      <c r="U98" s="10"/>
      <c r="V98" s="10"/>
      <c r="W98" s="10"/>
      <c r="X98" s="10"/>
      <c r="Y98" s="10"/>
      <c r="Z98" s="10"/>
      <c r="AA98" s="10"/>
      <c r="AB98" s="10"/>
      <c r="AC98" s="10"/>
      <c r="AD98" s="10"/>
      <c r="AE98" s="10"/>
    </row>
    <row r="99" spans="1:31" s="10" customFormat="1" ht="19.9" customHeight="1">
      <c r="A99" s="10"/>
      <c r="B99" s="187"/>
      <c r="C99" s="188"/>
      <c r="D99" s="189" t="s">
        <v>114</v>
      </c>
      <c r="E99" s="190"/>
      <c r="F99" s="190"/>
      <c r="G99" s="190"/>
      <c r="H99" s="190"/>
      <c r="I99" s="191">
        <f>Q283</f>
        <v>0</v>
      </c>
      <c r="J99" s="191">
        <f>R283</f>
        <v>0</v>
      </c>
      <c r="K99" s="191">
        <f>K283</f>
        <v>0</v>
      </c>
      <c r="L99" s="188"/>
      <c r="M99" s="192"/>
      <c r="S99" s="10"/>
      <c r="T99" s="10"/>
      <c r="U99" s="10"/>
      <c r="V99" s="10"/>
      <c r="W99" s="10"/>
      <c r="X99" s="10"/>
      <c r="Y99" s="10"/>
      <c r="Z99" s="10"/>
      <c r="AA99" s="10"/>
      <c r="AB99" s="10"/>
      <c r="AC99" s="10"/>
      <c r="AD99" s="10"/>
      <c r="AE99" s="10"/>
    </row>
    <row r="100" spans="1:31" s="10" customFormat="1" ht="19.9" customHeight="1">
      <c r="A100" s="10"/>
      <c r="B100" s="187"/>
      <c r="C100" s="188"/>
      <c r="D100" s="189" t="s">
        <v>115</v>
      </c>
      <c r="E100" s="190"/>
      <c r="F100" s="190"/>
      <c r="G100" s="190"/>
      <c r="H100" s="190"/>
      <c r="I100" s="191">
        <f>Q387</f>
        <v>0</v>
      </c>
      <c r="J100" s="191">
        <f>R387</f>
        <v>0</v>
      </c>
      <c r="K100" s="191">
        <f>K387</f>
        <v>0</v>
      </c>
      <c r="L100" s="188"/>
      <c r="M100" s="192"/>
      <c r="S100" s="10"/>
      <c r="T100" s="10"/>
      <c r="U100" s="10"/>
      <c r="V100" s="10"/>
      <c r="W100" s="10"/>
      <c r="X100" s="10"/>
      <c r="Y100" s="10"/>
      <c r="Z100" s="10"/>
      <c r="AA100" s="10"/>
      <c r="AB100" s="10"/>
      <c r="AC100" s="10"/>
      <c r="AD100" s="10"/>
      <c r="AE100" s="10"/>
    </row>
    <row r="101" spans="1:31" s="10" customFormat="1" ht="19.9" customHeight="1">
      <c r="A101" s="10"/>
      <c r="B101" s="187"/>
      <c r="C101" s="188"/>
      <c r="D101" s="189" t="s">
        <v>116</v>
      </c>
      <c r="E101" s="190"/>
      <c r="F101" s="190"/>
      <c r="G101" s="190"/>
      <c r="H101" s="190"/>
      <c r="I101" s="191">
        <f>Q392</f>
        <v>0</v>
      </c>
      <c r="J101" s="191">
        <f>R392</f>
        <v>0</v>
      </c>
      <c r="K101" s="191">
        <f>K392</f>
        <v>0</v>
      </c>
      <c r="L101" s="188"/>
      <c r="M101" s="192"/>
      <c r="S101" s="10"/>
      <c r="T101" s="10"/>
      <c r="U101" s="10"/>
      <c r="V101" s="10"/>
      <c r="W101" s="10"/>
      <c r="X101" s="10"/>
      <c r="Y101" s="10"/>
      <c r="Z101" s="10"/>
      <c r="AA101" s="10"/>
      <c r="AB101" s="10"/>
      <c r="AC101" s="10"/>
      <c r="AD101" s="10"/>
      <c r="AE101" s="10"/>
    </row>
    <row r="102" spans="1:31" s="10" customFormat="1" ht="19.9" customHeight="1">
      <c r="A102" s="10"/>
      <c r="B102" s="187"/>
      <c r="C102" s="188"/>
      <c r="D102" s="189" t="s">
        <v>117</v>
      </c>
      <c r="E102" s="190"/>
      <c r="F102" s="190"/>
      <c r="G102" s="190"/>
      <c r="H102" s="190"/>
      <c r="I102" s="191">
        <f>Q473</f>
        <v>0</v>
      </c>
      <c r="J102" s="191">
        <f>R473</f>
        <v>0</v>
      </c>
      <c r="K102" s="191">
        <f>K473</f>
        <v>0</v>
      </c>
      <c r="L102" s="188"/>
      <c r="M102" s="192"/>
      <c r="S102" s="10"/>
      <c r="T102" s="10"/>
      <c r="U102" s="10"/>
      <c r="V102" s="10"/>
      <c r="W102" s="10"/>
      <c r="X102" s="10"/>
      <c r="Y102" s="10"/>
      <c r="Z102" s="10"/>
      <c r="AA102" s="10"/>
      <c r="AB102" s="10"/>
      <c r="AC102" s="10"/>
      <c r="AD102" s="10"/>
      <c r="AE102" s="10"/>
    </row>
    <row r="103" spans="1:31" s="10" customFormat="1" ht="19.9" customHeight="1">
      <c r="A103" s="10"/>
      <c r="B103" s="187"/>
      <c r="C103" s="188"/>
      <c r="D103" s="189" t="s">
        <v>118</v>
      </c>
      <c r="E103" s="190"/>
      <c r="F103" s="190"/>
      <c r="G103" s="190"/>
      <c r="H103" s="190"/>
      <c r="I103" s="191">
        <f>Q514</f>
        <v>0</v>
      </c>
      <c r="J103" s="191">
        <f>R514</f>
        <v>0</v>
      </c>
      <c r="K103" s="191">
        <f>K514</f>
        <v>0</v>
      </c>
      <c r="L103" s="188"/>
      <c r="M103" s="192"/>
      <c r="S103" s="10"/>
      <c r="T103" s="10"/>
      <c r="U103" s="10"/>
      <c r="V103" s="10"/>
      <c r="W103" s="10"/>
      <c r="X103" s="10"/>
      <c r="Y103" s="10"/>
      <c r="Z103" s="10"/>
      <c r="AA103" s="10"/>
      <c r="AB103" s="10"/>
      <c r="AC103" s="10"/>
      <c r="AD103" s="10"/>
      <c r="AE103" s="10"/>
    </row>
    <row r="104" spans="1:31" s="2" customFormat="1" ht="21.8" customHeight="1">
      <c r="A104" s="39"/>
      <c r="B104" s="40"/>
      <c r="C104" s="41"/>
      <c r="D104" s="41"/>
      <c r="E104" s="41"/>
      <c r="F104" s="41"/>
      <c r="G104" s="41"/>
      <c r="H104" s="41"/>
      <c r="I104" s="41"/>
      <c r="J104" s="41"/>
      <c r="K104" s="41"/>
      <c r="L104" s="41"/>
      <c r="M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8"/>
      <c r="M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70"/>
      <c r="M109" s="64"/>
      <c r="S109" s="39"/>
      <c r="T109" s="39"/>
      <c r="U109" s="39"/>
      <c r="V109" s="39"/>
      <c r="W109" s="39"/>
      <c r="X109" s="39"/>
      <c r="Y109" s="39"/>
      <c r="Z109" s="39"/>
      <c r="AA109" s="39"/>
      <c r="AB109" s="39"/>
      <c r="AC109" s="39"/>
      <c r="AD109" s="39"/>
      <c r="AE109" s="39"/>
    </row>
    <row r="110" spans="1:31" s="2" customFormat="1" ht="24.95" customHeight="1">
      <c r="A110" s="39"/>
      <c r="B110" s="40"/>
      <c r="C110" s="24" t="s">
        <v>119</v>
      </c>
      <c r="D110" s="41"/>
      <c r="E110" s="41"/>
      <c r="F110" s="41"/>
      <c r="G110" s="41"/>
      <c r="H110" s="41"/>
      <c r="I110" s="41"/>
      <c r="J110" s="41"/>
      <c r="K110" s="41"/>
      <c r="L110" s="41"/>
      <c r="M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41"/>
      <c r="M111" s="64"/>
      <c r="S111" s="39"/>
      <c r="T111" s="39"/>
      <c r="U111" s="39"/>
      <c r="V111" s="39"/>
      <c r="W111" s="39"/>
      <c r="X111" s="39"/>
      <c r="Y111" s="39"/>
      <c r="Z111" s="39"/>
      <c r="AA111" s="39"/>
      <c r="AB111" s="39"/>
      <c r="AC111" s="39"/>
      <c r="AD111" s="39"/>
      <c r="AE111" s="39"/>
    </row>
    <row r="112" spans="1:31" s="2" customFormat="1" ht="12" customHeight="1">
      <c r="A112" s="39"/>
      <c r="B112" s="40"/>
      <c r="C112" s="33" t="s">
        <v>17</v>
      </c>
      <c r="D112" s="41"/>
      <c r="E112" s="41"/>
      <c r="F112" s="41"/>
      <c r="G112" s="41"/>
      <c r="H112" s="41"/>
      <c r="I112" s="41"/>
      <c r="J112" s="41"/>
      <c r="K112" s="41"/>
      <c r="L112" s="41"/>
      <c r="M112" s="64"/>
      <c r="S112" s="39"/>
      <c r="T112" s="39"/>
      <c r="U112" s="39"/>
      <c r="V112" s="39"/>
      <c r="W112" s="39"/>
      <c r="X112" s="39"/>
      <c r="Y112" s="39"/>
      <c r="Z112" s="39"/>
      <c r="AA112" s="39"/>
      <c r="AB112" s="39"/>
      <c r="AC112" s="39"/>
      <c r="AD112" s="39"/>
      <c r="AE112" s="39"/>
    </row>
    <row r="113" spans="1:31" s="2" customFormat="1" ht="26.25" customHeight="1">
      <c r="A113" s="39"/>
      <c r="B113" s="40"/>
      <c r="C113" s="41"/>
      <c r="D113" s="41"/>
      <c r="E113" s="176" t="str">
        <f>E7</f>
        <v>Chodník v ulici Na Stráni, p.p.č., 476/1 k.ú.Tachov - aktualizace 2022</v>
      </c>
      <c r="F113" s="33"/>
      <c r="G113" s="33"/>
      <c r="H113" s="33"/>
      <c r="I113" s="41"/>
      <c r="J113" s="41"/>
      <c r="K113" s="41"/>
      <c r="L113" s="41"/>
      <c r="M113" s="64"/>
      <c r="S113" s="39"/>
      <c r="T113" s="39"/>
      <c r="U113" s="39"/>
      <c r="V113" s="39"/>
      <c r="W113" s="39"/>
      <c r="X113" s="39"/>
      <c r="Y113" s="39"/>
      <c r="Z113" s="39"/>
      <c r="AA113" s="39"/>
      <c r="AB113" s="39"/>
      <c r="AC113" s="39"/>
      <c r="AD113" s="39"/>
      <c r="AE113" s="39"/>
    </row>
    <row r="114" spans="1:31" s="2" customFormat="1" ht="12" customHeight="1">
      <c r="A114" s="39"/>
      <c r="B114" s="40"/>
      <c r="C114" s="33" t="s">
        <v>101</v>
      </c>
      <c r="D114" s="41"/>
      <c r="E114" s="41"/>
      <c r="F114" s="41"/>
      <c r="G114" s="41"/>
      <c r="H114" s="41"/>
      <c r="I114" s="41"/>
      <c r="J114" s="41"/>
      <c r="K114" s="41"/>
      <c r="L114" s="41"/>
      <c r="M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77" t="str">
        <f>E9</f>
        <v>SO 101 - Zpevněné plochy a TÚ</v>
      </c>
      <c r="F115" s="41"/>
      <c r="G115" s="41"/>
      <c r="H115" s="41"/>
      <c r="I115" s="41"/>
      <c r="J115" s="41"/>
      <c r="K115" s="41"/>
      <c r="L115" s="41"/>
      <c r="M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41"/>
      <c r="M116" s="64"/>
      <c r="S116" s="39"/>
      <c r="T116" s="39"/>
      <c r="U116" s="39"/>
      <c r="V116" s="39"/>
      <c r="W116" s="39"/>
      <c r="X116" s="39"/>
      <c r="Y116" s="39"/>
      <c r="Z116" s="39"/>
      <c r="AA116" s="39"/>
      <c r="AB116" s="39"/>
      <c r="AC116" s="39"/>
      <c r="AD116" s="39"/>
      <c r="AE116" s="39"/>
    </row>
    <row r="117" spans="1:31" s="2" customFormat="1" ht="12" customHeight="1">
      <c r="A117" s="39"/>
      <c r="B117" s="40"/>
      <c r="C117" s="33" t="s">
        <v>21</v>
      </c>
      <c r="D117" s="41"/>
      <c r="E117" s="41"/>
      <c r="F117" s="28" t="str">
        <f>F12</f>
        <v>Tachov</v>
      </c>
      <c r="G117" s="41"/>
      <c r="H117" s="41"/>
      <c r="I117" s="33" t="s">
        <v>22</v>
      </c>
      <c r="J117" s="80" t="str">
        <f>IF(J12="","",J12)</f>
        <v>11. 1. 2022</v>
      </c>
      <c r="K117" s="41"/>
      <c r="L117" s="41"/>
      <c r="M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41"/>
      <c r="M118" s="64"/>
      <c r="S118" s="39"/>
      <c r="T118" s="39"/>
      <c r="U118" s="39"/>
      <c r="V118" s="39"/>
      <c r="W118" s="39"/>
      <c r="X118" s="39"/>
      <c r="Y118" s="39"/>
      <c r="Z118" s="39"/>
      <c r="AA118" s="39"/>
      <c r="AB118" s="39"/>
      <c r="AC118" s="39"/>
      <c r="AD118" s="39"/>
      <c r="AE118" s="39"/>
    </row>
    <row r="119" spans="1:31" s="2" customFormat="1" ht="15.15" customHeight="1">
      <c r="A119" s="39"/>
      <c r="B119" s="40"/>
      <c r="C119" s="33" t="s">
        <v>24</v>
      </c>
      <c r="D119" s="41"/>
      <c r="E119" s="41"/>
      <c r="F119" s="28" t="str">
        <f>E15</f>
        <v>Město Tachov</v>
      </c>
      <c r="G119" s="41"/>
      <c r="H119" s="41"/>
      <c r="I119" s="33" t="s">
        <v>30</v>
      </c>
      <c r="J119" s="37" t="str">
        <f>E21</f>
        <v>Ing. Václav Lacyk</v>
      </c>
      <c r="K119" s="41"/>
      <c r="L119" s="41"/>
      <c r="M119" s="64"/>
      <c r="S119" s="39"/>
      <c r="T119" s="39"/>
      <c r="U119" s="39"/>
      <c r="V119" s="39"/>
      <c r="W119" s="39"/>
      <c r="X119" s="39"/>
      <c r="Y119" s="39"/>
      <c r="Z119" s="39"/>
      <c r="AA119" s="39"/>
      <c r="AB119" s="39"/>
      <c r="AC119" s="39"/>
      <c r="AD119" s="39"/>
      <c r="AE119" s="39"/>
    </row>
    <row r="120" spans="1:31" s="2" customFormat="1" ht="25.65" customHeight="1">
      <c r="A120" s="39"/>
      <c r="B120" s="40"/>
      <c r="C120" s="33" t="s">
        <v>28</v>
      </c>
      <c r="D120" s="41"/>
      <c r="E120" s="41"/>
      <c r="F120" s="28" t="str">
        <f>IF(E18="","",E18)</f>
        <v>Vyplň údaj</v>
      </c>
      <c r="G120" s="41"/>
      <c r="H120" s="41"/>
      <c r="I120" s="33" t="s">
        <v>32</v>
      </c>
      <c r="J120" s="37" t="str">
        <f>E24</f>
        <v>D PROJEKT PLZEŇ Nedvěd s.r.o.</v>
      </c>
      <c r="K120" s="41"/>
      <c r="L120" s="41"/>
      <c r="M120" s="64"/>
      <c r="S120" s="39"/>
      <c r="T120" s="39"/>
      <c r="U120" s="39"/>
      <c r="V120" s="39"/>
      <c r="W120" s="39"/>
      <c r="X120" s="39"/>
      <c r="Y120" s="39"/>
      <c r="Z120" s="39"/>
      <c r="AA120" s="39"/>
      <c r="AB120" s="39"/>
      <c r="AC120" s="39"/>
      <c r="AD120" s="39"/>
      <c r="AE120" s="39"/>
    </row>
    <row r="121" spans="1:31" s="2" customFormat="1" ht="10.3" customHeight="1">
      <c r="A121" s="39"/>
      <c r="B121" s="40"/>
      <c r="C121" s="41"/>
      <c r="D121" s="41"/>
      <c r="E121" s="41"/>
      <c r="F121" s="41"/>
      <c r="G121" s="41"/>
      <c r="H121" s="41"/>
      <c r="I121" s="41"/>
      <c r="J121" s="41"/>
      <c r="K121" s="41"/>
      <c r="L121" s="41"/>
      <c r="M121" s="64"/>
      <c r="S121" s="39"/>
      <c r="T121" s="39"/>
      <c r="U121" s="39"/>
      <c r="V121" s="39"/>
      <c r="W121" s="39"/>
      <c r="X121" s="39"/>
      <c r="Y121" s="39"/>
      <c r="Z121" s="39"/>
      <c r="AA121" s="39"/>
      <c r="AB121" s="39"/>
      <c r="AC121" s="39"/>
      <c r="AD121" s="39"/>
      <c r="AE121" s="39"/>
    </row>
    <row r="122" spans="1:31" s="11" customFormat="1" ht="29.25" customHeight="1">
      <c r="A122" s="193"/>
      <c r="B122" s="194"/>
      <c r="C122" s="195" t="s">
        <v>120</v>
      </c>
      <c r="D122" s="196" t="s">
        <v>60</v>
      </c>
      <c r="E122" s="196" t="s">
        <v>56</v>
      </c>
      <c r="F122" s="196" t="s">
        <v>57</v>
      </c>
      <c r="G122" s="196" t="s">
        <v>121</v>
      </c>
      <c r="H122" s="196" t="s">
        <v>122</v>
      </c>
      <c r="I122" s="196" t="s">
        <v>123</v>
      </c>
      <c r="J122" s="196" t="s">
        <v>124</v>
      </c>
      <c r="K122" s="196" t="s">
        <v>109</v>
      </c>
      <c r="L122" s="197" t="s">
        <v>125</v>
      </c>
      <c r="M122" s="198"/>
      <c r="N122" s="101" t="s">
        <v>1</v>
      </c>
      <c r="O122" s="102" t="s">
        <v>39</v>
      </c>
      <c r="P122" s="102" t="s">
        <v>126</v>
      </c>
      <c r="Q122" s="102" t="s">
        <v>127</v>
      </c>
      <c r="R122" s="102" t="s">
        <v>128</v>
      </c>
      <c r="S122" s="102" t="s">
        <v>129</v>
      </c>
      <c r="T122" s="102" t="s">
        <v>130</v>
      </c>
      <c r="U122" s="102" t="s">
        <v>131</v>
      </c>
      <c r="V122" s="102" t="s">
        <v>132</v>
      </c>
      <c r="W122" s="102" t="s">
        <v>133</v>
      </c>
      <c r="X122" s="103" t="s">
        <v>134</v>
      </c>
      <c r="Y122" s="193"/>
      <c r="Z122" s="193"/>
      <c r="AA122" s="193"/>
      <c r="AB122" s="193"/>
      <c r="AC122" s="193"/>
      <c r="AD122" s="193"/>
      <c r="AE122" s="193"/>
    </row>
    <row r="123" spans="1:63" s="2" customFormat="1" ht="22.8" customHeight="1">
      <c r="A123" s="39"/>
      <c r="B123" s="40"/>
      <c r="C123" s="108" t="s">
        <v>135</v>
      </c>
      <c r="D123" s="41"/>
      <c r="E123" s="41"/>
      <c r="F123" s="41"/>
      <c r="G123" s="41"/>
      <c r="H123" s="41"/>
      <c r="I123" s="41"/>
      <c r="J123" s="41"/>
      <c r="K123" s="199">
        <f>BK123</f>
        <v>0</v>
      </c>
      <c r="L123" s="41"/>
      <c r="M123" s="45"/>
      <c r="N123" s="104"/>
      <c r="O123" s="200"/>
      <c r="P123" s="105"/>
      <c r="Q123" s="201">
        <f>Q124</f>
        <v>0</v>
      </c>
      <c r="R123" s="201">
        <f>R124</f>
        <v>0</v>
      </c>
      <c r="S123" s="105"/>
      <c r="T123" s="202">
        <f>T124</f>
        <v>0</v>
      </c>
      <c r="U123" s="105"/>
      <c r="V123" s="202">
        <f>V124</f>
        <v>176.9872752</v>
      </c>
      <c r="W123" s="105"/>
      <c r="X123" s="203">
        <f>X124</f>
        <v>86.6449</v>
      </c>
      <c r="Y123" s="39"/>
      <c r="Z123" s="39"/>
      <c r="AA123" s="39"/>
      <c r="AB123" s="39"/>
      <c r="AC123" s="39"/>
      <c r="AD123" s="39"/>
      <c r="AE123" s="39"/>
      <c r="AT123" s="18" t="s">
        <v>76</v>
      </c>
      <c r="AU123" s="18" t="s">
        <v>111</v>
      </c>
      <c r="BK123" s="204">
        <f>BK124</f>
        <v>0</v>
      </c>
    </row>
    <row r="124" spans="1:63" s="12" customFormat="1" ht="25.9" customHeight="1">
      <c r="A124" s="12"/>
      <c r="B124" s="205"/>
      <c r="C124" s="206"/>
      <c r="D124" s="207" t="s">
        <v>76</v>
      </c>
      <c r="E124" s="208" t="s">
        <v>136</v>
      </c>
      <c r="F124" s="208" t="s">
        <v>137</v>
      </c>
      <c r="G124" s="206"/>
      <c r="H124" s="206"/>
      <c r="I124" s="209"/>
      <c r="J124" s="209"/>
      <c r="K124" s="210">
        <f>BK124</f>
        <v>0</v>
      </c>
      <c r="L124" s="206"/>
      <c r="M124" s="211"/>
      <c r="N124" s="212"/>
      <c r="O124" s="213"/>
      <c r="P124" s="213"/>
      <c r="Q124" s="214">
        <f>Q125+Q283+Q387+Q392+Q473+Q514</f>
        <v>0</v>
      </c>
      <c r="R124" s="214">
        <f>R125+R283+R387+R392+R473+R514</f>
        <v>0</v>
      </c>
      <c r="S124" s="213"/>
      <c r="T124" s="215">
        <f>T125+T283+T387+T392+T473+T514</f>
        <v>0</v>
      </c>
      <c r="U124" s="213"/>
      <c r="V124" s="215">
        <f>V125+V283+V387+V392+V473+V514</f>
        <v>176.9872752</v>
      </c>
      <c r="W124" s="213"/>
      <c r="X124" s="216">
        <f>X125+X283+X387+X392+X473+X514</f>
        <v>86.6449</v>
      </c>
      <c r="Y124" s="12"/>
      <c r="Z124" s="12"/>
      <c r="AA124" s="12"/>
      <c r="AB124" s="12"/>
      <c r="AC124" s="12"/>
      <c r="AD124" s="12"/>
      <c r="AE124" s="12"/>
      <c r="AR124" s="217" t="s">
        <v>85</v>
      </c>
      <c r="AT124" s="218" t="s">
        <v>76</v>
      </c>
      <c r="AU124" s="218" t="s">
        <v>77</v>
      </c>
      <c r="AY124" s="217" t="s">
        <v>138</v>
      </c>
      <c r="BK124" s="219">
        <f>BK125+BK283+BK387+BK392+BK473+BK514</f>
        <v>0</v>
      </c>
    </row>
    <row r="125" spans="1:63" s="12" customFormat="1" ht="22.8" customHeight="1">
      <c r="A125" s="12"/>
      <c r="B125" s="205"/>
      <c r="C125" s="206"/>
      <c r="D125" s="207" t="s">
        <v>76</v>
      </c>
      <c r="E125" s="220" t="s">
        <v>85</v>
      </c>
      <c r="F125" s="220" t="s">
        <v>139</v>
      </c>
      <c r="G125" s="206"/>
      <c r="H125" s="206"/>
      <c r="I125" s="209"/>
      <c r="J125" s="209"/>
      <c r="K125" s="221">
        <f>BK125</f>
        <v>0</v>
      </c>
      <c r="L125" s="206"/>
      <c r="M125" s="211"/>
      <c r="N125" s="212"/>
      <c r="O125" s="213"/>
      <c r="P125" s="213"/>
      <c r="Q125" s="214">
        <f>SUM(Q126:Q282)</f>
        <v>0</v>
      </c>
      <c r="R125" s="214">
        <f>SUM(R126:R282)</f>
        <v>0</v>
      </c>
      <c r="S125" s="213"/>
      <c r="T125" s="215">
        <f>SUM(T126:T282)</f>
        <v>0</v>
      </c>
      <c r="U125" s="213"/>
      <c r="V125" s="215">
        <f>SUM(V126:V282)</f>
        <v>70.54748700000002</v>
      </c>
      <c r="W125" s="213"/>
      <c r="X125" s="216">
        <f>SUM(X126:X282)</f>
        <v>82.6219</v>
      </c>
      <c r="Y125" s="12"/>
      <c r="Z125" s="12"/>
      <c r="AA125" s="12"/>
      <c r="AB125" s="12"/>
      <c r="AC125" s="12"/>
      <c r="AD125" s="12"/>
      <c r="AE125" s="12"/>
      <c r="AR125" s="217" t="s">
        <v>85</v>
      </c>
      <c r="AT125" s="218" t="s">
        <v>76</v>
      </c>
      <c r="AU125" s="218" t="s">
        <v>85</v>
      </c>
      <c r="AY125" s="217" t="s">
        <v>138</v>
      </c>
      <c r="BK125" s="219">
        <f>SUM(BK126:BK282)</f>
        <v>0</v>
      </c>
    </row>
    <row r="126" spans="1:65" s="2" customFormat="1" ht="24.15" customHeight="1">
      <c r="A126" s="39"/>
      <c r="B126" s="40"/>
      <c r="C126" s="222" t="s">
        <v>85</v>
      </c>
      <c r="D126" s="222" t="s">
        <v>140</v>
      </c>
      <c r="E126" s="223" t="s">
        <v>141</v>
      </c>
      <c r="F126" s="224" t="s">
        <v>142</v>
      </c>
      <c r="G126" s="225" t="s">
        <v>143</v>
      </c>
      <c r="H126" s="226">
        <v>13.2</v>
      </c>
      <c r="I126" s="227"/>
      <c r="J126" s="227"/>
      <c r="K126" s="228">
        <f>ROUND(P126*H126,2)</f>
        <v>0</v>
      </c>
      <c r="L126" s="224" t="s">
        <v>144</v>
      </c>
      <c r="M126" s="45"/>
      <c r="N126" s="229" t="s">
        <v>1</v>
      </c>
      <c r="O126" s="230" t="s">
        <v>40</v>
      </c>
      <c r="P126" s="231">
        <f>I126+J126</f>
        <v>0</v>
      </c>
      <c r="Q126" s="231">
        <f>ROUND(I126*H126,2)</f>
        <v>0</v>
      </c>
      <c r="R126" s="231">
        <f>ROUND(J126*H126,2)</f>
        <v>0</v>
      </c>
      <c r="S126" s="92"/>
      <c r="T126" s="232">
        <f>S126*H126</f>
        <v>0</v>
      </c>
      <c r="U126" s="232">
        <v>0</v>
      </c>
      <c r="V126" s="232">
        <f>U126*H126</f>
        <v>0</v>
      </c>
      <c r="W126" s="232">
        <v>0.26</v>
      </c>
      <c r="X126" s="233">
        <f>W126*H126</f>
        <v>3.432</v>
      </c>
      <c r="Y126" s="39"/>
      <c r="Z126" s="39"/>
      <c r="AA126" s="39"/>
      <c r="AB126" s="39"/>
      <c r="AC126" s="39"/>
      <c r="AD126" s="39"/>
      <c r="AE126" s="39"/>
      <c r="AR126" s="234" t="s">
        <v>145</v>
      </c>
      <c r="AT126" s="234" t="s">
        <v>140</v>
      </c>
      <c r="AU126" s="234" t="s">
        <v>87</v>
      </c>
      <c r="AY126" s="18" t="s">
        <v>138</v>
      </c>
      <c r="BE126" s="235">
        <f>IF(O126="základní",K126,0)</f>
        <v>0</v>
      </c>
      <c r="BF126" s="235">
        <f>IF(O126="snížená",K126,0)</f>
        <v>0</v>
      </c>
      <c r="BG126" s="235">
        <f>IF(O126="zákl. přenesená",K126,0)</f>
        <v>0</v>
      </c>
      <c r="BH126" s="235">
        <f>IF(O126="sníž. přenesená",K126,0)</f>
        <v>0</v>
      </c>
      <c r="BI126" s="235">
        <f>IF(O126="nulová",K126,0)</f>
        <v>0</v>
      </c>
      <c r="BJ126" s="18" t="s">
        <v>85</v>
      </c>
      <c r="BK126" s="235">
        <f>ROUND(P126*H126,2)</f>
        <v>0</v>
      </c>
      <c r="BL126" s="18" t="s">
        <v>145</v>
      </c>
      <c r="BM126" s="234" t="s">
        <v>146</v>
      </c>
    </row>
    <row r="127" spans="1:47" s="2" customFormat="1" ht="12">
      <c r="A127" s="39"/>
      <c r="B127" s="40"/>
      <c r="C127" s="41"/>
      <c r="D127" s="236" t="s">
        <v>147</v>
      </c>
      <c r="E127" s="41"/>
      <c r="F127" s="237" t="s">
        <v>148</v>
      </c>
      <c r="G127" s="41"/>
      <c r="H127" s="41"/>
      <c r="I127" s="238"/>
      <c r="J127" s="238"/>
      <c r="K127" s="41"/>
      <c r="L127" s="41"/>
      <c r="M127" s="45"/>
      <c r="N127" s="239"/>
      <c r="O127" s="240"/>
      <c r="P127" s="92"/>
      <c r="Q127" s="92"/>
      <c r="R127" s="92"/>
      <c r="S127" s="92"/>
      <c r="T127" s="92"/>
      <c r="U127" s="92"/>
      <c r="V127" s="92"/>
      <c r="W127" s="92"/>
      <c r="X127" s="93"/>
      <c r="Y127" s="39"/>
      <c r="Z127" s="39"/>
      <c r="AA127" s="39"/>
      <c r="AB127" s="39"/>
      <c r="AC127" s="39"/>
      <c r="AD127" s="39"/>
      <c r="AE127" s="39"/>
      <c r="AT127" s="18" t="s">
        <v>147</v>
      </c>
      <c r="AU127" s="18" t="s">
        <v>87</v>
      </c>
    </row>
    <row r="128" spans="1:47" s="2" customFormat="1" ht="12">
      <c r="A128" s="39"/>
      <c r="B128" s="40"/>
      <c r="C128" s="41"/>
      <c r="D128" s="241" t="s">
        <v>149</v>
      </c>
      <c r="E128" s="41"/>
      <c r="F128" s="242" t="s">
        <v>150</v>
      </c>
      <c r="G128" s="41"/>
      <c r="H128" s="41"/>
      <c r="I128" s="238"/>
      <c r="J128" s="238"/>
      <c r="K128" s="41"/>
      <c r="L128" s="41"/>
      <c r="M128" s="45"/>
      <c r="N128" s="239"/>
      <c r="O128" s="240"/>
      <c r="P128" s="92"/>
      <c r="Q128" s="92"/>
      <c r="R128" s="92"/>
      <c r="S128" s="92"/>
      <c r="T128" s="92"/>
      <c r="U128" s="92"/>
      <c r="V128" s="92"/>
      <c r="W128" s="92"/>
      <c r="X128" s="93"/>
      <c r="Y128" s="39"/>
      <c r="Z128" s="39"/>
      <c r="AA128" s="39"/>
      <c r="AB128" s="39"/>
      <c r="AC128" s="39"/>
      <c r="AD128" s="39"/>
      <c r="AE128" s="39"/>
      <c r="AT128" s="18" t="s">
        <v>149</v>
      </c>
      <c r="AU128" s="18" t="s">
        <v>87</v>
      </c>
    </row>
    <row r="129" spans="1:47" s="2" customFormat="1" ht="12">
      <c r="A129" s="39"/>
      <c r="B129" s="40"/>
      <c r="C129" s="41"/>
      <c r="D129" s="236" t="s">
        <v>151</v>
      </c>
      <c r="E129" s="41"/>
      <c r="F129" s="243" t="s">
        <v>152</v>
      </c>
      <c r="G129" s="41"/>
      <c r="H129" s="41"/>
      <c r="I129" s="238"/>
      <c r="J129" s="238"/>
      <c r="K129" s="41"/>
      <c r="L129" s="41"/>
      <c r="M129" s="45"/>
      <c r="N129" s="239"/>
      <c r="O129" s="240"/>
      <c r="P129" s="92"/>
      <c r="Q129" s="92"/>
      <c r="R129" s="92"/>
      <c r="S129" s="92"/>
      <c r="T129" s="92"/>
      <c r="U129" s="92"/>
      <c r="V129" s="92"/>
      <c r="W129" s="92"/>
      <c r="X129" s="93"/>
      <c r="Y129" s="39"/>
      <c r="Z129" s="39"/>
      <c r="AA129" s="39"/>
      <c r="AB129" s="39"/>
      <c r="AC129" s="39"/>
      <c r="AD129" s="39"/>
      <c r="AE129" s="39"/>
      <c r="AT129" s="18" t="s">
        <v>151</v>
      </c>
      <c r="AU129" s="18" t="s">
        <v>87</v>
      </c>
    </row>
    <row r="130" spans="1:47" s="2" customFormat="1" ht="12">
      <c r="A130" s="39"/>
      <c r="B130" s="40"/>
      <c r="C130" s="41"/>
      <c r="D130" s="236" t="s">
        <v>153</v>
      </c>
      <c r="E130" s="41"/>
      <c r="F130" s="243" t="s">
        <v>154</v>
      </c>
      <c r="G130" s="41"/>
      <c r="H130" s="41"/>
      <c r="I130" s="238"/>
      <c r="J130" s="238"/>
      <c r="K130" s="41"/>
      <c r="L130" s="41"/>
      <c r="M130" s="45"/>
      <c r="N130" s="239"/>
      <c r="O130" s="240"/>
      <c r="P130" s="92"/>
      <c r="Q130" s="92"/>
      <c r="R130" s="92"/>
      <c r="S130" s="92"/>
      <c r="T130" s="92"/>
      <c r="U130" s="92"/>
      <c r="V130" s="92"/>
      <c r="W130" s="92"/>
      <c r="X130" s="93"/>
      <c r="Y130" s="39"/>
      <c r="Z130" s="39"/>
      <c r="AA130" s="39"/>
      <c r="AB130" s="39"/>
      <c r="AC130" s="39"/>
      <c r="AD130" s="39"/>
      <c r="AE130" s="39"/>
      <c r="AT130" s="18" t="s">
        <v>153</v>
      </c>
      <c r="AU130" s="18" t="s">
        <v>87</v>
      </c>
    </row>
    <row r="131" spans="1:65" s="2" customFormat="1" ht="24.15" customHeight="1">
      <c r="A131" s="39"/>
      <c r="B131" s="40"/>
      <c r="C131" s="222" t="s">
        <v>87</v>
      </c>
      <c r="D131" s="222" t="s">
        <v>140</v>
      </c>
      <c r="E131" s="223" t="s">
        <v>155</v>
      </c>
      <c r="F131" s="224" t="s">
        <v>156</v>
      </c>
      <c r="G131" s="225" t="s">
        <v>143</v>
      </c>
      <c r="H131" s="226">
        <v>8.3</v>
      </c>
      <c r="I131" s="227"/>
      <c r="J131" s="227"/>
      <c r="K131" s="228">
        <f>ROUND(P131*H131,2)</f>
        <v>0</v>
      </c>
      <c r="L131" s="224" t="s">
        <v>144</v>
      </c>
      <c r="M131" s="45"/>
      <c r="N131" s="229" t="s">
        <v>1</v>
      </c>
      <c r="O131" s="230" t="s">
        <v>40</v>
      </c>
      <c r="P131" s="231">
        <f>I131+J131</f>
        <v>0</v>
      </c>
      <c r="Q131" s="231">
        <f>ROUND(I131*H131,2)</f>
        <v>0</v>
      </c>
      <c r="R131" s="231">
        <f>ROUND(J131*H131,2)</f>
        <v>0</v>
      </c>
      <c r="S131" s="92"/>
      <c r="T131" s="232">
        <f>S131*H131</f>
        <v>0</v>
      </c>
      <c r="U131" s="232">
        <v>0</v>
      </c>
      <c r="V131" s="232">
        <f>U131*H131</f>
        <v>0</v>
      </c>
      <c r="W131" s="232">
        <v>0.29</v>
      </c>
      <c r="X131" s="233">
        <f>W131*H131</f>
        <v>2.407</v>
      </c>
      <c r="Y131" s="39"/>
      <c r="Z131" s="39"/>
      <c r="AA131" s="39"/>
      <c r="AB131" s="39"/>
      <c r="AC131" s="39"/>
      <c r="AD131" s="39"/>
      <c r="AE131" s="39"/>
      <c r="AR131" s="234" t="s">
        <v>145</v>
      </c>
      <c r="AT131" s="234" t="s">
        <v>140</v>
      </c>
      <c r="AU131" s="234" t="s">
        <v>87</v>
      </c>
      <c r="AY131" s="18" t="s">
        <v>138</v>
      </c>
      <c r="BE131" s="235">
        <f>IF(O131="základní",K131,0)</f>
        <v>0</v>
      </c>
      <c r="BF131" s="235">
        <f>IF(O131="snížená",K131,0)</f>
        <v>0</v>
      </c>
      <c r="BG131" s="235">
        <f>IF(O131="zákl. přenesená",K131,0)</f>
        <v>0</v>
      </c>
      <c r="BH131" s="235">
        <f>IF(O131="sníž. přenesená",K131,0)</f>
        <v>0</v>
      </c>
      <c r="BI131" s="235">
        <f>IF(O131="nulová",K131,0)</f>
        <v>0</v>
      </c>
      <c r="BJ131" s="18" t="s">
        <v>85</v>
      </c>
      <c r="BK131" s="235">
        <f>ROUND(P131*H131,2)</f>
        <v>0</v>
      </c>
      <c r="BL131" s="18" t="s">
        <v>145</v>
      </c>
      <c r="BM131" s="234" t="s">
        <v>157</v>
      </c>
    </row>
    <row r="132" spans="1:47" s="2" customFormat="1" ht="12">
      <c r="A132" s="39"/>
      <c r="B132" s="40"/>
      <c r="C132" s="41"/>
      <c r="D132" s="236" t="s">
        <v>147</v>
      </c>
      <c r="E132" s="41"/>
      <c r="F132" s="237" t="s">
        <v>158</v>
      </c>
      <c r="G132" s="41"/>
      <c r="H132" s="41"/>
      <c r="I132" s="238"/>
      <c r="J132" s="238"/>
      <c r="K132" s="41"/>
      <c r="L132" s="41"/>
      <c r="M132" s="45"/>
      <c r="N132" s="239"/>
      <c r="O132" s="240"/>
      <c r="P132" s="92"/>
      <c r="Q132" s="92"/>
      <c r="R132" s="92"/>
      <c r="S132" s="92"/>
      <c r="T132" s="92"/>
      <c r="U132" s="92"/>
      <c r="V132" s="92"/>
      <c r="W132" s="92"/>
      <c r="X132" s="93"/>
      <c r="Y132" s="39"/>
      <c r="Z132" s="39"/>
      <c r="AA132" s="39"/>
      <c r="AB132" s="39"/>
      <c r="AC132" s="39"/>
      <c r="AD132" s="39"/>
      <c r="AE132" s="39"/>
      <c r="AT132" s="18" t="s">
        <v>147</v>
      </c>
      <c r="AU132" s="18" t="s">
        <v>87</v>
      </c>
    </row>
    <row r="133" spans="1:47" s="2" customFormat="1" ht="12">
      <c r="A133" s="39"/>
      <c r="B133" s="40"/>
      <c r="C133" s="41"/>
      <c r="D133" s="241" t="s">
        <v>149</v>
      </c>
      <c r="E133" s="41"/>
      <c r="F133" s="242" t="s">
        <v>159</v>
      </c>
      <c r="G133" s="41"/>
      <c r="H133" s="41"/>
      <c r="I133" s="238"/>
      <c r="J133" s="238"/>
      <c r="K133" s="41"/>
      <c r="L133" s="41"/>
      <c r="M133" s="45"/>
      <c r="N133" s="239"/>
      <c r="O133" s="240"/>
      <c r="P133" s="92"/>
      <c r="Q133" s="92"/>
      <c r="R133" s="92"/>
      <c r="S133" s="92"/>
      <c r="T133" s="92"/>
      <c r="U133" s="92"/>
      <c r="V133" s="92"/>
      <c r="W133" s="92"/>
      <c r="X133" s="93"/>
      <c r="Y133" s="39"/>
      <c r="Z133" s="39"/>
      <c r="AA133" s="39"/>
      <c r="AB133" s="39"/>
      <c r="AC133" s="39"/>
      <c r="AD133" s="39"/>
      <c r="AE133" s="39"/>
      <c r="AT133" s="18" t="s">
        <v>149</v>
      </c>
      <c r="AU133" s="18" t="s">
        <v>87</v>
      </c>
    </row>
    <row r="134" spans="1:47" s="2" customFormat="1" ht="12">
      <c r="A134" s="39"/>
      <c r="B134" s="40"/>
      <c r="C134" s="41"/>
      <c r="D134" s="236" t="s">
        <v>151</v>
      </c>
      <c r="E134" s="41"/>
      <c r="F134" s="243" t="s">
        <v>160</v>
      </c>
      <c r="G134" s="41"/>
      <c r="H134" s="41"/>
      <c r="I134" s="238"/>
      <c r="J134" s="238"/>
      <c r="K134" s="41"/>
      <c r="L134" s="41"/>
      <c r="M134" s="45"/>
      <c r="N134" s="239"/>
      <c r="O134" s="240"/>
      <c r="P134" s="92"/>
      <c r="Q134" s="92"/>
      <c r="R134" s="92"/>
      <c r="S134" s="92"/>
      <c r="T134" s="92"/>
      <c r="U134" s="92"/>
      <c r="V134" s="92"/>
      <c r="W134" s="92"/>
      <c r="X134" s="93"/>
      <c r="Y134" s="39"/>
      <c r="Z134" s="39"/>
      <c r="AA134" s="39"/>
      <c r="AB134" s="39"/>
      <c r="AC134" s="39"/>
      <c r="AD134" s="39"/>
      <c r="AE134" s="39"/>
      <c r="AT134" s="18" t="s">
        <v>151</v>
      </c>
      <c r="AU134" s="18" t="s">
        <v>87</v>
      </c>
    </row>
    <row r="135" spans="1:47" s="2" customFormat="1" ht="12">
      <c r="A135" s="39"/>
      <c r="B135" s="40"/>
      <c r="C135" s="41"/>
      <c r="D135" s="236" t="s">
        <v>153</v>
      </c>
      <c r="E135" s="41"/>
      <c r="F135" s="243" t="s">
        <v>161</v>
      </c>
      <c r="G135" s="41"/>
      <c r="H135" s="41"/>
      <c r="I135" s="238"/>
      <c r="J135" s="238"/>
      <c r="K135" s="41"/>
      <c r="L135" s="41"/>
      <c r="M135" s="45"/>
      <c r="N135" s="239"/>
      <c r="O135" s="240"/>
      <c r="P135" s="92"/>
      <c r="Q135" s="92"/>
      <c r="R135" s="92"/>
      <c r="S135" s="92"/>
      <c r="T135" s="92"/>
      <c r="U135" s="92"/>
      <c r="V135" s="92"/>
      <c r="W135" s="92"/>
      <c r="X135" s="93"/>
      <c r="Y135" s="39"/>
      <c r="Z135" s="39"/>
      <c r="AA135" s="39"/>
      <c r="AB135" s="39"/>
      <c r="AC135" s="39"/>
      <c r="AD135" s="39"/>
      <c r="AE135" s="39"/>
      <c r="AT135" s="18" t="s">
        <v>153</v>
      </c>
      <c r="AU135" s="18" t="s">
        <v>87</v>
      </c>
    </row>
    <row r="136" spans="1:65" s="2" customFormat="1" ht="24.15" customHeight="1">
      <c r="A136" s="39"/>
      <c r="B136" s="40"/>
      <c r="C136" s="222" t="s">
        <v>162</v>
      </c>
      <c r="D136" s="222" t="s">
        <v>140</v>
      </c>
      <c r="E136" s="223" t="s">
        <v>163</v>
      </c>
      <c r="F136" s="224" t="s">
        <v>164</v>
      </c>
      <c r="G136" s="225" t="s">
        <v>143</v>
      </c>
      <c r="H136" s="226">
        <v>49</v>
      </c>
      <c r="I136" s="227"/>
      <c r="J136" s="227"/>
      <c r="K136" s="228">
        <f>ROUND(P136*H136,2)</f>
        <v>0</v>
      </c>
      <c r="L136" s="224" t="s">
        <v>144</v>
      </c>
      <c r="M136" s="45"/>
      <c r="N136" s="229" t="s">
        <v>1</v>
      </c>
      <c r="O136" s="230" t="s">
        <v>40</v>
      </c>
      <c r="P136" s="231">
        <f>I136+J136</f>
        <v>0</v>
      </c>
      <c r="Q136" s="231">
        <f>ROUND(I136*H136,2)</f>
        <v>0</v>
      </c>
      <c r="R136" s="231">
        <f>ROUND(J136*H136,2)</f>
        <v>0</v>
      </c>
      <c r="S136" s="92"/>
      <c r="T136" s="232">
        <f>S136*H136</f>
        <v>0</v>
      </c>
      <c r="U136" s="232">
        <v>0</v>
      </c>
      <c r="V136" s="232">
        <f>U136*H136</f>
        <v>0</v>
      </c>
      <c r="W136" s="232">
        <v>0.44</v>
      </c>
      <c r="X136" s="233">
        <f>W136*H136</f>
        <v>21.56</v>
      </c>
      <c r="Y136" s="39"/>
      <c r="Z136" s="39"/>
      <c r="AA136" s="39"/>
      <c r="AB136" s="39"/>
      <c r="AC136" s="39"/>
      <c r="AD136" s="39"/>
      <c r="AE136" s="39"/>
      <c r="AR136" s="234" t="s">
        <v>145</v>
      </c>
      <c r="AT136" s="234" t="s">
        <v>140</v>
      </c>
      <c r="AU136" s="234" t="s">
        <v>87</v>
      </c>
      <c r="AY136" s="18" t="s">
        <v>138</v>
      </c>
      <c r="BE136" s="235">
        <f>IF(O136="základní",K136,0)</f>
        <v>0</v>
      </c>
      <c r="BF136" s="235">
        <f>IF(O136="snížená",K136,0)</f>
        <v>0</v>
      </c>
      <c r="BG136" s="235">
        <f>IF(O136="zákl. přenesená",K136,0)</f>
        <v>0</v>
      </c>
      <c r="BH136" s="235">
        <f>IF(O136="sníž. přenesená",K136,0)</f>
        <v>0</v>
      </c>
      <c r="BI136" s="235">
        <f>IF(O136="nulová",K136,0)</f>
        <v>0</v>
      </c>
      <c r="BJ136" s="18" t="s">
        <v>85</v>
      </c>
      <c r="BK136" s="235">
        <f>ROUND(P136*H136,2)</f>
        <v>0</v>
      </c>
      <c r="BL136" s="18" t="s">
        <v>145</v>
      </c>
      <c r="BM136" s="234" t="s">
        <v>165</v>
      </c>
    </row>
    <row r="137" spans="1:47" s="2" customFormat="1" ht="12">
      <c r="A137" s="39"/>
      <c r="B137" s="40"/>
      <c r="C137" s="41"/>
      <c r="D137" s="236" t="s">
        <v>147</v>
      </c>
      <c r="E137" s="41"/>
      <c r="F137" s="237" t="s">
        <v>166</v>
      </c>
      <c r="G137" s="41"/>
      <c r="H137" s="41"/>
      <c r="I137" s="238"/>
      <c r="J137" s="238"/>
      <c r="K137" s="41"/>
      <c r="L137" s="41"/>
      <c r="M137" s="45"/>
      <c r="N137" s="239"/>
      <c r="O137" s="240"/>
      <c r="P137" s="92"/>
      <c r="Q137" s="92"/>
      <c r="R137" s="92"/>
      <c r="S137" s="92"/>
      <c r="T137" s="92"/>
      <c r="U137" s="92"/>
      <c r="V137" s="92"/>
      <c r="W137" s="92"/>
      <c r="X137" s="93"/>
      <c r="Y137" s="39"/>
      <c r="Z137" s="39"/>
      <c r="AA137" s="39"/>
      <c r="AB137" s="39"/>
      <c r="AC137" s="39"/>
      <c r="AD137" s="39"/>
      <c r="AE137" s="39"/>
      <c r="AT137" s="18" t="s">
        <v>147</v>
      </c>
      <c r="AU137" s="18" t="s">
        <v>87</v>
      </c>
    </row>
    <row r="138" spans="1:47" s="2" customFormat="1" ht="12">
      <c r="A138" s="39"/>
      <c r="B138" s="40"/>
      <c r="C138" s="41"/>
      <c r="D138" s="241" t="s">
        <v>149</v>
      </c>
      <c r="E138" s="41"/>
      <c r="F138" s="242" t="s">
        <v>167</v>
      </c>
      <c r="G138" s="41"/>
      <c r="H138" s="41"/>
      <c r="I138" s="238"/>
      <c r="J138" s="238"/>
      <c r="K138" s="41"/>
      <c r="L138" s="41"/>
      <c r="M138" s="45"/>
      <c r="N138" s="239"/>
      <c r="O138" s="240"/>
      <c r="P138" s="92"/>
      <c r="Q138" s="92"/>
      <c r="R138" s="92"/>
      <c r="S138" s="92"/>
      <c r="T138" s="92"/>
      <c r="U138" s="92"/>
      <c r="V138" s="92"/>
      <c r="W138" s="92"/>
      <c r="X138" s="93"/>
      <c r="Y138" s="39"/>
      <c r="Z138" s="39"/>
      <c r="AA138" s="39"/>
      <c r="AB138" s="39"/>
      <c r="AC138" s="39"/>
      <c r="AD138" s="39"/>
      <c r="AE138" s="39"/>
      <c r="AT138" s="18" t="s">
        <v>149</v>
      </c>
      <c r="AU138" s="18" t="s">
        <v>87</v>
      </c>
    </row>
    <row r="139" spans="1:47" s="2" customFormat="1" ht="12">
      <c r="A139" s="39"/>
      <c r="B139" s="40"/>
      <c r="C139" s="41"/>
      <c r="D139" s="236" t="s">
        <v>151</v>
      </c>
      <c r="E139" s="41"/>
      <c r="F139" s="243" t="s">
        <v>160</v>
      </c>
      <c r="G139" s="41"/>
      <c r="H139" s="41"/>
      <c r="I139" s="238"/>
      <c r="J139" s="238"/>
      <c r="K139" s="41"/>
      <c r="L139" s="41"/>
      <c r="M139" s="45"/>
      <c r="N139" s="239"/>
      <c r="O139" s="240"/>
      <c r="P139" s="92"/>
      <c r="Q139" s="92"/>
      <c r="R139" s="92"/>
      <c r="S139" s="92"/>
      <c r="T139" s="92"/>
      <c r="U139" s="92"/>
      <c r="V139" s="92"/>
      <c r="W139" s="92"/>
      <c r="X139" s="93"/>
      <c r="Y139" s="39"/>
      <c r="Z139" s="39"/>
      <c r="AA139" s="39"/>
      <c r="AB139" s="39"/>
      <c r="AC139" s="39"/>
      <c r="AD139" s="39"/>
      <c r="AE139" s="39"/>
      <c r="AT139" s="18" t="s">
        <v>151</v>
      </c>
      <c r="AU139" s="18" t="s">
        <v>87</v>
      </c>
    </row>
    <row r="140" spans="1:47" s="2" customFormat="1" ht="12">
      <c r="A140" s="39"/>
      <c r="B140" s="40"/>
      <c r="C140" s="41"/>
      <c r="D140" s="236" t="s">
        <v>153</v>
      </c>
      <c r="E140" s="41"/>
      <c r="F140" s="243" t="s">
        <v>168</v>
      </c>
      <c r="G140" s="41"/>
      <c r="H140" s="41"/>
      <c r="I140" s="238"/>
      <c r="J140" s="238"/>
      <c r="K140" s="41"/>
      <c r="L140" s="41"/>
      <c r="M140" s="45"/>
      <c r="N140" s="239"/>
      <c r="O140" s="240"/>
      <c r="P140" s="92"/>
      <c r="Q140" s="92"/>
      <c r="R140" s="92"/>
      <c r="S140" s="92"/>
      <c r="T140" s="92"/>
      <c r="U140" s="92"/>
      <c r="V140" s="92"/>
      <c r="W140" s="92"/>
      <c r="X140" s="93"/>
      <c r="Y140" s="39"/>
      <c r="Z140" s="39"/>
      <c r="AA140" s="39"/>
      <c r="AB140" s="39"/>
      <c r="AC140" s="39"/>
      <c r="AD140" s="39"/>
      <c r="AE140" s="39"/>
      <c r="AT140" s="18" t="s">
        <v>153</v>
      </c>
      <c r="AU140" s="18" t="s">
        <v>87</v>
      </c>
    </row>
    <row r="141" spans="1:65" s="2" customFormat="1" ht="24.15" customHeight="1">
      <c r="A141" s="39"/>
      <c r="B141" s="40"/>
      <c r="C141" s="222" t="s">
        <v>145</v>
      </c>
      <c r="D141" s="222" t="s">
        <v>140</v>
      </c>
      <c r="E141" s="223" t="s">
        <v>169</v>
      </c>
      <c r="F141" s="224" t="s">
        <v>170</v>
      </c>
      <c r="G141" s="225" t="s">
        <v>143</v>
      </c>
      <c r="H141" s="226">
        <v>1</v>
      </c>
      <c r="I141" s="227"/>
      <c r="J141" s="227"/>
      <c r="K141" s="228">
        <f>ROUND(P141*H141,2)</f>
        <v>0</v>
      </c>
      <c r="L141" s="224" t="s">
        <v>144</v>
      </c>
      <c r="M141" s="45"/>
      <c r="N141" s="229" t="s">
        <v>1</v>
      </c>
      <c r="O141" s="230" t="s">
        <v>40</v>
      </c>
      <c r="P141" s="231">
        <f>I141+J141</f>
        <v>0</v>
      </c>
      <c r="Q141" s="231">
        <f>ROUND(I141*H141,2)</f>
        <v>0</v>
      </c>
      <c r="R141" s="231">
        <f>ROUND(J141*H141,2)</f>
        <v>0</v>
      </c>
      <c r="S141" s="92"/>
      <c r="T141" s="232">
        <f>S141*H141</f>
        <v>0</v>
      </c>
      <c r="U141" s="232">
        <v>0</v>
      </c>
      <c r="V141" s="232">
        <f>U141*H141</f>
        <v>0</v>
      </c>
      <c r="W141" s="232">
        <v>0.24</v>
      </c>
      <c r="X141" s="233">
        <f>W141*H141</f>
        <v>0.24</v>
      </c>
      <c r="Y141" s="39"/>
      <c r="Z141" s="39"/>
      <c r="AA141" s="39"/>
      <c r="AB141" s="39"/>
      <c r="AC141" s="39"/>
      <c r="AD141" s="39"/>
      <c r="AE141" s="39"/>
      <c r="AR141" s="234" t="s">
        <v>145</v>
      </c>
      <c r="AT141" s="234" t="s">
        <v>140</v>
      </c>
      <c r="AU141" s="234" t="s">
        <v>87</v>
      </c>
      <c r="AY141" s="18" t="s">
        <v>138</v>
      </c>
      <c r="BE141" s="235">
        <f>IF(O141="základní",K141,0)</f>
        <v>0</v>
      </c>
      <c r="BF141" s="235">
        <f>IF(O141="snížená",K141,0)</f>
        <v>0</v>
      </c>
      <c r="BG141" s="235">
        <f>IF(O141="zákl. přenesená",K141,0)</f>
        <v>0</v>
      </c>
      <c r="BH141" s="235">
        <f>IF(O141="sníž. přenesená",K141,0)</f>
        <v>0</v>
      </c>
      <c r="BI141" s="235">
        <f>IF(O141="nulová",K141,0)</f>
        <v>0</v>
      </c>
      <c r="BJ141" s="18" t="s">
        <v>85</v>
      </c>
      <c r="BK141" s="235">
        <f>ROUND(P141*H141,2)</f>
        <v>0</v>
      </c>
      <c r="BL141" s="18" t="s">
        <v>145</v>
      </c>
      <c r="BM141" s="234" t="s">
        <v>171</v>
      </c>
    </row>
    <row r="142" spans="1:47" s="2" customFormat="1" ht="12">
      <c r="A142" s="39"/>
      <c r="B142" s="40"/>
      <c r="C142" s="41"/>
      <c r="D142" s="236" t="s">
        <v>147</v>
      </c>
      <c r="E142" s="41"/>
      <c r="F142" s="237" t="s">
        <v>172</v>
      </c>
      <c r="G142" s="41"/>
      <c r="H142" s="41"/>
      <c r="I142" s="238"/>
      <c r="J142" s="238"/>
      <c r="K142" s="41"/>
      <c r="L142" s="41"/>
      <c r="M142" s="45"/>
      <c r="N142" s="239"/>
      <c r="O142" s="240"/>
      <c r="P142" s="92"/>
      <c r="Q142" s="92"/>
      <c r="R142" s="92"/>
      <c r="S142" s="92"/>
      <c r="T142" s="92"/>
      <c r="U142" s="92"/>
      <c r="V142" s="92"/>
      <c r="W142" s="92"/>
      <c r="X142" s="93"/>
      <c r="Y142" s="39"/>
      <c r="Z142" s="39"/>
      <c r="AA142" s="39"/>
      <c r="AB142" s="39"/>
      <c r="AC142" s="39"/>
      <c r="AD142" s="39"/>
      <c r="AE142" s="39"/>
      <c r="AT142" s="18" t="s">
        <v>147</v>
      </c>
      <c r="AU142" s="18" t="s">
        <v>87</v>
      </c>
    </row>
    <row r="143" spans="1:47" s="2" customFormat="1" ht="12">
      <c r="A143" s="39"/>
      <c r="B143" s="40"/>
      <c r="C143" s="41"/>
      <c r="D143" s="241" t="s">
        <v>149</v>
      </c>
      <c r="E143" s="41"/>
      <c r="F143" s="242" t="s">
        <v>173</v>
      </c>
      <c r="G143" s="41"/>
      <c r="H143" s="41"/>
      <c r="I143" s="238"/>
      <c r="J143" s="238"/>
      <c r="K143" s="41"/>
      <c r="L143" s="41"/>
      <c r="M143" s="45"/>
      <c r="N143" s="239"/>
      <c r="O143" s="240"/>
      <c r="P143" s="92"/>
      <c r="Q143" s="92"/>
      <c r="R143" s="92"/>
      <c r="S143" s="92"/>
      <c r="T143" s="92"/>
      <c r="U143" s="92"/>
      <c r="V143" s="92"/>
      <c r="W143" s="92"/>
      <c r="X143" s="93"/>
      <c r="Y143" s="39"/>
      <c r="Z143" s="39"/>
      <c r="AA143" s="39"/>
      <c r="AB143" s="39"/>
      <c r="AC143" s="39"/>
      <c r="AD143" s="39"/>
      <c r="AE143" s="39"/>
      <c r="AT143" s="18" t="s">
        <v>149</v>
      </c>
      <c r="AU143" s="18" t="s">
        <v>87</v>
      </c>
    </row>
    <row r="144" spans="1:47" s="2" customFormat="1" ht="12">
      <c r="A144" s="39"/>
      <c r="B144" s="40"/>
      <c r="C144" s="41"/>
      <c r="D144" s="236" t="s">
        <v>151</v>
      </c>
      <c r="E144" s="41"/>
      <c r="F144" s="243" t="s">
        <v>160</v>
      </c>
      <c r="G144" s="41"/>
      <c r="H144" s="41"/>
      <c r="I144" s="238"/>
      <c r="J144" s="238"/>
      <c r="K144" s="41"/>
      <c r="L144" s="41"/>
      <c r="M144" s="45"/>
      <c r="N144" s="239"/>
      <c r="O144" s="240"/>
      <c r="P144" s="92"/>
      <c r="Q144" s="92"/>
      <c r="R144" s="92"/>
      <c r="S144" s="92"/>
      <c r="T144" s="92"/>
      <c r="U144" s="92"/>
      <c r="V144" s="92"/>
      <c r="W144" s="92"/>
      <c r="X144" s="93"/>
      <c r="Y144" s="39"/>
      <c r="Z144" s="39"/>
      <c r="AA144" s="39"/>
      <c r="AB144" s="39"/>
      <c r="AC144" s="39"/>
      <c r="AD144" s="39"/>
      <c r="AE144" s="39"/>
      <c r="AT144" s="18" t="s">
        <v>151</v>
      </c>
      <c r="AU144" s="18" t="s">
        <v>87</v>
      </c>
    </row>
    <row r="145" spans="1:65" s="2" customFormat="1" ht="24.15" customHeight="1">
      <c r="A145" s="39"/>
      <c r="B145" s="40"/>
      <c r="C145" s="222" t="s">
        <v>174</v>
      </c>
      <c r="D145" s="222" t="s">
        <v>140</v>
      </c>
      <c r="E145" s="223" t="s">
        <v>175</v>
      </c>
      <c r="F145" s="224" t="s">
        <v>176</v>
      </c>
      <c r="G145" s="225" t="s">
        <v>143</v>
      </c>
      <c r="H145" s="226">
        <v>8.3</v>
      </c>
      <c r="I145" s="227"/>
      <c r="J145" s="227"/>
      <c r="K145" s="228">
        <f>ROUND(P145*H145,2)</f>
        <v>0</v>
      </c>
      <c r="L145" s="224" t="s">
        <v>144</v>
      </c>
      <c r="M145" s="45"/>
      <c r="N145" s="229" t="s">
        <v>1</v>
      </c>
      <c r="O145" s="230" t="s">
        <v>40</v>
      </c>
      <c r="P145" s="231">
        <f>I145+J145</f>
        <v>0</v>
      </c>
      <c r="Q145" s="231">
        <f>ROUND(I145*H145,2)</f>
        <v>0</v>
      </c>
      <c r="R145" s="231">
        <f>ROUND(J145*H145,2)</f>
        <v>0</v>
      </c>
      <c r="S145" s="92"/>
      <c r="T145" s="232">
        <f>S145*H145</f>
        <v>0</v>
      </c>
      <c r="U145" s="232">
        <v>0</v>
      </c>
      <c r="V145" s="232">
        <f>U145*H145</f>
        <v>0</v>
      </c>
      <c r="W145" s="232">
        <v>0.098</v>
      </c>
      <c r="X145" s="233">
        <f>W145*H145</f>
        <v>0.8134000000000001</v>
      </c>
      <c r="Y145" s="39"/>
      <c r="Z145" s="39"/>
      <c r="AA145" s="39"/>
      <c r="AB145" s="39"/>
      <c r="AC145" s="39"/>
      <c r="AD145" s="39"/>
      <c r="AE145" s="39"/>
      <c r="AR145" s="234" t="s">
        <v>145</v>
      </c>
      <c r="AT145" s="234" t="s">
        <v>140</v>
      </c>
      <c r="AU145" s="234" t="s">
        <v>87</v>
      </c>
      <c r="AY145" s="18" t="s">
        <v>138</v>
      </c>
      <c r="BE145" s="235">
        <f>IF(O145="základní",K145,0)</f>
        <v>0</v>
      </c>
      <c r="BF145" s="235">
        <f>IF(O145="snížená",K145,0)</f>
        <v>0</v>
      </c>
      <c r="BG145" s="235">
        <f>IF(O145="zákl. přenesená",K145,0)</f>
        <v>0</v>
      </c>
      <c r="BH145" s="235">
        <f>IF(O145="sníž. přenesená",K145,0)</f>
        <v>0</v>
      </c>
      <c r="BI145" s="235">
        <f>IF(O145="nulová",K145,0)</f>
        <v>0</v>
      </c>
      <c r="BJ145" s="18" t="s">
        <v>85</v>
      </c>
      <c r="BK145" s="235">
        <f>ROUND(P145*H145,2)</f>
        <v>0</v>
      </c>
      <c r="BL145" s="18" t="s">
        <v>145</v>
      </c>
      <c r="BM145" s="234" t="s">
        <v>177</v>
      </c>
    </row>
    <row r="146" spans="1:47" s="2" customFormat="1" ht="12">
      <c r="A146" s="39"/>
      <c r="B146" s="40"/>
      <c r="C146" s="41"/>
      <c r="D146" s="236" t="s">
        <v>147</v>
      </c>
      <c r="E146" s="41"/>
      <c r="F146" s="237" t="s">
        <v>178</v>
      </c>
      <c r="G146" s="41"/>
      <c r="H146" s="41"/>
      <c r="I146" s="238"/>
      <c r="J146" s="238"/>
      <c r="K146" s="41"/>
      <c r="L146" s="41"/>
      <c r="M146" s="45"/>
      <c r="N146" s="239"/>
      <c r="O146" s="240"/>
      <c r="P146" s="92"/>
      <c r="Q146" s="92"/>
      <c r="R146" s="92"/>
      <c r="S146" s="92"/>
      <c r="T146" s="92"/>
      <c r="U146" s="92"/>
      <c r="V146" s="92"/>
      <c r="W146" s="92"/>
      <c r="X146" s="93"/>
      <c r="Y146" s="39"/>
      <c r="Z146" s="39"/>
      <c r="AA146" s="39"/>
      <c r="AB146" s="39"/>
      <c r="AC146" s="39"/>
      <c r="AD146" s="39"/>
      <c r="AE146" s="39"/>
      <c r="AT146" s="18" t="s">
        <v>147</v>
      </c>
      <c r="AU146" s="18" t="s">
        <v>87</v>
      </c>
    </row>
    <row r="147" spans="1:47" s="2" customFormat="1" ht="12">
      <c r="A147" s="39"/>
      <c r="B147" s="40"/>
      <c r="C147" s="41"/>
      <c r="D147" s="241" t="s">
        <v>149</v>
      </c>
      <c r="E147" s="41"/>
      <c r="F147" s="242" t="s">
        <v>179</v>
      </c>
      <c r="G147" s="41"/>
      <c r="H147" s="41"/>
      <c r="I147" s="238"/>
      <c r="J147" s="238"/>
      <c r="K147" s="41"/>
      <c r="L147" s="41"/>
      <c r="M147" s="45"/>
      <c r="N147" s="239"/>
      <c r="O147" s="240"/>
      <c r="P147" s="92"/>
      <c r="Q147" s="92"/>
      <c r="R147" s="92"/>
      <c r="S147" s="92"/>
      <c r="T147" s="92"/>
      <c r="U147" s="92"/>
      <c r="V147" s="92"/>
      <c r="W147" s="92"/>
      <c r="X147" s="93"/>
      <c r="Y147" s="39"/>
      <c r="Z147" s="39"/>
      <c r="AA147" s="39"/>
      <c r="AB147" s="39"/>
      <c r="AC147" s="39"/>
      <c r="AD147" s="39"/>
      <c r="AE147" s="39"/>
      <c r="AT147" s="18" t="s">
        <v>149</v>
      </c>
      <c r="AU147" s="18" t="s">
        <v>87</v>
      </c>
    </row>
    <row r="148" spans="1:47" s="2" customFormat="1" ht="12">
      <c r="A148" s="39"/>
      <c r="B148" s="40"/>
      <c r="C148" s="41"/>
      <c r="D148" s="236" t="s">
        <v>151</v>
      </c>
      <c r="E148" s="41"/>
      <c r="F148" s="243" t="s">
        <v>160</v>
      </c>
      <c r="G148" s="41"/>
      <c r="H148" s="41"/>
      <c r="I148" s="238"/>
      <c r="J148" s="238"/>
      <c r="K148" s="41"/>
      <c r="L148" s="41"/>
      <c r="M148" s="45"/>
      <c r="N148" s="239"/>
      <c r="O148" s="240"/>
      <c r="P148" s="92"/>
      <c r="Q148" s="92"/>
      <c r="R148" s="92"/>
      <c r="S148" s="92"/>
      <c r="T148" s="92"/>
      <c r="U148" s="92"/>
      <c r="V148" s="92"/>
      <c r="W148" s="92"/>
      <c r="X148" s="93"/>
      <c r="Y148" s="39"/>
      <c r="Z148" s="39"/>
      <c r="AA148" s="39"/>
      <c r="AB148" s="39"/>
      <c r="AC148" s="39"/>
      <c r="AD148" s="39"/>
      <c r="AE148" s="39"/>
      <c r="AT148" s="18" t="s">
        <v>151</v>
      </c>
      <c r="AU148" s="18" t="s">
        <v>87</v>
      </c>
    </row>
    <row r="149" spans="1:47" s="2" customFormat="1" ht="12">
      <c r="A149" s="39"/>
      <c r="B149" s="40"/>
      <c r="C149" s="41"/>
      <c r="D149" s="236" t="s">
        <v>153</v>
      </c>
      <c r="E149" s="41"/>
      <c r="F149" s="243" t="s">
        <v>161</v>
      </c>
      <c r="G149" s="41"/>
      <c r="H149" s="41"/>
      <c r="I149" s="238"/>
      <c r="J149" s="238"/>
      <c r="K149" s="41"/>
      <c r="L149" s="41"/>
      <c r="M149" s="45"/>
      <c r="N149" s="239"/>
      <c r="O149" s="240"/>
      <c r="P149" s="92"/>
      <c r="Q149" s="92"/>
      <c r="R149" s="92"/>
      <c r="S149" s="92"/>
      <c r="T149" s="92"/>
      <c r="U149" s="92"/>
      <c r="V149" s="92"/>
      <c r="W149" s="92"/>
      <c r="X149" s="93"/>
      <c r="Y149" s="39"/>
      <c r="Z149" s="39"/>
      <c r="AA149" s="39"/>
      <c r="AB149" s="39"/>
      <c r="AC149" s="39"/>
      <c r="AD149" s="39"/>
      <c r="AE149" s="39"/>
      <c r="AT149" s="18" t="s">
        <v>153</v>
      </c>
      <c r="AU149" s="18" t="s">
        <v>87</v>
      </c>
    </row>
    <row r="150" spans="1:65" s="2" customFormat="1" ht="24.15" customHeight="1">
      <c r="A150" s="39"/>
      <c r="B150" s="40"/>
      <c r="C150" s="222" t="s">
        <v>180</v>
      </c>
      <c r="D150" s="222" t="s">
        <v>140</v>
      </c>
      <c r="E150" s="223" t="s">
        <v>181</v>
      </c>
      <c r="F150" s="224" t="s">
        <v>182</v>
      </c>
      <c r="G150" s="225" t="s">
        <v>143</v>
      </c>
      <c r="H150" s="226">
        <v>49</v>
      </c>
      <c r="I150" s="227"/>
      <c r="J150" s="227"/>
      <c r="K150" s="228">
        <f>ROUND(P150*H150,2)</f>
        <v>0</v>
      </c>
      <c r="L150" s="224" t="s">
        <v>144</v>
      </c>
      <c r="M150" s="45"/>
      <c r="N150" s="229" t="s">
        <v>1</v>
      </c>
      <c r="O150" s="230" t="s">
        <v>40</v>
      </c>
      <c r="P150" s="231">
        <f>I150+J150</f>
        <v>0</v>
      </c>
      <c r="Q150" s="231">
        <f>ROUND(I150*H150,2)</f>
        <v>0</v>
      </c>
      <c r="R150" s="231">
        <f>ROUND(J150*H150,2)</f>
        <v>0</v>
      </c>
      <c r="S150" s="92"/>
      <c r="T150" s="232">
        <f>S150*H150</f>
        <v>0</v>
      </c>
      <c r="U150" s="232">
        <v>0</v>
      </c>
      <c r="V150" s="232">
        <f>U150*H150</f>
        <v>0</v>
      </c>
      <c r="W150" s="232">
        <v>0.22</v>
      </c>
      <c r="X150" s="233">
        <f>W150*H150</f>
        <v>10.78</v>
      </c>
      <c r="Y150" s="39"/>
      <c r="Z150" s="39"/>
      <c r="AA150" s="39"/>
      <c r="AB150" s="39"/>
      <c r="AC150" s="39"/>
      <c r="AD150" s="39"/>
      <c r="AE150" s="39"/>
      <c r="AR150" s="234" t="s">
        <v>145</v>
      </c>
      <c r="AT150" s="234" t="s">
        <v>140</v>
      </c>
      <c r="AU150" s="234" t="s">
        <v>87</v>
      </c>
      <c r="AY150" s="18" t="s">
        <v>138</v>
      </c>
      <c r="BE150" s="235">
        <f>IF(O150="základní",K150,0)</f>
        <v>0</v>
      </c>
      <c r="BF150" s="235">
        <f>IF(O150="snížená",K150,0)</f>
        <v>0</v>
      </c>
      <c r="BG150" s="235">
        <f>IF(O150="zákl. přenesená",K150,0)</f>
        <v>0</v>
      </c>
      <c r="BH150" s="235">
        <f>IF(O150="sníž. přenesená",K150,0)</f>
        <v>0</v>
      </c>
      <c r="BI150" s="235">
        <f>IF(O150="nulová",K150,0)</f>
        <v>0</v>
      </c>
      <c r="BJ150" s="18" t="s">
        <v>85</v>
      </c>
      <c r="BK150" s="235">
        <f>ROUND(P150*H150,2)</f>
        <v>0</v>
      </c>
      <c r="BL150" s="18" t="s">
        <v>145</v>
      </c>
      <c r="BM150" s="234" t="s">
        <v>183</v>
      </c>
    </row>
    <row r="151" spans="1:47" s="2" customFormat="1" ht="12">
      <c r="A151" s="39"/>
      <c r="B151" s="40"/>
      <c r="C151" s="41"/>
      <c r="D151" s="236" t="s">
        <v>147</v>
      </c>
      <c r="E151" s="41"/>
      <c r="F151" s="237" t="s">
        <v>184</v>
      </c>
      <c r="G151" s="41"/>
      <c r="H151" s="41"/>
      <c r="I151" s="238"/>
      <c r="J151" s="238"/>
      <c r="K151" s="41"/>
      <c r="L151" s="41"/>
      <c r="M151" s="45"/>
      <c r="N151" s="239"/>
      <c r="O151" s="240"/>
      <c r="P151" s="92"/>
      <c r="Q151" s="92"/>
      <c r="R151" s="92"/>
      <c r="S151" s="92"/>
      <c r="T151" s="92"/>
      <c r="U151" s="92"/>
      <c r="V151" s="92"/>
      <c r="W151" s="92"/>
      <c r="X151" s="93"/>
      <c r="Y151" s="39"/>
      <c r="Z151" s="39"/>
      <c r="AA151" s="39"/>
      <c r="AB151" s="39"/>
      <c r="AC151" s="39"/>
      <c r="AD151" s="39"/>
      <c r="AE151" s="39"/>
      <c r="AT151" s="18" t="s">
        <v>147</v>
      </c>
      <c r="AU151" s="18" t="s">
        <v>87</v>
      </c>
    </row>
    <row r="152" spans="1:47" s="2" customFormat="1" ht="12">
      <c r="A152" s="39"/>
      <c r="B152" s="40"/>
      <c r="C152" s="41"/>
      <c r="D152" s="241" t="s">
        <v>149</v>
      </c>
      <c r="E152" s="41"/>
      <c r="F152" s="242" t="s">
        <v>185</v>
      </c>
      <c r="G152" s="41"/>
      <c r="H152" s="41"/>
      <c r="I152" s="238"/>
      <c r="J152" s="238"/>
      <c r="K152" s="41"/>
      <c r="L152" s="41"/>
      <c r="M152" s="45"/>
      <c r="N152" s="239"/>
      <c r="O152" s="240"/>
      <c r="P152" s="92"/>
      <c r="Q152" s="92"/>
      <c r="R152" s="92"/>
      <c r="S152" s="92"/>
      <c r="T152" s="92"/>
      <c r="U152" s="92"/>
      <c r="V152" s="92"/>
      <c r="W152" s="92"/>
      <c r="X152" s="93"/>
      <c r="Y152" s="39"/>
      <c r="Z152" s="39"/>
      <c r="AA152" s="39"/>
      <c r="AB152" s="39"/>
      <c r="AC152" s="39"/>
      <c r="AD152" s="39"/>
      <c r="AE152" s="39"/>
      <c r="AT152" s="18" t="s">
        <v>149</v>
      </c>
      <c r="AU152" s="18" t="s">
        <v>87</v>
      </c>
    </row>
    <row r="153" spans="1:47" s="2" customFormat="1" ht="12">
      <c r="A153" s="39"/>
      <c r="B153" s="40"/>
      <c r="C153" s="41"/>
      <c r="D153" s="236" t="s">
        <v>151</v>
      </c>
      <c r="E153" s="41"/>
      <c r="F153" s="243" t="s">
        <v>160</v>
      </c>
      <c r="G153" s="41"/>
      <c r="H153" s="41"/>
      <c r="I153" s="238"/>
      <c r="J153" s="238"/>
      <c r="K153" s="41"/>
      <c r="L153" s="41"/>
      <c r="M153" s="45"/>
      <c r="N153" s="239"/>
      <c r="O153" s="240"/>
      <c r="P153" s="92"/>
      <c r="Q153" s="92"/>
      <c r="R153" s="92"/>
      <c r="S153" s="92"/>
      <c r="T153" s="92"/>
      <c r="U153" s="92"/>
      <c r="V153" s="92"/>
      <c r="W153" s="92"/>
      <c r="X153" s="93"/>
      <c r="Y153" s="39"/>
      <c r="Z153" s="39"/>
      <c r="AA153" s="39"/>
      <c r="AB153" s="39"/>
      <c r="AC153" s="39"/>
      <c r="AD153" s="39"/>
      <c r="AE153" s="39"/>
      <c r="AT153" s="18" t="s">
        <v>151</v>
      </c>
      <c r="AU153" s="18" t="s">
        <v>87</v>
      </c>
    </row>
    <row r="154" spans="1:47" s="2" customFormat="1" ht="12">
      <c r="A154" s="39"/>
      <c r="B154" s="40"/>
      <c r="C154" s="41"/>
      <c r="D154" s="236" t="s">
        <v>153</v>
      </c>
      <c r="E154" s="41"/>
      <c r="F154" s="243" t="s">
        <v>168</v>
      </c>
      <c r="G154" s="41"/>
      <c r="H154" s="41"/>
      <c r="I154" s="238"/>
      <c r="J154" s="238"/>
      <c r="K154" s="41"/>
      <c r="L154" s="41"/>
      <c r="M154" s="45"/>
      <c r="N154" s="239"/>
      <c r="O154" s="240"/>
      <c r="P154" s="92"/>
      <c r="Q154" s="92"/>
      <c r="R154" s="92"/>
      <c r="S154" s="92"/>
      <c r="T154" s="92"/>
      <c r="U154" s="92"/>
      <c r="V154" s="92"/>
      <c r="W154" s="92"/>
      <c r="X154" s="93"/>
      <c r="Y154" s="39"/>
      <c r="Z154" s="39"/>
      <c r="AA154" s="39"/>
      <c r="AB154" s="39"/>
      <c r="AC154" s="39"/>
      <c r="AD154" s="39"/>
      <c r="AE154" s="39"/>
      <c r="AT154" s="18" t="s">
        <v>153</v>
      </c>
      <c r="AU154" s="18" t="s">
        <v>87</v>
      </c>
    </row>
    <row r="155" spans="1:65" s="2" customFormat="1" ht="24.15" customHeight="1">
      <c r="A155" s="39"/>
      <c r="B155" s="40"/>
      <c r="C155" s="222" t="s">
        <v>186</v>
      </c>
      <c r="D155" s="222" t="s">
        <v>140</v>
      </c>
      <c r="E155" s="223" t="s">
        <v>187</v>
      </c>
      <c r="F155" s="224" t="s">
        <v>188</v>
      </c>
      <c r="G155" s="225" t="s">
        <v>143</v>
      </c>
      <c r="H155" s="226">
        <v>18.8</v>
      </c>
      <c r="I155" s="227"/>
      <c r="J155" s="227"/>
      <c r="K155" s="228">
        <f>ROUND(P155*H155,2)</f>
        <v>0</v>
      </c>
      <c r="L155" s="224" t="s">
        <v>144</v>
      </c>
      <c r="M155" s="45"/>
      <c r="N155" s="229" t="s">
        <v>1</v>
      </c>
      <c r="O155" s="230" t="s">
        <v>40</v>
      </c>
      <c r="P155" s="231">
        <f>I155+J155</f>
        <v>0</v>
      </c>
      <c r="Q155" s="231">
        <f>ROUND(I155*H155,2)</f>
        <v>0</v>
      </c>
      <c r="R155" s="231">
        <f>ROUND(J155*H155,2)</f>
        <v>0</v>
      </c>
      <c r="S155" s="92"/>
      <c r="T155" s="232">
        <f>S155*H155</f>
        <v>0</v>
      </c>
      <c r="U155" s="232">
        <v>0</v>
      </c>
      <c r="V155" s="232">
        <f>U155*H155</f>
        <v>0</v>
      </c>
      <c r="W155" s="232">
        <v>0.44</v>
      </c>
      <c r="X155" s="233">
        <f>W155*H155</f>
        <v>8.272</v>
      </c>
      <c r="Y155" s="39"/>
      <c r="Z155" s="39"/>
      <c r="AA155" s="39"/>
      <c r="AB155" s="39"/>
      <c r="AC155" s="39"/>
      <c r="AD155" s="39"/>
      <c r="AE155" s="39"/>
      <c r="AR155" s="234" t="s">
        <v>145</v>
      </c>
      <c r="AT155" s="234" t="s">
        <v>140</v>
      </c>
      <c r="AU155" s="234" t="s">
        <v>87</v>
      </c>
      <c r="AY155" s="18" t="s">
        <v>138</v>
      </c>
      <c r="BE155" s="235">
        <f>IF(O155="základní",K155,0)</f>
        <v>0</v>
      </c>
      <c r="BF155" s="235">
        <f>IF(O155="snížená",K155,0)</f>
        <v>0</v>
      </c>
      <c r="BG155" s="235">
        <f>IF(O155="zákl. přenesená",K155,0)</f>
        <v>0</v>
      </c>
      <c r="BH155" s="235">
        <f>IF(O155="sníž. přenesená",K155,0)</f>
        <v>0</v>
      </c>
      <c r="BI155" s="235">
        <f>IF(O155="nulová",K155,0)</f>
        <v>0</v>
      </c>
      <c r="BJ155" s="18" t="s">
        <v>85</v>
      </c>
      <c r="BK155" s="235">
        <f>ROUND(P155*H155,2)</f>
        <v>0</v>
      </c>
      <c r="BL155" s="18" t="s">
        <v>145</v>
      </c>
      <c r="BM155" s="234" t="s">
        <v>189</v>
      </c>
    </row>
    <row r="156" spans="1:47" s="2" customFormat="1" ht="12">
      <c r="A156" s="39"/>
      <c r="B156" s="40"/>
      <c r="C156" s="41"/>
      <c r="D156" s="236" t="s">
        <v>147</v>
      </c>
      <c r="E156" s="41"/>
      <c r="F156" s="237" t="s">
        <v>190</v>
      </c>
      <c r="G156" s="41"/>
      <c r="H156" s="41"/>
      <c r="I156" s="238"/>
      <c r="J156" s="238"/>
      <c r="K156" s="41"/>
      <c r="L156" s="41"/>
      <c r="M156" s="45"/>
      <c r="N156" s="239"/>
      <c r="O156" s="240"/>
      <c r="P156" s="92"/>
      <c r="Q156" s="92"/>
      <c r="R156" s="92"/>
      <c r="S156" s="92"/>
      <c r="T156" s="92"/>
      <c r="U156" s="92"/>
      <c r="V156" s="92"/>
      <c r="W156" s="92"/>
      <c r="X156" s="93"/>
      <c r="Y156" s="39"/>
      <c r="Z156" s="39"/>
      <c r="AA156" s="39"/>
      <c r="AB156" s="39"/>
      <c r="AC156" s="39"/>
      <c r="AD156" s="39"/>
      <c r="AE156" s="39"/>
      <c r="AT156" s="18" t="s">
        <v>147</v>
      </c>
      <c r="AU156" s="18" t="s">
        <v>87</v>
      </c>
    </row>
    <row r="157" spans="1:47" s="2" customFormat="1" ht="12">
      <c r="A157" s="39"/>
      <c r="B157" s="40"/>
      <c r="C157" s="41"/>
      <c r="D157" s="241" t="s">
        <v>149</v>
      </c>
      <c r="E157" s="41"/>
      <c r="F157" s="242" t="s">
        <v>191</v>
      </c>
      <c r="G157" s="41"/>
      <c r="H157" s="41"/>
      <c r="I157" s="238"/>
      <c r="J157" s="238"/>
      <c r="K157" s="41"/>
      <c r="L157" s="41"/>
      <c r="M157" s="45"/>
      <c r="N157" s="239"/>
      <c r="O157" s="240"/>
      <c r="P157" s="92"/>
      <c r="Q157" s="92"/>
      <c r="R157" s="92"/>
      <c r="S157" s="92"/>
      <c r="T157" s="92"/>
      <c r="U157" s="92"/>
      <c r="V157" s="92"/>
      <c r="W157" s="92"/>
      <c r="X157" s="93"/>
      <c r="Y157" s="39"/>
      <c r="Z157" s="39"/>
      <c r="AA157" s="39"/>
      <c r="AB157" s="39"/>
      <c r="AC157" s="39"/>
      <c r="AD157" s="39"/>
      <c r="AE157" s="39"/>
      <c r="AT157" s="18" t="s">
        <v>149</v>
      </c>
      <c r="AU157" s="18" t="s">
        <v>87</v>
      </c>
    </row>
    <row r="158" spans="1:47" s="2" customFormat="1" ht="12">
      <c r="A158" s="39"/>
      <c r="B158" s="40"/>
      <c r="C158" s="41"/>
      <c r="D158" s="236" t="s">
        <v>151</v>
      </c>
      <c r="E158" s="41"/>
      <c r="F158" s="243" t="s">
        <v>192</v>
      </c>
      <c r="G158" s="41"/>
      <c r="H158" s="41"/>
      <c r="I158" s="238"/>
      <c r="J158" s="238"/>
      <c r="K158" s="41"/>
      <c r="L158" s="41"/>
      <c r="M158" s="45"/>
      <c r="N158" s="239"/>
      <c r="O158" s="240"/>
      <c r="P158" s="92"/>
      <c r="Q158" s="92"/>
      <c r="R158" s="92"/>
      <c r="S158" s="92"/>
      <c r="T158" s="92"/>
      <c r="U158" s="92"/>
      <c r="V158" s="92"/>
      <c r="W158" s="92"/>
      <c r="X158" s="93"/>
      <c r="Y158" s="39"/>
      <c r="Z158" s="39"/>
      <c r="AA158" s="39"/>
      <c r="AB158" s="39"/>
      <c r="AC158" s="39"/>
      <c r="AD158" s="39"/>
      <c r="AE158" s="39"/>
      <c r="AT158" s="18" t="s">
        <v>151</v>
      </c>
      <c r="AU158" s="18" t="s">
        <v>87</v>
      </c>
    </row>
    <row r="159" spans="1:47" s="2" customFormat="1" ht="12">
      <c r="A159" s="39"/>
      <c r="B159" s="40"/>
      <c r="C159" s="41"/>
      <c r="D159" s="236" t="s">
        <v>153</v>
      </c>
      <c r="E159" s="41"/>
      <c r="F159" s="243" t="s">
        <v>193</v>
      </c>
      <c r="G159" s="41"/>
      <c r="H159" s="41"/>
      <c r="I159" s="238"/>
      <c r="J159" s="238"/>
      <c r="K159" s="41"/>
      <c r="L159" s="41"/>
      <c r="M159" s="45"/>
      <c r="N159" s="239"/>
      <c r="O159" s="240"/>
      <c r="P159" s="92"/>
      <c r="Q159" s="92"/>
      <c r="R159" s="92"/>
      <c r="S159" s="92"/>
      <c r="T159" s="92"/>
      <c r="U159" s="92"/>
      <c r="V159" s="92"/>
      <c r="W159" s="92"/>
      <c r="X159" s="93"/>
      <c r="Y159" s="39"/>
      <c r="Z159" s="39"/>
      <c r="AA159" s="39"/>
      <c r="AB159" s="39"/>
      <c r="AC159" s="39"/>
      <c r="AD159" s="39"/>
      <c r="AE159" s="39"/>
      <c r="AT159" s="18" t="s">
        <v>153</v>
      </c>
      <c r="AU159" s="18" t="s">
        <v>87</v>
      </c>
    </row>
    <row r="160" spans="1:65" s="2" customFormat="1" ht="24.15" customHeight="1">
      <c r="A160" s="39"/>
      <c r="B160" s="40"/>
      <c r="C160" s="222" t="s">
        <v>194</v>
      </c>
      <c r="D160" s="222" t="s">
        <v>140</v>
      </c>
      <c r="E160" s="223" t="s">
        <v>195</v>
      </c>
      <c r="F160" s="224" t="s">
        <v>196</v>
      </c>
      <c r="G160" s="225" t="s">
        <v>143</v>
      </c>
      <c r="H160" s="226">
        <v>18.8</v>
      </c>
      <c r="I160" s="227"/>
      <c r="J160" s="227"/>
      <c r="K160" s="228">
        <f>ROUND(P160*H160,2)</f>
        <v>0</v>
      </c>
      <c r="L160" s="224" t="s">
        <v>144</v>
      </c>
      <c r="M160" s="45"/>
      <c r="N160" s="229" t="s">
        <v>1</v>
      </c>
      <c r="O160" s="230" t="s">
        <v>40</v>
      </c>
      <c r="P160" s="231">
        <f>I160+J160</f>
        <v>0</v>
      </c>
      <c r="Q160" s="231">
        <f>ROUND(I160*H160,2)</f>
        <v>0</v>
      </c>
      <c r="R160" s="231">
        <f>ROUND(J160*H160,2)</f>
        <v>0</v>
      </c>
      <c r="S160" s="92"/>
      <c r="T160" s="232">
        <f>S160*H160</f>
        <v>0</v>
      </c>
      <c r="U160" s="232">
        <v>0</v>
      </c>
      <c r="V160" s="232">
        <f>U160*H160</f>
        <v>0</v>
      </c>
      <c r="W160" s="232">
        <v>0.22</v>
      </c>
      <c r="X160" s="233">
        <f>W160*H160</f>
        <v>4.136</v>
      </c>
      <c r="Y160" s="39"/>
      <c r="Z160" s="39"/>
      <c r="AA160" s="39"/>
      <c r="AB160" s="39"/>
      <c r="AC160" s="39"/>
      <c r="AD160" s="39"/>
      <c r="AE160" s="39"/>
      <c r="AR160" s="234" t="s">
        <v>145</v>
      </c>
      <c r="AT160" s="234" t="s">
        <v>140</v>
      </c>
      <c r="AU160" s="234" t="s">
        <v>87</v>
      </c>
      <c r="AY160" s="18" t="s">
        <v>138</v>
      </c>
      <c r="BE160" s="235">
        <f>IF(O160="základní",K160,0)</f>
        <v>0</v>
      </c>
      <c r="BF160" s="235">
        <f>IF(O160="snížená",K160,0)</f>
        <v>0</v>
      </c>
      <c r="BG160" s="235">
        <f>IF(O160="zákl. přenesená",K160,0)</f>
        <v>0</v>
      </c>
      <c r="BH160" s="235">
        <f>IF(O160="sníž. přenesená",K160,0)</f>
        <v>0</v>
      </c>
      <c r="BI160" s="235">
        <f>IF(O160="nulová",K160,0)</f>
        <v>0</v>
      </c>
      <c r="BJ160" s="18" t="s">
        <v>85</v>
      </c>
      <c r="BK160" s="235">
        <f>ROUND(P160*H160,2)</f>
        <v>0</v>
      </c>
      <c r="BL160" s="18" t="s">
        <v>145</v>
      </c>
      <c r="BM160" s="234" t="s">
        <v>197</v>
      </c>
    </row>
    <row r="161" spans="1:47" s="2" customFormat="1" ht="12">
      <c r="A161" s="39"/>
      <c r="B161" s="40"/>
      <c r="C161" s="41"/>
      <c r="D161" s="236" t="s">
        <v>147</v>
      </c>
      <c r="E161" s="41"/>
      <c r="F161" s="237" t="s">
        <v>198</v>
      </c>
      <c r="G161" s="41"/>
      <c r="H161" s="41"/>
      <c r="I161" s="238"/>
      <c r="J161" s="238"/>
      <c r="K161" s="41"/>
      <c r="L161" s="41"/>
      <c r="M161" s="45"/>
      <c r="N161" s="239"/>
      <c r="O161" s="240"/>
      <c r="P161" s="92"/>
      <c r="Q161" s="92"/>
      <c r="R161" s="92"/>
      <c r="S161" s="92"/>
      <c r="T161" s="92"/>
      <c r="U161" s="92"/>
      <c r="V161" s="92"/>
      <c r="W161" s="92"/>
      <c r="X161" s="93"/>
      <c r="Y161" s="39"/>
      <c r="Z161" s="39"/>
      <c r="AA161" s="39"/>
      <c r="AB161" s="39"/>
      <c r="AC161" s="39"/>
      <c r="AD161" s="39"/>
      <c r="AE161" s="39"/>
      <c r="AT161" s="18" t="s">
        <v>147</v>
      </c>
      <c r="AU161" s="18" t="s">
        <v>87</v>
      </c>
    </row>
    <row r="162" spans="1:47" s="2" customFormat="1" ht="12">
      <c r="A162" s="39"/>
      <c r="B162" s="40"/>
      <c r="C162" s="41"/>
      <c r="D162" s="241" t="s">
        <v>149</v>
      </c>
      <c r="E162" s="41"/>
      <c r="F162" s="242" t="s">
        <v>199</v>
      </c>
      <c r="G162" s="41"/>
      <c r="H162" s="41"/>
      <c r="I162" s="238"/>
      <c r="J162" s="238"/>
      <c r="K162" s="41"/>
      <c r="L162" s="41"/>
      <c r="M162" s="45"/>
      <c r="N162" s="239"/>
      <c r="O162" s="240"/>
      <c r="P162" s="92"/>
      <c r="Q162" s="92"/>
      <c r="R162" s="92"/>
      <c r="S162" s="92"/>
      <c r="T162" s="92"/>
      <c r="U162" s="92"/>
      <c r="V162" s="92"/>
      <c r="W162" s="92"/>
      <c r="X162" s="93"/>
      <c r="Y162" s="39"/>
      <c r="Z162" s="39"/>
      <c r="AA162" s="39"/>
      <c r="AB162" s="39"/>
      <c r="AC162" s="39"/>
      <c r="AD162" s="39"/>
      <c r="AE162" s="39"/>
      <c r="AT162" s="18" t="s">
        <v>149</v>
      </c>
      <c r="AU162" s="18" t="s">
        <v>87</v>
      </c>
    </row>
    <row r="163" spans="1:47" s="2" customFormat="1" ht="12">
      <c r="A163" s="39"/>
      <c r="B163" s="40"/>
      <c r="C163" s="41"/>
      <c r="D163" s="236" t="s">
        <v>151</v>
      </c>
      <c r="E163" s="41"/>
      <c r="F163" s="243" t="s">
        <v>192</v>
      </c>
      <c r="G163" s="41"/>
      <c r="H163" s="41"/>
      <c r="I163" s="238"/>
      <c r="J163" s="238"/>
      <c r="K163" s="41"/>
      <c r="L163" s="41"/>
      <c r="M163" s="45"/>
      <c r="N163" s="239"/>
      <c r="O163" s="240"/>
      <c r="P163" s="92"/>
      <c r="Q163" s="92"/>
      <c r="R163" s="92"/>
      <c r="S163" s="92"/>
      <c r="T163" s="92"/>
      <c r="U163" s="92"/>
      <c r="V163" s="92"/>
      <c r="W163" s="92"/>
      <c r="X163" s="93"/>
      <c r="Y163" s="39"/>
      <c r="Z163" s="39"/>
      <c r="AA163" s="39"/>
      <c r="AB163" s="39"/>
      <c r="AC163" s="39"/>
      <c r="AD163" s="39"/>
      <c r="AE163" s="39"/>
      <c r="AT163" s="18" t="s">
        <v>151</v>
      </c>
      <c r="AU163" s="18" t="s">
        <v>87</v>
      </c>
    </row>
    <row r="164" spans="1:47" s="2" customFormat="1" ht="12">
      <c r="A164" s="39"/>
      <c r="B164" s="40"/>
      <c r="C164" s="41"/>
      <c r="D164" s="236" t="s">
        <v>153</v>
      </c>
      <c r="E164" s="41"/>
      <c r="F164" s="243" t="s">
        <v>193</v>
      </c>
      <c r="G164" s="41"/>
      <c r="H164" s="41"/>
      <c r="I164" s="238"/>
      <c r="J164" s="238"/>
      <c r="K164" s="41"/>
      <c r="L164" s="41"/>
      <c r="M164" s="45"/>
      <c r="N164" s="239"/>
      <c r="O164" s="240"/>
      <c r="P164" s="92"/>
      <c r="Q164" s="92"/>
      <c r="R164" s="92"/>
      <c r="S164" s="92"/>
      <c r="T164" s="92"/>
      <c r="U164" s="92"/>
      <c r="V164" s="92"/>
      <c r="W164" s="92"/>
      <c r="X164" s="93"/>
      <c r="Y164" s="39"/>
      <c r="Z164" s="39"/>
      <c r="AA164" s="39"/>
      <c r="AB164" s="39"/>
      <c r="AC164" s="39"/>
      <c r="AD164" s="39"/>
      <c r="AE164" s="39"/>
      <c r="AT164" s="18" t="s">
        <v>153</v>
      </c>
      <c r="AU164" s="18" t="s">
        <v>87</v>
      </c>
    </row>
    <row r="165" spans="1:65" s="2" customFormat="1" ht="24.15" customHeight="1">
      <c r="A165" s="39"/>
      <c r="B165" s="40"/>
      <c r="C165" s="222" t="s">
        <v>200</v>
      </c>
      <c r="D165" s="222" t="s">
        <v>140</v>
      </c>
      <c r="E165" s="223" t="s">
        <v>201</v>
      </c>
      <c r="F165" s="224" t="s">
        <v>202</v>
      </c>
      <c r="G165" s="225" t="s">
        <v>203</v>
      </c>
      <c r="H165" s="226">
        <v>19.3</v>
      </c>
      <c r="I165" s="227"/>
      <c r="J165" s="227"/>
      <c r="K165" s="228">
        <f>ROUND(P165*H165,2)</f>
        <v>0</v>
      </c>
      <c r="L165" s="224" t="s">
        <v>144</v>
      </c>
      <c r="M165" s="45"/>
      <c r="N165" s="229" t="s">
        <v>1</v>
      </c>
      <c r="O165" s="230" t="s">
        <v>40</v>
      </c>
      <c r="P165" s="231">
        <f>I165+J165</f>
        <v>0</v>
      </c>
      <c r="Q165" s="231">
        <f>ROUND(I165*H165,2)</f>
        <v>0</v>
      </c>
      <c r="R165" s="231">
        <f>ROUND(J165*H165,2)</f>
        <v>0</v>
      </c>
      <c r="S165" s="92"/>
      <c r="T165" s="232">
        <f>S165*H165</f>
        <v>0</v>
      </c>
      <c r="U165" s="232">
        <v>0</v>
      </c>
      <c r="V165" s="232">
        <f>U165*H165</f>
        <v>0</v>
      </c>
      <c r="W165" s="232">
        <v>0.29</v>
      </c>
      <c r="X165" s="233">
        <f>W165*H165</f>
        <v>5.5969999999999995</v>
      </c>
      <c r="Y165" s="39"/>
      <c r="Z165" s="39"/>
      <c r="AA165" s="39"/>
      <c r="AB165" s="39"/>
      <c r="AC165" s="39"/>
      <c r="AD165" s="39"/>
      <c r="AE165" s="39"/>
      <c r="AR165" s="234" t="s">
        <v>145</v>
      </c>
      <c r="AT165" s="234" t="s">
        <v>140</v>
      </c>
      <c r="AU165" s="234" t="s">
        <v>87</v>
      </c>
      <c r="AY165" s="18" t="s">
        <v>138</v>
      </c>
      <c r="BE165" s="235">
        <f>IF(O165="základní",K165,0)</f>
        <v>0</v>
      </c>
      <c r="BF165" s="235">
        <f>IF(O165="snížená",K165,0)</f>
        <v>0</v>
      </c>
      <c r="BG165" s="235">
        <f>IF(O165="zákl. přenesená",K165,0)</f>
        <v>0</v>
      </c>
      <c r="BH165" s="235">
        <f>IF(O165="sníž. přenesená",K165,0)</f>
        <v>0</v>
      </c>
      <c r="BI165" s="235">
        <f>IF(O165="nulová",K165,0)</f>
        <v>0</v>
      </c>
      <c r="BJ165" s="18" t="s">
        <v>85</v>
      </c>
      <c r="BK165" s="235">
        <f>ROUND(P165*H165,2)</f>
        <v>0</v>
      </c>
      <c r="BL165" s="18" t="s">
        <v>145</v>
      </c>
      <c r="BM165" s="234" t="s">
        <v>204</v>
      </c>
    </row>
    <row r="166" spans="1:47" s="2" customFormat="1" ht="12">
      <c r="A166" s="39"/>
      <c r="B166" s="40"/>
      <c r="C166" s="41"/>
      <c r="D166" s="236" t="s">
        <v>147</v>
      </c>
      <c r="E166" s="41"/>
      <c r="F166" s="237" t="s">
        <v>205</v>
      </c>
      <c r="G166" s="41"/>
      <c r="H166" s="41"/>
      <c r="I166" s="238"/>
      <c r="J166" s="238"/>
      <c r="K166" s="41"/>
      <c r="L166" s="41"/>
      <c r="M166" s="45"/>
      <c r="N166" s="239"/>
      <c r="O166" s="240"/>
      <c r="P166" s="92"/>
      <c r="Q166" s="92"/>
      <c r="R166" s="92"/>
      <c r="S166" s="92"/>
      <c r="T166" s="92"/>
      <c r="U166" s="92"/>
      <c r="V166" s="92"/>
      <c r="W166" s="92"/>
      <c r="X166" s="93"/>
      <c r="Y166" s="39"/>
      <c r="Z166" s="39"/>
      <c r="AA166" s="39"/>
      <c r="AB166" s="39"/>
      <c r="AC166" s="39"/>
      <c r="AD166" s="39"/>
      <c r="AE166" s="39"/>
      <c r="AT166" s="18" t="s">
        <v>147</v>
      </c>
      <c r="AU166" s="18" t="s">
        <v>87</v>
      </c>
    </row>
    <row r="167" spans="1:47" s="2" customFormat="1" ht="12">
      <c r="A167" s="39"/>
      <c r="B167" s="40"/>
      <c r="C167" s="41"/>
      <c r="D167" s="241" t="s">
        <v>149</v>
      </c>
      <c r="E167" s="41"/>
      <c r="F167" s="242" t="s">
        <v>206</v>
      </c>
      <c r="G167" s="41"/>
      <c r="H167" s="41"/>
      <c r="I167" s="238"/>
      <c r="J167" s="238"/>
      <c r="K167" s="41"/>
      <c r="L167" s="41"/>
      <c r="M167" s="45"/>
      <c r="N167" s="239"/>
      <c r="O167" s="240"/>
      <c r="P167" s="92"/>
      <c r="Q167" s="92"/>
      <c r="R167" s="92"/>
      <c r="S167" s="92"/>
      <c r="T167" s="92"/>
      <c r="U167" s="92"/>
      <c r="V167" s="92"/>
      <c r="W167" s="92"/>
      <c r="X167" s="93"/>
      <c r="Y167" s="39"/>
      <c r="Z167" s="39"/>
      <c r="AA167" s="39"/>
      <c r="AB167" s="39"/>
      <c r="AC167" s="39"/>
      <c r="AD167" s="39"/>
      <c r="AE167" s="39"/>
      <c r="AT167" s="18" t="s">
        <v>149</v>
      </c>
      <c r="AU167" s="18" t="s">
        <v>87</v>
      </c>
    </row>
    <row r="168" spans="1:47" s="2" customFormat="1" ht="12">
      <c r="A168" s="39"/>
      <c r="B168" s="40"/>
      <c r="C168" s="41"/>
      <c r="D168" s="236" t="s">
        <v>151</v>
      </c>
      <c r="E168" s="41"/>
      <c r="F168" s="243" t="s">
        <v>207</v>
      </c>
      <c r="G168" s="41"/>
      <c r="H168" s="41"/>
      <c r="I168" s="238"/>
      <c r="J168" s="238"/>
      <c r="K168" s="41"/>
      <c r="L168" s="41"/>
      <c r="M168" s="45"/>
      <c r="N168" s="239"/>
      <c r="O168" s="240"/>
      <c r="P168" s="92"/>
      <c r="Q168" s="92"/>
      <c r="R168" s="92"/>
      <c r="S168" s="92"/>
      <c r="T168" s="92"/>
      <c r="U168" s="92"/>
      <c r="V168" s="92"/>
      <c r="W168" s="92"/>
      <c r="X168" s="93"/>
      <c r="Y168" s="39"/>
      <c r="Z168" s="39"/>
      <c r="AA168" s="39"/>
      <c r="AB168" s="39"/>
      <c r="AC168" s="39"/>
      <c r="AD168" s="39"/>
      <c r="AE168" s="39"/>
      <c r="AT168" s="18" t="s">
        <v>151</v>
      </c>
      <c r="AU168" s="18" t="s">
        <v>87</v>
      </c>
    </row>
    <row r="169" spans="1:65" s="2" customFormat="1" ht="24.15" customHeight="1">
      <c r="A169" s="39"/>
      <c r="B169" s="40"/>
      <c r="C169" s="222" t="s">
        <v>208</v>
      </c>
      <c r="D169" s="222" t="s">
        <v>140</v>
      </c>
      <c r="E169" s="223" t="s">
        <v>209</v>
      </c>
      <c r="F169" s="224" t="s">
        <v>210</v>
      </c>
      <c r="G169" s="225" t="s">
        <v>203</v>
      </c>
      <c r="H169" s="226">
        <v>122.5</v>
      </c>
      <c r="I169" s="227"/>
      <c r="J169" s="227"/>
      <c r="K169" s="228">
        <f>ROUND(P169*H169,2)</f>
        <v>0</v>
      </c>
      <c r="L169" s="224" t="s">
        <v>144</v>
      </c>
      <c r="M169" s="45"/>
      <c r="N169" s="229" t="s">
        <v>1</v>
      </c>
      <c r="O169" s="230" t="s">
        <v>40</v>
      </c>
      <c r="P169" s="231">
        <f>I169+J169</f>
        <v>0</v>
      </c>
      <c r="Q169" s="231">
        <f>ROUND(I169*H169,2)</f>
        <v>0</v>
      </c>
      <c r="R169" s="231">
        <f>ROUND(J169*H169,2)</f>
        <v>0</v>
      </c>
      <c r="S169" s="92"/>
      <c r="T169" s="232">
        <f>S169*H169</f>
        <v>0</v>
      </c>
      <c r="U169" s="232">
        <v>0</v>
      </c>
      <c r="V169" s="232">
        <f>U169*H169</f>
        <v>0</v>
      </c>
      <c r="W169" s="232">
        <v>0.205</v>
      </c>
      <c r="X169" s="233">
        <f>W169*H169</f>
        <v>25.112499999999997</v>
      </c>
      <c r="Y169" s="39"/>
      <c r="Z169" s="39"/>
      <c r="AA169" s="39"/>
      <c r="AB169" s="39"/>
      <c r="AC169" s="39"/>
      <c r="AD169" s="39"/>
      <c r="AE169" s="39"/>
      <c r="AR169" s="234" t="s">
        <v>145</v>
      </c>
      <c r="AT169" s="234" t="s">
        <v>140</v>
      </c>
      <c r="AU169" s="234" t="s">
        <v>87</v>
      </c>
      <c r="AY169" s="18" t="s">
        <v>138</v>
      </c>
      <c r="BE169" s="235">
        <f>IF(O169="základní",K169,0)</f>
        <v>0</v>
      </c>
      <c r="BF169" s="235">
        <f>IF(O169="snížená",K169,0)</f>
        <v>0</v>
      </c>
      <c r="BG169" s="235">
        <f>IF(O169="zákl. přenesená",K169,0)</f>
        <v>0</v>
      </c>
      <c r="BH169" s="235">
        <f>IF(O169="sníž. přenesená",K169,0)</f>
        <v>0</v>
      </c>
      <c r="BI169" s="235">
        <f>IF(O169="nulová",K169,0)</f>
        <v>0</v>
      </c>
      <c r="BJ169" s="18" t="s">
        <v>85</v>
      </c>
      <c r="BK169" s="235">
        <f>ROUND(P169*H169,2)</f>
        <v>0</v>
      </c>
      <c r="BL169" s="18" t="s">
        <v>145</v>
      </c>
      <c r="BM169" s="234" t="s">
        <v>211</v>
      </c>
    </row>
    <row r="170" spans="1:47" s="2" customFormat="1" ht="12">
      <c r="A170" s="39"/>
      <c r="B170" s="40"/>
      <c r="C170" s="41"/>
      <c r="D170" s="236" t="s">
        <v>147</v>
      </c>
      <c r="E170" s="41"/>
      <c r="F170" s="237" t="s">
        <v>212</v>
      </c>
      <c r="G170" s="41"/>
      <c r="H170" s="41"/>
      <c r="I170" s="238"/>
      <c r="J170" s="238"/>
      <c r="K170" s="41"/>
      <c r="L170" s="41"/>
      <c r="M170" s="45"/>
      <c r="N170" s="239"/>
      <c r="O170" s="240"/>
      <c r="P170" s="92"/>
      <c r="Q170" s="92"/>
      <c r="R170" s="92"/>
      <c r="S170" s="92"/>
      <c r="T170" s="92"/>
      <c r="U170" s="92"/>
      <c r="V170" s="92"/>
      <c r="W170" s="92"/>
      <c r="X170" s="93"/>
      <c r="Y170" s="39"/>
      <c r="Z170" s="39"/>
      <c r="AA170" s="39"/>
      <c r="AB170" s="39"/>
      <c r="AC170" s="39"/>
      <c r="AD170" s="39"/>
      <c r="AE170" s="39"/>
      <c r="AT170" s="18" t="s">
        <v>147</v>
      </c>
      <c r="AU170" s="18" t="s">
        <v>87</v>
      </c>
    </row>
    <row r="171" spans="1:47" s="2" customFormat="1" ht="12">
      <c r="A171" s="39"/>
      <c r="B171" s="40"/>
      <c r="C171" s="41"/>
      <c r="D171" s="241" t="s">
        <v>149</v>
      </c>
      <c r="E171" s="41"/>
      <c r="F171" s="242" t="s">
        <v>213</v>
      </c>
      <c r="G171" s="41"/>
      <c r="H171" s="41"/>
      <c r="I171" s="238"/>
      <c r="J171" s="238"/>
      <c r="K171" s="41"/>
      <c r="L171" s="41"/>
      <c r="M171" s="45"/>
      <c r="N171" s="239"/>
      <c r="O171" s="240"/>
      <c r="P171" s="92"/>
      <c r="Q171" s="92"/>
      <c r="R171" s="92"/>
      <c r="S171" s="92"/>
      <c r="T171" s="92"/>
      <c r="U171" s="92"/>
      <c r="V171" s="92"/>
      <c r="W171" s="92"/>
      <c r="X171" s="93"/>
      <c r="Y171" s="39"/>
      <c r="Z171" s="39"/>
      <c r="AA171" s="39"/>
      <c r="AB171" s="39"/>
      <c r="AC171" s="39"/>
      <c r="AD171" s="39"/>
      <c r="AE171" s="39"/>
      <c r="AT171" s="18" t="s">
        <v>149</v>
      </c>
      <c r="AU171" s="18" t="s">
        <v>87</v>
      </c>
    </row>
    <row r="172" spans="1:47" s="2" customFormat="1" ht="12">
      <c r="A172" s="39"/>
      <c r="B172" s="40"/>
      <c r="C172" s="41"/>
      <c r="D172" s="236" t="s">
        <v>151</v>
      </c>
      <c r="E172" s="41"/>
      <c r="F172" s="243" t="s">
        <v>207</v>
      </c>
      <c r="G172" s="41"/>
      <c r="H172" s="41"/>
      <c r="I172" s="238"/>
      <c r="J172" s="238"/>
      <c r="K172" s="41"/>
      <c r="L172" s="41"/>
      <c r="M172" s="45"/>
      <c r="N172" s="239"/>
      <c r="O172" s="240"/>
      <c r="P172" s="92"/>
      <c r="Q172" s="92"/>
      <c r="R172" s="92"/>
      <c r="S172" s="92"/>
      <c r="T172" s="92"/>
      <c r="U172" s="92"/>
      <c r="V172" s="92"/>
      <c r="W172" s="92"/>
      <c r="X172" s="93"/>
      <c r="Y172" s="39"/>
      <c r="Z172" s="39"/>
      <c r="AA172" s="39"/>
      <c r="AB172" s="39"/>
      <c r="AC172" s="39"/>
      <c r="AD172" s="39"/>
      <c r="AE172" s="39"/>
      <c r="AT172" s="18" t="s">
        <v>151</v>
      </c>
      <c r="AU172" s="18" t="s">
        <v>87</v>
      </c>
    </row>
    <row r="173" spans="1:65" s="2" customFormat="1" ht="24.15" customHeight="1">
      <c r="A173" s="39"/>
      <c r="B173" s="40"/>
      <c r="C173" s="222" t="s">
        <v>214</v>
      </c>
      <c r="D173" s="222" t="s">
        <v>140</v>
      </c>
      <c r="E173" s="223" t="s">
        <v>215</v>
      </c>
      <c r="F173" s="224" t="s">
        <v>216</v>
      </c>
      <c r="G173" s="225" t="s">
        <v>203</v>
      </c>
      <c r="H173" s="226">
        <v>6.8</v>
      </c>
      <c r="I173" s="227"/>
      <c r="J173" s="227"/>
      <c r="K173" s="228">
        <f>ROUND(P173*H173,2)</f>
        <v>0</v>
      </c>
      <c r="L173" s="224" t="s">
        <v>144</v>
      </c>
      <c r="M173" s="45"/>
      <c r="N173" s="229" t="s">
        <v>1</v>
      </c>
      <c r="O173" s="230" t="s">
        <v>40</v>
      </c>
      <c r="P173" s="231">
        <f>I173+J173</f>
        <v>0</v>
      </c>
      <c r="Q173" s="231">
        <f>ROUND(I173*H173,2)</f>
        <v>0</v>
      </c>
      <c r="R173" s="231">
        <f>ROUND(J173*H173,2)</f>
        <v>0</v>
      </c>
      <c r="S173" s="92"/>
      <c r="T173" s="232">
        <f>S173*H173</f>
        <v>0</v>
      </c>
      <c r="U173" s="232">
        <v>0</v>
      </c>
      <c r="V173" s="232">
        <f>U173*H173</f>
        <v>0</v>
      </c>
      <c r="W173" s="232">
        <v>0.04</v>
      </c>
      <c r="X173" s="233">
        <f>W173*H173</f>
        <v>0.272</v>
      </c>
      <c r="Y173" s="39"/>
      <c r="Z173" s="39"/>
      <c r="AA173" s="39"/>
      <c r="AB173" s="39"/>
      <c r="AC173" s="39"/>
      <c r="AD173" s="39"/>
      <c r="AE173" s="39"/>
      <c r="AR173" s="234" t="s">
        <v>145</v>
      </c>
      <c r="AT173" s="234" t="s">
        <v>140</v>
      </c>
      <c r="AU173" s="234" t="s">
        <v>87</v>
      </c>
      <c r="AY173" s="18" t="s">
        <v>138</v>
      </c>
      <c r="BE173" s="235">
        <f>IF(O173="základní",K173,0)</f>
        <v>0</v>
      </c>
      <c r="BF173" s="235">
        <f>IF(O173="snížená",K173,0)</f>
        <v>0</v>
      </c>
      <c r="BG173" s="235">
        <f>IF(O173="zákl. přenesená",K173,0)</f>
        <v>0</v>
      </c>
      <c r="BH173" s="235">
        <f>IF(O173="sníž. přenesená",K173,0)</f>
        <v>0</v>
      </c>
      <c r="BI173" s="235">
        <f>IF(O173="nulová",K173,0)</f>
        <v>0</v>
      </c>
      <c r="BJ173" s="18" t="s">
        <v>85</v>
      </c>
      <c r="BK173" s="235">
        <f>ROUND(P173*H173,2)</f>
        <v>0</v>
      </c>
      <c r="BL173" s="18" t="s">
        <v>145</v>
      </c>
      <c r="BM173" s="234" t="s">
        <v>217</v>
      </c>
    </row>
    <row r="174" spans="1:47" s="2" customFormat="1" ht="12">
      <c r="A174" s="39"/>
      <c r="B174" s="40"/>
      <c r="C174" s="41"/>
      <c r="D174" s="236" t="s">
        <v>147</v>
      </c>
      <c r="E174" s="41"/>
      <c r="F174" s="237" t="s">
        <v>218</v>
      </c>
      <c r="G174" s="41"/>
      <c r="H174" s="41"/>
      <c r="I174" s="238"/>
      <c r="J174" s="238"/>
      <c r="K174" s="41"/>
      <c r="L174" s="41"/>
      <c r="M174" s="45"/>
      <c r="N174" s="239"/>
      <c r="O174" s="240"/>
      <c r="P174" s="92"/>
      <c r="Q174" s="92"/>
      <c r="R174" s="92"/>
      <c r="S174" s="92"/>
      <c r="T174" s="92"/>
      <c r="U174" s="92"/>
      <c r="V174" s="92"/>
      <c r="W174" s="92"/>
      <c r="X174" s="93"/>
      <c r="Y174" s="39"/>
      <c r="Z174" s="39"/>
      <c r="AA174" s="39"/>
      <c r="AB174" s="39"/>
      <c r="AC174" s="39"/>
      <c r="AD174" s="39"/>
      <c r="AE174" s="39"/>
      <c r="AT174" s="18" t="s">
        <v>147</v>
      </c>
      <c r="AU174" s="18" t="s">
        <v>87</v>
      </c>
    </row>
    <row r="175" spans="1:47" s="2" customFormat="1" ht="12">
      <c r="A175" s="39"/>
      <c r="B175" s="40"/>
      <c r="C175" s="41"/>
      <c r="D175" s="241" t="s">
        <v>149</v>
      </c>
      <c r="E175" s="41"/>
      <c r="F175" s="242" t="s">
        <v>219</v>
      </c>
      <c r="G175" s="41"/>
      <c r="H175" s="41"/>
      <c r="I175" s="238"/>
      <c r="J175" s="238"/>
      <c r="K175" s="41"/>
      <c r="L175" s="41"/>
      <c r="M175" s="45"/>
      <c r="N175" s="239"/>
      <c r="O175" s="240"/>
      <c r="P175" s="92"/>
      <c r="Q175" s="92"/>
      <c r="R175" s="92"/>
      <c r="S175" s="92"/>
      <c r="T175" s="92"/>
      <c r="U175" s="92"/>
      <c r="V175" s="92"/>
      <c r="W175" s="92"/>
      <c r="X175" s="93"/>
      <c r="Y175" s="39"/>
      <c r="Z175" s="39"/>
      <c r="AA175" s="39"/>
      <c r="AB175" s="39"/>
      <c r="AC175" s="39"/>
      <c r="AD175" s="39"/>
      <c r="AE175" s="39"/>
      <c r="AT175" s="18" t="s">
        <v>149</v>
      </c>
      <c r="AU175" s="18" t="s">
        <v>87</v>
      </c>
    </row>
    <row r="176" spans="1:47" s="2" customFormat="1" ht="12">
      <c r="A176" s="39"/>
      <c r="B176" s="40"/>
      <c r="C176" s="41"/>
      <c r="D176" s="236" t="s">
        <v>151</v>
      </c>
      <c r="E176" s="41"/>
      <c r="F176" s="243" t="s">
        <v>207</v>
      </c>
      <c r="G176" s="41"/>
      <c r="H176" s="41"/>
      <c r="I176" s="238"/>
      <c r="J176" s="238"/>
      <c r="K176" s="41"/>
      <c r="L176" s="41"/>
      <c r="M176" s="45"/>
      <c r="N176" s="239"/>
      <c r="O176" s="240"/>
      <c r="P176" s="92"/>
      <c r="Q176" s="92"/>
      <c r="R176" s="92"/>
      <c r="S176" s="92"/>
      <c r="T176" s="92"/>
      <c r="U176" s="92"/>
      <c r="V176" s="92"/>
      <c r="W176" s="92"/>
      <c r="X176" s="93"/>
      <c r="Y176" s="39"/>
      <c r="Z176" s="39"/>
      <c r="AA176" s="39"/>
      <c r="AB176" s="39"/>
      <c r="AC176" s="39"/>
      <c r="AD176" s="39"/>
      <c r="AE176" s="39"/>
      <c r="AT176" s="18" t="s">
        <v>151</v>
      </c>
      <c r="AU176" s="18" t="s">
        <v>87</v>
      </c>
    </row>
    <row r="177" spans="1:65" s="2" customFormat="1" ht="24.15" customHeight="1">
      <c r="A177" s="39"/>
      <c r="B177" s="40"/>
      <c r="C177" s="222" t="s">
        <v>220</v>
      </c>
      <c r="D177" s="222" t="s">
        <v>140</v>
      </c>
      <c r="E177" s="223" t="s">
        <v>221</v>
      </c>
      <c r="F177" s="224" t="s">
        <v>222</v>
      </c>
      <c r="G177" s="225" t="s">
        <v>223</v>
      </c>
      <c r="H177" s="226">
        <v>5.1</v>
      </c>
      <c r="I177" s="227"/>
      <c r="J177" s="227"/>
      <c r="K177" s="228">
        <f>ROUND(P177*H177,2)</f>
        <v>0</v>
      </c>
      <c r="L177" s="224" t="s">
        <v>144</v>
      </c>
      <c r="M177" s="45"/>
      <c r="N177" s="229" t="s">
        <v>1</v>
      </c>
      <c r="O177" s="230" t="s">
        <v>40</v>
      </c>
      <c r="P177" s="231">
        <f>I177+J177</f>
        <v>0</v>
      </c>
      <c r="Q177" s="231">
        <f>ROUND(I177*H177,2)</f>
        <v>0</v>
      </c>
      <c r="R177" s="231">
        <f>ROUND(J177*H177,2)</f>
        <v>0</v>
      </c>
      <c r="S177" s="92"/>
      <c r="T177" s="232">
        <f>S177*H177</f>
        <v>0</v>
      </c>
      <c r="U177" s="232">
        <v>0</v>
      </c>
      <c r="V177" s="232">
        <f>U177*H177</f>
        <v>0</v>
      </c>
      <c r="W177" s="232">
        <v>0</v>
      </c>
      <c r="X177" s="233">
        <f>W177*H177</f>
        <v>0</v>
      </c>
      <c r="Y177" s="39"/>
      <c r="Z177" s="39"/>
      <c r="AA177" s="39"/>
      <c r="AB177" s="39"/>
      <c r="AC177" s="39"/>
      <c r="AD177" s="39"/>
      <c r="AE177" s="39"/>
      <c r="AR177" s="234" t="s">
        <v>145</v>
      </c>
      <c r="AT177" s="234" t="s">
        <v>140</v>
      </c>
      <c r="AU177" s="234" t="s">
        <v>87</v>
      </c>
      <c r="AY177" s="18" t="s">
        <v>138</v>
      </c>
      <c r="BE177" s="235">
        <f>IF(O177="základní",K177,0)</f>
        <v>0</v>
      </c>
      <c r="BF177" s="235">
        <f>IF(O177="snížená",K177,0)</f>
        <v>0</v>
      </c>
      <c r="BG177" s="235">
        <f>IF(O177="zákl. přenesená",K177,0)</f>
        <v>0</v>
      </c>
      <c r="BH177" s="235">
        <f>IF(O177="sníž. přenesená",K177,0)</f>
        <v>0</v>
      </c>
      <c r="BI177" s="235">
        <f>IF(O177="nulová",K177,0)</f>
        <v>0</v>
      </c>
      <c r="BJ177" s="18" t="s">
        <v>85</v>
      </c>
      <c r="BK177" s="235">
        <f>ROUND(P177*H177,2)</f>
        <v>0</v>
      </c>
      <c r="BL177" s="18" t="s">
        <v>145</v>
      </c>
      <c r="BM177" s="234" t="s">
        <v>224</v>
      </c>
    </row>
    <row r="178" spans="1:47" s="2" customFormat="1" ht="12">
      <c r="A178" s="39"/>
      <c r="B178" s="40"/>
      <c r="C178" s="41"/>
      <c r="D178" s="236" t="s">
        <v>147</v>
      </c>
      <c r="E178" s="41"/>
      <c r="F178" s="237" t="s">
        <v>225</v>
      </c>
      <c r="G178" s="41"/>
      <c r="H178" s="41"/>
      <c r="I178" s="238"/>
      <c r="J178" s="238"/>
      <c r="K178" s="41"/>
      <c r="L178" s="41"/>
      <c r="M178" s="45"/>
      <c r="N178" s="239"/>
      <c r="O178" s="240"/>
      <c r="P178" s="92"/>
      <c r="Q178" s="92"/>
      <c r="R178" s="92"/>
      <c r="S178" s="92"/>
      <c r="T178" s="92"/>
      <c r="U178" s="92"/>
      <c r="V178" s="92"/>
      <c r="W178" s="92"/>
      <c r="X178" s="93"/>
      <c r="Y178" s="39"/>
      <c r="Z178" s="39"/>
      <c r="AA178" s="39"/>
      <c r="AB178" s="39"/>
      <c r="AC178" s="39"/>
      <c r="AD178" s="39"/>
      <c r="AE178" s="39"/>
      <c r="AT178" s="18" t="s">
        <v>147</v>
      </c>
      <c r="AU178" s="18" t="s">
        <v>87</v>
      </c>
    </row>
    <row r="179" spans="1:47" s="2" customFormat="1" ht="12">
      <c r="A179" s="39"/>
      <c r="B179" s="40"/>
      <c r="C179" s="41"/>
      <c r="D179" s="241" t="s">
        <v>149</v>
      </c>
      <c r="E179" s="41"/>
      <c r="F179" s="242" t="s">
        <v>226</v>
      </c>
      <c r="G179" s="41"/>
      <c r="H179" s="41"/>
      <c r="I179" s="238"/>
      <c r="J179" s="238"/>
      <c r="K179" s="41"/>
      <c r="L179" s="41"/>
      <c r="M179" s="45"/>
      <c r="N179" s="239"/>
      <c r="O179" s="240"/>
      <c r="P179" s="92"/>
      <c r="Q179" s="92"/>
      <c r="R179" s="92"/>
      <c r="S179" s="92"/>
      <c r="T179" s="92"/>
      <c r="U179" s="92"/>
      <c r="V179" s="92"/>
      <c r="W179" s="92"/>
      <c r="X179" s="93"/>
      <c r="Y179" s="39"/>
      <c r="Z179" s="39"/>
      <c r="AA179" s="39"/>
      <c r="AB179" s="39"/>
      <c r="AC179" s="39"/>
      <c r="AD179" s="39"/>
      <c r="AE179" s="39"/>
      <c r="AT179" s="18" t="s">
        <v>149</v>
      </c>
      <c r="AU179" s="18" t="s">
        <v>87</v>
      </c>
    </row>
    <row r="180" spans="1:47" s="2" customFormat="1" ht="12">
      <c r="A180" s="39"/>
      <c r="B180" s="40"/>
      <c r="C180" s="41"/>
      <c r="D180" s="236" t="s">
        <v>151</v>
      </c>
      <c r="E180" s="41"/>
      <c r="F180" s="243" t="s">
        <v>227</v>
      </c>
      <c r="G180" s="41"/>
      <c r="H180" s="41"/>
      <c r="I180" s="238"/>
      <c r="J180" s="238"/>
      <c r="K180" s="41"/>
      <c r="L180" s="41"/>
      <c r="M180" s="45"/>
      <c r="N180" s="239"/>
      <c r="O180" s="240"/>
      <c r="P180" s="92"/>
      <c r="Q180" s="92"/>
      <c r="R180" s="92"/>
      <c r="S180" s="92"/>
      <c r="T180" s="92"/>
      <c r="U180" s="92"/>
      <c r="V180" s="92"/>
      <c r="W180" s="92"/>
      <c r="X180" s="93"/>
      <c r="Y180" s="39"/>
      <c r="Z180" s="39"/>
      <c r="AA180" s="39"/>
      <c r="AB180" s="39"/>
      <c r="AC180" s="39"/>
      <c r="AD180" s="39"/>
      <c r="AE180" s="39"/>
      <c r="AT180" s="18" t="s">
        <v>151</v>
      </c>
      <c r="AU180" s="18" t="s">
        <v>87</v>
      </c>
    </row>
    <row r="181" spans="1:65" s="2" customFormat="1" ht="33" customHeight="1">
      <c r="A181" s="39"/>
      <c r="B181" s="40"/>
      <c r="C181" s="222" t="s">
        <v>228</v>
      </c>
      <c r="D181" s="222" t="s">
        <v>140</v>
      </c>
      <c r="E181" s="223" t="s">
        <v>229</v>
      </c>
      <c r="F181" s="224" t="s">
        <v>230</v>
      </c>
      <c r="G181" s="225" t="s">
        <v>223</v>
      </c>
      <c r="H181" s="226">
        <v>5.1</v>
      </c>
      <c r="I181" s="227"/>
      <c r="J181" s="227"/>
      <c r="K181" s="228">
        <f>ROUND(P181*H181,2)</f>
        <v>0</v>
      </c>
      <c r="L181" s="224" t="s">
        <v>144</v>
      </c>
      <c r="M181" s="45"/>
      <c r="N181" s="229" t="s">
        <v>1</v>
      </c>
      <c r="O181" s="230" t="s">
        <v>40</v>
      </c>
      <c r="P181" s="231">
        <f>I181+J181</f>
        <v>0</v>
      </c>
      <c r="Q181" s="231">
        <f>ROUND(I181*H181,2)</f>
        <v>0</v>
      </c>
      <c r="R181" s="231">
        <f>ROUND(J181*H181,2)</f>
        <v>0</v>
      </c>
      <c r="S181" s="92"/>
      <c r="T181" s="232">
        <f>S181*H181</f>
        <v>0</v>
      </c>
      <c r="U181" s="232">
        <v>0</v>
      </c>
      <c r="V181" s="232">
        <f>U181*H181</f>
        <v>0</v>
      </c>
      <c r="W181" s="232">
        <v>0</v>
      </c>
      <c r="X181" s="233">
        <f>W181*H181</f>
        <v>0</v>
      </c>
      <c r="Y181" s="39"/>
      <c r="Z181" s="39"/>
      <c r="AA181" s="39"/>
      <c r="AB181" s="39"/>
      <c r="AC181" s="39"/>
      <c r="AD181" s="39"/>
      <c r="AE181" s="39"/>
      <c r="AR181" s="234" t="s">
        <v>145</v>
      </c>
      <c r="AT181" s="234" t="s">
        <v>140</v>
      </c>
      <c r="AU181" s="234" t="s">
        <v>87</v>
      </c>
      <c r="AY181" s="18" t="s">
        <v>138</v>
      </c>
      <c r="BE181" s="235">
        <f>IF(O181="základní",K181,0)</f>
        <v>0</v>
      </c>
      <c r="BF181" s="235">
        <f>IF(O181="snížená",K181,0)</f>
        <v>0</v>
      </c>
      <c r="BG181" s="235">
        <f>IF(O181="zákl. přenesená",K181,0)</f>
        <v>0</v>
      </c>
      <c r="BH181" s="235">
        <f>IF(O181="sníž. přenesená",K181,0)</f>
        <v>0</v>
      </c>
      <c r="BI181" s="235">
        <f>IF(O181="nulová",K181,0)</f>
        <v>0</v>
      </c>
      <c r="BJ181" s="18" t="s">
        <v>85</v>
      </c>
      <c r="BK181" s="235">
        <f>ROUND(P181*H181,2)</f>
        <v>0</v>
      </c>
      <c r="BL181" s="18" t="s">
        <v>145</v>
      </c>
      <c r="BM181" s="234" t="s">
        <v>231</v>
      </c>
    </row>
    <row r="182" spans="1:47" s="2" customFormat="1" ht="12">
      <c r="A182" s="39"/>
      <c r="B182" s="40"/>
      <c r="C182" s="41"/>
      <c r="D182" s="236" t="s">
        <v>147</v>
      </c>
      <c r="E182" s="41"/>
      <c r="F182" s="237" t="s">
        <v>232</v>
      </c>
      <c r="G182" s="41"/>
      <c r="H182" s="41"/>
      <c r="I182" s="238"/>
      <c r="J182" s="238"/>
      <c r="K182" s="41"/>
      <c r="L182" s="41"/>
      <c r="M182" s="45"/>
      <c r="N182" s="239"/>
      <c r="O182" s="240"/>
      <c r="P182" s="92"/>
      <c r="Q182" s="92"/>
      <c r="R182" s="92"/>
      <c r="S182" s="92"/>
      <c r="T182" s="92"/>
      <c r="U182" s="92"/>
      <c r="V182" s="92"/>
      <c r="W182" s="92"/>
      <c r="X182" s="93"/>
      <c r="Y182" s="39"/>
      <c r="Z182" s="39"/>
      <c r="AA182" s="39"/>
      <c r="AB182" s="39"/>
      <c r="AC182" s="39"/>
      <c r="AD182" s="39"/>
      <c r="AE182" s="39"/>
      <c r="AT182" s="18" t="s">
        <v>147</v>
      </c>
      <c r="AU182" s="18" t="s">
        <v>87</v>
      </c>
    </row>
    <row r="183" spans="1:47" s="2" customFormat="1" ht="12">
      <c r="A183" s="39"/>
      <c r="B183" s="40"/>
      <c r="C183" s="41"/>
      <c r="D183" s="241" t="s">
        <v>149</v>
      </c>
      <c r="E183" s="41"/>
      <c r="F183" s="242" t="s">
        <v>233</v>
      </c>
      <c r="G183" s="41"/>
      <c r="H183" s="41"/>
      <c r="I183" s="238"/>
      <c r="J183" s="238"/>
      <c r="K183" s="41"/>
      <c r="L183" s="41"/>
      <c r="M183" s="45"/>
      <c r="N183" s="239"/>
      <c r="O183" s="240"/>
      <c r="P183" s="92"/>
      <c r="Q183" s="92"/>
      <c r="R183" s="92"/>
      <c r="S183" s="92"/>
      <c r="T183" s="92"/>
      <c r="U183" s="92"/>
      <c r="V183" s="92"/>
      <c r="W183" s="92"/>
      <c r="X183" s="93"/>
      <c r="Y183" s="39"/>
      <c r="Z183" s="39"/>
      <c r="AA183" s="39"/>
      <c r="AB183" s="39"/>
      <c r="AC183" s="39"/>
      <c r="AD183" s="39"/>
      <c r="AE183" s="39"/>
      <c r="AT183" s="18" t="s">
        <v>149</v>
      </c>
      <c r="AU183" s="18" t="s">
        <v>87</v>
      </c>
    </row>
    <row r="184" spans="1:47" s="2" customFormat="1" ht="12">
      <c r="A184" s="39"/>
      <c r="B184" s="40"/>
      <c r="C184" s="41"/>
      <c r="D184" s="236" t="s">
        <v>151</v>
      </c>
      <c r="E184" s="41"/>
      <c r="F184" s="243" t="s">
        <v>234</v>
      </c>
      <c r="G184" s="41"/>
      <c r="H184" s="41"/>
      <c r="I184" s="238"/>
      <c r="J184" s="238"/>
      <c r="K184" s="41"/>
      <c r="L184" s="41"/>
      <c r="M184" s="45"/>
      <c r="N184" s="239"/>
      <c r="O184" s="240"/>
      <c r="P184" s="92"/>
      <c r="Q184" s="92"/>
      <c r="R184" s="92"/>
      <c r="S184" s="92"/>
      <c r="T184" s="92"/>
      <c r="U184" s="92"/>
      <c r="V184" s="92"/>
      <c r="W184" s="92"/>
      <c r="X184" s="93"/>
      <c r="Y184" s="39"/>
      <c r="Z184" s="39"/>
      <c r="AA184" s="39"/>
      <c r="AB184" s="39"/>
      <c r="AC184" s="39"/>
      <c r="AD184" s="39"/>
      <c r="AE184" s="39"/>
      <c r="AT184" s="18" t="s">
        <v>151</v>
      </c>
      <c r="AU184" s="18" t="s">
        <v>87</v>
      </c>
    </row>
    <row r="185" spans="1:47" s="2" customFormat="1" ht="12">
      <c r="A185" s="39"/>
      <c r="B185" s="40"/>
      <c r="C185" s="41"/>
      <c r="D185" s="236" t="s">
        <v>153</v>
      </c>
      <c r="E185" s="41"/>
      <c r="F185" s="243" t="s">
        <v>235</v>
      </c>
      <c r="G185" s="41"/>
      <c r="H185" s="41"/>
      <c r="I185" s="238"/>
      <c r="J185" s="238"/>
      <c r="K185" s="41"/>
      <c r="L185" s="41"/>
      <c r="M185" s="45"/>
      <c r="N185" s="239"/>
      <c r="O185" s="240"/>
      <c r="P185" s="92"/>
      <c r="Q185" s="92"/>
      <c r="R185" s="92"/>
      <c r="S185" s="92"/>
      <c r="T185" s="92"/>
      <c r="U185" s="92"/>
      <c r="V185" s="92"/>
      <c r="W185" s="92"/>
      <c r="X185" s="93"/>
      <c r="Y185" s="39"/>
      <c r="Z185" s="39"/>
      <c r="AA185" s="39"/>
      <c r="AB185" s="39"/>
      <c r="AC185" s="39"/>
      <c r="AD185" s="39"/>
      <c r="AE185" s="39"/>
      <c r="AT185" s="18" t="s">
        <v>153</v>
      </c>
      <c r="AU185" s="18" t="s">
        <v>87</v>
      </c>
    </row>
    <row r="186" spans="1:65" s="2" customFormat="1" ht="33" customHeight="1">
      <c r="A186" s="39"/>
      <c r="B186" s="40"/>
      <c r="C186" s="222" t="s">
        <v>236</v>
      </c>
      <c r="D186" s="222" t="s">
        <v>140</v>
      </c>
      <c r="E186" s="223" t="s">
        <v>237</v>
      </c>
      <c r="F186" s="224" t="s">
        <v>238</v>
      </c>
      <c r="G186" s="225" t="s">
        <v>223</v>
      </c>
      <c r="H186" s="226">
        <v>11</v>
      </c>
      <c r="I186" s="227"/>
      <c r="J186" s="227"/>
      <c r="K186" s="228">
        <f>ROUND(P186*H186,2)</f>
        <v>0</v>
      </c>
      <c r="L186" s="224" t="s">
        <v>144</v>
      </c>
      <c r="M186" s="45"/>
      <c r="N186" s="229" t="s">
        <v>1</v>
      </c>
      <c r="O186" s="230" t="s">
        <v>40</v>
      </c>
      <c r="P186" s="231">
        <f>I186+J186</f>
        <v>0</v>
      </c>
      <c r="Q186" s="231">
        <f>ROUND(I186*H186,2)</f>
        <v>0</v>
      </c>
      <c r="R186" s="231">
        <f>ROUND(J186*H186,2)</f>
        <v>0</v>
      </c>
      <c r="S186" s="92"/>
      <c r="T186" s="232">
        <f>S186*H186</f>
        <v>0</v>
      </c>
      <c r="U186" s="232">
        <v>0</v>
      </c>
      <c r="V186" s="232">
        <f>U186*H186</f>
        <v>0</v>
      </c>
      <c r="W186" s="232">
        <v>0</v>
      </c>
      <c r="X186" s="233">
        <f>W186*H186</f>
        <v>0</v>
      </c>
      <c r="Y186" s="39"/>
      <c r="Z186" s="39"/>
      <c r="AA186" s="39"/>
      <c r="AB186" s="39"/>
      <c r="AC186" s="39"/>
      <c r="AD186" s="39"/>
      <c r="AE186" s="39"/>
      <c r="AR186" s="234" t="s">
        <v>145</v>
      </c>
      <c r="AT186" s="234" t="s">
        <v>140</v>
      </c>
      <c r="AU186" s="234" t="s">
        <v>87</v>
      </c>
      <c r="AY186" s="18" t="s">
        <v>138</v>
      </c>
      <c r="BE186" s="235">
        <f>IF(O186="základní",K186,0)</f>
        <v>0</v>
      </c>
      <c r="BF186" s="235">
        <f>IF(O186="snížená",K186,0)</f>
        <v>0</v>
      </c>
      <c r="BG186" s="235">
        <f>IF(O186="zákl. přenesená",K186,0)</f>
        <v>0</v>
      </c>
      <c r="BH186" s="235">
        <f>IF(O186="sníž. přenesená",K186,0)</f>
        <v>0</v>
      </c>
      <c r="BI186" s="235">
        <f>IF(O186="nulová",K186,0)</f>
        <v>0</v>
      </c>
      <c r="BJ186" s="18" t="s">
        <v>85</v>
      </c>
      <c r="BK186" s="235">
        <f>ROUND(P186*H186,2)</f>
        <v>0</v>
      </c>
      <c r="BL186" s="18" t="s">
        <v>145</v>
      </c>
      <c r="BM186" s="234" t="s">
        <v>239</v>
      </c>
    </row>
    <row r="187" spans="1:47" s="2" customFormat="1" ht="12">
      <c r="A187" s="39"/>
      <c r="B187" s="40"/>
      <c r="C187" s="41"/>
      <c r="D187" s="236" t="s">
        <v>147</v>
      </c>
      <c r="E187" s="41"/>
      <c r="F187" s="237" t="s">
        <v>240</v>
      </c>
      <c r="G187" s="41"/>
      <c r="H187" s="41"/>
      <c r="I187" s="238"/>
      <c r="J187" s="238"/>
      <c r="K187" s="41"/>
      <c r="L187" s="41"/>
      <c r="M187" s="45"/>
      <c r="N187" s="239"/>
      <c r="O187" s="240"/>
      <c r="P187" s="92"/>
      <c r="Q187" s="92"/>
      <c r="R187" s="92"/>
      <c r="S187" s="92"/>
      <c r="T187" s="92"/>
      <c r="U187" s="92"/>
      <c r="V187" s="92"/>
      <c r="W187" s="92"/>
      <c r="X187" s="93"/>
      <c r="Y187" s="39"/>
      <c r="Z187" s="39"/>
      <c r="AA187" s="39"/>
      <c r="AB187" s="39"/>
      <c r="AC187" s="39"/>
      <c r="AD187" s="39"/>
      <c r="AE187" s="39"/>
      <c r="AT187" s="18" t="s">
        <v>147</v>
      </c>
      <c r="AU187" s="18" t="s">
        <v>87</v>
      </c>
    </row>
    <row r="188" spans="1:47" s="2" customFormat="1" ht="12">
      <c r="A188" s="39"/>
      <c r="B188" s="40"/>
      <c r="C188" s="41"/>
      <c r="D188" s="241" t="s">
        <v>149</v>
      </c>
      <c r="E188" s="41"/>
      <c r="F188" s="242" t="s">
        <v>241</v>
      </c>
      <c r="G188" s="41"/>
      <c r="H188" s="41"/>
      <c r="I188" s="238"/>
      <c r="J188" s="238"/>
      <c r="K188" s="41"/>
      <c r="L188" s="41"/>
      <c r="M188" s="45"/>
      <c r="N188" s="239"/>
      <c r="O188" s="240"/>
      <c r="P188" s="92"/>
      <c r="Q188" s="92"/>
      <c r="R188" s="92"/>
      <c r="S188" s="92"/>
      <c r="T188" s="92"/>
      <c r="U188" s="92"/>
      <c r="V188" s="92"/>
      <c r="W188" s="92"/>
      <c r="X188" s="93"/>
      <c r="Y188" s="39"/>
      <c r="Z188" s="39"/>
      <c r="AA188" s="39"/>
      <c r="AB188" s="39"/>
      <c r="AC188" s="39"/>
      <c r="AD188" s="39"/>
      <c r="AE188" s="39"/>
      <c r="AT188" s="18" t="s">
        <v>149</v>
      </c>
      <c r="AU188" s="18" t="s">
        <v>87</v>
      </c>
    </row>
    <row r="189" spans="1:65" s="2" customFormat="1" ht="33" customHeight="1">
      <c r="A189" s="39"/>
      <c r="B189" s="40"/>
      <c r="C189" s="222" t="s">
        <v>9</v>
      </c>
      <c r="D189" s="222" t="s">
        <v>140</v>
      </c>
      <c r="E189" s="223" t="s">
        <v>242</v>
      </c>
      <c r="F189" s="224" t="s">
        <v>243</v>
      </c>
      <c r="G189" s="225" t="s">
        <v>223</v>
      </c>
      <c r="H189" s="226">
        <v>2.4</v>
      </c>
      <c r="I189" s="227"/>
      <c r="J189" s="227"/>
      <c r="K189" s="228">
        <f>ROUND(P189*H189,2)</f>
        <v>0</v>
      </c>
      <c r="L189" s="224" t="s">
        <v>144</v>
      </c>
      <c r="M189" s="45"/>
      <c r="N189" s="229" t="s">
        <v>1</v>
      </c>
      <c r="O189" s="230" t="s">
        <v>40</v>
      </c>
      <c r="P189" s="231">
        <f>I189+J189</f>
        <v>0</v>
      </c>
      <c r="Q189" s="231">
        <f>ROUND(I189*H189,2)</f>
        <v>0</v>
      </c>
      <c r="R189" s="231">
        <f>ROUND(J189*H189,2)</f>
        <v>0</v>
      </c>
      <c r="S189" s="92"/>
      <c r="T189" s="232">
        <f>S189*H189</f>
        <v>0</v>
      </c>
      <c r="U189" s="232">
        <v>0</v>
      </c>
      <c r="V189" s="232">
        <f>U189*H189</f>
        <v>0</v>
      </c>
      <c r="W189" s="232">
        <v>0</v>
      </c>
      <c r="X189" s="233">
        <f>W189*H189</f>
        <v>0</v>
      </c>
      <c r="Y189" s="39"/>
      <c r="Z189" s="39"/>
      <c r="AA189" s="39"/>
      <c r="AB189" s="39"/>
      <c r="AC189" s="39"/>
      <c r="AD189" s="39"/>
      <c r="AE189" s="39"/>
      <c r="AR189" s="234" t="s">
        <v>145</v>
      </c>
      <c r="AT189" s="234" t="s">
        <v>140</v>
      </c>
      <c r="AU189" s="234" t="s">
        <v>87</v>
      </c>
      <c r="AY189" s="18" t="s">
        <v>138</v>
      </c>
      <c r="BE189" s="235">
        <f>IF(O189="základní",K189,0)</f>
        <v>0</v>
      </c>
      <c r="BF189" s="235">
        <f>IF(O189="snížená",K189,0)</f>
        <v>0</v>
      </c>
      <c r="BG189" s="235">
        <f>IF(O189="zákl. přenesená",K189,0)</f>
        <v>0</v>
      </c>
      <c r="BH189" s="235">
        <f>IF(O189="sníž. přenesená",K189,0)</f>
        <v>0</v>
      </c>
      <c r="BI189" s="235">
        <f>IF(O189="nulová",K189,0)</f>
        <v>0</v>
      </c>
      <c r="BJ189" s="18" t="s">
        <v>85</v>
      </c>
      <c r="BK189" s="235">
        <f>ROUND(P189*H189,2)</f>
        <v>0</v>
      </c>
      <c r="BL189" s="18" t="s">
        <v>145</v>
      </c>
      <c r="BM189" s="234" t="s">
        <v>244</v>
      </c>
    </row>
    <row r="190" spans="1:47" s="2" customFormat="1" ht="12">
      <c r="A190" s="39"/>
      <c r="B190" s="40"/>
      <c r="C190" s="41"/>
      <c r="D190" s="236" t="s">
        <v>147</v>
      </c>
      <c r="E190" s="41"/>
      <c r="F190" s="237" t="s">
        <v>245</v>
      </c>
      <c r="G190" s="41"/>
      <c r="H190" s="41"/>
      <c r="I190" s="238"/>
      <c r="J190" s="238"/>
      <c r="K190" s="41"/>
      <c r="L190" s="41"/>
      <c r="M190" s="45"/>
      <c r="N190" s="239"/>
      <c r="O190" s="240"/>
      <c r="P190" s="92"/>
      <c r="Q190" s="92"/>
      <c r="R190" s="92"/>
      <c r="S190" s="92"/>
      <c r="T190" s="92"/>
      <c r="U190" s="92"/>
      <c r="V190" s="92"/>
      <c r="W190" s="92"/>
      <c r="X190" s="93"/>
      <c r="Y190" s="39"/>
      <c r="Z190" s="39"/>
      <c r="AA190" s="39"/>
      <c r="AB190" s="39"/>
      <c r="AC190" s="39"/>
      <c r="AD190" s="39"/>
      <c r="AE190" s="39"/>
      <c r="AT190" s="18" t="s">
        <v>147</v>
      </c>
      <c r="AU190" s="18" t="s">
        <v>87</v>
      </c>
    </row>
    <row r="191" spans="1:47" s="2" customFormat="1" ht="12">
      <c r="A191" s="39"/>
      <c r="B191" s="40"/>
      <c r="C191" s="41"/>
      <c r="D191" s="241" t="s">
        <v>149</v>
      </c>
      <c r="E191" s="41"/>
      <c r="F191" s="242" t="s">
        <v>246</v>
      </c>
      <c r="G191" s="41"/>
      <c r="H191" s="41"/>
      <c r="I191" s="238"/>
      <c r="J191" s="238"/>
      <c r="K191" s="41"/>
      <c r="L191" s="41"/>
      <c r="M191" s="45"/>
      <c r="N191" s="239"/>
      <c r="O191" s="240"/>
      <c r="P191" s="92"/>
      <c r="Q191" s="92"/>
      <c r="R191" s="92"/>
      <c r="S191" s="92"/>
      <c r="T191" s="92"/>
      <c r="U191" s="92"/>
      <c r="V191" s="92"/>
      <c r="W191" s="92"/>
      <c r="X191" s="93"/>
      <c r="Y191" s="39"/>
      <c r="Z191" s="39"/>
      <c r="AA191" s="39"/>
      <c r="AB191" s="39"/>
      <c r="AC191" s="39"/>
      <c r="AD191" s="39"/>
      <c r="AE191" s="39"/>
      <c r="AT191" s="18" t="s">
        <v>149</v>
      </c>
      <c r="AU191" s="18" t="s">
        <v>87</v>
      </c>
    </row>
    <row r="192" spans="1:47" s="2" customFormat="1" ht="12">
      <c r="A192" s="39"/>
      <c r="B192" s="40"/>
      <c r="C192" s="41"/>
      <c r="D192" s="236" t="s">
        <v>151</v>
      </c>
      <c r="E192" s="41"/>
      <c r="F192" s="243" t="s">
        <v>247</v>
      </c>
      <c r="G192" s="41"/>
      <c r="H192" s="41"/>
      <c r="I192" s="238"/>
      <c r="J192" s="238"/>
      <c r="K192" s="41"/>
      <c r="L192" s="41"/>
      <c r="M192" s="45"/>
      <c r="N192" s="239"/>
      <c r="O192" s="240"/>
      <c r="P192" s="92"/>
      <c r="Q192" s="92"/>
      <c r="R192" s="92"/>
      <c r="S192" s="92"/>
      <c r="T192" s="92"/>
      <c r="U192" s="92"/>
      <c r="V192" s="92"/>
      <c r="W192" s="92"/>
      <c r="X192" s="93"/>
      <c r="Y192" s="39"/>
      <c r="Z192" s="39"/>
      <c r="AA192" s="39"/>
      <c r="AB192" s="39"/>
      <c r="AC192" s="39"/>
      <c r="AD192" s="39"/>
      <c r="AE192" s="39"/>
      <c r="AT192" s="18" t="s">
        <v>151</v>
      </c>
      <c r="AU192" s="18" t="s">
        <v>87</v>
      </c>
    </row>
    <row r="193" spans="1:47" s="2" customFormat="1" ht="12">
      <c r="A193" s="39"/>
      <c r="B193" s="40"/>
      <c r="C193" s="41"/>
      <c r="D193" s="236" t="s">
        <v>153</v>
      </c>
      <c r="E193" s="41"/>
      <c r="F193" s="243" t="s">
        <v>248</v>
      </c>
      <c r="G193" s="41"/>
      <c r="H193" s="41"/>
      <c r="I193" s="238"/>
      <c r="J193" s="238"/>
      <c r="K193" s="41"/>
      <c r="L193" s="41"/>
      <c r="M193" s="45"/>
      <c r="N193" s="239"/>
      <c r="O193" s="240"/>
      <c r="P193" s="92"/>
      <c r="Q193" s="92"/>
      <c r="R193" s="92"/>
      <c r="S193" s="92"/>
      <c r="T193" s="92"/>
      <c r="U193" s="92"/>
      <c r="V193" s="92"/>
      <c r="W193" s="92"/>
      <c r="X193" s="93"/>
      <c r="Y193" s="39"/>
      <c r="Z193" s="39"/>
      <c r="AA193" s="39"/>
      <c r="AB193" s="39"/>
      <c r="AC193" s="39"/>
      <c r="AD193" s="39"/>
      <c r="AE193" s="39"/>
      <c r="AT193" s="18" t="s">
        <v>153</v>
      </c>
      <c r="AU193" s="18" t="s">
        <v>87</v>
      </c>
    </row>
    <row r="194" spans="1:65" s="2" customFormat="1" ht="37.8" customHeight="1">
      <c r="A194" s="39"/>
      <c r="B194" s="40"/>
      <c r="C194" s="222" t="s">
        <v>249</v>
      </c>
      <c r="D194" s="222" t="s">
        <v>140</v>
      </c>
      <c r="E194" s="223" t="s">
        <v>250</v>
      </c>
      <c r="F194" s="224" t="s">
        <v>251</v>
      </c>
      <c r="G194" s="225" t="s">
        <v>223</v>
      </c>
      <c r="H194" s="226">
        <v>36</v>
      </c>
      <c r="I194" s="227"/>
      <c r="J194" s="227"/>
      <c r="K194" s="228">
        <f>ROUND(P194*H194,2)</f>
        <v>0</v>
      </c>
      <c r="L194" s="224" t="s">
        <v>144</v>
      </c>
      <c r="M194" s="45"/>
      <c r="N194" s="229" t="s">
        <v>1</v>
      </c>
      <c r="O194" s="230" t="s">
        <v>40</v>
      </c>
      <c r="P194" s="231">
        <f>I194+J194</f>
        <v>0</v>
      </c>
      <c r="Q194" s="231">
        <f>ROUND(I194*H194,2)</f>
        <v>0</v>
      </c>
      <c r="R194" s="231">
        <f>ROUND(J194*H194,2)</f>
        <v>0</v>
      </c>
      <c r="S194" s="92"/>
      <c r="T194" s="232">
        <f>S194*H194</f>
        <v>0</v>
      </c>
      <c r="U194" s="232">
        <v>0</v>
      </c>
      <c r="V194" s="232">
        <f>U194*H194</f>
        <v>0</v>
      </c>
      <c r="W194" s="232">
        <v>0</v>
      </c>
      <c r="X194" s="233">
        <f>W194*H194</f>
        <v>0</v>
      </c>
      <c r="Y194" s="39"/>
      <c r="Z194" s="39"/>
      <c r="AA194" s="39"/>
      <c r="AB194" s="39"/>
      <c r="AC194" s="39"/>
      <c r="AD194" s="39"/>
      <c r="AE194" s="39"/>
      <c r="AR194" s="234" t="s">
        <v>145</v>
      </c>
      <c r="AT194" s="234" t="s">
        <v>140</v>
      </c>
      <c r="AU194" s="234" t="s">
        <v>87</v>
      </c>
      <c r="AY194" s="18" t="s">
        <v>138</v>
      </c>
      <c r="BE194" s="235">
        <f>IF(O194="základní",K194,0)</f>
        <v>0</v>
      </c>
      <c r="BF194" s="235">
        <f>IF(O194="snížená",K194,0)</f>
        <v>0</v>
      </c>
      <c r="BG194" s="235">
        <f>IF(O194="zákl. přenesená",K194,0)</f>
        <v>0</v>
      </c>
      <c r="BH194" s="235">
        <f>IF(O194="sníž. přenesená",K194,0)</f>
        <v>0</v>
      </c>
      <c r="BI194" s="235">
        <f>IF(O194="nulová",K194,0)</f>
        <v>0</v>
      </c>
      <c r="BJ194" s="18" t="s">
        <v>85</v>
      </c>
      <c r="BK194" s="235">
        <f>ROUND(P194*H194,2)</f>
        <v>0</v>
      </c>
      <c r="BL194" s="18" t="s">
        <v>145</v>
      </c>
      <c r="BM194" s="234" t="s">
        <v>252</v>
      </c>
    </row>
    <row r="195" spans="1:47" s="2" customFormat="1" ht="12">
      <c r="A195" s="39"/>
      <c r="B195" s="40"/>
      <c r="C195" s="41"/>
      <c r="D195" s="236" t="s">
        <v>147</v>
      </c>
      <c r="E195" s="41"/>
      <c r="F195" s="237" t="s">
        <v>253</v>
      </c>
      <c r="G195" s="41"/>
      <c r="H195" s="41"/>
      <c r="I195" s="238"/>
      <c r="J195" s="238"/>
      <c r="K195" s="41"/>
      <c r="L195" s="41"/>
      <c r="M195" s="45"/>
      <c r="N195" s="239"/>
      <c r="O195" s="240"/>
      <c r="P195" s="92"/>
      <c r="Q195" s="92"/>
      <c r="R195" s="92"/>
      <c r="S195" s="92"/>
      <c r="T195" s="92"/>
      <c r="U195" s="92"/>
      <c r="V195" s="92"/>
      <c r="W195" s="92"/>
      <c r="X195" s="93"/>
      <c r="Y195" s="39"/>
      <c r="Z195" s="39"/>
      <c r="AA195" s="39"/>
      <c r="AB195" s="39"/>
      <c r="AC195" s="39"/>
      <c r="AD195" s="39"/>
      <c r="AE195" s="39"/>
      <c r="AT195" s="18" t="s">
        <v>147</v>
      </c>
      <c r="AU195" s="18" t="s">
        <v>87</v>
      </c>
    </row>
    <row r="196" spans="1:47" s="2" customFormat="1" ht="12">
      <c r="A196" s="39"/>
      <c r="B196" s="40"/>
      <c r="C196" s="41"/>
      <c r="D196" s="241" t="s">
        <v>149</v>
      </c>
      <c r="E196" s="41"/>
      <c r="F196" s="242" t="s">
        <v>254</v>
      </c>
      <c r="G196" s="41"/>
      <c r="H196" s="41"/>
      <c r="I196" s="238"/>
      <c r="J196" s="238"/>
      <c r="K196" s="41"/>
      <c r="L196" s="41"/>
      <c r="M196" s="45"/>
      <c r="N196" s="239"/>
      <c r="O196" s="240"/>
      <c r="P196" s="92"/>
      <c r="Q196" s="92"/>
      <c r="R196" s="92"/>
      <c r="S196" s="92"/>
      <c r="T196" s="92"/>
      <c r="U196" s="92"/>
      <c r="V196" s="92"/>
      <c r="W196" s="92"/>
      <c r="X196" s="93"/>
      <c r="Y196" s="39"/>
      <c r="Z196" s="39"/>
      <c r="AA196" s="39"/>
      <c r="AB196" s="39"/>
      <c r="AC196" s="39"/>
      <c r="AD196" s="39"/>
      <c r="AE196" s="39"/>
      <c r="AT196" s="18" t="s">
        <v>149</v>
      </c>
      <c r="AU196" s="18" t="s">
        <v>87</v>
      </c>
    </row>
    <row r="197" spans="1:47" s="2" customFormat="1" ht="12">
      <c r="A197" s="39"/>
      <c r="B197" s="40"/>
      <c r="C197" s="41"/>
      <c r="D197" s="236" t="s">
        <v>151</v>
      </c>
      <c r="E197" s="41"/>
      <c r="F197" s="243" t="s">
        <v>247</v>
      </c>
      <c r="G197" s="41"/>
      <c r="H197" s="41"/>
      <c r="I197" s="238"/>
      <c r="J197" s="238"/>
      <c r="K197" s="41"/>
      <c r="L197" s="41"/>
      <c r="M197" s="45"/>
      <c r="N197" s="239"/>
      <c r="O197" s="240"/>
      <c r="P197" s="92"/>
      <c r="Q197" s="92"/>
      <c r="R197" s="92"/>
      <c r="S197" s="92"/>
      <c r="T197" s="92"/>
      <c r="U197" s="92"/>
      <c r="V197" s="92"/>
      <c r="W197" s="92"/>
      <c r="X197" s="93"/>
      <c r="Y197" s="39"/>
      <c r="Z197" s="39"/>
      <c r="AA197" s="39"/>
      <c r="AB197" s="39"/>
      <c r="AC197" s="39"/>
      <c r="AD197" s="39"/>
      <c r="AE197" s="39"/>
      <c r="AT197" s="18" t="s">
        <v>151</v>
      </c>
      <c r="AU197" s="18" t="s">
        <v>87</v>
      </c>
    </row>
    <row r="198" spans="1:47" s="2" customFormat="1" ht="12">
      <c r="A198" s="39"/>
      <c r="B198" s="40"/>
      <c r="C198" s="41"/>
      <c r="D198" s="236" t="s">
        <v>153</v>
      </c>
      <c r="E198" s="41"/>
      <c r="F198" s="243" t="s">
        <v>255</v>
      </c>
      <c r="G198" s="41"/>
      <c r="H198" s="41"/>
      <c r="I198" s="238"/>
      <c r="J198" s="238"/>
      <c r="K198" s="41"/>
      <c r="L198" s="41"/>
      <c r="M198" s="45"/>
      <c r="N198" s="239"/>
      <c r="O198" s="240"/>
      <c r="P198" s="92"/>
      <c r="Q198" s="92"/>
      <c r="R198" s="92"/>
      <c r="S198" s="92"/>
      <c r="T198" s="92"/>
      <c r="U198" s="92"/>
      <c r="V198" s="92"/>
      <c r="W198" s="92"/>
      <c r="X198" s="93"/>
      <c r="Y198" s="39"/>
      <c r="Z198" s="39"/>
      <c r="AA198" s="39"/>
      <c r="AB198" s="39"/>
      <c r="AC198" s="39"/>
      <c r="AD198" s="39"/>
      <c r="AE198" s="39"/>
      <c r="AT198" s="18" t="s">
        <v>153</v>
      </c>
      <c r="AU198" s="18" t="s">
        <v>87</v>
      </c>
    </row>
    <row r="199" spans="1:51" s="13" customFormat="1" ht="12">
      <c r="A199" s="13"/>
      <c r="B199" s="244"/>
      <c r="C199" s="245"/>
      <c r="D199" s="236" t="s">
        <v>256</v>
      </c>
      <c r="E199" s="246" t="s">
        <v>1</v>
      </c>
      <c r="F199" s="247" t="s">
        <v>257</v>
      </c>
      <c r="G199" s="245"/>
      <c r="H199" s="248">
        <v>36</v>
      </c>
      <c r="I199" s="249"/>
      <c r="J199" s="249"/>
      <c r="K199" s="245"/>
      <c r="L199" s="245"/>
      <c r="M199" s="250"/>
      <c r="N199" s="251"/>
      <c r="O199" s="252"/>
      <c r="P199" s="252"/>
      <c r="Q199" s="252"/>
      <c r="R199" s="252"/>
      <c r="S199" s="252"/>
      <c r="T199" s="252"/>
      <c r="U199" s="252"/>
      <c r="V199" s="252"/>
      <c r="W199" s="252"/>
      <c r="X199" s="253"/>
      <c r="Y199" s="13"/>
      <c r="Z199" s="13"/>
      <c r="AA199" s="13"/>
      <c r="AB199" s="13"/>
      <c r="AC199" s="13"/>
      <c r="AD199" s="13"/>
      <c r="AE199" s="13"/>
      <c r="AT199" s="254" t="s">
        <v>256</v>
      </c>
      <c r="AU199" s="254" t="s">
        <v>87</v>
      </c>
      <c r="AV199" s="13" t="s">
        <v>87</v>
      </c>
      <c r="AW199" s="13" t="s">
        <v>5</v>
      </c>
      <c r="AX199" s="13" t="s">
        <v>85</v>
      </c>
      <c r="AY199" s="254" t="s">
        <v>138</v>
      </c>
    </row>
    <row r="200" spans="1:65" s="2" customFormat="1" ht="33" customHeight="1">
      <c r="A200" s="39"/>
      <c r="B200" s="40"/>
      <c r="C200" s="222" t="s">
        <v>258</v>
      </c>
      <c r="D200" s="222" t="s">
        <v>140</v>
      </c>
      <c r="E200" s="223" t="s">
        <v>242</v>
      </c>
      <c r="F200" s="224" t="s">
        <v>243</v>
      </c>
      <c r="G200" s="225" t="s">
        <v>223</v>
      </c>
      <c r="H200" s="226">
        <v>43.23</v>
      </c>
      <c r="I200" s="227"/>
      <c r="J200" s="227"/>
      <c r="K200" s="228">
        <f>ROUND(P200*H200,2)</f>
        <v>0</v>
      </c>
      <c r="L200" s="224" t="s">
        <v>144</v>
      </c>
      <c r="M200" s="45"/>
      <c r="N200" s="229" t="s">
        <v>1</v>
      </c>
      <c r="O200" s="230" t="s">
        <v>40</v>
      </c>
      <c r="P200" s="231">
        <f>I200+J200</f>
        <v>0</v>
      </c>
      <c r="Q200" s="231">
        <f>ROUND(I200*H200,2)</f>
        <v>0</v>
      </c>
      <c r="R200" s="231">
        <f>ROUND(J200*H200,2)</f>
        <v>0</v>
      </c>
      <c r="S200" s="92"/>
      <c r="T200" s="232">
        <f>S200*H200</f>
        <v>0</v>
      </c>
      <c r="U200" s="232">
        <v>0</v>
      </c>
      <c r="V200" s="232">
        <f>U200*H200</f>
        <v>0</v>
      </c>
      <c r="W200" s="232">
        <v>0</v>
      </c>
      <c r="X200" s="233">
        <f>W200*H200</f>
        <v>0</v>
      </c>
      <c r="Y200" s="39"/>
      <c r="Z200" s="39"/>
      <c r="AA200" s="39"/>
      <c r="AB200" s="39"/>
      <c r="AC200" s="39"/>
      <c r="AD200" s="39"/>
      <c r="AE200" s="39"/>
      <c r="AR200" s="234" t="s">
        <v>145</v>
      </c>
      <c r="AT200" s="234" t="s">
        <v>140</v>
      </c>
      <c r="AU200" s="234" t="s">
        <v>87</v>
      </c>
      <c r="AY200" s="18" t="s">
        <v>138</v>
      </c>
      <c r="BE200" s="235">
        <f>IF(O200="základní",K200,0)</f>
        <v>0</v>
      </c>
      <c r="BF200" s="235">
        <f>IF(O200="snížená",K200,0)</f>
        <v>0</v>
      </c>
      <c r="BG200" s="235">
        <f>IF(O200="zákl. přenesená",K200,0)</f>
        <v>0</v>
      </c>
      <c r="BH200" s="235">
        <f>IF(O200="sníž. přenesená",K200,0)</f>
        <v>0</v>
      </c>
      <c r="BI200" s="235">
        <f>IF(O200="nulová",K200,0)</f>
        <v>0</v>
      </c>
      <c r="BJ200" s="18" t="s">
        <v>85</v>
      </c>
      <c r="BK200" s="235">
        <f>ROUND(P200*H200,2)</f>
        <v>0</v>
      </c>
      <c r="BL200" s="18" t="s">
        <v>145</v>
      </c>
      <c r="BM200" s="234" t="s">
        <v>259</v>
      </c>
    </row>
    <row r="201" spans="1:47" s="2" customFormat="1" ht="12">
      <c r="A201" s="39"/>
      <c r="B201" s="40"/>
      <c r="C201" s="41"/>
      <c r="D201" s="236" t="s">
        <v>147</v>
      </c>
      <c r="E201" s="41"/>
      <c r="F201" s="237" t="s">
        <v>245</v>
      </c>
      <c r="G201" s="41"/>
      <c r="H201" s="41"/>
      <c r="I201" s="238"/>
      <c r="J201" s="238"/>
      <c r="K201" s="41"/>
      <c r="L201" s="41"/>
      <c r="M201" s="45"/>
      <c r="N201" s="239"/>
      <c r="O201" s="240"/>
      <c r="P201" s="92"/>
      <c r="Q201" s="92"/>
      <c r="R201" s="92"/>
      <c r="S201" s="92"/>
      <c r="T201" s="92"/>
      <c r="U201" s="92"/>
      <c r="V201" s="92"/>
      <c r="W201" s="92"/>
      <c r="X201" s="93"/>
      <c r="Y201" s="39"/>
      <c r="Z201" s="39"/>
      <c r="AA201" s="39"/>
      <c r="AB201" s="39"/>
      <c r="AC201" s="39"/>
      <c r="AD201" s="39"/>
      <c r="AE201" s="39"/>
      <c r="AT201" s="18" t="s">
        <v>147</v>
      </c>
      <c r="AU201" s="18" t="s">
        <v>87</v>
      </c>
    </row>
    <row r="202" spans="1:47" s="2" customFormat="1" ht="12">
      <c r="A202" s="39"/>
      <c r="B202" s="40"/>
      <c r="C202" s="41"/>
      <c r="D202" s="241" t="s">
        <v>149</v>
      </c>
      <c r="E202" s="41"/>
      <c r="F202" s="242" t="s">
        <v>246</v>
      </c>
      <c r="G202" s="41"/>
      <c r="H202" s="41"/>
      <c r="I202" s="238"/>
      <c r="J202" s="238"/>
      <c r="K202" s="41"/>
      <c r="L202" s="41"/>
      <c r="M202" s="45"/>
      <c r="N202" s="239"/>
      <c r="O202" s="240"/>
      <c r="P202" s="92"/>
      <c r="Q202" s="92"/>
      <c r="R202" s="92"/>
      <c r="S202" s="92"/>
      <c r="T202" s="92"/>
      <c r="U202" s="92"/>
      <c r="V202" s="92"/>
      <c r="W202" s="92"/>
      <c r="X202" s="93"/>
      <c r="Y202" s="39"/>
      <c r="Z202" s="39"/>
      <c r="AA202" s="39"/>
      <c r="AB202" s="39"/>
      <c r="AC202" s="39"/>
      <c r="AD202" s="39"/>
      <c r="AE202" s="39"/>
      <c r="AT202" s="18" t="s">
        <v>149</v>
      </c>
      <c r="AU202" s="18" t="s">
        <v>87</v>
      </c>
    </row>
    <row r="203" spans="1:47" s="2" customFormat="1" ht="12">
      <c r="A203" s="39"/>
      <c r="B203" s="40"/>
      <c r="C203" s="41"/>
      <c r="D203" s="236" t="s">
        <v>151</v>
      </c>
      <c r="E203" s="41"/>
      <c r="F203" s="243" t="s">
        <v>247</v>
      </c>
      <c r="G203" s="41"/>
      <c r="H203" s="41"/>
      <c r="I203" s="238"/>
      <c r="J203" s="238"/>
      <c r="K203" s="41"/>
      <c r="L203" s="41"/>
      <c r="M203" s="45"/>
      <c r="N203" s="239"/>
      <c r="O203" s="240"/>
      <c r="P203" s="92"/>
      <c r="Q203" s="92"/>
      <c r="R203" s="92"/>
      <c r="S203" s="92"/>
      <c r="T203" s="92"/>
      <c r="U203" s="92"/>
      <c r="V203" s="92"/>
      <c r="W203" s="92"/>
      <c r="X203" s="93"/>
      <c r="Y203" s="39"/>
      <c r="Z203" s="39"/>
      <c r="AA203" s="39"/>
      <c r="AB203" s="39"/>
      <c r="AC203" s="39"/>
      <c r="AD203" s="39"/>
      <c r="AE203" s="39"/>
      <c r="AT203" s="18" t="s">
        <v>151</v>
      </c>
      <c r="AU203" s="18" t="s">
        <v>87</v>
      </c>
    </row>
    <row r="204" spans="1:47" s="2" customFormat="1" ht="12">
      <c r="A204" s="39"/>
      <c r="B204" s="40"/>
      <c r="C204" s="41"/>
      <c r="D204" s="236" t="s">
        <v>153</v>
      </c>
      <c r="E204" s="41"/>
      <c r="F204" s="243" t="s">
        <v>260</v>
      </c>
      <c r="G204" s="41"/>
      <c r="H204" s="41"/>
      <c r="I204" s="238"/>
      <c r="J204" s="238"/>
      <c r="K204" s="41"/>
      <c r="L204" s="41"/>
      <c r="M204" s="45"/>
      <c r="N204" s="239"/>
      <c r="O204" s="240"/>
      <c r="P204" s="92"/>
      <c r="Q204" s="92"/>
      <c r="R204" s="92"/>
      <c r="S204" s="92"/>
      <c r="T204" s="92"/>
      <c r="U204" s="92"/>
      <c r="V204" s="92"/>
      <c r="W204" s="92"/>
      <c r="X204" s="93"/>
      <c r="Y204" s="39"/>
      <c r="Z204" s="39"/>
      <c r="AA204" s="39"/>
      <c r="AB204" s="39"/>
      <c r="AC204" s="39"/>
      <c r="AD204" s="39"/>
      <c r="AE204" s="39"/>
      <c r="AT204" s="18" t="s">
        <v>153</v>
      </c>
      <c r="AU204" s="18" t="s">
        <v>87</v>
      </c>
    </row>
    <row r="205" spans="1:65" s="2" customFormat="1" ht="37.8" customHeight="1">
      <c r="A205" s="39"/>
      <c r="B205" s="40"/>
      <c r="C205" s="222" t="s">
        <v>261</v>
      </c>
      <c r="D205" s="222" t="s">
        <v>140</v>
      </c>
      <c r="E205" s="223" t="s">
        <v>250</v>
      </c>
      <c r="F205" s="224" t="s">
        <v>251</v>
      </c>
      <c r="G205" s="225" t="s">
        <v>223</v>
      </c>
      <c r="H205" s="226">
        <v>648.45</v>
      </c>
      <c r="I205" s="227"/>
      <c r="J205" s="227"/>
      <c r="K205" s="228">
        <f>ROUND(P205*H205,2)</f>
        <v>0</v>
      </c>
      <c r="L205" s="224" t="s">
        <v>144</v>
      </c>
      <c r="M205" s="45"/>
      <c r="N205" s="229" t="s">
        <v>1</v>
      </c>
      <c r="O205" s="230" t="s">
        <v>40</v>
      </c>
      <c r="P205" s="231">
        <f>I205+J205</f>
        <v>0</v>
      </c>
      <c r="Q205" s="231">
        <f>ROUND(I205*H205,2)</f>
        <v>0</v>
      </c>
      <c r="R205" s="231">
        <f>ROUND(J205*H205,2)</f>
        <v>0</v>
      </c>
      <c r="S205" s="92"/>
      <c r="T205" s="232">
        <f>S205*H205</f>
        <v>0</v>
      </c>
      <c r="U205" s="232">
        <v>0</v>
      </c>
      <c r="V205" s="232">
        <f>U205*H205</f>
        <v>0</v>
      </c>
      <c r="W205" s="232">
        <v>0</v>
      </c>
      <c r="X205" s="233">
        <f>W205*H205</f>
        <v>0</v>
      </c>
      <c r="Y205" s="39"/>
      <c r="Z205" s="39"/>
      <c r="AA205" s="39"/>
      <c r="AB205" s="39"/>
      <c r="AC205" s="39"/>
      <c r="AD205" s="39"/>
      <c r="AE205" s="39"/>
      <c r="AR205" s="234" t="s">
        <v>145</v>
      </c>
      <c r="AT205" s="234" t="s">
        <v>140</v>
      </c>
      <c r="AU205" s="234" t="s">
        <v>87</v>
      </c>
      <c r="AY205" s="18" t="s">
        <v>138</v>
      </c>
      <c r="BE205" s="235">
        <f>IF(O205="základní",K205,0)</f>
        <v>0</v>
      </c>
      <c r="BF205" s="235">
        <f>IF(O205="snížená",K205,0)</f>
        <v>0</v>
      </c>
      <c r="BG205" s="235">
        <f>IF(O205="zákl. přenesená",K205,0)</f>
        <v>0</v>
      </c>
      <c r="BH205" s="235">
        <f>IF(O205="sníž. přenesená",K205,0)</f>
        <v>0</v>
      </c>
      <c r="BI205" s="235">
        <f>IF(O205="nulová",K205,0)</f>
        <v>0</v>
      </c>
      <c r="BJ205" s="18" t="s">
        <v>85</v>
      </c>
      <c r="BK205" s="235">
        <f>ROUND(P205*H205,2)</f>
        <v>0</v>
      </c>
      <c r="BL205" s="18" t="s">
        <v>145</v>
      </c>
      <c r="BM205" s="234" t="s">
        <v>262</v>
      </c>
    </row>
    <row r="206" spans="1:47" s="2" customFormat="1" ht="12">
      <c r="A206" s="39"/>
      <c r="B206" s="40"/>
      <c r="C206" s="41"/>
      <c r="D206" s="236" t="s">
        <v>147</v>
      </c>
      <c r="E206" s="41"/>
      <c r="F206" s="237" t="s">
        <v>253</v>
      </c>
      <c r="G206" s="41"/>
      <c r="H206" s="41"/>
      <c r="I206" s="238"/>
      <c r="J206" s="238"/>
      <c r="K206" s="41"/>
      <c r="L206" s="41"/>
      <c r="M206" s="45"/>
      <c r="N206" s="239"/>
      <c r="O206" s="240"/>
      <c r="P206" s="92"/>
      <c r="Q206" s="92"/>
      <c r="R206" s="92"/>
      <c r="S206" s="92"/>
      <c r="T206" s="92"/>
      <c r="U206" s="92"/>
      <c r="V206" s="92"/>
      <c r="W206" s="92"/>
      <c r="X206" s="93"/>
      <c r="Y206" s="39"/>
      <c r="Z206" s="39"/>
      <c r="AA206" s="39"/>
      <c r="AB206" s="39"/>
      <c r="AC206" s="39"/>
      <c r="AD206" s="39"/>
      <c r="AE206" s="39"/>
      <c r="AT206" s="18" t="s">
        <v>147</v>
      </c>
      <c r="AU206" s="18" t="s">
        <v>87</v>
      </c>
    </row>
    <row r="207" spans="1:47" s="2" customFormat="1" ht="12">
      <c r="A207" s="39"/>
      <c r="B207" s="40"/>
      <c r="C207" s="41"/>
      <c r="D207" s="241" t="s">
        <v>149</v>
      </c>
      <c r="E207" s="41"/>
      <c r="F207" s="242" t="s">
        <v>254</v>
      </c>
      <c r="G207" s="41"/>
      <c r="H207" s="41"/>
      <c r="I207" s="238"/>
      <c r="J207" s="238"/>
      <c r="K207" s="41"/>
      <c r="L207" s="41"/>
      <c r="M207" s="45"/>
      <c r="N207" s="239"/>
      <c r="O207" s="240"/>
      <c r="P207" s="92"/>
      <c r="Q207" s="92"/>
      <c r="R207" s="92"/>
      <c r="S207" s="92"/>
      <c r="T207" s="92"/>
      <c r="U207" s="92"/>
      <c r="V207" s="92"/>
      <c r="W207" s="92"/>
      <c r="X207" s="93"/>
      <c r="Y207" s="39"/>
      <c r="Z207" s="39"/>
      <c r="AA207" s="39"/>
      <c r="AB207" s="39"/>
      <c r="AC207" s="39"/>
      <c r="AD207" s="39"/>
      <c r="AE207" s="39"/>
      <c r="AT207" s="18" t="s">
        <v>149</v>
      </c>
      <c r="AU207" s="18" t="s">
        <v>87</v>
      </c>
    </row>
    <row r="208" spans="1:47" s="2" customFormat="1" ht="12">
      <c r="A208" s="39"/>
      <c r="B208" s="40"/>
      <c r="C208" s="41"/>
      <c r="D208" s="236" t="s">
        <v>151</v>
      </c>
      <c r="E208" s="41"/>
      <c r="F208" s="243" t="s">
        <v>247</v>
      </c>
      <c r="G208" s="41"/>
      <c r="H208" s="41"/>
      <c r="I208" s="238"/>
      <c r="J208" s="238"/>
      <c r="K208" s="41"/>
      <c r="L208" s="41"/>
      <c r="M208" s="45"/>
      <c r="N208" s="239"/>
      <c r="O208" s="240"/>
      <c r="P208" s="92"/>
      <c r="Q208" s="92"/>
      <c r="R208" s="92"/>
      <c r="S208" s="92"/>
      <c r="T208" s="92"/>
      <c r="U208" s="92"/>
      <c r="V208" s="92"/>
      <c r="W208" s="92"/>
      <c r="X208" s="93"/>
      <c r="Y208" s="39"/>
      <c r="Z208" s="39"/>
      <c r="AA208" s="39"/>
      <c r="AB208" s="39"/>
      <c r="AC208" s="39"/>
      <c r="AD208" s="39"/>
      <c r="AE208" s="39"/>
      <c r="AT208" s="18" t="s">
        <v>151</v>
      </c>
      <c r="AU208" s="18" t="s">
        <v>87</v>
      </c>
    </row>
    <row r="209" spans="1:47" s="2" customFormat="1" ht="12">
      <c r="A209" s="39"/>
      <c r="B209" s="40"/>
      <c r="C209" s="41"/>
      <c r="D209" s="236" t="s">
        <v>153</v>
      </c>
      <c r="E209" s="41"/>
      <c r="F209" s="243" t="s">
        <v>263</v>
      </c>
      <c r="G209" s="41"/>
      <c r="H209" s="41"/>
      <c r="I209" s="238"/>
      <c r="J209" s="238"/>
      <c r="K209" s="41"/>
      <c r="L209" s="41"/>
      <c r="M209" s="45"/>
      <c r="N209" s="239"/>
      <c r="O209" s="240"/>
      <c r="P209" s="92"/>
      <c r="Q209" s="92"/>
      <c r="R209" s="92"/>
      <c r="S209" s="92"/>
      <c r="T209" s="92"/>
      <c r="U209" s="92"/>
      <c r="V209" s="92"/>
      <c r="W209" s="92"/>
      <c r="X209" s="93"/>
      <c r="Y209" s="39"/>
      <c r="Z209" s="39"/>
      <c r="AA209" s="39"/>
      <c r="AB209" s="39"/>
      <c r="AC209" s="39"/>
      <c r="AD209" s="39"/>
      <c r="AE209" s="39"/>
      <c r="AT209" s="18" t="s">
        <v>153</v>
      </c>
      <c r="AU209" s="18" t="s">
        <v>87</v>
      </c>
    </row>
    <row r="210" spans="1:51" s="13" customFormat="1" ht="12">
      <c r="A210" s="13"/>
      <c r="B210" s="244"/>
      <c r="C210" s="245"/>
      <c r="D210" s="236" t="s">
        <v>256</v>
      </c>
      <c r="E210" s="246" t="s">
        <v>1</v>
      </c>
      <c r="F210" s="247" t="s">
        <v>264</v>
      </c>
      <c r="G210" s="245"/>
      <c r="H210" s="248">
        <v>648.45</v>
      </c>
      <c r="I210" s="249"/>
      <c r="J210" s="249"/>
      <c r="K210" s="245"/>
      <c r="L210" s="245"/>
      <c r="M210" s="250"/>
      <c r="N210" s="251"/>
      <c r="O210" s="252"/>
      <c r="P210" s="252"/>
      <c r="Q210" s="252"/>
      <c r="R210" s="252"/>
      <c r="S210" s="252"/>
      <c r="T210" s="252"/>
      <c r="U210" s="252"/>
      <c r="V210" s="252"/>
      <c r="W210" s="252"/>
      <c r="X210" s="253"/>
      <c r="Y210" s="13"/>
      <c r="Z210" s="13"/>
      <c r="AA210" s="13"/>
      <c r="AB210" s="13"/>
      <c r="AC210" s="13"/>
      <c r="AD210" s="13"/>
      <c r="AE210" s="13"/>
      <c r="AT210" s="254" t="s">
        <v>256</v>
      </c>
      <c r="AU210" s="254" t="s">
        <v>87</v>
      </c>
      <c r="AV210" s="13" t="s">
        <v>87</v>
      </c>
      <c r="AW210" s="13" t="s">
        <v>5</v>
      </c>
      <c r="AX210" s="13" t="s">
        <v>85</v>
      </c>
      <c r="AY210" s="254" t="s">
        <v>138</v>
      </c>
    </row>
    <row r="211" spans="1:65" s="2" customFormat="1" ht="12">
      <c r="A211" s="39"/>
      <c r="B211" s="40"/>
      <c r="C211" s="222" t="s">
        <v>265</v>
      </c>
      <c r="D211" s="222" t="s">
        <v>140</v>
      </c>
      <c r="E211" s="223" t="s">
        <v>266</v>
      </c>
      <c r="F211" s="224" t="s">
        <v>267</v>
      </c>
      <c r="G211" s="225" t="s">
        <v>223</v>
      </c>
      <c r="H211" s="226">
        <v>43.23</v>
      </c>
      <c r="I211" s="227"/>
      <c r="J211" s="227"/>
      <c r="K211" s="228">
        <f>ROUND(P211*H211,2)</f>
        <v>0</v>
      </c>
      <c r="L211" s="224" t="s">
        <v>144</v>
      </c>
      <c r="M211" s="45"/>
      <c r="N211" s="229" t="s">
        <v>1</v>
      </c>
      <c r="O211" s="230" t="s">
        <v>40</v>
      </c>
      <c r="P211" s="231">
        <f>I211+J211</f>
        <v>0</v>
      </c>
      <c r="Q211" s="231">
        <f>ROUND(I211*H211,2)</f>
        <v>0</v>
      </c>
      <c r="R211" s="231">
        <f>ROUND(J211*H211,2)</f>
        <v>0</v>
      </c>
      <c r="S211" s="92"/>
      <c r="T211" s="232">
        <f>S211*H211</f>
        <v>0</v>
      </c>
      <c r="U211" s="232">
        <v>0</v>
      </c>
      <c r="V211" s="232">
        <f>U211*H211</f>
        <v>0</v>
      </c>
      <c r="W211" s="232">
        <v>0</v>
      </c>
      <c r="X211" s="233">
        <f>W211*H211</f>
        <v>0</v>
      </c>
      <c r="Y211" s="39"/>
      <c r="Z211" s="39"/>
      <c r="AA211" s="39"/>
      <c r="AB211" s="39"/>
      <c r="AC211" s="39"/>
      <c r="AD211" s="39"/>
      <c r="AE211" s="39"/>
      <c r="AR211" s="234" t="s">
        <v>145</v>
      </c>
      <c r="AT211" s="234" t="s">
        <v>140</v>
      </c>
      <c r="AU211" s="234" t="s">
        <v>87</v>
      </c>
      <c r="AY211" s="18" t="s">
        <v>138</v>
      </c>
      <c r="BE211" s="235">
        <f>IF(O211="základní",K211,0)</f>
        <v>0</v>
      </c>
      <c r="BF211" s="235">
        <f>IF(O211="snížená",K211,0)</f>
        <v>0</v>
      </c>
      <c r="BG211" s="235">
        <f>IF(O211="zákl. přenesená",K211,0)</f>
        <v>0</v>
      </c>
      <c r="BH211" s="235">
        <f>IF(O211="sníž. přenesená",K211,0)</f>
        <v>0</v>
      </c>
      <c r="BI211" s="235">
        <f>IF(O211="nulová",K211,0)</f>
        <v>0</v>
      </c>
      <c r="BJ211" s="18" t="s">
        <v>85</v>
      </c>
      <c r="BK211" s="235">
        <f>ROUND(P211*H211,2)</f>
        <v>0</v>
      </c>
      <c r="BL211" s="18" t="s">
        <v>145</v>
      </c>
      <c r="BM211" s="234" t="s">
        <v>268</v>
      </c>
    </row>
    <row r="212" spans="1:47" s="2" customFormat="1" ht="12">
      <c r="A212" s="39"/>
      <c r="B212" s="40"/>
      <c r="C212" s="41"/>
      <c r="D212" s="236" t="s">
        <v>147</v>
      </c>
      <c r="E212" s="41"/>
      <c r="F212" s="237" t="s">
        <v>269</v>
      </c>
      <c r="G212" s="41"/>
      <c r="H212" s="41"/>
      <c r="I212" s="238"/>
      <c r="J212" s="238"/>
      <c r="K212" s="41"/>
      <c r="L212" s="41"/>
      <c r="M212" s="45"/>
      <c r="N212" s="239"/>
      <c r="O212" s="240"/>
      <c r="P212" s="92"/>
      <c r="Q212" s="92"/>
      <c r="R212" s="92"/>
      <c r="S212" s="92"/>
      <c r="T212" s="92"/>
      <c r="U212" s="92"/>
      <c r="V212" s="92"/>
      <c r="W212" s="92"/>
      <c r="X212" s="93"/>
      <c r="Y212" s="39"/>
      <c r="Z212" s="39"/>
      <c r="AA212" s="39"/>
      <c r="AB212" s="39"/>
      <c r="AC212" s="39"/>
      <c r="AD212" s="39"/>
      <c r="AE212" s="39"/>
      <c r="AT212" s="18" t="s">
        <v>147</v>
      </c>
      <c r="AU212" s="18" t="s">
        <v>87</v>
      </c>
    </row>
    <row r="213" spans="1:47" s="2" customFormat="1" ht="12">
      <c r="A213" s="39"/>
      <c r="B213" s="40"/>
      <c r="C213" s="41"/>
      <c r="D213" s="241" t="s">
        <v>149</v>
      </c>
      <c r="E213" s="41"/>
      <c r="F213" s="242" t="s">
        <v>270</v>
      </c>
      <c r="G213" s="41"/>
      <c r="H213" s="41"/>
      <c r="I213" s="238"/>
      <c r="J213" s="238"/>
      <c r="K213" s="41"/>
      <c r="L213" s="41"/>
      <c r="M213" s="45"/>
      <c r="N213" s="239"/>
      <c r="O213" s="240"/>
      <c r="P213" s="92"/>
      <c r="Q213" s="92"/>
      <c r="R213" s="92"/>
      <c r="S213" s="92"/>
      <c r="T213" s="92"/>
      <c r="U213" s="92"/>
      <c r="V213" s="92"/>
      <c r="W213" s="92"/>
      <c r="X213" s="93"/>
      <c r="Y213" s="39"/>
      <c r="Z213" s="39"/>
      <c r="AA213" s="39"/>
      <c r="AB213" s="39"/>
      <c r="AC213" s="39"/>
      <c r="AD213" s="39"/>
      <c r="AE213" s="39"/>
      <c r="AT213" s="18" t="s">
        <v>149</v>
      </c>
      <c r="AU213" s="18" t="s">
        <v>87</v>
      </c>
    </row>
    <row r="214" spans="1:47" s="2" customFormat="1" ht="12">
      <c r="A214" s="39"/>
      <c r="B214" s="40"/>
      <c r="C214" s="41"/>
      <c r="D214" s="236" t="s">
        <v>153</v>
      </c>
      <c r="E214" s="41"/>
      <c r="F214" s="243" t="s">
        <v>271</v>
      </c>
      <c r="G214" s="41"/>
      <c r="H214" s="41"/>
      <c r="I214" s="238"/>
      <c r="J214" s="238"/>
      <c r="K214" s="41"/>
      <c r="L214" s="41"/>
      <c r="M214" s="45"/>
      <c r="N214" s="239"/>
      <c r="O214" s="240"/>
      <c r="P214" s="92"/>
      <c r="Q214" s="92"/>
      <c r="R214" s="92"/>
      <c r="S214" s="92"/>
      <c r="T214" s="92"/>
      <c r="U214" s="92"/>
      <c r="V214" s="92"/>
      <c r="W214" s="92"/>
      <c r="X214" s="93"/>
      <c r="Y214" s="39"/>
      <c r="Z214" s="39"/>
      <c r="AA214" s="39"/>
      <c r="AB214" s="39"/>
      <c r="AC214" s="39"/>
      <c r="AD214" s="39"/>
      <c r="AE214" s="39"/>
      <c r="AT214" s="18" t="s">
        <v>153</v>
      </c>
      <c r="AU214" s="18" t="s">
        <v>87</v>
      </c>
    </row>
    <row r="215" spans="1:51" s="13" customFormat="1" ht="12">
      <c r="A215" s="13"/>
      <c r="B215" s="244"/>
      <c r="C215" s="245"/>
      <c r="D215" s="236" t="s">
        <v>256</v>
      </c>
      <c r="E215" s="246" t="s">
        <v>1</v>
      </c>
      <c r="F215" s="247" t="s">
        <v>272</v>
      </c>
      <c r="G215" s="245"/>
      <c r="H215" s="248">
        <v>43.23</v>
      </c>
      <c r="I215" s="249"/>
      <c r="J215" s="249"/>
      <c r="K215" s="245"/>
      <c r="L215" s="245"/>
      <c r="M215" s="250"/>
      <c r="N215" s="251"/>
      <c r="O215" s="252"/>
      <c r="P215" s="252"/>
      <c r="Q215" s="252"/>
      <c r="R215" s="252"/>
      <c r="S215" s="252"/>
      <c r="T215" s="252"/>
      <c r="U215" s="252"/>
      <c r="V215" s="252"/>
      <c r="W215" s="252"/>
      <c r="X215" s="253"/>
      <c r="Y215" s="13"/>
      <c r="Z215" s="13"/>
      <c r="AA215" s="13"/>
      <c r="AB215" s="13"/>
      <c r="AC215" s="13"/>
      <c r="AD215" s="13"/>
      <c r="AE215" s="13"/>
      <c r="AT215" s="254" t="s">
        <v>256</v>
      </c>
      <c r="AU215" s="254" t="s">
        <v>87</v>
      </c>
      <c r="AV215" s="13" t="s">
        <v>87</v>
      </c>
      <c r="AW215" s="13" t="s">
        <v>5</v>
      </c>
      <c r="AX215" s="13" t="s">
        <v>85</v>
      </c>
      <c r="AY215" s="254" t="s">
        <v>138</v>
      </c>
    </row>
    <row r="216" spans="1:65" s="2" customFormat="1" ht="24.15" customHeight="1">
      <c r="A216" s="39"/>
      <c r="B216" s="40"/>
      <c r="C216" s="222" t="s">
        <v>273</v>
      </c>
      <c r="D216" s="222" t="s">
        <v>140</v>
      </c>
      <c r="E216" s="223" t="s">
        <v>274</v>
      </c>
      <c r="F216" s="224" t="s">
        <v>275</v>
      </c>
      <c r="G216" s="225" t="s">
        <v>276</v>
      </c>
      <c r="H216" s="226">
        <v>4.56</v>
      </c>
      <c r="I216" s="227"/>
      <c r="J216" s="227"/>
      <c r="K216" s="228">
        <f>ROUND(P216*H216,2)</f>
        <v>0</v>
      </c>
      <c r="L216" s="224" t="s">
        <v>144</v>
      </c>
      <c r="M216" s="45"/>
      <c r="N216" s="229" t="s">
        <v>1</v>
      </c>
      <c r="O216" s="230" t="s">
        <v>40</v>
      </c>
      <c r="P216" s="231">
        <f>I216+J216</f>
        <v>0</v>
      </c>
      <c r="Q216" s="231">
        <f>ROUND(I216*H216,2)</f>
        <v>0</v>
      </c>
      <c r="R216" s="231">
        <f>ROUND(J216*H216,2)</f>
        <v>0</v>
      </c>
      <c r="S216" s="92"/>
      <c r="T216" s="232">
        <f>S216*H216</f>
        <v>0</v>
      </c>
      <c r="U216" s="232">
        <v>0</v>
      </c>
      <c r="V216" s="232">
        <f>U216*H216</f>
        <v>0</v>
      </c>
      <c r="W216" s="232">
        <v>0</v>
      </c>
      <c r="X216" s="233">
        <f>W216*H216</f>
        <v>0</v>
      </c>
      <c r="Y216" s="39"/>
      <c r="Z216" s="39"/>
      <c r="AA216" s="39"/>
      <c r="AB216" s="39"/>
      <c r="AC216" s="39"/>
      <c r="AD216" s="39"/>
      <c r="AE216" s="39"/>
      <c r="AR216" s="234" t="s">
        <v>145</v>
      </c>
      <c r="AT216" s="234" t="s">
        <v>140</v>
      </c>
      <c r="AU216" s="234" t="s">
        <v>87</v>
      </c>
      <c r="AY216" s="18" t="s">
        <v>138</v>
      </c>
      <c r="BE216" s="235">
        <f>IF(O216="základní",K216,0)</f>
        <v>0</v>
      </c>
      <c r="BF216" s="235">
        <f>IF(O216="snížená",K216,0)</f>
        <v>0</v>
      </c>
      <c r="BG216" s="235">
        <f>IF(O216="zákl. přenesená",K216,0)</f>
        <v>0</v>
      </c>
      <c r="BH216" s="235">
        <f>IF(O216="sníž. přenesená",K216,0)</f>
        <v>0</v>
      </c>
      <c r="BI216" s="235">
        <f>IF(O216="nulová",K216,0)</f>
        <v>0</v>
      </c>
      <c r="BJ216" s="18" t="s">
        <v>85</v>
      </c>
      <c r="BK216" s="235">
        <f>ROUND(P216*H216,2)</f>
        <v>0</v>
      </c>
      <c r="BL216" s="18" t="s">
        <v>145</v>
      </c>
      <c r="BM216" s="234" t="s">
        <v>277</v>
      </c>
    </row>
    <row r="217" spans="1:47" s="2" customFormat="1" ht="12">
      <c r="A217" s="39"/>
      <c r="B217" s="40"/>
      <c r="C217" s="41"/>
      <c r="D217" s="236" t="s">
        <v>147</v>
      </c>
      <c r="E217" s="41"/>
      <c r="F217" s="237" t="s">
        <v>278</v>
      </c>
      <c r="G217" s="41"/>
      <c r="H217" s="41"/>
      <c r="I217" s="238"/>
      <c r="J217" s="238"/>
      <c r="K217" s="41"/>
      <c r="L217" s="41"/>
      <c r="M217" s="45"/>
      <c r="N217" s="239"/>
      <c r="O217" s="240"/>
      <c r="P217" s="92"/>
      <c r="Q217" s="92"/>
      <c r="R217" s="92"/>
      <c r="S217" s="92"/>
      <c r="T217" s="92"/>
      <c r="U217" s="92"/>
      <c r="V217" s="92"/>
      <c r="W217" s="92"/>
      <c r="X217" s="93"/>
      <c r="Y217" s="39"/>
      <c r="Z217" s="39"/>
      <c r="AA217" s="39"/>
      <c r="AB217" s="39"/>
      <c r="AC217" s="39"/>
      <c r="AD217" s="39"/>
      <c r="AE217" s="39"/>
      <c r="AT217" s="18" t="s">
        <v>147</v>
      </c>
      <c r="AU217" s="18" t="s">
        <v>87</v>
      </c>
    </row>
    <row r="218" spans="1:47" s="2" customFormat="1" ht="12">
      <c r="A218" s="39"/>
      <c r="B218" s="40"/>
      <c r="C218" s="41"/>
      <c r="D218" s="241" t="s">
        <v>149</v>
      </c>
      <c r="E218" s="41"/>
      <c r="F218" s="242" t="s">
        <v>279</v>
      </c>
      <c r="G218" s="41"/>
      <c r="H218" s="41"/>
      <c r="I218" s="238"/>
      <c r="J218" s="238"/>
      <c r="K218" s="41"/>
      <c r="L218" s="41"/>
      <c r="M218" s="45"/>
      <c r="N218" s="239"/>
      <c r="O218" s="240"/>
      <c r="P218" s="92"/>
      <c r="Q218" s="92"/>
      <c r="R218" s="92"/>
      <c r="S218" s="92"/>
      <c r="T218" s="92"/>
      <c r="U218" s="92"/>
      <c r="V218" s="92"/>
      <c r="W218" s="92"/>
      <c r="X218" s="93"/>
      <c r="Y218" s="39"/>
      <c r="Z218" s="39"/>
      <c r="AA218" s="39"/>
      <c r="AB218" s="39"/>
      <c r="AC218" s="39"/>
      <c r="AD218" s="39"/>
      <c r="AE218" s="39"/>
      <c r="AT218" s="18" t="s">
        <v>149</v>
      </c>
      <c r="AU218" s="18" t="s">
        <v>87</v>
      </c>
    </row>
    <row r="219" spans="1:47" s="2" customFormat="1" ht="12">
      <c r="A219" s="39"/>
      <c r="B219" s="40"/>
      <c r="C219" s="41"/>
      <c r="D219" s="236" t="s">
        <v>151</v>
      </c>
      <c r="E219" s="41"/>
      <c r="F219" s="243" t="s">
        <v>280</v>
      </c>
      <c r="G219" s="41"/>
      <c r="H219" s="41"/>
      <c r="I219" s="238"/>
      <c r="J219" s="238"/>
      <c r="K219" s="41"/>
      <c r="L219" s="41"/>
      <c r="M219" s="45"/>
      <c r="N219" s="239"/>
      <c r="O219" s="240"/>
      <c r="P219" s="92"/>
      <c r="Q219" s="92"/>
      <c r="R219" s="92"/>
      <c r="S219" s="92"/>
      <c r="T219" s="92"/>
      <c r="U219" s="92"/>
      <c r="V219" s="92"/>
      <c r="W219" s="92"/>
      <c r="X219" s="93"/>
      <c r="Y219" s="39"/>
      <c r="Z219" s="39"/>
      <c r="AA219" s="39"/>
      <c r="AB219" s="39"/>
      <c r="AC219" s="39"/>
      <c r="AD219" s="39"/>
      <c r="AE219" s="39"/>
      <c r="AT219" s="18" t="s">
        <v>151</v>
      </c>
      <c r="AU219" s="18" t="s">
        <v>87</v>
      </c>
    </row>
    <row r="220" spans="1:51" s="13" customFormat="1" ht="12">
      <c r="A220" s="13"/>
      <c r="B220" s="244"/>
      <c r="C220" s="245"/>
      <c r="D220" s="236" t="s">
        <v>256</v>
      </c>
      <c r="E220" s="246" t="s">
        <v>1</v>
      </c>
      <c r="F220" s="247" t="s">
        <v>281</v>
      </c>
      <c r="G220" s="245"/>
      <c r="H220" s="248">
        <v>4.56</v>
      </c>
      <c r="I220" s="249"/>
      <c r="J220" s="249"/>
      <c r="K220" s="245"/>
      <c r="L220" s="245"/>
      <c r="M220" s="250"/>
      <c r="N220" s="251"/>
      <c r="O220" s="252"/>
      <c r="P220" s="252"/>
      <c r="Q220" s="252"/>
      <c r="R220" s="252"/>
      <c r="S220" s="252"/>
      <c r="T220" s="252"/>
      <c r="U220" s="252"/>
      <c r="V220" s="252"/>
      <c r="W220" s="252"/>
      <c r="X220" s="253"/>
      <c r="Y220" s="13"/>
      <c r="Z220" s="13"/>
      <c r="AA220" s="13"/>
      <c r="AB220" s="13"/>
      <c r="AC220" s="13"/>
      <c r="AD220" s="13"/>
      <c r="AE220" s="13"/>
      <c r="AT220" s="254" t="s">
        <v>256</v>
      </c>
      <c r="AU220" s="254" t="s">
        <v>87</v>
      </c>
      <c r="AV220" s="13" t="s">
        <v>87</v>
      </c>
      <c r="AW220" s="13" t="s">
        <v>5</v>
      </c>
      <c r="AX220" s="13" t="s">
        <v>85</v>
      </c>
      <c r="AY220" s="254" t="s">
        <v>138</v>
      </c>
    </row>
    <row r="221" spans="1:65" s="2" customFormat="1" ht="24.15" customHeight="1">
      <c r="A221" s="39"/>
      <c r="B221" s="40"/>
      <c r="C221" s="222" t="s">
        <v>8</v>
      </c>
      <c r="D221" s="222" t="s">
        <v>140</v>
      </c>
      <c r="E221" s="223" t="s">
        <v>282</v>
      </c>
      <c r="F221" s="224" t="s">
        <v>283</v>
      </c>
      <c r="G221" s="225" t="s">
        <v>223</v>
      </c>
      <c r="H221" s="226">
        <v>6.6</v>
      </c>
      <c r="I221" s="227"/>
      <c r="J221" s="227"/>
      <c r="K221" s="228">
        <f>ROUND(P221*H221,2)</f>
        <v>0</v>
      </c>
      <c r="L221" s="224" t="s">
        <v>144</v>
      </c>
      <c r="M221" s="45"/>
      <c r="N221" s="229" t="s">
        <v>1</v>
      </c>
      <c r="O221" s="230" t="s">
        <v>40</v>
      </c>
      <c r="P221" s="231">
        <f>I221+J221</f>
        <v>0</v>
      </c>
      <c r="Q221" s="231">
        <f>ROUND(I221*H221,2)</f>
        <v>0</v>
      </c>
      <c r="R221" s="231">
        <f>ROUND(J221*H221,2)</f>
        <v>0</v>
      </c>
      <c r="S221" s="92"/>
      <c r="T221" s="232">
        <f>S221*H221</f>
        <v>0</v>
      </c>
      <c r="U221" s="232">
        <v>0</v>
      </c>
      <c r="V221" s="232">
        <f>U221*H221</f>
        <v>0</v>
      </c>
      <c r="W221" s="232">
        <v>0</v>
      </c>
      <c r="X221" s="233">
        <f>W221*H221</f>
        <v>0</v>
      </c>
      <c r="Y221" s="39"/>
      <c r="Z221" s="39"/>
      <c r="AA221" s="39"/>
      <c r="AB221" s="39"/>
      <c r="AC221" s="39"/>
      <c r="AD221" s="39"/>
      <c r="AE221" s="39"/>
      <c r="AR221" s="234" t="s">
        <v>145</v>
      </c>
      <c r="AT221" s="234" t="s">
        <v>140</v>
      </c>
      <c r="AU221" s="234" t="s">
        <v>87</v>
      </c>
      <c r="AY221" s="18" t="s">
        <v>138</v>
      </c>
      <c r="BE221" s="235">
        <f>IF(O221="základní",K221,0)</f>
        <v>0</v>
      </c>
      <c r="BF221" s="235">
        <f>IF(O221="snížená",K221,0)</f>
        <v>0</v>
      </c>
      <c r="BG221" s="235">
        <f>IF(O221="zákl. přenesená",K221,0)</f>
        <v>0</v>
      </c>
      <c r="BH221" s="235">
        <f>IF(O221="sníž. přenesená",K221,0)</f>
        <v>0</v>
      </c>
      <c r="BI221" s="235">
        <f>IF(O221="nulová",K221,0)</f>
        <v>0</v>
      </c>
      <c r="BJ221" s="18" t="s">
        <v>85</v>
      </c>
      <c r="BK221" s="235">
        <f>ROUND(P221*H221,2)</f>
        <v>0</v>
      </c>
      <c r="BL221" s="18" t="s">
        <v>145</v>
      </c>
      <c r="BM221" s="234" t="s">
        <v>284</v>
      </c>
    </row>
    <row r="222" spans="1:47" s="2" customFormat="1" ht="12">
      <c r="A222" s="39"/>
      <c r="B222" s="40"/>
      <c r="C222" s="41"/>
      <c r="D222" s="236" t="s">
        <v>147</v>
      </c>
      <c r="E222" s="41"/>
      <c r="F222" s="237" t="s">
        <v>285</v>
      </c>
      <c r="G222" s="41"/>
      <c r="H222" s="41"/>
      <c r="I222" s="238"/>
      <c r="J222" s="238"/>
      <c r="K222" s="41"/>
      <c r="L222" s="41"/>
      <c r="M222" s="45"/>
      <c r="N222" s="239"/>
      <c r="O222" s="240"/>
      <c r="P222" s="92"/>
      <c r="Q222" s="92"/>
      <c r="R222" s="92"/>
      <c r="S222" s="92"/>
      <c r="T222" s="92"/>
      <c r="U222" s="92"/>
      <c r="V222" s="92"/>
      <c r="W222" s="92"/>
      <c r="X222" s="93"/>
      <c r="Y222" s="39"/>
      <c r="Z222" s="39"/>
      <c r="AA222" s="39"/>
      <c r="AB222" s="39"/>
      <c r="AC222" s="39"/>
      <c r="AD222" s="39"/>
      <c r="AE222" s="39"/>
      <c r="AT222" s="18" t="s">
        <v>147</v>
      </c>
      <c r="AU222" s="18" t="s">
        <v>87</v>
      </c>
    </row>
    <row r="223" spans="1:47" s="2" customFormat="1" ht="12">
      <c r="A223" s="39"/>
      <c r="B223" s="40"/>
      <c r="C223" s="41"/>
      <c r="D223" s="241" t="s">
        <v>149</v>
      </c>
      <c r="E223" s="41"/>
      <c r="F223" s="242" t="s">
        <v>286</v>
      </c>
      <c r="G223" s="41"/>
      <c r="H223" s="41"/>
      <c r="I223" s="238"/>
      <c r="J223" s="238"/>
      <c r="K223" s="41"/>
      <c r="L223" s="41"/>
      <c r="M223" s="45"/>
      <c r="N223" s="239"/>
      <c r="O223" s="240"/>
      <c r="P223" s="92"/>
      <c r="Q223" s="92"/>
      <c r="R223" s="92"/>
      <c r="S223" s="92"/>
      <c r="T223" s="92"/>
      <c r="U223" s="92"/>
      <c r="V223" s="92"/>
      <c r="W223" s="92"/>
      <c r="X223" s="93"/>
      <c r="Y223" s="39"/>
      <c r="Z223" s="39"/>
      <c r="AA223" s="39"/>
      <c r="AB223" s="39"/>
      <c r="AC223" s="39"/>
      <c r="AD223" s="39"/>
      <c r="AE223" s="39"/>
      <c r="AT223" s="18" t="s">
        <v>149</v>
      </c>
      <c r="AU223" s="18" t="s">
        <v>87</v>
      </c>
    </row>
    <row r="224" spans="1:47" s="2" customFormat="1" ht="12">
      <c r="A224" s="39"/>
      <c r="B224" s="40"/>
      <c r="C224" s="41"/>
      <c r="D224" s="236" t="s">
        <v>151</v>
      </c>
      <c r="E224" s="41"/>
      <c r="F224" s="243" t="s">
        <v>287</v>
      </c>
      <c r="G224" s="41"/>
      <c r="H224" s="41"/>
      <c r="I224" s="238"/>
      <c r="J224" s="238"/>
      <c r="K224" s="41"/>
      <c r="L224" s="41"/>
      <c r="M224" s="45"/>
      <c r="N224" s="239"/>
      <c r="O224" s="240"/>
      <c r="P224" s="92"/>
      <c r="Q224" s="92"/>
      <c r="R224" s="92"/>
      <c r="S224" s="92"/>
      <c r="T224" s="92"/>
      <c r="U224" s="92"/>
      <c r="V224" s="92"/>
      <c r="W224" s="92"/>
      <c r="X224" s="93"/>
      <c r="Y224" s="39"/>
      <c r="Z224" s="39"/>
      <c r="AA224" s="39"/>
      <c r="AB224" s="39"/>
      <c r="AC224" s="39"/>
      <c r="AD224" s="39"/>
      <c r="AE224" s="39"/>
      <c r="AT224" s="18" t="s">
        <v>151</v>
      </c>
      <c r="AU224" s="18" t="s">
        <v>87</v>
      </c>
    </row>
    <row r="225" spans="1:47" s="2" customFormat="1" ht="12">
      <c r="A225" s="39"/>
      <c r="B225" s="40"/>
      <c r="C225" s="41"/>
      <c r="D225" s="236" t="s">
        <v>153</v>
      </c>
      <c r="E225" s="41"/>
      <c r="F225" s="243" t="s">
        <v>288</v>
      </c>
      <c r="G225" s="41"/>
      <c r="H225" s="41"/>
      <c r="I225" s="238"/>
      <c r="J225" s="238"/>
      <c r="K225" s="41"/>
      <c r="L225" s="41"/>
      <c r="M225" s="45"/>
      <c r="N225" s="239"/>
      <c r="O225" s="240"/>
      <c r="P225" s="92"/>
      <c r="Q225" s="92"/>
      <c r="R225" s="92"/>
      <c r="S225" s="92"/>
      <c r="T225" s="92"/>
      <c r="U225" s="92"/>
      <c r="V225" s="92"/>
      <c r="W225" s="92"/>
      <c r="X225" s="93"/>
      <c r="Y225" s="39"/>
      <c r="Z225" s="39"/>
      <c r="AA225" s="39"/>
      <c r="AB225" s="39"/>
      <c r="AC225" s="39"/>
      <c r="AD225" s="39"/>
      <c r="AE225" s="39"/>
      <c r="AT225" s="18" t="s">
        <v>153</v>
      </c>
      <c r="AU225" s="18" t="s">
        <v>87</v>
      </c>
    </row>
    <row r="226" spans="1:65" s="2" customFormat="1" ht="24.15" customHeight="1">
      <c r="A226" s="39"/>
      <c r="B226" s="40"/>
      <c r="C226" s="222" t="s">
        <v>289</v>
      </c>
      <c r="D226" s="222" t="s">
        <v>140</v>
      </c>
      <c r="E226" s="223" t="s">
        <v>290</v>
      </c>
      <c r="F226" s="224" t="s">
        <v>291</v>
      </c>
      <c r="G226" s="225" t="s">
        <v>223</v>
      </c>
      <c r="H226" s="226">
        <v>2.4</v>
      </c>
      <c r="I226" s="227"/>
      <c r="J226" s="227"/>
      <c r="K226" s="228">
        <f>ROUND(P226*H226,2)</f>
        <v>0</v>
      </c>
      <c r="L226" s="224" t="s">
        <v>144</v>
      </c>
      <c r="M226" s="45"/>
      <c r="N226" s="229" t="s">
        <v>1</v>
      </c>
      <c r="O226" s="230" t="s">
        <v>40</v>
      </c>
      <c r="P226" s="231">
        <f>I226+J226</f>
        <v>0</v>
      </c>
      <c r="Q226" s="231">
        <f>ROUND(I226*H226,2)</f>
        <v>0</v>
      </c>
      <c r="R226" s="231">
        <f>ROUND(J226*H226,2)</f>
        <v>0</v>
      </c>
      <c r="S226" s="92"/>
      <c r="T226" s="232">
        <f>S226*H226</f>
        <v>0</v>
      </c>
      <c r="U226" s="232">
        <v>0</v>
      </c>
      <c r="V226" s="232">
        <f>U226*H226</f>
        <v>0</v>
      </c>
      <c r="W226" s="232">
        <v>0</v>
      </c>
      <c r="X226" s="233">
        <f>W226*H226</f>
        <v>0</v>
      </c>
      <c r="Y226" s="39"/>
      <c r="Z226" s="39"/>
      <c r="AA226" s="39"/>
      <c r="AB226" s="39"/>
      <c r="AC226" s="39"/>
      <c r="AD226" s="39"/>
      <c r="AE226" s="39"/>
      <c r="AR226" s="234" t="s">
        <v>145</v>
      </c>
      <c r="AT226" s="234" t="s">
        <v>140</v>
      </c>
      <c r="AU226" s="234" t="s">
        <v>87</v>
      </c>
      <c r="AY226" s="18" t="s">
        <v>138</v>
      </c>
      <c r="BE226" s="235">
        <f>IF(O226="základní",K226,0)</f>
        <v>0</v>
      </c>
      <c r="BF226" s="235">
        <f>IF(O226="snížená",K226,0)</f>
        <v>0</v>
      </c>
      <c r="BG226" s="235">
        <f>IF(O226="zákl. přenesená",K226,0)</f>
        <v>0</v>
      </c>
      <c r="BH226" s="235">
        <f>IF(O226="sníž. přenesená",K226,0)</f>
        <v>0</v>
      </c>
      <c r="BI226" s="235">
        <f>IF(O226="nulová",K226,0)</f>
        <v>0</v>
      </c>
      <c r="BJ226" s="18" t="s">
        <v>85</v>
      </c>
      <c r="BK226" s="235">
        <f>ROUND(P226*H226,2)</f>
        <v>0</v>
      </c>
      <c r="BL226" s="18" t="s">
        <v>145</v>
      </c>
      <c r="BM226" s="234" t="s">
        <v>292</v>
      </c>
    </row>
    <row r="227" spans="1:47" s="2" customFormat="1" ht="12">
      <c r="A227" s="39"/>
      <c r="B227" s="40"/>
      <c r="C227" s="41"/>
      <c r="D227" s="236" t="s">
        <v>147</v>
      </c>
      <c r="E227" s="41"/>
      <c r="F227" s="237" t="s">
        <v>293</v>
      </c>
      <c r="G227" s="41"/>
      <c r="H227" s="41"/>
      <c r="I227" s="238"/>
      <c r="J227" s="238"/>
      <c r="K227" s="41"/>
      <c r="L227" s="41"/>
      <c r="M227" s="45"/>
      <c r="N227" s="239"/>
      <c r="O227" s="240"/>
      <c r="P227" s="92"/>
      <c r="Q227" s="92"/>
      <c r="R227" s="92"/>
      <c r="S227" s="92"/>
      <c r="T227" s="92"/>
      <c r="U227" s="92"/>
      <c r="V227" s="92"/>
      <c r="W227" s="92"/>
      <c r="X227" s="93"/>
      <c r="Y227" s="39"/>
      <c r="Z227" s="39"/>
      <c r="AA227" s="39"/>
      <c r="AB227" s="39"/>
      <c r="AC227" s="39"/>
      <c r="AD227" s="39"/>
      <c r="AE227" s="39"/>
      <c r="AT227" s="18" t="s">
        <v>147</v>
      </c>
      <c r="AU227" s="18" t="s">
        <v>87</v>
      </c>
    </row>
    <row r="228" spans="1:47" s="2" customFormat="1" ht="12">
      <c r="A228" s="39"/>
      <c r="B228" s="40"/>
      <c r="C228" s="41"/>
      <c r="D228" s="241" t="s">
        <v>149</v>
      </c>
      <c r="E228" s="41"/>
      <c r="F228" s="242" t="s">
        <v>294</v>
      </c>
      <c r="G228" s="41"/>
      <c r="H228" s="41"/>
      <c r="I228" s="238"/>
      <c r="J228" s="238"/>
      <c r="K228" s="41"/>
      <c r="L228" s="41"/>
      <c r="M228" s="45"/>
      <c r="N228" s="239"/>
      <c r="O228" s="240"/>
      <c r="P228" s="92"/>
      <c r="Q228" s="92"/>
      <c r="R228" s="92"/>
      <c r="S228" s="92"/>
      <c r="T228" s="92"/>
      <c r="U228" s="92"/>
      <c r="V228" s="92"/>
      <c r="W228" s="92"/>
      <c r="X228" s="93"/>
      <c r="Y228" s="39"/>
      <c r="Z228" s="39"/>
      <c r="AA228" s="39"/>
      <c r="AB228" s="39"/>
      <c r="AC228" s="39"/>
      <c r="AD228" s="39"/>
      <c r="AE228" s="39"/>
      <c r="AT228" s="18" t="s">
        <v>149</v>
      </c>
      <c r="AU228" s="18" t="s">
        <v>87</v>
      </c>
    </row>
    <row r="229" spans="1:47" s="2" customFormat="1" ht="12">
      <c r="A229" s="39"/>
      <c r="B229" s="40"/>
      <c r="C229" s="41"/>
      <c r="D229" s="236" t="s">
        <v>151</v>
      </c>
      <c r="E229" s="41"/>
      <c r="F229" s="243" t="s">
        <v>295</v>
      </c>
      <c r="G229" s="41"/>
      <c r="H229" s="41"/>
      <c r="I229" s="238"/>
      <c r="J229" s="238"/>
      <c r="K229" s="41"/>
      <c r="L229" s="41"/>
      <c r="M229" s="45"/>
      <c r="N229" s="239"/>
      <c r="O229" s="240"/>
      <c r="P229" s="92"/>
      <c r="Q229" s="92"/>
      <c r="R229" s="92"/>
      <c r="S229" s="92"/>
      <c r="T229" s="92"/>
      <c r="U229" s="92"/>
      <c r="V229" s="92"/>
      <c r="W229" s="92"/>
      <c r="X229" s="93"/>
      <c r="Y229" s="39"/>
      <c r="Z229" s="39"/>
      <c r="AA229" s="39"/>
      <c r="AB229" s="39"/>
      <c r="AC229" s="39"/>
      <c r="AD229" s="39"/>
      <c r="AE229" s="39"/>
      <c r="AT229" s="18" t="s">
        <v>151</v>
      </c>
      <c r="AU229" s="18" t="s">
        <v>87</v>
      </c>
    </row>
    <row r="230" spans="1:65" s="2" customFormat="1" ht="24.15" customHeight="1">
      <c r="A230" s="39"/>
      <c r="B230" s="40"/>
      <c r="C230" s="222" t="s">
        <v>296</v>
      </c>
      <c r="D230" s="222" t="s">
        <v>140</v>
      </c>
      <c r="E230" s="223" t="s">
        <v>297</v>
      </c>
      <c r="F230" s="224" t="s">
        <v>298</v>
      </c>
      <c r="G230" s="225" t="s">
        <v>223</v>
      </c>
      <c r="H230" s="226">
        <v>7</v>
      </c>
      <c r="I230" s="227"/>
      <c r="J230" s="227"/>
      <c r="K230" s="228">
        <f>ROUND(P230*H230,2)</f>
        <v>0</v>
      </c>
      <c r="L230" s="224" t="s">
        <v>144</v>
      </c>
      <c r="M230" s="45"/>
      <c r="N230" s="229" t="s">
        <v>1</v>
      </c>
      <c r="O230" s="230" t="s">
        <v>40</v>
      </c>
      <c r="P230" s="231">
        <f>I230+J230</f>
        <v>0</v>
      </c>
      <c r="Q230" s="231">
        <f>ROUND(I230*H230,2)</f>
        <v>0</v>
      </c>
      <c r="R230" s="231">
        <f>ROUND(J230*H230,2)</f>
        <v>0</v>
      </c>
      <c r="S230" s="92"/>
      <c r="T230" s="232">
        <f>S230*H230</f>
        <v>0</v>
      </c>
      <c r="U230" s="232">
        <v>0</v>
      </c>
      <c r="V230" s="232">
        <f>U230*H230</f>
        <v>0</v>
      </c>
      <c r="W230" s="232">
        <v>0</v>
      </c>
      <c r="X230" s="233">
        <f>W230*H230</f>
        <v>0</v>
      </c>
      <c r="Y230" s="39"/>
      <c r="Z230" s="39"/>
      <c r="AA230" s="39"/>
      <c r="AB230" s="39"/>
      <c r="AC230" s="39"/>
      <c r="AD230" s="39"/>
      <c r="AE230" s="39"/>
      <c r="AR230" s="234" t="s">
        <v>145</v>
      </c>
      <c r="AT230" s="234" t="s">
        <v>140</v>
      </c>
      <c r="AU230" s="234" t="s">
        <v>87</v>
      </c>
      <c r="AY230" s="18" t="s">
        <v>138</v>
      </c>
      <c r="BE230" s="235">
        <f>IF(O230="základní",K230,0)</f>
        <v>0</v>
      </c>
      <c r="BF230" s="235">
        <f>IF(O230="snížená",K230,0)</f>
        <v>0</v>
      </c>
      <c r="BG230" s="235">
        <f>IF(O230="zákl. přenesená",K230,0)</f>
        <v>0</v>
      </c>
      <c r="BH230" s="235">
        <f>IF(O230="sníž. přenesená",K230,0)</f>
        <v>0</v>
      </c>
      <c r="BI230" s="235">
        <f>IF(O230="nulová",K230,0)</f>
        <v>0</v>
      </c>
      <c r="BJ230" s="18" t="s">
        <v>85</v>
      </c>
      <c r="BK230" s="235">
        <f>ROUND(P230*H230,2)</f>
        <v>0</v>
      </c>
      <c r="BL230" s="18" t="s">
        <v>145</v>
      </c>
      <c r="BM230" s="234" t="s">
        <v>299</v>
      </c>
    </row>
    <row r="231" spans="1:47" s="2" customFormat="1" ht="12">
      <c r="A231" s="39"/>
      <c r="B231" s="40"/>
      <c r="C231" s="41"/>
      <c r="D231" s="236" t="s">
        <v>147</v>
      </c>
      <c r="E231" s="41"/>
      <c r="F231" s="237" t="s">
        <v>300</v>
      </c>
      <c r="G231" s="41"/>
      <c r="H231" s="41"/>
      <c r="I231" s="238"/>
      <c r="J231" s="238"/>
      <c r="K231" s="41"/>
      <c r="L231" s="41"/>
      <c r="M231" s="45"/>
      <c r="N231" s="239"/>
      <c r="O231" s="240"/>
      <c r="P231" s="92"/>
      <c r="Q231" s="92"/>
      <c r="R231" s="92"/>
      <c r="S231" s="92"/>
      <c r="T231" s="92"/>
      <c r="U231" s="92"/>
      <c r="V231" s="92"/>
      <c r="W231" s="92"/>
      <c r="X231" s="93"/>
      <c r="Y231" s="39"/>
      <c r="Z231" s="39"/>
      <c r="AA231" s="39"/>
      <c r="AB231" s="39"/>
      <c r="AC231" s="39"/>
      <c r="AD231" s="39"/>
      <c r="AE231" s="39"/>
      <c r="AT231" s="18" t="s">
        <v>147</v>
      </c>
      <c r="AU231" s="18" t="s">
        <v>87</v>
      </c>
    </row>
    <row r="232" spans="1:47" s="2" customFormat="1" ht="12">
      <c r="A232" s="39"/>
      <c r="B232" s="40"/>
      <c r="C232" s="41"/>
      <c r="D232" s="241" t="s">
        <v>149</v>
      </c>
      <c r="E232" s="41"/>
      <c r="F232" s="242" t="s">
        <v>301</v>
      </c>
      <c r="G232" s="41"/>
      <c r="H232" s="41"/>
      <c r="I232" s="238"/>
      <c r="J232" s="238"/>
      <c r="K232" s="41"/>
      <c r="L232" s="41"/>
      <c r="M232" s="45"/>
      <c r="N232" s="239"/>
      <c r="O232" s="240"/>
      <c r="P232" s="92"/>
      <c r="Q232" s="92"/>
      <c r="R232" s="92"/>
      <c r="S232" s="92"/>
      <c r="T232" s="92"/>
      <c r="U232" s="92"/>
      <c r="V232" s="92"/>
      <c r="W232" s="92"/>
      <c r="X232" s="93"/>
      <c r="Y232" s="39"/>
      <c r="Z232" s="39"/>
      <c r="AA232" s="39"/>
      <c r="AB232" s="39"/>
      <c r="AC232" s="39"/>
      <c r="AD232" s="39"/>
      <c r="AE232" s="39"/>
      <c r="AT232" s="18" t="s">
        <v>149</v>
      </c>
      <c r="AU232" s="18" t="s">
        <v>87</v>
      </c>
    </row>
    <row r="233" spans="1:47" s="2" customFormat="1" ht="12">
      <c r="A233" s="39"/>
      <c r="B233" s="40"/>
      <c r="C233" s="41"/>
      <c r="D233" s="236" t="s">
        <v>151</v>
      </c>
      <c r="E233" s="41"/>
      <c r="F233" s="243" t="s">
        <v>302</v>
      </c>
      <c r="G233" s="41"/>
      <c r="H233" s="41"/>
      <c r="I233" s="238"/>
      <c r="J233" s="238"/>
      <c r="K233" s="41"/>
      <c r="L233" s="41"/>
      <c r="M233" s="45"/>
      <c r="N233" s="239"/>
      <c r="O233" s="240"/>
      <c r="P233" s="92"/>
      <c r="Q233" s="92"/>
      <c r="R233" s="92"/>
      <c r="S233" s="92"/>
      <c r="T233" s="92"/>
      <c r="U233" s="92"/>
      <c r="V233" s="92"/>
      <c r="W233" s="92"/>
      <c r="X233" s="93"/>
      <c r="Y233" s="39"/>
      <c r="Z233" s="39"/>
      <c r="AA233" s="39"/>
      <c r="AB233" s="39"/>
      <c r="AC233" s="39"/>
      <c r="AD233" s="39"/>
      <c r="AE233" s="39"/>
      <c r="AT233" s="18" t="s">
        <v>151</v>
      </c>
      <c r="AU233" s="18" t="s">
        <v>87</v>
      </c>
    </row>
    <row r="234" spans="1:47" s="2" customFormat="1" ht="12">
      <c r="A234" s="39"/>
      <c r="B234" s="40"/>
      <c r="C234" s="41"/>
      <c r="D234" s="236" t="s">
        <v>153</v>
      </c>
      <c r="E234" s="41"/>
      <c r="F234" s="243" t="s">
        <v>235</v>
      </c>
      <c r="G234" s="41"/>
      <c r="H234" s="41"/>
      <c r="I234" s="238"/>
      <c r="J234" s="238"/>
      <c r="K234" s="41"/>
      <c r="L234" s="41"/>
      <c r="M234" s="45"/>
      <c r="N234" s="239"/>
      <c r="O234" s="240"/>
      <c r="P234" s="92"/>
      <c r="Q234" s="92"/>
      <c r="R234" s="92"/>
      <c r="S234" s="92"/>
      <c r="T234" s="92"/>
      <c r="U234" s="92"/>
      <c r="V234" s="92"/>
      <c r="W234" s="92"/>
      <c r="X234" s="93"/>
      <c r="Y234" s="39"/>
      <c r="Z234" s="39"/>
      <c r="AA234" s="39"/>
      <c r="AB234" s="39"/>
      <c r="AC234" s="39"/>
      <c r="AD234" s="39"/>
      <c r="AE234" s="39"/>
      <c r="AT234" s="18" t="s">
        <v>153</v>
      </c>
      <c r="AU234" s="18" t="s">
        <v>87</v>
      </c>
    </row>
    <row r="235" spans="1:65" s="2" customFormat="1" ht="24.15" customHeight="1">
      <c r="A235" s="39"/>
      <c r="B235" s="40"/>
      <c r="C235" s="222" t="s">
        <v>303</v>
      </c>
      <c r="D235" s="222" t="s">
        <v>140</v>
      </c>
      <c r="E235" s="223" t="s">
        <v>304</v>
      </c>
      <c r="F235" s="224" t="s">
        <v>305</v>
      </c>
      <c r="G235" s="225" t="s">
        <v>223</v>
      </c>
      <c r="H235" s="226">
        <v>7</v>
      </c>
      <c r="I235" s="227"/>
      <c r="J235" s="227"/>
      <c r="K235" s="228">
        <f>ROUND(P235*H235,2)</f>
        <v>0</v>
      </c>
      <c r="L235" s="224" t="s">
        <v>144</v>
      </c>
      <c r="M235" s="45"/>
      <c r="N235" s="229" t="s">
        <v>1</v>
      </c>
      <c r="O235" s="230" t="s">
        <v>40</v>
      </c>
      <c r="P235" s="231">
        <f>I235+J235</f>
        <v>0</v>
      </c>
      <c r="Q235" s="231">
        <f>ROUND(I235*H235,2)</f>
        <v>0</v>
      </c>
      <c r="R235" s="231">
        <f>ROUND(J235*H235,2)</f>
        <v>0</v>
      </c>
      <c r="S235" s="92"/>
      <c r="T235" s="232">
        <f>S235*H235</f>
        <v>0</v>
      </c>
      <c r="U235" s="232">
        <v>0</v>
      </c>
      <c r="V235" s="232">
        <f>U235*H235</f>
        <v>0</v>
      </c>
      <c r="W235" s="232">
        <v>0</v>
      </c>
      <c r="X235" s="233">
        <f>W235*H235</f>
        <v>0</v>
      </c>
      <c r="Y235" s="39"/>
      <c r="Z235" s="39"/>
      <c r="AA235" s="39"/>
      <c r="AB235" s="39"/>
      <c r="AC235" s="39"/>
      <c r="AD235" s="39"/>
      <c r="AE235" s="39"/>
      <c r="AR235" s="234" t="s">
        <v>145</v>
      </c>
      <c r="AT235" s="234" t="s">
        <v>140</v>
      </c>
      <c r="AU235" s="234" t="s">
        <v>87</v>
      </c>
      <c r="AY235" s="18" t="s">
        <v>138</v>
      </c>
      <c r="BE235" s="235">
        <f>IF(O235="základní",K235,0)</f>
        <v>0</v>
      </c>
      <c r="BF235" s="235">
        <f>IF(O235="snížená",K235,0)</f>
        <v>0</v>
      </c>
      <c r="BG235" s="235">
        <f>IF(O235="zákl. přenesená",K235,0)</f>
        <v>0</v>
      </c>
      <c r="BH235" s="235">
        <f>IF(O235="sníž. přenesená",K235,0)</f>
        <v>0</v>
      </c>
      <c r="BI235" s="235">
        <f>IF(O235="nulová",K235,0)</f>
        <v>0</v>
      </c>
      <c r="BJ235" s="18" t="s">
        <v>85</v>
      </c>
      <c r="BK235" s="235">
        <f>ROUND(P235*H235,2)</f>
        <v>0</v>
      </c>
      <c r="BL235" s="18" t="s">
        <v>145</v>
      </c>
      <c r="BM235" s="234" t="s">
        <v>306</v>
      </c>
    </row>
    <row r="236" spans="1:47" s="2" customFormat="1" ht="12">
      <c r="A236" s="39"/>
      <c r="B236" s="40"/>
      <c r="C236" s="41"/>
      <c r="D236" s="236" t="s">
        <v>147</v>
      </c>
      <c r="E236" s="41"/>
      <c r="F236" s="237" t="s">
        <v>307</v>
      </c>
      <c r="G236" s="41"/>
      <c r="H236" s="41"/>
      <c r="I236" s="238"/>
      <c r="J236" s="238"/>
      <c r="K236" s="41"/>
      <c r="L236" s="41"/>
      <c r="M236" s="45"/>
      <c r="N236" s="239"/>
      <c r="O236" s="240"/>
      <c r="P236" s="92"/>
      <c r="Q236" s="92"/>
      <c r="R236" s="92"/>
      <c r="S236" s="92"/>
      <c r="T236" s="92"/>
      <c r="U236" s="92"/>
      <c r="V236" s="92"/>
      <c r="W236" s="92"/>
      <c r="X236" s="93"/>
      <c r="Y236" s="39"/>
      <c r="Z236" s="39"/>
      <c r="AA236" s="39"/>
      <c r="AB236" s="39"/>
      <c r="AC236" s="39"/>
      <c r="AD236" s="39"/>
      <c r="AE236" s="39"/>
      <c r="AT236" s="18" t="s">
        <v>147</v>
      </c>
      <c r="AU236" s="18" t="s">
        <v>87</v>
      </c>
    </row>
    <row r="237" spans="1:47" s="2" customFormat="1" ht="12">
      <c r="A237" s="39"/>
      <c r="B237" s="40"/>
      <c r="C237" s="41"/>
      <c r="D237" s="241" t="s">
        <v>149</v>
      </c>
      <c r="E237" s="41"/>
      <c r="F237" s="242" t="s">
        <v>308</v>
      </c>
      <c r="G237" s="41"/>
      <c r="H237" s="41"/>
      <c r="I237" s="238"/>
      <c r="J237" s="238"/>
      <c r="K237" s="41"/>
      <c r="L237" s="41"/>
      <c r="M237" s="45"/>
      <c r="N237" s="239"/>
      <c r="O237" s="240"/>
      <c r="P237" s="92"/>
      <c r="Q237" s="92"/>
      <c r="R237" s="92"/>
      <c r="S237" s="92"/>
      <c r="T237" s="92"/>
      <c r="U237" s="92"/>
      <c r="V237" s="92"/>
      <c r="W237" s="92"/>
      <c r="X237" s="93"/>
      <c r="Y237" s="39"/>
      <c r="Z237" s="39"/>
      <c r="AA237" s="39"/>
      <c r="AB237" s="39"/>
      <c r="AC237" s="39"/>
      <c r="AD237" s="39"/>
      <c r="AE237" s="39"/>
      <c r="AT237" s="18" t="s">
        <v>149</v>
      </c>
      <c r="AU237" s="18" t="s">
        <v>87</v>
      </c>
    </row>
    <row r="238" spans="1:47" s="2" customFormat="1" ht="12">
      <c r="A238" s="39"/>
      <c r="B238" s="40"/>
      <c r="C238" s="41"/>
      <c r="D238" s="236" t="s">
        <v>151</v>
      </c>
      <c r="E238" s="41"/>
      <c r="F238" s="243" t="s">
        <v>302</v>
      </c>
      <c r="G238" s="41"/>
      <c r="H238" s="41"/>
      <c r="I238" s="238"/>
      <c r="J238" s="238"/>
      <c r="K238" s="41"/>
      <c r="L238" s="41"/>
      <c r="M238" s="45"/>
      <c r="N238" s="239"/>
      <c r="O238" s="240"/>
      <c r="P238" s="92"/>
      <c r="Q238" s="92"/>
      <c r="R238" s="92"/>
      <c r="S238" s="92"/>
      <c r="T238" s="92"/>
      <c r="U238" s="92"/>
      <c r="V238" s="92"/>
      <c r="W238" s="92"/>
      <c r="X238" s="93"/>
      <c r="Y238" s="39"/>
      <c r="Z238" s="39"/>
      <c r="AA238" s="39"/>
      <c r="AB238" s="39"/>
      <c r="AC238" s="39"/>
      <c r="AD238" s="39"/>
      <c r="AE238" s="39"/>
      <c r="AT238" s="18" t="s">
        <v>151</v>
      </c>
      <c r="AU238" s="18" t="s">
        <v>87</v>
      </c>
    </row>
    <row r="239" spans="1:47" s="2" customFormat="1" ht="12">
      <c r="A239" s="39"/>
      <c r="B239" s="40"/>
      <c r="C239" s="41"/>
      <c r="D239" s="236" t="s">
        <v>153</v>
      </c>
      <c r="E239" s="41"/>
      <c r="F239" s="243" t="s">
        <v>235</v>
      </c>
      <c r="G239" s="41"/>
      <c r="H239" s="41"/>
      <c r="I239" s="238"/>
      <c r="J239" s="238"/>
      <c r="K239" s="41"/>
      <c r="L239" s="41"/>
      <c r="M239" s="45"/>
      <c r="N239" s="239"/>
      <c r="O239" s="240"/>
      <c r="P239" s="92"/>
      <c r="Q239" s="92"/>
      <c r="R239" s="92"/>
      <c r="S239" s="92"/>
      <c r="T239" s="92"/>
      <c r="U239" s="92"/>
      <c r="V239" s="92"/>
      <c r="W239" s="92"/>
      <c r="X239" s="93"/>
      <c r="Y239" s="39"/>
      <c r="Z239" s="39"/>
      <c r="AA239" s="39"/>
      <c r="AB239" s="39"/>
      <c r="AC239" s="39"/>
      <c r="AD239" s="39"/>
      <c r="AE239" s="39"/>
      <c r="AT239" s="18" t="s">
        <v>153</v>
      </c>
      <c r="AU239" s="18" t="s">
        <v>87</v>
      </c>
    </row>
    <row r="240" spans="1:65" s="2" customFormat="1" ht="24.15" customHeight="1">
      <c r="A240" s="39"/>
      <c r="B240" s="40"/>
      <c r="C240" s="222" t="s">
        <v>309</v>
      </c>
      <c r="D240" s="222" t="s">
        <v>140</v>
      </c>
      <c r="E240" s="223" t="s">
        <v>310</v>
      </c>
      <c r="F240" s="224" t="s">
        <v>311</v>
      </c>
      <c r="G240" s="225" t="s">
        <v>143</v>
      </c>
      <c r="H240" s="226">
        <v>51.8</v>
      </c>
      <c r="I240" s="227"/>
      <c r="J240" s="227"/>
      <c r="K240" s="228">
        <f>ROUND(P240*H240,2)</f>
        <v>0</v>
      </c>
      <c r="L240" s="224" t="s">
        <v>144</v>
      </c>
      <c r="M240" s="45"/>
      <c r="N240" s="229" t="s">
        <v>1</v>
      </c>
      <c r="O240" s="230" t="s">
        <v>40</v>
      </c>
      <c r="P240" s="231">
        <f>I240+J240</f>
        <v>0</v>
      </c>
      <c r="Q240" s="231">
        <f>ROUND(I240*H240,2)</f>
        <v>0</v>
      </c>
      <c r="R240" s="231">
        <f>ROUND(J240*H240,2)</f>
        <v>0</v>
      </c>
      <c r="S240" s="92"/>
      <c r="T240" s="232">
        <f>S240*H240</f>
        <v>0</v>
      </c>
      <c r="U240" s="232">
        <v>0</v>
      </c>
      <c r="V240" s="232">
        <f>U240*H240</f>
        <v>0</v>
      </c>
      <c r="W240" s="232">
        <v>0</v>
      </c>
      <c r="X240" s="233">
        <f>W240*H240</f>
        <v>0</v>
      </c>
      <c r="Y240" s="39"/>
      <c r="Z240" s="39"/>
      <c r="AA240" s="39"/>
      <c r="AB240" s="39"/>
      <c r="AC240" s="39"/>
      <c r="AD240" s="39"/>
      <c r="AE240" s="39"/>
      <c r="AR240" s="234" t="s">
        <v>145</v>
      </c>
      <c r="AT240" s="234" t="s">
        <v>140</v>
      </c>
      <c r="AU240" s="234" t="s">
        <v>87</v>
      </c>
      <c r="AY240" s="18" t="s">
        <v>138</v>
      </c>
      <c r="BE240" s="235">
        <f>IF(O240="základní",K240,0)</f>
        <v>0</v>
      </c>
      <c r="BF240" s="235">
        <f>IF(O240="snížená",K240,0)</f>
        <v>0</v>
      </c>
      <c r="BG240" s="235">
        <f>IF(O240="zákl. přenesená",K240,0)</f>
        <v>0</v>
      </c>
      <c r="BH240" s="235">
        <f>IF(O240="sníž. přenesená",K240,0)</f>
        <v>0</v>
      </c>
      <c r="BI240" s="235">
        <f>IF(O240="nulová",K240,0)</f>
        <v>0</v>
      </c>
      <c r="BJ240" s="18" t="s">
        <v>85</v>
      </c>
      <c r="BK240" s="235">
        <f>ROUND(P240*H240,2)</f>
        <v>0</v>
      </c>
      <c r="BL240" s="18" t="s">
        <v>145</v>
      </c>
      <c r="BM240" s="234" t="s">
        <v>312</v>
      </c>
    </row>
    <row r="241" spans="1:47" s="2" customFormat="1" ht="12">
      <c r="A241" s="39"/>
      <c r="B241" s="40"/>
      <c r="C241" s="41"/>
      <c r="D241" s="236" t="s">
        <v>147</v>
      </c>
      <c r="E241" s="41"/>
      <c r="F241" s="237" t="s">
        <v>313</v>
      </c>
      <c r="G241" s="41"/>
      <c r="H241" s="41"/>
      <c r="I241" s="238"/>
      <c r="J241" s="238"/>
      <c r="K241" s="41"/>
      <c r="L241" s="41"/>
      <c r="M241" s="45"/>
      <c r="N241" s="239"/>
      <c r="O241" s="240"/>
      <c r="P241" s="92"/>
      <c r="Q241" s="92"/>
      <c r="R241" s="92"/>
      <c r="S241" s="92"/>
      <c r="T241" s="92"/>
      <c r="U241" s="92"/>
      <c r="V241" s="92"/>
      <c r="W241" s="92"/>
      <c r="X241" s="93"/>
      <c r="Y241" s="39"/>
      <c r="Z241" s="39"/>
      <c r="AA241" s="39"/>
      <c r="AB241" s="39"/>
      <c r="AC241" s="39"/>
      <c r="AD241" s="39"/>
      <c r="AE241" s="39"/>
      <c r="AT241" s="18" t="s">
        <v>147</v>
      </c>
      <c r="AU241" s="18" t="s">
        <v>87</v>
      </c>
    </row>
    <row r="242" spans="1:47" s="2" customFormat="1" ht="12">
      <c r="A242" s="39"/>
      <c r="B242" s="40"/>
      <c r="C242" s="41"/>
      <c r="D242" s="241" t="s">
        <v>149</v>
      </c>
      <c r="E242" s="41"/>
      <c r="F242" s="242" t="s">
        <v>314</v>
      </c>
      <c r="G242" s="41"/>
      <c r="H242" s="41"/>
      <c r="I242" s="238"/>
      <c r="J242" s="238"/>
      <c r="K242" s="41"/>
      <c r="L242" s="41"/>
      <c r="M242" s="45"/>
      <c r="N242" s="239"/>
      <c r="O242" s="240"/>
      <c r="P242" s="92"/>
      <c r="Q242" s="92"/>
      <c r="R242" s="92"/>
      <c r="S242" s="92"/>
      <c r="T242" s="92"/>
      <c r="U242" s="92"/>
      <c r="V242" s="92"/>
      <c r="W242" s="92"/>
      <c r="X242" s="93"/>
      <c r="Y242" s="39"/>
      <c r="Z242" s="39"/>
      <c r="AA242" s="39"/>
      <c r="AB242" s="39"/>
      <c r="AC242" s="39"/>
      <c r="AD242" s="39"/>
      <c r="AE242" s="39"/>
      <c r="AT242" s="18" t="s">
        <v>149</v>
      </c>
      <c r="AU242" s="18" t="s">
        <v>87</v>
      </c>
    </row>
    <row r="243" spans="1:47" s="2" customFormat="1" ht="12">
      <c r="A243" s="39"/>
      <c r="B243" s="40"/>
      <c r="C243" s="41"/>
      <c r="D243" s="236" t="s">
        <v>151</v>
      </c>
      <c r="E243" s="41"/>
      <c r="F243" s="243" t="s">
        <v>315</v>
      </c>
      <c r="G243" s="41"/>
      <c r="H243" s="41"/>
      <c r="I243" s="238"/>
      <c r="J243" s="238"/>
      <c r="K243" s="41"/>
      <c r="L243" s="41"/>
      <c r="M243" s="45"/>
      <c r="N243" s="239"/>
      <c r="O243" s="240"/>
      <c r="P243" s="92"/>
      <c r="Q243" s="92"/>
      <c r="R243" s="92"/>
      <c r="S243" s="92"/>
      <c r="T243" s="92"/>
      <c r="U243" s="92"/>
      <c r="V243" s="92"/>
      <c r="W243" s="92"/>
      <c r="X243" s="93"/>
      <c r="Y243" s="39"/>
      <c r="Z243" s="39"/>
      <c r="AA243" s="39"/>
      <c r="AB243" s="39"/>
      <c r="AC243" s="39"/>
      <c r="AD243" s="39"/>
      <c r="AE243" s="39"/>
      <c r="AT243" s="18" t="s">
        <v>151</v>
      </c>
      <c r="AU243" s="18" t="s">
        <v>87</v>
      </c>
    </row>
    <row r="244" spans="1:65" s="2" customFormat="1" ht="24.15" customHeight="1">
      <c r="A244" s="39"/>
      <c r="B244" s="40"/>
      <c r="C244" s="222" t="s">
        <v>316</v>
      </c>
      <c r="D244" s="222" t="s">
        <v>140</v>
      </c>
      <c r="E244" s="223" t="s">
        <v>317</v>
      </c>
      <c r="F244" s="224" t="s">
        <v>318</v>
      </c>
      <c r="G244" s="225" t="s">
        <v>143</v>
      </c>
      <c r="H244" s="226">
        <v>51.8</v>
      </c>
      <c r="I244" s="227"/>
      <c r="J244" s="227"/>
      <c r="K244" s="228">
        <f>ROUND(P244*H244,2)</f>
        <v>0</v>
      </c>
      <c r="L244" s="224" t="s">
        <v>144</v>
      </c>
      <c r="M244" s="45"/>
      <c r="N244" s="229" t="s">
        <v>1</v>
      </c>
      <c r="O244" s="230" t="s">
        <v>40</v>
      </c>
      <c r="P244" s="231">
        <f>I244+J244</f>
        <v>0</v>
      </c>
      <c r="Q244" s="231">
        <f>ROUND(I244*H244,2)</f>
        <v>0</v>
      </c>
      <c r="R244" s="231">
        <f>ROUND(J244*H244,2)</f>
        <v>0</v>
      </c>
      <c r="S244" s="92"/>
      <c r="T244" s="232">
        <f>S244*H244</f>
        <v>0</v>
      </c>
      <c r="U244" s="232">
        <v>0</v>
      </c>
      <c r="V244" s="232">
        <f>U244*H244</f>
        <v>0</v>
      </c>
      <c r="W244" s="232">
        <v>0</v>
      </c>
      <c r="X244" s="233">
        <f>W244*H244</f>
        <v>0</v>
      </c>
      <c r="Y244" s="39"/>
      <c r="Z244" s="39"/>
      <c r="AA244" s="39"/>
      <c r="AB244" s="39"/>
      <c r="AC244" s="39"/>
      <c r="AD244" s="39"/>
      <c r="AE244" s="39"/>
      <c r="AR244" s="234" t="s">
        <v>145</v>
      </c>
      <c r="AT244" s="234" t="s">
        <v>140</v>
      </c>
      <c r="AU244" s="234" t="s">
        <v>87</v>
      </c>
      <c r="AY244" s="18" t="s">
        <v>138</v>
      </c>
      <c r="BE244" s="235">
        <f>IF(O244="základní",K244,0)</f>
        <v>0</v>
      </c>
      <c r="BF244" s="235">
        <f>IF(O244="snížená",K244,0)</f>
        <v>0</v>
      </c>
      <c r="BG244" s="235">
        <f>IF(O244="zákl. přenesená",K244,0)</f>
        <v>0</v>
      </c>
      <c r="BH244" s="235">
        <f>IF(O244="sníž. přenesená",K244,0)</f>
        <v>0</v>
      </c>
      <c r="BI244" s="235">
        <f>IF(O244="nulová",K244,0)</f>
        <v>0</v>
      </c>
      <c r="BJ244" s="18" t="s">
        <v>85</v>
      </c>
      <c r="BK244" s="235">
        <f>ROUND(P244*H244,2)</f>
        <v>0</v>
      </c>
      <c r="BL244" s="18" t="s">
        <v>145</v>
      </c>
      <c r="BM244" s="234" t="s">
        <v>319</v>
      </c>
    </row>
    <row r="245" spans="1:47" s="2" customFormat="1" ht="12">
      <c r="A245" s="39"/>
      <c r="B245" s="40"/>
      <c r="C245" s="41"/>
      <c r="D245" s="236" t="s">
        <v>147</v>
      </c>
      <c r="E245" s="41"/>
      <c r="F245" s="237" t="s">
        <v>320</v>
      </c>
      <c r="G245" s="41"/>
      <c r="H245" s="41"/>
      <c r="I245" s="238"/>
      <c r="J245" s="238"/>
      <c r="K245" s="41"/>
      <c r="L245" s="41"/>
      <c r="M245" s="45"/>
      <c r="N245" s="239"/>
      <c r="O245" s="240"/>
      <c r="P245" s="92"/>
      <c r="Q245" s="92"/>
      <c r="R245" s="92"/>
      <c r="S245" s="92"/>
      <c r="T245" s="92"/>
      <c r="U245" s="92"/>
      <c r="V245" s="92"/>
      <c r="W245" s="92"/>
      <c r="X245" s="93"/>
      <c r="Y245" s="39"/>
      <c r="Z245" s="39"/>
      <c r="AA245" s="39"/>
      <c r="AB245" s="39"/>
      <c r="AC245" s="39"/>
      <c r="AD245" s="39"/>
      <c r="AE245" s="39"/>
      <c r="AT245" s="18" t="s">
        <v>147</v>
      </c>
      <c r="AU245" s="18" t="s">
        <v>87</v>
      </c>
    </row>
    <row r="246" spans="1:47" s="2" customFormat="1" ht="12">
      <c r="A246" s="39"/>
      <c r="B246" s="40"/>
      <c r="C246" s="41"/>
      <c r="D246" s="241" t="s">
        <v>149</v>
      </c>
      <c r="E246" s="41"/>
      <c r="F246" s="242" t="s">
        <v>321</v>
      </c>
      <c r="G246" s="41"/>
      <c r="H246" s="41"/>
      <c r="I246" s="238"/>
      <c r="J246" s="238"/>
      <c r="K246" s="41"/>
      <c r="L246" s="41"/>
      <c r="M246" s="45"/>
      <c r="N246" s="239"/>
      <c r="O246" s="240"/>
      <c r="P246" s="92"/>
      <c r="Q246" s="92"/>
      <c r="R246" s="92"/>
      <c r="S246" s="92"/>
      <c r="T246" s="92"/>
      <c r="U246" s="92"/>
      <c r="V246" s="92"/>
      <c r="W246" s="92"/>
      <c r="X246" s="93"/>
      <c r="Y246" s="39"/>
      <c r="Z246" s="39"/>
      <c r="AA246" s="39"/>
      <c r="AB246" s="39"/>
      <c r="AC246" s="39"/>
      <c r="AD246" s="39"/>
      <c r="AE246" s="39"/>
      <c r="AT246" s="18" t="s">
        <v>149</v>
      </c>
      <c r="AU246" s="18" t="s">
        <v>87</v>
      </c>
    </row>
    <row r="247" spans="1:47" s="2" customFormat="1" ht="12">
      <c r="A247" s="39"/>
      <c r="B247" s="40"/>
      <c r="C247" s="41"/>
      <c r="D247" s="236" t="s">
        <v>153</v>
      </c>
      <c r="E247" s="41"/>
      <c r="F247" s="243" t="s">
        <v>322</v>
      </c>
      <c r="G247" s="41"/>
      <c r="H247" s="41"/>
      <c r="I247" s="238"/>
      <c r="J247" s="238"/>
      <c r="K247" s="41"/>
      <c r="L247" s="41"/>
      <c r="M247" s="45"/>
      <c r="N247" s="239"/>
      <c r="O247" s="240"/>
      <c r="P247" s="92"/>
      <c r="Q247" s="92"/>
      <c r="R247" s="92"/>
      <c r="S247" s="92"/>
      <c r="T247" s="92"/>
      <c r="U247" s="92"/>
      <c r="V247" s="92"/>
      <c r="W247" s="92"/>
      <c r="X247" s="93"/>
      <c r="Y247" s="39"/>
      <c r="Z247" s="39"/>
      <c r="AA247" s="39"/>
      <c r="AB247" s="39"/>
      <c r="AC247" s="39"/>
      <c r="AD247" s="39"/>
      <c r="AE247" s="39"/>
      <c r="AT247" s="18" t="s">
        <v>153</v>
      </c>
      <c r="AU247" s="18" t="s">
        <v>87</v>
      </c>
    </row>
    <row r="248" spans="1:65" s="2" customFormat="1" ht="24.15" customHeight="1">
      <c r="A248" s="39"/>
      <c r="B248" s="40"/>
      <c r="C248" s="222" t="s">
        <v>323</v>
      </c>
      <c r="D248" s="222" t="s">
        <v>140</v>
      </c>
      <c r="E248" s="223" t="s">
        <v>324</v>
      </c>
      <c r="F248" s="224" t="s">
        <v>325</v>
      </c>
      <c r="G248" s="225" t="s">
        <v>143</v>
      </c>
      <c r="H248" s="226">
        <v>380.5</v>
      </c>
      <c r="I248" s="227"/>
      <c r="J248" s="227"/>
      <c r="K248" s="228">
        <f>ROUND(P248*H248,2)</f>
        <v>0</v>
      </c>
      <c r="L248" s="224" t="s">
        <v>144</v>
      </c>
      <c r="M248" s="45"/>
      <c r="N248" s="229" t="s">
        <v>1</v>
      </c>
      <c r="O248" s="230" t="s">
        <v>40</v>
      </c>
      <c r="P248" s="231">
        <f>I248+J248</f>
        <v>0</v>
      </c>
      <c r="Q248" s="231">
        <f>ROUND(I248*H248,2)</f>
        <v>0</v>
      </c>
      <c r="R248" s="231">
        <f>ROUND(J248*H248,2)</f>
        <v>0</v>
      </c>
      <c r="S248" s="92"/>
      <c r="T248" s="232">
        <f>S248*H248</f>
        <v>0</v>
      </c>
      <c r="U248" s="232">
        <v>0</v>
      </c>
      <c r="V248" s="232">
        <f>U248*H248</f>
        <v>0</v>
      </c>
      <c r="W248" s="232">
        <v>0</v>
      </c>
      <c r="X248" s="233">
        <f>W248*H248</f>
        <v>0</v>
      </c>
      <c r="Y248" s="39"/>
      <c r="Z248" s="39"/>
      <c r="AA248" s="39"/>
      <c r="AB248" s="39"/>
      <c r="AC248" s="39"/>
      <c r="AD248" s="39"/>
      <c r="AE248" s="39"/>
      <c r="AR248" s="234" t="s">
        <v>145</v>
      </c>
      <c r="AT248" s="234" t="s">
        <v>140</v>
      </c>
      <c r="AU248" s="234" t="s">
        <v>87</v>
      </c>
      <c r="AY248" s="18" t="s">
        <v>138</v>
      </c>
      <c r="BE248" s="235">
        <f>IF(O248="základní",K248,0)</f>
        <v>0</v>
      </c>
      <c r="BF248" s="235">
        <f>IF(O248="snížená",K248,0)</f>
        <v>0</v>
      </c>
      <c r="BG248" s="235">
        <f>IF(O248="zákl. přenesená",K248,0)</f>
        <v>0</v>
      </c>
      <c r="BH248" s="235">
        <f>IF(O248="sníž. přenesená",K248,0)</f>
        <v>0</v>
      </c>
      <c r="BI248" s="235">
        <f>IF(O248="nulová",K248,0)</f>
        <v>0</v>
      </c>
      <c r="BJ248" s="18" t="s">
        <v>85</v>
      </c>
      <c r="BK248" s="235">
        <f>ROUND(P248*H248,2)</f>
        <v>0</v>
      </c>
      <c r="BL248" s="18" t="s">
        <v>145</v>
      </c>
      <c r="BM248" s="234" t="s">
        <v>326</v>
      </c>
    </row>
    <row r="249" spans="1:47" s="2" customFormat="1" ht="12">
      <c r="A249" s="39"/>
      <c r="B249" s="40"/>
      <c r="C249" s="41"/>
      <c r="D249" s="236" t="s">
        <v>147</v>
      </c>
      <c r="E249" s="41"/>
      <c r="F249" s="237" t="s">
        <v>327</v>
      </c>
      <c r="G249" s="41"/>
      <c r="H249" s="41"/>
      <c r="I249" s="238"/>
      <c r="J249" s="238"/>
      <c r="K249" s="41"/>
      <c r="L249" s="41"/>
      <c r="M249" s="45"/>
      <c r="N249" s="239"/>
      <c r="O249" s="240"/>
      <c r="P249" s="92"/>
      <c r="Q249" s="92"/>
      <c r="R249" s="92"/>
      <c r="S249" s="92"/>
      <c r="T249" s="92"/>
      <c r="U249" s="92"/>
      <c r="V249" s="92"/>
      <c r="W249" s="92"/>
      <c r="X249" s="93"/>
      <c r="Y249" s="39"/>
      <c r="Z249" s="39"/>
      <c r="AA249" s="39"/>
      <c r="AB249" s="39"/>
      <c r="AC249" s="39"/>
      <c r="AD249" s="39"/>
      <c r="AE249" s="39"/>
      <c r="AT249" s="18" t="s">
        <v>147</v>
      </c>
      <c r="AU249" s="18" t="s">
        <v>87</v>
      </c>
    </row>
    <row r="250" spans="1:47" s="2" customFormat="1" ht="12">
      <c r="A250" s="39"/>
      <c r="B250" s="40"/>
      <c r="C250" s="41"/>
      <c r="D250" s="241" t="s">
        <v>149</v>
      </c>
      <c r="E250" s="41"/>
      <c r="F250" s="242" t="s">
        <v>328</v>
      </c>
      <c r="G250" s="41"/>
      <c r="H250" s="41"/>
      <c r="I250" s="238"/>
      <c r="J250" s="238"/>
      <c r="K250" s="41"/>
      <c r="L250" s="41"/>
      <c r="M250" s="45"/>
      <c r="N250" s="239"/>
      <c r="O250" s="240"/>
      <c r="P250" s="92"/>
      <c r="Q250" s="92"/>
      <c r="R250" s="92"/>
      <c r="S250" s="92"/>
      <c r="T250" s="92"/>
      <c r="U250" s="92"/>
      <c r="V250" s="92"/>
      <c r="W250" s="92"/>
      <c r="X250" s="93"/>
      <c r="Y250" s="39"/>
      <c r="Z250" s="39"/>
      <c r="AA250" s="39"/>
      <c r="AB250" s="39"/>
      <c r="AC250" s="39"/>
      <c r="AD250" s="39"/>
      <c r="AE250" s="39"/>
      <c r="AT250" s="18" t="s">
        <v>149</v>
      </c>
      <c r="AU250" s="18" t="s">
        <v>87</v>
      </c>
    </row>
    <row r="251" spans="1:47" s="2" customFormat="1" ht="12">
      <c r="A251" s="39"/>
      <c r="B251" s="40"/>
      <c r="C251" s="41"/>
      <c r="D251" s="236" t="s">
        <v>151</v>
      </c>
      <c r="E251" s="41"/>
      <c r="F251" s="243" t="s">
        <v>315</v>
      </c>
      <c r="G251" s="41"/>
      <c r="H251" s="41"/>
      <c r="I251" s="238"/>
      <c r="J251" s="238"/>
      <c r="K251" s="41"/>
      <c r="L251" s="41"/>
      <c r="M251" s="45"/>
      <c r="N251" s="239"/>
      <c r="O251" s="240"/>
      <c r="P251" s="92"/>
      <c r="Q251" s="92"/>
      <c r="R251" s="92"/>
      <c r="S251" s="92"/>
      <c r="T251" s="92"/>
      <c r="U251" s="92"/>
      <c r="V251" s="92"/>
      <c r="W251" s="92"/>
      <c r="X251" s="93"/>
      <c r="Y251" s="39"/>
      <c r="Z251" s="39"/>
      <c r="AA251" s="39"/>
      <c r="AB251" s="39"/>
      <c r="AC251" s="39"/>
      <c r="AD251" s="39"/>
      <c r="AE251" s="39"/>
      <c r="AT251" s="18" t="s">
        <v>151</v>
      </c>
      <c r="AU251" s="18" t="s">
        <v>87</v>
      </c>
    </row>
    <row r="252" spans="1:65" s="2" customFormat="1" ht="24.15" customHeight="1">
      <c r="A252" s="39"/>
      <c r="B252" s="40"/>
      <c r="C252" s="222" t="s">
        <v>329</v>
      </c>
      <c r="D252" s="222" t="s">
        <v>140</v>
      </c>
      <c r="E252" s="223" t="s">
        <v>330</v>
      </c>
      <c r="F252" s="224" t="s">
        <v>331</v>
      </c>
      <c r="G252" s="225" t="s">
        <v>143</v>
      </c>
      <c r="H252" s="226">
        <v>380.5</v>
      </c>
      <c r="I252" s="227"/>
      <c r="J252" s="227"/>
      <c r="K252" s="228">
        <f>ROUND(P252*H252,2)</f>
        <v>0</v>
      </c>
      <c r="L252" s="224" t="s">
        <v>144</v>
      </c>
      <c r="M252" s="45"/>
      <c r="N252" s="229" t="s">
        <v>1</v>
      </c>
      <c r="O252" s="230" t="s">
        <v>40</v>
      </c>
      <c r="P252" s="231">
        <f>I252+J252</f>
        <v>0</v>
      </c>
      <c r="Q252" s="231">
        <f>ROUND(I252*H252,2)</f>
        <v>0</v>
      </c>
      <c r="R252" s="231">
        <f>ROUND(J252*H252,2)</f>
        <v>0</v>
      </c>
      <c r="S252" s="92"/>
      <c r="T252" s="232">
        <f>S252*H252</f>
        <v>0</v>
      </c>
      <c r="U252" s="232">
        <v>0</v>
      </c>
      <c r="V252" s="232">
        <f>U252*H252</f>
        <v>0</v>
      </c>
      <c r="W252" s="232">
        <v>0</v>
      </c>
      <c r="X252" s="233">
        <f>W252*H252</f>
        <v>0</v>
      </c>
      <c r="Y252" s="39"/>
      <c r="Z252" s="39"/>
      <c r="AA252" s="39"/>
      <c r="AB252" s="39"/>
      <c r="AC252" s="39"/>
      <c r="AD252" s="39"/>
      <c r="AE252" s="39"/>
      <c r="AR252" s="234" t="s">
        <v>145</v>
      </c>
      <c r="AT252" s="234" t="s">
        <v>140</v>
      </c>
      <c r="AU252" s="234" t="s">
        <v>87</v>
      </c>
      <c r="AY252" s="18" t="s">
        <v>138</v>
      </c>
      <c r="BE252" s="235">
        <f>IF(O252="základní",K252,0)</f>
        <v>0</v>
      </c>
      <c r="BF252" s="235">
        <f>IF(O252="snížená",K252,0)</f>
        <v>0</v>
      </c>
      <c r="BG252" s="235">
        <f>IF(O252="zákl. přenesená",K252,0)</f>
        <v>0</v>
      </c>
      <c r="BH252" s="235">
        <f>IF(O252="sníž. přenesená",K252,0)</f>
        <v>0</v>
      </c>
      <c r="BI252" s="235">
        <f>IF(O252="nulová",K252,0)</f>
        <v>0</v>
      </c>
      <c r="BJ252" s="18" t="s">
        <v>85</v>
      </c>
      <c r="BK252" s="235">
        <f>ROUND(P252*H252,2)</f>
        <v>0</v>
      </c>
      <c r="BL252" s="18" t="s">
        <v>145</v>
      </c>
      <c r="BM252" s="234" t="s">
        <v>332</v>
      </c>
    </row>
    <row r="253" spans="1:47" s="2" customFormat="1" ht="12">
      <c r="A253" s="39"/>
      <c r="B253" s="40"/>
      <c r="C253" s="41"/>
      <c r="D253" s="236" t="s">
        <v>147</v>
      </c>
      <c r="E253" s="41"/>
      <c r="F253" s="237" t="s">
        <v>333</v>
      </c>
      <c r="G253" s="41"/>
      <c r="H253" s="41"/>
      <c r="I253" s="238"/>
      <c r="J253" s="238"/>
      <c r="K253" s="41"/>
      <c r="L253" s="41"/>
      <c r="M253" s="45"/>
      <c r="N253" s="239"/>
      <c r="O253" s="240"/>
      <c r="P253" s="92"/>
      <c r="Q253" s="92"/>
      <c r="R253" s="92"/>
      <c r="S253" s="92"/>
      <c r="T253" s="92"/>
      <c r="U253" s="92"/>
      <c r="V253" s="92"/>
      <c r="W253" s="92"/>
      <c r="X253" s="93"/>
      <c r="Y253" s="39"/>
      <c r="Z253" s="39"/>
      <c r="AA253" s="39"/>
      <c r="AB253" s="39"/>
      <c r="AC253" s="39"/>
      <c r="AD253" s="39"/>
      <c r="AE253" s="39"/>
      <c r="AT253" s="18" t="s">
        <v>147</v>
      </c>
      <c r="AU253" s="18" t="s">
        <v>87</v>
      </c>
    </row>
    <row r="254" spans="1:47" s="2" customFormat="1" ht="12">
      <c r="A254" s="39"/>
      <c r="B254" s="40"/>
      <c r="C254" s="41"/>
      <c r="D254" s="241" t="s">
        <v>149</v>
      </c>
      <c r="E254" s="41"/>
      <c r="F254" s="242" t="s">
        <v>334</v>
      </c>
      <c r="G254" s="41"/>
      <c r="H254" s="41"/>
      <c r="I254" s="238"/>
      <c r="J254" s="238"/>
      <c r="K254" s="41"/>
      <c r="L254" s="41"/>
      <c r="M254" s="45"/>
      <c r="N254" s="239"/>
      <c r="O254" s="240"/>
      <c r="P254" s="92"/>
      <c r="Q254" s="92"/>
      <c r="R254" s="92"/>
      <c r="S254" s="92"/>
      <c r="T254" s="92"/>
      <c r="U254" s="92"/>
      <c r="V254" s="92"/>
      <c r="W254" s="92"/>
      <c r="X254" s="93"/>
      <c r="Y254" s="39"/>
      <c r="Z254" s="39"/>
      <c r="AA254" s="39"/>
      <c r="AB254" s="39"/>
      <c r="AC254" s="39"/>
      <c r="AD254" s="39"/>
      <c r="AE254" s="39"/>
      <c r="AT254" s="18" t="s">
        <v>149</v>
      </c>
      <c r="AU254" s="18" t="s">
        <v>87</v>
      </c>
    </row>
    <row r="255" spans="1:47" s="2" customFormat="1" ht="12">
      <c r="A255" s="39"/>
      <c r="B255" s="40"/>
      <c r="C255" s="41"/>
      <c r="D255" s="236" t="s">
        <v>153</v>
      </c>
      <c r="E255" s="41"/>
      <c r="F255" s="243" t="s">
        <v>335</v>
      </c>
      <c r="G255" s="41"/>
      <c r="H255" s="41"/>
      <c r="I255" s="238"/>
      <c r="J255" s="238"/>
      <c r="K255" s="41"/>
      <c r="L255" s="41"/>
      <c r="M255" s="45"/>
      <c r="N255" s="239"/>
      <c r="O255" s="240"/>
      <c r="P255" s="92"/>
      <c r="Q255" s="92"/>
      <c r="R255" s="92"/>
      <c r="S255" s="92"/>
      <c r="T255" s="92"/>
      <c r="U255" s="92"/>
      <c r="V255" s="92"/>
      <c r="W255" s="92"/>
      <c r="X255" s="93"/>
      <c r="Y255" s="39"/>
      <c r="Z255" s="39"/>
      <c r="AA255" s="39"/>
      <c r="AB255" s="39"/>
      <c r="AC255" s="39"/>
      <c r="AD255" s="39"/>
      <c r="AE255" s="39"/>
      <c r="AT255" s="18" t="s">
        <v>153</v>
      </c>
      <c r="AU255" s="18" t="s">
        <v>87</v>
      </c>
    </row>
    <row r="256" spans="1:65" s="2" customFormat="1" ht="24.15" customHeight="1">
      <c r="A256" s="39"/>
      <c r="B256" s="40"/>
      <c r="C256" s="255" t="s">
        <v>336</v>
      </c>
      <c r="D256" s="255" t="s">
        <v>337</v>
      </c>
      <c r="E256" s="256" t="s">
        <v>338</v>
      </c>
      <c r="F256" s="257" t="s">
        <v>339</v>
      </c>
      <c r="G256" s="258" t="s">
        <v>340</v>
      </c>
      <c r="H256" s="259">
        <v>15.887</v>
      </c>
      <c r="I256" s="260"/>
      <c r="J256" s="261"/>
      <c r="K256" s="262">
        <f>ROUND(P256*H256,2)</f>
        <v>0</v>
      </c>
      <c r="L256" s="257" t="s">
        <v>144</v>
      </c>
      <c r="M256" s="263"/>
      <c r="N256" s="264" t="s">
        <v>1</v>
      </c>
      <c r="O256" s="230" t="s">
        <v>40</v>
      </c>
      <c r="P256" s="231">
        <f>I256+J256</f>
        <v>0</v>
      </c>
      <c r="Q256" s="231">
        <f>ROUND(I256*H256,2)</f>
        <v>0</v>
      </c>
      <c r="R256" s="231">
        <f>ROUND(J256*H256,2)</f>
        <v>0</v>
      </c>
      <c r="S256" s="92"/>
      <c r="T256" s="232">
        <f>S256*H256</f>
        <v>0</v>
      </c>
      <c r="U256" s="232">
        <v>0.001</v>
      </c>
      <c r="V256" s="232">
        <f>U256*H256</f>
        <v>0.015887000000000002</v>
      </c>
      <c r="W256" s="232">
        <v>0</v>
      </c>
      <c r="X256" s="233">
        <f>W256*H256</f>
        <v>0</v>
      </c>
      <c r="Y256" s="39"/>
      <c r="Z256" s="39"/>
      <c r="AA256" s="39"/>
      <c r="AB256" s="39"/>
      <c r="AC256" s="39"/>
      <c r="AD256" s="39"/>
      <c r="AE256" s="39"/>
      <c r="AR256" s="234" t="s">
        <v>194</v>
      </c>
      <c r="AT256" s="234" t="s">
        <v>337</v>
      </c>
      <c r="AU256" s="234" t="s">
        <v>87</v>
      </c>
      <c r="AY256" s="18" t="s">
        <v>138</v>
      </c>
      <c r="BE256" s="235">
        <f>IF(O256="základní",K256,0)</f>
        <v>0</v>
      </c>
      <c r="BF256" s="235">
        <f>IF(O256="snížená",K256,0)</f>
        <v>0</v>
      </c>
      <c r="BG256" s="235">
        <f>IF(O256="zákl. přenesená",K256,0)</f>
        <v>0</v>
      </c>
      <c r="BH256" s="235">
        <f>IF(O256="sníž. přenesená",K256,0)</f>
        <v>0</v>
      </c>
      <c r="BI256" s="235">
        <f>IF(O256="nulová",K256,0)</f>
        <v>0</v>
      </c>
      <c r="BJ256" s="18" t="s">
        <v>85</v>
      </c>
      <c r="BK256" s="235">
        <f>ROUND(P256*H256,2)</f>
        <v>0</v>
      </c>
      <c r="BL256" s="18" t="s">
        <v>145</v>
      </c>
      <c r="BM256" s="234" t="s">
        <v>341</v>
      </c>
    </row>
    <row r="257" spans="1:47" s="2" customFormat="1" ht="12">
      <c r="A257" s="39"/>
      <c r="B257" s="40"/>
      <c r="C257" s="41"/>
      <c r="D257" s="236" t="s">
        <v>147</v>
      </c>
      <c r="E257" s="41"/>
      <c r="F257" s="237" t="s">
        <v>339</v>
      </c>
      <c r="G257" s="41"/>
      <c r="H257" s="41"/>
      <c r="I257" s="238"/>
      <c r="J257" s="238"/>
      <c r="K257" s="41"/>
      <c r="L257" s="41"/>
      <c r="M257" s="45"/>
      <c r="N257" s="239"/>
      <c r="O257" s="240"/>
      <c r="P257" s="92"/>
      <c r="Q257" s="92"/>
      <c r="R257" s="92"/>
      <c r="S257" s="92"/>
      <c r="T257" s="92"/>
      <c r="U257" s="92"/>
      <c r="V257" s="92"/>
      <c r="W257" s="92"/>
      <c r="X257" s="93"/>
      <c r="Y257" s="39"/>
      <c r="Z257" s="39"/>
      <c r="AA257" s="39"/>
      <c r="AB257" s="39"/>
      <c r="AC257" s="39"/>
      <c r="AD257" s="39"/>
      <c r="AE257" s="39"/>
      <c r="AT257" s="18" t="s">
        <v>147</v>
      </c>
      <c r="AU257" s="18" t="s">
        <v>87</v>
      </c>
    </row>
    <row r="258" spans="1:51" s="13" customFormat="1" ht="12">
      <c r="A258" s="13"/>
      <c r="B258" s="244"/>
      <c r="C258" s="245"/>
      <c r="D258" s="236" t="s">
        <v>256</v>
      </c>
      <c r="E258" s="246" t="s">
        <v>1</v>
      </c>
      <c r="F258" s="247" t="s">
        <v>342</v>
      </c>
      <c r="G258" s="245"/>
      <c r="H258" s="248">
        <v>15.887</v>
      </c>
      <c r="I258" s="249"/>
      <c r="J258" s="249"/>
      <c r="K258" s="245"/>
      <c r="L258" s="245"/>
      <c r="M258" s="250"/>
      <c r="N258" s="251"/>
      <c r="O258" s="252"/>
      <c r="P258" s="252"/>
      <c r="Q258" s="252"/>
      <c r="R258" s="252"/>
      <c r="S258" s="252"/>
      <c r="T258" s="252"/>
      <c r="U258" s="252"/>
      <c r="V258" s="252"/>
      <c r="W258" s="252"/>
      <c r="X258" s="253"/>
      <c r="Y258" s="13"/>
      <c r="Z258" s="13"/>
      <c r="AA258" s="13"/>
      <c r="AB258" s="13"/>
      <c r="AC258" s="13"/>
      <c r="AD258" s="13"/>
      <c r="AE258" s="13"/>
      <c r="AT258" s="254" t="s">
        <v>256</v>
      </c>
      <c r="AU258" s="254" t="s">
        <v>87</v>
      </c>
      <c r="AV258" s="13" t="s">
        <v>87</v>
      </c>
      <c r="AW258" s="13" t="s">
        <v>5</v>
      </c>
      <c r="AX258" s="13" t="s">
        <v>85</v>
      </c>
      <c r="AY258" s="254" t="s">
        <v>138</v>
      </c>
    </row>
    <row r="259" spans="1:65" s="2" customFormat="1" ht="24.15" customHeight="1">
      <c r="A259" s="39"/>
      <c r="B259" s="40"/>
      <c r="C259" s="222" t="s">
        <v>343</v>
      </c>
      <c r="D259" s="222" t="s">
        <v>140</v>
      </c>
      <c r="E259" s="223" t="s">
        <v>344</v>
      </c>
      <c r="F259" s="224" t="s">
        <v>345</v>
      </c>
      <c r="G259" s="225" t="s">
        <v>143</v>
      </c>
      <c r="H259" s="226">
        <v>51.8</v>
      </c>
      <c r="I259" s="227"/>
      <c r="J259" s="227"/>
      <c r="K259" s="228">
        <f>ROUND(P259*H259,2)</f>
        <v>0</v>
      </c>
      <c r="L259" s="224" t="s">
        <v>144</v>
      </c>
      <c r="M259" s="45"/>
      <c r="N259" s="229" t="s">
        <v>1</v>
      </c>
      <c r="O259" s="230" t="s">
        <v>40</v>
      </c>
      <c r="P259" s="231">
        <f>I259+J259</f>
        <v>0</v>
      </c>
      <c r="Q259" s="231">
        <f>ROUND(I259*H259,2)</f>
        <v>0</v>
      </c>
      <c r="R259" s="231">
        <f>ROUND(J259*H259,2)</f>
        <v>0</v>
      </c>
      <c r="S259" s="92"/>
      <c r="T259" s="232">
        <f>S259*H259</f>
        <v>0</v>
      </c>
      <c r="U259" s="232">
        <v>0</v>
      </c>
      <c r="V259" s="232">
        <f>U259*H259</f>
        <v>0</v>
      </c>
      <c r="W259" s="232">
        <v>0</v>
      </c>
      <c r="X259" s="233">
        <f>W259*H259</f>
        <v>0</v>
      </c>
      <c r="Y259" s="39"/>
      <c r="Z259" s="39"/>
      <c r="AA259" s="39"/>
      <c r="AB259" s="39"/>
      <c r="AC259" s="39"/>
      <c r="AD259" s="39"/>
      <c r="AE259" s="39"/>
      <c r="AR259" s="234" t="s">
        <v>145</v>
      </c>
      <c r="AT259" s="234" t="s">
        <v>140</v>
      </c>
      <c r="AU259" s="234" t="s">
        <v>87</v>
      </c>
      <c r="AY259" s="18" t="s">
        <v>138</v>
      </c>
      <c r="BE259" s="235">
        <f>IF(O259="základní",K259,0)</f>
        <v>0</v>
      </c>
      <c r="BF259" s="235">
        <f>IF(O259="snížená",K259,0)</f>
        <v>0</v>
      </c>
      <c r="BG259" s="235">
        <f>IF(O259="zákl. přenesená",K259,0)</f>
        <v>0</v>
      </c>
      <c r="BH259" s="235">
        <f>IF(O259="sníž. přenesená",K259,0)</f>
        <v>0</v>
      </c>
      <c r="BI259" s="235">
        <f>IF(O259="nulová",K259,0)</f>
        <v>0</v>
      </c>
      <c r="BJ259" s="18" t="s">
        <v>85</v>
      </c>
      <c r="BK259" s="235">
        <f>ROUND(P259*H259,2)</f>
        <v>0</v>
      </c>
      <c r="BL259" s="18" t="s">
        <v>145</v>
      </c>
      <c r="BM259" s="234" t="s">
        <v>346</v>
      </c>
    </row>
    <row r="260" spans="1:47" s="2" customFormat="1" ht="12">
      <c r="A260" s="39"/>
      <c r="B260" s="40"/>
      <c r="C260" s="41"/>
      <c r="D260" s="236" t="s">
        <v>147</v>
      </c>
      <c r="E260" s="41"/>
      <c r="F260" s="237" t="s">
        <v>347</v>
      </c>
      <c r="G260" s="41"/>
      <c r="H260" s="41"/>
      <c r="I260" s="238"/>
      <c r="J260" s="238"/>
      <c r="K260" s="41"/>
      <c r="L260" s="41"/>
      <c r="M260" s="45"/>
      <c r="N260" s="239"/>
      <c r="O260" s="240"/>
      <c r="P260" s="92"/>
      <c r="Q260" s="92"/>
      <c r="R260" s="92"/>
      <c r="S260" s="92"/>
      <c r="T260" s="92"/>
      <c r="U260" s="92"/>
      <c r="V260" s="92"/>
      <c r="W260" s="92"/>
      <c r="X260" s="93"/>
      <c r="Y260" s="39"/>
      <c r="Z260" s="39"/>
      <c r="AA260" s="39"/>
      <c r="AB260" s="39"/>
      <c r="AC260" s="39"/>
      <c r="AD260" s="39"/>
      <c r="AE260" s="39"/>
      <c r="AT260" s="18" t="s">
        <v>147</v>
      </c>
      <c r="AU260" s="18" t="s">
        <v>87</v>
      </c>
    </row>
    <row r="261" spans="1:47" s="2" customFormat="1" ht="12">
      <c r="A261" s="39"/>
      <c r="B261" s="40"/>
      <c r="C261" s="41"/>
      <c r="D261" s="241" t="s">
        <v>149</v>
      </c>
      <c r="E261" s="41"/>
      <c r="F261" s="242" t="s">
        <v>348</v>
      </c>
      <c r="G261" s="41"/>
      <c r="H261" s="41"/>
      <c r="I261" s="238"/>
      <c r="J261" s="238"/>
      <c r="K261" s="41"/>
      <c r="L261" s="41"/>
      <c r="M261" s="45"/>
      <c r="N261" s="239"/>
      <c r="O261" s="240"/>
      <c r="P261" s="92"/>
      <c r="Q261" s="92"/>
      <c r="R261" s="92"/>
      <c r="S261" s="92"/>
      <c r="T261" s="92"/>
      <c r="U261" s="92"/>
      <c r="V261" s="92"/>
      <c r="W261" s="92"/>
      <c r="X261" s="93"/>
      <c r="Y261" s="39"/>
      <c r="Z261" s="39"/>
      <c r="AA261" s="39"/>
      <c r="AB261" s="39"/>
      <c r="AC261" s="39"/>
      <c r="AD261" s="39"/>
      <c r="AE261" s="39"/>
      <c r="AT261" s="18" t="s">
        <v>149</v>
      </c>
      <c r="AU261" s="18" t="s">
        <v>87</v>
      </c>
    </row>
    <row r="262" spans="1:47" s="2" customFormat="1" ht="12">
      <c r="A262" s="39"/>
      <c r="B262" s="40"/>
      <c r="C262" s="41"/>
      <c r="D262" s="236" t="s">
        <v>151</v>
      </c>
      <c r="E262" s="41"/>
      <c r="F262" s="243" t="s">
        <v>349</v>
      </c>
      <c r="G262" s="41"/>
      <c r="H262" s="41"/>
      <c r="I262" s="238"/>
      <c r="J262" s="238"/>
      <c r="K262" s="41"/>
      <c r="L262" s="41"/>
      <c r="M262" s="45"/>
      <c r="N262" s="239"/>
      <c r="O262" s="240"/>
      <c r="P262" s="92"/>
      <c r="Q262" s="92"/>
      <c r="R262" s="92"/>
      <c r="S262" s="92"/>
      <c r="T262" s="92"/>
      <c r="U262" s="92"/>
      <c r="V262" s="92"/>
      <c r="W262" s="92"/>
      <c r="X262" s="93"/>
      <c r="Y262" s="39"/>
      <c r="Z262" s="39"/>
      <c r="AA262" s="39"/>
      <c r="AB262" s="39"/>
      <c r="AC262" s="39"/>
      <c r="AD262" s="39"/>
      <c r="AE262" s="39"/>
      <c r="AT262" s="18" t="s">
        <v>151</v>
      </c>
      <c r="AU262" s="18" t="s">
        <v>87</v>
      </c>
    </row>
    <row r="263" spans="1:65" s="2" customFormat="1" ht="24.15" customHeight="1">
      <c r="A263" s="39"/>
      <c r="B263" s="40"/>
      <c r="C263" s="222" t="s">
        <v>350</v>
      </c>
      <c r="D263" s="222" t="s">
        <v>140</v>
      </c>
      <c r="E263" s="223" t="s">
        <v>351</v>
      </c>
      <c r="F263" s="224" t="s">
        <v>352</v>
      </c>
      <c r="G263" s="225" t="s">
        <v>143</v>
      </c>
      <c r="H263" s="226">
        <v>335.1</v>
      </c>
      <c r="I263" s="227"/>
      <c r="J263" s="227"/>
      <c r="K263" s="228">
        <f>ROUND(P263*H263,2)</f>
        <v>0</v>
      </c>
      <c r="L263" s="224" t="s">
        <v>144</v>
      </c>
      <c r="M263" s="45"/>
      <c r="N263" s="229" t="s">
        <v>1</v>
      </c>
      <c r="O263" s="230" t="s">
        <v>40</v>
      </c>
      <c r="P263" s="231">
        <f>I263+J263</f>
        <v>0</v>
      </c>
      <c r="Q263" s="231">
        <f>ROUND(I263*H263,2)</f>
        <v>0</v>
      </c>
      <c r="R263" s="231">
        <f>ROUND(J263*H263,2)</f>
        <v>0</v>
      </c>
      <c r="S263" s="92"/>
      <c r="T263" s="232">
        <f>S263*H263</f>
        <v>0</v>
      </c>
      <c r="U263" s="232">
        <v>0</v>
      </c>
      <c r="V263" s="232">
        <f>U263*H263</f>
        <v>0</v>
      </c>
      <c r="W263" s="232">
        <v>0</v>
      </c>
      <c r="X263" s="233">
        <f>W263*H263</f>
        <v>0</v>
      </c>
      <c r="Y263" s="39"/>
      <c r="Z263" s="39"/>
      <c r="AA263" s="39"/>
      <c r="AB263" s="39"/>
      <c r="AC263" s="39"/>
      <c r="AD263" s="39"/>
      <c r="AE263" s="39"/>
      <c r="AR263" s="234" t="s">
        <v>145</v>
      </c>
      <c r="AT263" s="234" t="s">
        <v>140</v>
      </c>
      <c r="AU263" s="234" t="s">
        <v>87</v>
      </c>
      <c r="AY263" s="18" t="s">
        <v>138</v>
      </c>
      <c r="BE263" s="235">
        <f>IF(O263="základní",K263,0)</f>
        <v>0</v>
      </c>
      <c r="BF263" s="235">
        <f>IF(O263="snížená",K263,0)</f>
        <v>0</v>
      </c>
      <c r="BG263" s="235">
        <f>IF(O263="zákl. přenesená",K263,0)</f>
        <v>0</v>
      </c>
      <c r="BH263" s="235">
        <f>IF(O263="sníž. přenesená",K263,0)</f>
        <v>0</v>
      </c>
      <c r="BI263" s="235">
        <f>IF(O263="nulová",K263,0)</f>
        <v>0</v>
      </c>
      <c r="BJ263" s="18" t="s">
        <v>85</v>
      </c>
      <c r="BK263" s="235">
        <f>ROUND(P263*H263,2)</f>
        <v>0</v>
      </c>
      <c r="BL263" s="18" t="s">
        <v>145</v>
      </c>
      <c r="BM263" s="234" t="s">
        <v>353</v>
      </c>
    </row>
    <row r="264" spans="1:47" s="2" customFormat="1" ht="12">
      <c r="A264" s="39"/>
      <c r="B264" s="40"/>
      <c r="C264" s="41"/>
      <c r="D264" s="236" t="s">
        <v>147</v>
      </c>
      <c r="E264" s="41"/>
      <c r="F264" s="237" t="s">
        <v>354</v>
      </c>
      <c r="G264" s="41"/>
      <c r="H264" s="41"/>
      <c r="I264" s="238"/>
      <c r="J264" s="238"/>
      <c r="K264" s="41"/>
      <c r="L264" s="41"/>
      <c r="M264" s="45"/>
      <c r="N264" s="239"/>
      <c r="O264" s="240"/>
      <c r="P264" s="92"/>
      <c r="Q264" s="92"/>
      <c r="R264" s="92"/>
      <c r="S264" s="92"/>
      <c r="T264" s="92"/>
      <c r="U264" s="92"/>
      <c r="V264" s="92"/>
      <c r="W264" s="92"/>
      <c r="X264" s="93"/>
      <c r="Y264" s="39"/>
      <c r="Z264" s="39"/>
      <c r="AA264" s="39"/>
      <c r="AB264" s="39"/>
      <c r="AC264" s="39"/>
      <c r="AD264" s="39"/>
      <c r="AE264" s="39"/>
      <c r="AT264" s="18" t="s">
        <v>147</v>
      </c>
      <c r="AU264" s="18" t="s">
        <v>87</v>
      </c>
    </row>
    <row r="265" spans="1:47" s="2" customFormat="1" ht="12">
      <c r="A265" s="39"/>
      <c r="B265" s="40"/>
      <c r="C265" s="41"/>
      <c r="D265" s="241" t="s">
        <v>149</v>
      </c>
      <c r="E265" s="41"/>
      <c r="F265" s="242" t="s">
        <v>355</v>
      </c>
      <c r="G265" s="41"/>
      <c r="H265" s="41"/>
      <c r="I265" s="238"/>
      <c r="J265" s="238"/>
      <c r="K265" s="41"/>
      <c r="L265" s="41"/>
      <c r="M265" s="45"/>
      <c r="N265" s="239"/>
      <c r="O265" s="240"/>
      <c r="P265" s="92"/>
      <c r="Q265" s="92"/>
      <c r="R265" s="92"/>
      <c r="S265" s="92"/>
      <c r="T265" s="92"/>
      <c r="U265" s="92"/>
      <c r="V265" s="92"/>
      <c r="W265" s="92"/>
      <c r="X265" s="93"/>
      <c r="Y265" s="39"/>
      <c r="Z265" s="39"/>
      <c r="AA265" s="39"/>
      <c r="AB265" s="39"/>
      <c r="AC265" s="39"/>
      <c r="AD265" s="39"/>
      <c r="AE265" s="39"/>
      <c r="AT265" s="18" t="s">
        <v>149</v>
      </c>
      <c r="AU265" s="18" t="s">
        <v>87</v>
      </c>
    </row>
    <row r="266" spans="1:47" s="2" customFormat="1" ht="12">
      <c r="A266" s="39"/>
      <c r="B266" s="40"/>
      <c r="C266" s="41"/>
      <c r="D266" s="236" t="s">
        <v>151</v>
      </c>
      <c r="E266" s="41"/>
      <c r="F266" s="243" t="s">
        <v>349</v>
      </c>
      <c r="G266" s="41"/>
      <c r="H266" s="41"/>
      <c r="I266" s="238"/>
      <c r="J266" s="238"/>
      <c r="K266" s="41"/>
      <c r="L266" s="41"/>
      <c r="M266" s="45"/>
      <c r="N266" s="239"/>
      <c r="O266" s="240"/>
      <c r="P266" s="92"/>
      <c r="Q266" s="92"/>
      <c r="R266" s="92"/>
      <c r="S266" s="92"/>
      <c r="T266" s="92"/>
      <c r="U266" s="92"/>
      <c r="V266" s="92"/>
      <c r="W266" s="92"/>
      <c r="X266" s="93"/>
      <c r="Y266" s="39"/>
      <c r="Z266" s="39"/>
      <c r="AA266" s="39"/>
      <c r="AB266" s="39"/>
      <c r="AC266" s="39"/>
      <c r="AD266" s="39"/>
      <c r="AE266" s="39"/>
      <c r="AT266" s="18" t="s">
        <v>151</v>
      </c>
      <c r="AU266" s="18" t="s">
        <v>87</v>
      </c>
    </row>
    <row r="267" spans="1:65" s="2" customFormat="1" ht="24.15" customHeight="1">
      <c r="A267" s="39"/>
      <c r="B267" s="40"/>
      <c r="C267" s="222" t="s">
        <v>356</v>
      </c>
      <c r="D267" s="222" t="s">
        <v>140</v>
      </c>
      <c r="E267" s="223" t="s">
        <v>357</v>
      </c>
      <c r="F267" s="224" t="s">
        <v>358</v>
      </c>
      <c r="G267" s="225" t="s">
        <v>143</v>
      </c>
      <c r="H267" s="226">
        <v>380.5</v>
      </c>
      <c r="I267" s="227"/>
      <c r="J267" s="227"/>
      <c r="K267" s="228">
        <f>ROUND(P267*H267,2)</f>
        <v>0</v>
      </c>
      <c r="L267" s="224" t="s">
        <v>144</v>
      </c>
      <c r="M267" s="45"/>
      <c r="N267" s="229" t="s">
        <v>1</v>
      </c>
      <c r="O267" s="230" t="s">
        <v>40</v>
      </c>
      <c r="P267" s="231">
        <f>I267+J267</f>
        <v>0</v>
      </c>
      <c r="Q267" s="231">
        <f>ROUND(I267*H267,2)</f>
        <v>0</v>
      </c>
      <c r="R267" s="231">
        <f>ROUND(J267*H267,2)</f>
        <v>0</v>
      </c>
      <c r="S267" s="92"/>
      <c r="T267" s="232">
        <f>S267*H267</f>
        <v>0</v>
      </c>
      <c r="U267" s="232">
        <v>0</v>
      </c>
      <c r="V267" s="232">
        <f>U267*H267</f>
        <v>0</v>
      </c>
      <c r="W267" s="232">
        <v>0</v>
      </c>
      <c r="X267" s="233">
        <f>W267*H267</f>
        <v>0</v>
      </c>
      <c r="Y267" s="39"/>
      <c r="Z267" s="39"/>
      <c r="AA267" s="39"/>
      <c r="AB267" s="39"/>
      <c r="AC267" s="39"/>
      <c r="AD267" s="39"/>
      <c r="AE267" s="39"/>
      <c r="AR267" s="234" t="s">
        <v>145</v>
      </c>
      <c r="AT267" s="234" t="s">
        <v>140</v>
      </c>
      <c r="AU267" s="234" t="s">
        <v>87</v>
      </c>
      <c r="AY267" s="18" t="s">
        <v>138</v>
      </c>
      <c r="BE267" s="235">
        <f>IF(O267="základní",K267,0)</f>
        <v>0</v>
      </c>
      <c r="BF267" s="235">
        <f>IF(O267="snížená",K267,0)</f>
        <v>0</v>
      </c>
      <c r="BG267" s="235">
        <f>IF(O267="zákl. přenesená",K267,0)</f>
        <v>0</v>
      </c>
      <c r="BH267" s="235">
        <f>IF(O267="sníž. přenesená",K267,0)</f>
        <v>0</v>
      </c>
      <c r="BI267" s="235">
        <f>IF(O267="nulová",K267,0)</f>
        <v>0</v>
      </c>
      <c r="BJ267" s="18" t="s">
        <v>85</v>
      </c>
      <c r="BK267" s="235">
        <f>ROUND(P267*H267,2)</f>
        <v>0</v>
      </c>
      <c r="BL267" s="18" t="s">
        <v>145</v>
      </c>
      <c r="BM267" s="234" t="s">
        <v>359</v>
      </c>
    </row>
    <row r="268" spans="1:47" s="2" customFormat="1" ht="12">
      <c r="A268" s="39"/>
      <c r="B268" s="40"/>
      <c r="C268" s="41"/>
      <c r="D268" s="236" t="s">
        <v>147</v>
      </c>
      <c r="E268" s="41"/>
      <c r="F268" s="237" t="s">
        <v>360</v>
      </c>
      <c r="G268" s="41"/>
      <c r="H268" s="41"/>
      <c r="I268" s="238"/>
      <c r="J268" s="238"/>
      <c r="K268" s="41"/>
      <c r="L268" s="41"/>
      <c r="M268" s="45"/>
      <c r="N268" s="239"/>
      <c r="O268" s="240"/>
      <c r="P268" s="92"/>
      <c r="Q268" s="92"/>
      <c r="R268" s="92"/>
      <c r="S268" s="92"/>
      <c r="T268" s="92"/>
      <c r="U268" s="92"/>
      <c r="V268" s="92"/>
      <c r="W268" s="92"/>
      <c r="X268" s="93"/>
      <c r="Y268" s="39"/>
      <c r="Z268" s="39"/>
      <c r="AA268" s="39"/>
      <c r="AB268" s="39"/>
      <c r="AC268" s="39"/>
      <c r="AD268" s="39"/>
      <c r="AE268" s="39"/>
      <c r="AT268" s="18" t="s">
        <v>147</v>
      </c>
      <c r="AU268" s="18" t="s">
        <v>87</v>
      </c>
    </row>
    <row r="269" spans="1:47" s="2" customFormat="1" ht="12">
      <c r="A269" s="39"/>
      <c r="B269" s="40"/>
      <c r="C269" s="41"/>
      <c r="D269" s="241" t="s">
        <v>149</v>
      </c>
      <c r="E269" s="41"/>
      <c r="F269" s="242" t="s">
        <v>361</v>
      </c>
      <c r="G269" s="41"/>
      <c r="H269" s="41"/>
      <c r="I269" s="238"/>
      <c r="J269" s="238"/>
      <c r="K269" s="41"/>
      <c r="L269" s="41"/>
      <c r="M269" s="45"/>
      <c r="N269" s="239"/>
      <c r="O269" s="240"/>
      <c r="P269" s="92"/>
      <c r="Q269" s="92"/>
      <c r="R269" s="92"/>
      <c r="S269" s="92"/>
      <c r="T269" s="92"/>
      <c r="U269" s="92"/>
      <c r="V269" s="92"/>
      <c r="W269" s="92"/>
      <c r="X269" s="93"/>
      <c r="Y269" s="39"/>
      <c r="Z269" s="39"/>
      <c r="AA269" s="39"/>
      <c r="AB269" s="39"/>
      <c r="AC269" s="39"/>
      <c r="AD269" s="39"/>
      <c r="AE269" s="39"/>
      <c r="AT269" s="18" t="s">
        <v>149</v>
      </c>
      <c r="AU269" s="18" t="s">
        <v>87</v>
      </c>
    </row>
    <row r="270" spans="1:47" s="2" customFormat="1" ht="12">
      <c r="A270" s="39"/>
      <c r="B270" s="40"/>
      <c r="C270" s="41"/>
      <c r="D270" s="236" t="s">
        <v>151</v>
      </c>
      <c r="E270" s="41"/>
      <c r="F270" s="243" t="s">
        <v>362</v>
      </c>
      <c r="G270" s="41"/>
      <c r="H270" s="41"/>
      <c r="I270" s="238"/>
      <c r="J270" s="238"/>
      <c r="K270" s="41"/>
      <c r="L270" s="41"/>
      <c r="M270" s="45"/>
      <c r="N270" s="239"/>
      <c r="O270" s="240"/>
      <c r="P270" s="92"/>
      <c r="Q270" s="92"/>
      <c r="R270" s="92"/>
      <c r="S270" s="92"/>
      <c r="T270" s="92"/>
      <c r="U270" s="92"/>
      <c r="V270" s="92"/>
      <c r="W270" s="92"/>
      <c r="X270" s="93"/>
      <c r="Y270" s="39"/>
      <c r="Z270" s="39"/>
      <c r="AA270" s="39"/>
      <c r="AB270" s="39"/>
      <c r="AC270" s="39"/>
      <c r="AD270" s="39"/>
      <c r="AE270" s="39"/>
      <c r="AT270" s="18" t="s">
        <v>151</v>
      </c>
      <c r="AU270" s="18" t="s">
        <v>87</v>
      </c>
    </row>
    <row r="271" spans="1:65" s="2" customFormat="1" ht="33" customHeight="1">
      <c r="A271" s="39"/>
      <c r="B271" s="40"/>
      <c r="C271" s="222" t="s">
        <v>363</v>
      </c>
      <c r="D271" s="222" t="s">
        <v>140</v>
      </c>
      <c r="E271" s="223" t="s">
        <v>229</v>
      </c>
      <c r="F271" s="224" t="s">
        <v>230</v>
      </c>
      <c r="G271" s="225" t="s">
        <v>223</v>
      </c>
      <c r="H271" s="226">
        <v>11</v>
      </c>
      <c r="I271" s="227"/>
      <c r="J271" s="227"/>
      <c r="K271" s="228">
        <f>ROUND(P271*H271,2)</f>
        <v>0</v>
      </c>
      <c r="L271" s="224" t="s">
        <v>144</v>
      </c>
      <c r="M271" s="45"/>
      <c r="N271" s="229" t="s">
        <v>1</v>
      </c>
      <c r="O271" s="230" t="s">
        <v>40</v>
      </c>
      <c r="P271" s="231">
        <f>I271+J271</f>
        <v>0</v>
      </c>
      <c r="Q271" s="231">
        <f>ROUND(I271*H271,2)</f>
        <v>0</v>
      </c>
      <c r="R271" s="231">
        <f>ROUND(J271*H271,2)</f>
        <v>0</v>
      </c>
      <c r="S271" s="92"/>
      <c r="T271" s="232">
        <f>S271*H271</f>
        <v>0</v>
      </c>
      <c r="U271" s="232">
        <v>0</v>
      </c>
      <c r="V271" s="232">
        <f>U271*H271</f>
        <v>0</v>
      </c>
      <c r="W271" s="232">
        <v>0</v>
      </c>
      <c r="X271" s="233">
        <f>W271*H271</f>
        <v>0</v>
      </c>
      <c r="Y271" s="39"/>
      <c r="Z271" s="39"/>
      <c r="AA271" s="39"/>
      <c r="AB271" s="39"/>
      <c r="AC271" s="39"/>
      <c r="AD271" s="39"/>
      <c r="AE271" s="39"/>
      <c r="AR271" s="234" t="s">
        <v>145</v>
      </c>
      <c r="AT271" s="234" t="s">
        <v>140</v>
      </c>
      <c r="AU271" s="234" t="s">
        <v>87</v>
      </c>
      <c r="AY271" s="18" t="s">
        <v>138</v>
      </c>
      <c r="BE271" s="235">
        <f>IF(O271="základní",K271,0)</f>
        <v>0</v>
      </c>
      <c r="BF271" s="235">
        <f>IF(O271="snížená",K271,0)</f>
        <v>0</v>
      </c>
      <c r="BG271" s="235">
        <f>IF(O271="zákl. přenesená",K271,0)</f>
        <v>0</v>
      </c>
      <c r="BH271" s="235">
        <f>IF(O271="sníž. přenesená",K271,0)</f>
        <v>0</v>
      </c>
      <c r="BI271" s="235">
        <f>IF(O271="nulová",K271,0)</f>
        <v>0</v>
      </c>
      <c r="BJ271" s="18" t="s">
        <v>85</v>
      </c>
      <c r="BK271" s="235">
        <f>ROUND(P271*H271,2)</f>
        <v>0</v>
      </c>
      <c r="BL271" s="18" t="s">
        <v>145</v>
      </c>
      <c r="BM271" s="234" t="s">
        <v>364</v>
      </c>
    </row>
    <row r="272" spans="1:47" s="2" customFormat="1" ht="12">
      <c r="A272" s="39"/>
      <c r="B272" s="40"/>
      <c r="C272" s="41"/>
      <c r="D272" s="236" t="s">
        <v>147</v>
      </c>
      <c r="E272" s="41"/>
      <c r="F272" s="237" t="s">
        <v>232</v>
      </c>
      <c r="G272" s="41"/>
      <c r="H272" s="41"/>
      <c r="I272" s="238"/>
      <c r="J272" s="238"/>
      <c r="K272" s="41"/>
      <c r="L272" s="41"/>
      <c r="M272" s="45"/>
      <c r="N272" s="239"/>
      <c r="O272" s="240"/>
      <c r="P272" s="92"/>
      <c r="Q272" s="92"/>
      <c r="R272" s="92"/>
      <c r="S272" s="92"/>
      <c r="T272" s="92"/>
      <c r="U272" s="92"/>
      <c r="V272" s="92"/>
      <c r="W272" s="92"/>
      <c r="X272" s="93"/>
      <c r="Y272" s="39"/>
      <c r="Z272" s="39"/>
      <c r="AA272" s="39"/>
      <c r="AB272" s="39"/>
      <c r="AC272" s="39"/>
      <c r="AD272" s="39"/>
      <c r="AE272" s="39"/>
      <c r="AT272" s="18" t="s">
        <v>147</v>
      </c>
      <c r="AU272" s="18" t="s">
        <v>87</v>
      </c>
    </row>
    <row r="273" spans="1:47" s="2" customFormat="1" ht="12">
      <c r="A273" s="39"/>
      <c r="B273" s="40"/>
      <c r="C273" s="41"/>
      <c r="D273" s="241" t="s">
        <v>149</v>
      </c>
      <c r="E273" s="41"/>
      <c r="F273" s="242" t="s">
        <v>233</v>
      </c>
      <c r="G273" s="41"/>
      <c r="H273" s="41"/>
      <c r="I273" s="238"/>
      <c r="J273" s="238"/>
      <c r="K273" s="41"/>
      <c r="L273" s="41"/>
      <c r="M273" s="45"/>
      <c r="N273" s="239"/>
      <c r="O273" s="240"/>
      <c r="P273" s="92"/>
      <c r="Q273" s="92"/>
      <c r="R273" s="92"/>
      <c r="S273" s="92"/>
      <c r="T273" s="92"/>
      <c r="U273" s="92"/>
      <c r="V273" s="92"/>
      <c r="W273" s="92"/>
      <c r="X273" s="93"/>
      <c r="Y273" s="39"/>
      <c r="Z273" s="39"/>
      <c r="AA273" s="39"/>
      <c r="AB273" s="39"/>
      <c r="AC273" s="39"/>
      <c r="AD273" s="39"/>
      <c r="AE273" s="39"/>
      <c r="AT273" s="18" t="s">
        <v>149</v>
      </c>
      <c r="AU273" s="18" t="s">
        <v>87</v>
      </c>
    </row>
    <row r="274" spans="1:47" s="2" customFormat="1" ht="12">
      <c r="A274" s="39"/>
      <c r="B274" s="40"/>
      <c r="C274" s="41"/>
      <c r="D274" s="236" t="s">
        <v>151</v>
      </c>
      <c r="E274" s="41"/>
      <c r="F274" s="243" t="s">
        <v>234</v>
      </c>
      <c r="G274" s="41"/>
      <c r="H274" s="41"/>
      <c r="I274" s="238"/>
      <c r="J274" s="238"/>
      <c r="K274" s="41"/>
      <c r="L274" s="41"/>
      <c r="M274" s="45"/>
      <c r="N274" s="239"/>
      <c r="O274" s="240"/>
      <c r="P274" s="92"/>
      <c r="Q274" s="92"/>
      <c r="R274" s="92"/>
      <c r="S274" s="92"/>
      <c r="T274" s="92"/>
      <c r="U274" s="92"/>
      <c r="V274" s="92"/>
      <c r="W274" s="92"/>
      <c r="X274" s="93"/>
      <c r="Y274" s="39"/>
      <c r="Z274" s="39"/>
      <c r="AA274" s="39"/>
      <c r="AB274" s="39"/>
      <c r="AC274" s="39"/>
      <c r="AD274" s="39"/>
      <c r="AE274" s="39"/>
      <c r="AT274" s="18" t="s">
        <v>151</v>
      </c>
      <c r="AU274" s="18" t="s">
        <v>87</v>
      </c>
    </row>
    <row r="275" spans="1:47" s="2" customFormat="1" ht="12">
      <c r="A275" s="39"/>
      <c r="B275" s="40"/>
      <c r="C275" s="41"/>
      <c r="D275" s="236" t="s">
        <v>153</v>
      </c>
      <c r="E275" s="41"/>
      <c r="F275" s="243" t="s">
        <v>235</v>
      </c>
      <c r="G275" s="41"/>
      <c r="H275" s="41"/>
      <c r="I275" s="238"/>
      <c r="J275" s="238"/>
      <c r="K275" s="41"/>
      <c r="L275" s="41"/>
      <c r="M275" s="45"/>
      <c r="N275" s="239"/>
      <c r="O275" s="240"/>
      <c r="P275" s="92"/>
      <c r="Q275" s="92"/>
      <c r="R275" s="92"/>
      <c r="S275" s="92"/>
      <c r="T275" s="92"/>
      <c r="U275" s="92"/>
      <c r="V275" s="92"/>
      <c r="W275" s="92"/>
      <c r="X275" s="93"/>
      <c r="Y275" s="39"/>
      <c r="Z275" s="39"/>
      <c r="AA275" s="39"/>
      <c r="AB275" s="39"/>
      <c r="AC275" s="39"/>
      <c r="AD275" s="39"/>
      <c r="AE275" s="39"/>
      <c r="AT275" s="18" t="s">
        <v>153</v>
      </c>
      <c r="AU275" s="18" t="s">
        <v>87</v>
      </c>
    </row>
    <row r="276" spans="1:65" s="2" customFormat="1" ht="24.15" customHeight="1">
      <c r="A276" s="39"/>
      <c r="B276" s="40"/>
      <c r="C276" s="222" t="s">
        <v>365</v>
      </c>
      <c r="D276" s="222" t="s">
        <v>140</v>
      </c>
      <c r="E276" s="223" t="s">
        <v>366</v>
      </c>
      <c r="F276" s="224" t="s">
        <v>367</v>
      </c>
      <c r="G276" s="225" t="s">
        <v>368</v>
      </c>
      <c r="H276" s="226">
        <v>4</v>
      </c>
      <c r="I276" s="227"/>
      <c r="J276" s="227"/>
      <c r="K276" s="228">
        <f>ROUND(P276*H276,2)</f>
        <v>0</v>
      </c>
      <c r="L276" s="224" t="s">
        <v>1</v>
      </c>
      <c r="M276" s="45"/>
      <c r="N276" s="229" t="s">
        <v>1</v>
      </c>
      <c r="O276" s="230" t="s">
        <v>40</v>
      </c>
      <c r="P276" s="231">
        <f>I276+J276</f>
        <v>0</v>
      </c>
      <c r="Q276" s="231">
        <f>ROUND(I276*H276,2)</f>
        <v>0</v>
      </c>
      <c r="R276" s="231">
        <f>ROUND(J276*H276,2)</f>
        <v>0</v>
      </c>
      <c r="S276" s="92"/>
      <c r="T276" s="232">
        <f>S276*H276</f>
        <v>0</v>
      </c>
      <c r="U276" s="232">
        <v>0.3409</v>
      </c>
      <c r="V276" s="232">
        <f>U276*H276</f>
        <v>1.3636</v>
      </c>
      <c r="W276" s="232">
        <v>0</v>
      </c>
      <c r="X276" s="233">
        <f>W276*H276</f>
        <v>0</v>
      </c>
      <c r="Y276" s="39"/>
      <c r="Z276" s="39"/>
      <c r="AA276" s="39"/>
      <c r="AB276" s="39"/>
      <c r="AC276" s="39"/>
      <c r="AD276" s="39"/>
      <c r="AE276" s="39"/>
      <c r="AR276" s="234" t="s">
        <v>145</v>
      </c>
      <c r="AT276" s="234" t="s">
        <v>140</v>
      </c>
      <c r="AU276" s="234" t="s">
        <v>87</v>
      </c>
      <c r="AY276" s="18" t="s">
        <v>138</v>
      </c>
      <c r="BE276" s="235">
        <f>IF(O276="základní",K276,0)</f>
        <v>0</v>
      </c>
      <c r="BF276" s="235">
        <f>IF(O276="snížená",K276,0)</f>
        <v>0</v>
      </c>
      <c r="BG276" s="235">
        <f>IF(O276="zákl. přenesená",K276,0)</f>
        <v>0</v>
      </c>
      <c r="BH276" s="235">
        <f>IF(O276="sníž. přenesená",K276,0)</f>
        <v>0</v>
      </c>
      <c r="BI276" s="235">
        <f>IF(O276="nulová",K276,0)</f>
        <v>0</v>
      </c>
      <c r="BJ276" s="18" t="s">
        <v>85</v>
      </c>
      <c r="BK276" s="235">
        <f>ROUND(P276*H276,2)</f>
        <v>0</v>
      </c>
      <c r="BL276" s="18" t="s">
        <v>145</v>
      </c>
      <c r="BM276" s="234" t="s">
        <v>369</v>
      </c>
    </row>
    <row r="277" spans="1:47" s="2" customFormat="1" ht="12">
      <c r="A277" s="39"/>
      <c r="B277" s="40"/>
      <c r="C277" s="41"/>
      <c r="D277" s="236" t="s">
        <v>147</v>
      </c>
      <c r="E277" s="41"/>
      <c r="F277" s="237" t="s">
        <v>370</v>
      </c>
      <c r="G277" s="41"/>
      <c r="H277" s="41"/>
      <c r="I277" s="238"/>
      <c r="J277" s="238"/>
      <c r="K277" s="41"/>
      <c r="L277" s="41"/>
      <c r="M277" s="45"/>
      <c r="N277" s="239"/>
      <c r="O277" s="240"/>
      <c r="P277" s="92"/>
      <c r="Q277" s="92"/>
      <c r="R277" s="92"/>
      <c r="S277" s="92"/>
      <c r="T277" s="92"/>
      <c r="U277" s="92"/>
      <c r="V277" s="92"/>
      <c r="W277" s="92"/>
      <c r="X277" s="93"/>
      <c r="Y277" s="39"/>
      <c r="Z277" s="39"/>
      <c r="AA277" s="39"/>
      <c r="AB277" s="39"/>
      <c r="AC277" s="39"/>
      <c r="AD277" s="39"/>
      <c r="AE277" s="39"/>
      <c r="AT277" s="18" t="s">
        <v>147</v>
      </c>
      <c r="AU277" s="18" t="s">
        <v>87</v>
      </c>
    </row>
    <row r="278" spans="1:47" s="2" customFormat="1" ht="12">
      <c r="A278" s="39"/>
      <c r="B278" s="40"/>
      <c r="C278" s="41"/>
      <c r="D278" s="236" t="s">
        <v>153</v>
      </c>
      <c r="E278" s="41"/>
      <c r="F278" s="243" t="s">
        <v>371</v>
      </c>
      <c r="G278" s="41"/>
      <c r="H278" s="41"/>
      <c r="I278" s="238"/>
      <c r="J278" s="238"/>
      <c r="K278" s="41"/>
      <c r="L278" s="41"/>
      <c r="M278" s="45"/>
      <c r="N278" s="239"/>
      <c r="O278" s="240"/>
      <c r="P278" s="92"/>
      <c r="Q278" s="92"/>
      <c r="R278" s="92"/>
      <c r="S278" s="92"/>
      <c r="T278" s="92"/>
      <c r="U278" s="92"/>
      <c r="V278" s="92"/>
      <c r="W278" s="92"/>
      <c r="X278" s="93"/>
      <c r="Y278" s="39"/>
      <c r="Z278" s="39"/>
      <c r="AA278" s="39"/>
      <c r="AB278" s="39"/>
      <c r="AC278" s="39"/>
      <c r="AD278" s="39"/>
      <c r="AE278" s="39"/>
      <c r="AT278" s="18" t="s">
        <v>153</v>
      </c>
      <c r="AU278" s="18" t="s">
        <v>87</v>
      </c>
    </row>
    <row r="279" spans="1:65" s="2" customFormat="1" ht="24.15" customHeight="1">
      <c r="A279" s="39"/>
      <c r="B279" s="40"/>
      <c r="C279" s="255" t="s">
        <v>372</v>
      </c>
      <c r="D279" s="255" t="s">
        <v>337</v>
      </c>
      <c r="E279" s="256" t="s">
        <v>373</v>
      </c>
      <c r="F279" s="257" t="s">
        <v>374</v>
      </c>
      <c r="G279" s="258" t="s">
        <v>276</v>
      </c>
      <c r="H279" s="259">
        <v>69.168</v>
      </c>
      <c r="I279" s="260"/>
      <c r="J279" s="261"/>
      <c r="K279" s="262">
        <f>ROUND(P279*H279,2)</f>
        <v>0</v>
      </c>
      <c r="L279" s="257" t="s">
        <v>144</v>
      </c>
      <c r="M279" s="263"/>
      <c r="N279" s="264" t="s">
        <v>1</v>
      </c>
      <c r="O279" s="230" t="s">
        <v>40</v>
      </c>
      <c r="P279" s="231">
        <f>I279+J279</f>
        <v>0</v>
      </c>
      <c r="Q279" s="231">
        <f>ROUND(I279*H279,2)</f>
        <v>0</v>
      </c>
      <c r="R279" s="231">
        <f>ROUND(J279*H279,2)</f>
        <v>0</v>
      </c>
      <c r="S279" s="92"/>
      <c r="T279" s="232">
        <f>S279*H279</f>
        <v>0</v>
      </c>
      <c r="U279" s="232">
        <v>1</v>
      </c>
      <c r="V279" s="232">
        <f>U279*H279</f>
        <v>69.168</v>
      </c>
      <c r="W279" s="232">
        <v>0</v>
      </c>
      <c r="X279" s="233">
        <f>W279*H279</f>
        <v>0</v>
      </c>
      <c r="Y279" s="39"/>
      <c r="Z279" s="39"/>
      <c r="AA279" s="39"/>
      <c r="AB279" s="39"/>
      <c r="AC279" s="39"/>
      <c r="AD279" s="39"/>
      <c r="AE279" s="39"/>
      <c r="AR279" s="234" t="s">
        <v>194</v>
      </c>
      <c r="AT279" s="234" t="s">
        <v>337</v>
      </c>
      <c r="AU279" s="234" t="s">
        <v>87</v>
      </c>
      <c r="AY279" s="18" t="s">
        <v>138</v>
      </c>
      <c r="BE279" s="235">
        <f>IF(O279="základní",K279,0)</f>
        <v>0</v>
      </c>
      <c r="BF279" s="235">
        <f>IF(O279="snížená",K279,0)</f>
        <v>0</v>
      </c>
      <c r="BG279" s="235">
        <f>IF(O279="zákl. přenesená",K279,0)</f>
        <v>0</v>
      </c>
      <c r="BH279" s="235">
        <f>IF(O279="sníž. přenesená",K279,0)</f>
        <v>0</v>
      </c>
      <c r="BI279" s="235">
        <f>IF(O279="nulová",K279,0)</f>
        <v>0</v>
      </c>
      <c r="BJ279" s="18" t="s">
        <v>85</v>
      </c>
      <c r="BK279" s="235">
        <f>ROUND(P279*H279,2)</f>
        <v>0</v>
      </c>
      <c r="BL279" s="18" t="s">
        <v>145</v>
      </c>
      <c r="BM279" s="234" t="s">
        <v>375</v>
      </c>
    </row>
    <row r="280" spans="1:47" s="2" customFormat="1" ht="12">
      <c r="A280" s="39"/>
      <c r="B280" s="40"/>
      <c r="C280" s="41"/>
      <c r="D280" s="236" t="s">
        <v>147</v>
      </c>
      <c r="E280" s="41"/>
      <c r="F280" s="237" t="s">
        <v>374</v>
      </c>
      <c r="G280" s="41"/>
      <c r="H280" s="41"/>
      <c r="I280" s="238"/>
      <c r="J280" s="238"/>
      <c r="K280" s="41"/>
      <c r="L280" s="41"/>
      <c r="M280" s="45"/>
      <c r="N280" s="239"/>
      <c r="O280" s="240"/>
      <c r="P280" s="92"/>
      <c r="Q280" s="92"/>
      <c r="R280" s="92"/>
      <c r="S280" s="92"/>
      <c r="T280" s="92"/>
      <c r="U280" s="92"/>
      <c r="V280" s="92"/>
      <c r="W280" s="92"/>
      <c r="X280" s="93"/>
      <c r="Y280" s="39"/>
      <c r="Z280" s="39"/>
      <c r="AA280" s="39"/>
      <c r="AB280" s="39"/>
      <c r="AC280" s="39"/>
      <c r="AD280" s="39"/>
      <c r="AE280" s="39"/>
      <c r="AT280" s="18" t="s">
        <v>147</v>
      </c>
      <c r="AU280" s="18" t="s">
        <v>87</v>
      </c>
    </row>
    <row r="281" spans="1:47" s="2" customFormat="1" ht="12">
      <c r="A281" s="39"/>
      <c r="B281" s="40"/>
      <c r="C281" s="41"/>
      <c r="D281" s="236" t="s">
        <v>153</v>
      </c>
      <c r="E281" s="41"/>
      <c r="F281" s="243" t="s">
        <v>376</v>
      </c>
      <c r="G281" s="41"/>
      <c r="H281" s="41"/>
      <c r="I281" s="238"/>
      <c r="J281" s="238"/>
      <c r="K281" s="41"/>
      <c r="L281" s="41"/>
      <c r="M281" s="45"/>
      <c r="N281" s="239"/>
      <c r="O281" s="240"/>
      <c r="P281" s="92"/>
      <c r="Q281" s="92"/>
      <c r="R281" s="92"/>
      <c r="S281" s="92"/>
      <c r="T281" s="92"/>
      <c r="U281" s="92"/>
      <c r="V281" s="92"/>
      <c r="W281" s="92"/>
      <c r="X281" s="93"/>
      <c r="Y281" s="39"/>
      <c r="Z281" s="39"/>
      <c r="AA281" s="39"/>
      <c r="AB281" s="39"/>
      <c r="AC281" s="39"/>
      <c r="AD281" s="39"/>
      <c r="AE281" s="39"/>
      <c r="AT281" s="18" t="s">
        <v>153</v>
      </c>
      <c r="AU281" s="18" t="s">
        <v>87</v>
      </c>
    </row>
    <row r="282" spans="1:51" s="13" customFormat="1" ht="12">
      <c r="A282" s="13"/>
      <c r="B282" s="244"/>
      <c r="C282" s="245"/>
      <c r="D282" s="236" t="s">
        <v>256</v>
      </c>
      <c r="E282" s="246" t="s">
        <v>1</v>
      </c>
      <c r="F282" s="247" t="s">
        <v>377</v>
      </c>
      <c r="G282" s="245"/>
      <c r="H282" s="248">
        <v>69.168</v>
      </c>
      <c r="I282" s="249"/>
      <c r="J282" s="249"/>
      <c r="K282" s="245"/>
      <c r="L282" s="245"/>
      <c r="M282" s="250"/>
      <c r="N282" s="251"/>
      <c r="O282" s="252"/>
      <c r="P282" s="252"/>
      <c r="Q282" s="252"/>
      <c r="R282" s="252"/>
      <c r="S282" s="252"/>
      <c r="T282" s="252"/>
      <c r="U282" s="252"/>
      <c r="V282" s="252"/>
      <c r="W282" s="252"/>
      <c r="X282" s="253"/>
      <c r="Y282" s="13"/>
      <c r="Z282" s="13"/>
      <c r="AA282" s="13"/>
      <c r="AB282" s="13"/>
      <c r="AC282" s="13"/>
      <c r="AD282" s="13"/>
      <c r="AE282" s="13"/>
      <c r="AT282" s="254" t="s">
        <v>256</v>
      </c>
      <c r="AU282" s="254" t="s">
        <v>87</v>
      </c>
      <c r="AV282" s="13" t="s">
        <v>87</v>
      </c>
      <c r="AW282" s="13" t="s">
        <v>5</v>
      </c>
      <c r="AX282" s="13" t="s">
        <v>85</v>
      </c>
      <c r="AY282" s="254" t="s">
        <v>138</v>
      </c>
    </row>
    <row r="283" spans="1:63" s="12" customFormat="1" ht="22.8" customHeight="1">
      <c r="A283" s="12"/>
      <c r="B283" s="205"/>
      <c r="C283" s="206"/>
      <c r="D283" s="207" t="s">
        <v>76</v>
      </c>
      <c r="E283" s="220" t="s">
        <v>174</v>
      </c>
      <c r="F283" s="220" t="s">
        <v>378</v>
      </c>
      <c r="G283" s="206"/>
      <c r="H283" s="206"/>
      <c r="I283" s="209"/>
      <c r="J283" s="209"/>
      <c r="K283" s="221">
        <f>BK283</f>
        <v>0</v>
      </c>
      <c r="L283" s="206"/>
      <c r="M283" s="211"/>
      <c r="N283" s="212"/>
      <c r="O283" s="213"/>
      <c r="P283" s="213"/>
      <c r="Q283" s="214">
        <f>SUM(Q284:Q386)</f>
        <v>0</v>
      </c>
      <c r="R283" s="214">
        <f>SUM(R284:R386)</f>
        <v>0</v>
      </c>
      <c r="S283" s="213"/>
      <c r="T283" s="215">
        <f>SUM(T284:T386)</f>
        <v>0</v>
      </c>
      <c r="U283" s="213"/>
      <c r="V283" s="215">
        <f>SUM(V284:V386)</f>
        <v>21.007158</v>
      </c>
      <c r="W283" s="213"/>
      <c r="X283" s="216">
        <f>SUM(X284:X386)</f>
        <v>0</v>
      </c>
      <c r="Y283" s="12"/>
      <c r="Z283" s="12"/>
      <c r="AA283" s="12"/>
      <c r="AB283" s="12"/>
      <c r="AC283" s="12"/>
      <c r="AD283" s="12"/>
      <c r="AE283" s="12"/>
      <c r="AR283" s="217" t="s">
        <v>85</v>
      </c>
      <c r="AT283" s="218" t="s">
        <v>76</v>
      </c>
      <c r="AU283" s="218" t="s">
        <v>85</v>
      </c>
      <c r="AY283" s="217" t="s">
        <v>138</v>
      </c>
      <c r="BK283" s="219">
        <f>SUM(BK284:BK386)</f>
        <v>0</v>
      </c>
    </row>
    <row r="284" spans="1:65" s="2" customFormat="1" ht="24.15" customHeight="1">
      <c r="A284" s="39"/>
      <c r="B284" s="40"/>
      <c r="C284" s="222" t="s">
        <v>379</v>
      </c>
      <c r="D284" s="222" t="s">
        <v>140</v>
      </c>
      <c r="E284" s="223" t="s">
        <v>380</v>
      </c>
      <c r="F284" s="224" t="s">
        <v>381</v>
      </c>
      <c r="G284" s="225" t="s">
        <v>143</v>
      </c>
      <c r="H284" s="226">
        <v>238.6</v>
      </c>
      <c r="I284" s="227"/>
      <c r="J284" s="227"/>
      <c r="K284" s="228">
        <f>ROUND(P284*H284,2)</f>
        <v>0</v>
      </c>
      <c r="L284" s="224" t="s">
        <v>144</v>
      </c>
      <c r="M284" s="45"/>
      <c r="N284" s="229" t="s">
        <v>1</v>
      </c>
      <c r="O284" s="230" t="s">
        <v>40</v>
      </c>
      <c r="P284" s="231">
        <f>I284+J284</f>
        <v>0</v>
      </c>
      <c r="Q284" s="231">
        <f>ROUND(I284*H284,2)</f>
        <v>0</v>
      </c>
      <c r="R284" s="231">
        <f>ROUND(J284*H284,2)</f>
        <v>0</v>
      </c>
      <c r="S284" s="92"/>
      <c r="T284" s="232">
        <f>S284*H284</f>
        <v>0</v>
      </c>
      <c r="U284" s="232">
        <v>0</v>
      </c>
      <c r="V284" s="232">
        <f>U284*H284</f>
        <v>0</v>
      </c>
      <c r="W284" s="232">
        <v>0</v>
      </c>
      <c r="X284" s="233">
        <f>W284*H284</f>
        <v>0</v>
      </c>
      <c r="Y284" s="39"/>
      <c r="Z284" s="39"/>
      <c r="AA284" s="39"/>
      <c r="AB284" s="39"/>
      <c r="AC284" s="39"/>
      <c r="AD284" s="39"/>
      <c r="AE284" s="39"/>
      <c r="AR284" s="234" t="s">
        <v>145</v>
      </c>
      <c r="AT284" s="234" t="s">
        <v>140</v>
      </c>
      <c r="AU284" s="234" t="s">
        <v>87</v>
      </c>
      <c r="AY284" s="18" t="s">
        <v>138</v>
      </c>
      <c r="BE284" s="235">
        <f>IF(O284="základní",K284,0)</f>
        <v>0</v>
      </c>
      <c r="BF284" s="235">
        <f>IF(O284="snížená",K284,0)</f>
        <v>0</v>
      </c>
      <c r="BG284" s="235">
        <f>IF(O284="zákl. přenesená",K284,0)</f>
        <v>0</v>
      </c>
      <c r="BH284" s="235">
        <f>IF(O284="sníž. přenesená",K284,0)</f>
        <v>0</v>
      </c>
      <c r="BI284" s="235">
        <f>IF(O284="nulová",K284,0)</f>
        <v>0</v>
      </c>
      <c r="BJ284" s="18" t="s">
        <v>85</v>
      </c>
      <c r="BK284" s="235">
        <f>ROUND(P284*H284,2)</f>
        <v>0</v>
      </c>
      <c r="BL284" s="18" t="s">
        <v>145</v>
      </c>
      <c r="BM284" s="234" t="s">
        <v>382</v>
      </c>
    </row>
    <row r="285" spans="1:47" s="2" customFormat="1" ht="12">
      <c r="A285" s="39"/>
      <c r="B285" s="40"/>
      <c r="C285" s="41"/>
      <c r="D285" s="236" t="s">
        <v>147</v>
      </c>
      <c r="E285" s="41"/>
      <c r="F285" s="237" t="s">
        <v>383</v>
      </c>
      <c r="G285" s="41"/>
      <c r="H285" s="41"/>
      <c r="I285" s="238"/>
      <c r="J285" s="238"/>
      <c r="K285" s="41"/>
      <c r="L285" s="41"/>
      <c r="M285" s="45"/>
      <c r="N285" s="239"/>
      <c r="O285" s="240"/>
      <c r="P285" s="92"/>
      <c r="Q285" s="92"/>
      <c r="R285" s="92"/>
      <c r="S285" s="92"/>
      <c r="T285" s="92"/>
      <c r="U285" s="92"/>
      <c r="V285" s="92"/>
      <c r="W285" s="92"/>
      <c r="X285" s="93"/>
      <c r="Y285" s="39"/>
      <c r="Z285" s="39"/>
      <c r="AA285" s="39"/>
      <c r="AB285" s="39"/>
      <c r="AC285" s="39"/>
      <c r="AD285" s="39"/>
      <c r="AE285" s="39"/>
      <c r="AT285" s="18" t="s">
        <v>147</v>
      </c>
      <c r="AU285" s="18" t="s">
        <v>87</v>
      </c>
    </row>
    <row r="286" spans="1:47" s="2" customFormat="1" ht="12">
      <c r="A286" s="39"/>
      <c r="B286" s="40"/>
      <c r="C286" s="41"/>
      <c r="D286" s="241" t="s">
        <v>149</v>
      </c>
      <c r="E286" s="41"/>
      <c r="F286" s="242" t="s">
        <v>384</v>
      </c>
      <c r="G286" s="41"/>
      <c r="H286" s="41"/>
      <c r="I286" s="238"/>
      <c r="J286" s="238"/>
      <c r="K286" s="41"/>
      <c r="L286" s="41"/>
      <c r="M286" s="45"/>
      <c r="N286" s="239"/>
      <c r="O286" s="240"/>
      <c r="P286" s="92"/>
      <c r="Q286" s="92"/>
      <c r="R286" s="92"/>
      <c r="S286" s="92"/>
      <c r="T286" s="92"/>
      <c r="U286" s="92"/>
      <c r="V286" s="92"/>
      <c r="W286" s="92"/>
      <c r="X286" s="93"/>
      <c r="Y286" s="39"/>
      <c r="Z286" s="39"/>
      <c r="AA286" s="39"/>
      <c r="AB286" s="39"/>
      <c r="AC286" s="39"/>
      <c r="AD286" s="39"/>
      <c r="AE286" s="39"/>
      <c r="AT286" s="18" t="s">
        <v>149</v>
      </c>
      <c r="AU286" s="18" t="s">
        <v>87</v>
      </c>
    </row>
    <row r="287" spans="1:47" s="2" customFormat="1" ht="12">
      <c r="A287" s="39"/>
      <c r="B287" s="40"/>
      <c r="C287" s="41"/>
      <c r="D287" s="236" t="s">
        <v>153</v>
      </c>
      <c r="E287" s="41"/>
      <c r="F287" s="243" t="s">
        <v>161</v>
      </c>
      <c r="G287" s="41"/>
      <c r="H287" s="41"/>
      <c r="I287" s="238"/>
      <c r="J287" s="238"/>
      <c r="K287" s="41"/>
      <c r="L287" s="41"/>
      <c r="M287" s="45"/>
      <c r="N287" s="239"/>
      <c r="O287" s="240"/>
      <c r="P287" s="92"/>
      <c r="Q287" s="92"/>
      <c r="R287" s="92"/>
      <c r="S287" s="92"/>
      <c r="T287" s="92"/>
      <c r="U287" s="92"/>
      <c r="V287" s="92"/>
      <c r="W287" s="92"/>
      <c r="X287" s="93"/>
      <c r="Y287" s="39"/>
      <c r="Z287" s="39"/>
      <c r="AA287" s="39"/>
      <c r="AB287" s="39"/>
      <c r="AC287" s="39"/>
      <c r="AD287" s="39"/>
      <c r="AE287" s="39"/>
      <c r="AT287" s="18" t="s">
        <v>153</v>
      </c>
      <c r="AU287" s="18" t="s">
        <v>87</v>
      </c>
    </row>
    <row r="288" spans="1:65" s="2" customFormat="1" ht="24.15" customHeight="1">
      <c r="A288" s="39"/>
      <c r="B288" s="40"/>
      <c r="C288" s="222" t="s">
        <v>385</v>
      </c>
      <c r="D288" s="222" t="s">
        <v>140</v>
      </c>
      <c r="E288" s="223" t="s">
        <v>380</v>
      </c>
      <c r="F288" s="224" t="s">
        <v>381</v>
      </c>
      <c r="G288" s="225" t="s">
        <v>143</v>
      </c>
      <c r="H288" s="226">
        <v>8.7</v>
      </c>
      <c r="I288" s="227"/>
      <c r="J288" s="227"/>
      <c r="K288" s="228">
        <f>ROUND(P288*H288,2)</f>
        <v>0</v>
      </c>
      <c r="L288" s="224" t="s">
        <v>144</v>
      </c>
      <c r="M288" s="45"/>
      <c r="N288" s="229" t="s">
        <v>1</v>
      </c>
      <c r="O288" s="230" t="s">
        <v>40</v>
      </c>
      <c r="P288" s="231">
        <f>I288+J288</f>
        <v>0</v>
      </c>
      <c r="Q288" s="231">
        <f>ROUND(I288*H288,2)</f>
        <v>0</v>
      </c>
      <c r="R288" s="231">
        <f>ROUND(J288*H288,2)</f>
        <v>0</v>
      </c>
      <c r="S288" s="92"/>
      <c r="T288" s="232">
        <f>S288*H288</f>
        <v>0</v>
      </c>
      <c r="U288" s="232">
        <v>0</v>
      </c>
      <c r="V288" s="232">
        <f>U288*H288</f>
        <v>0</v>
      </c>
      <c r="W288" s="232">
        <v>0</v>
      </c>
      <c r="X288" s="233">
        <f>W288*H288</f>
        <v>0</v>
      </c>
      <c r="Y288" s="39"/>
      <c r="Z288" s="39"/>
      <c r="AA288" s="39"/>
      <c r="AB288" s="39"/>
      <c r="AC288" s="39"/>
      <c r="AD288" s="39"/>
      <c r="AE288" s="39"/>
      <c r="AR288" s="234" t="s">
        <v>145</v>
      </c>
      <c r="AT288" s="234" t="s">
        <v>140</v>
      </c>
      <c r="AU288" s="234" t="s">
        <v>87</v>
      </c>
      <c r="AY288" s="18" t="s">
        <v>138</v>
      </c>
      <c r="BE288" s="235">
        <f>IF(O288="základní",K288,0)</f>
        <v>0</v>
      </c>
      <c r="BF288" s="235">
        <f>IF(O288="snížená",K288,0)</f>
        <v>0</v>
      </c>
      <c r="BG288" s="235">
        <f>IF(O288="zákl. přenesená",K288,0)</f>
        <v>0</v>
      </c>
      <c r="BH288" s="235">
        <f>IF(O288="sníž. přenesená",K288,0)</f>
        <v>0</v>
      </c>
      <c r="BI288" s="235">
        <f>IF(O288="nulová",K288,0)</f>
        <v>0</v>
      </c>
      <c r="BJ288" s="18" t="s">
        <v>85</v>
      </c>
      <c r="BK288" s="235">
        <f>ROUND(P288*H288,2)</f>
        <v>0</v>
      </c>
      <c r="BL288" s="18" t="s">
        <v>145</v>
      </c>
      <c r="BM288" s="234" t="s">
        <v>386</v>
      </c>
    </row>
    <row r="289" spans="1:47" s="2" customFormat="1" ht="12">
      <c r="A289" s="39"/>
      <c r="B289" s="40"/>
      <c r="C289" s="41"/>
      <c r="D289" s="236" t="s">
        <v>147</v>
      </c>
      <c r="E289" s="41"/>
      <c r="F289" s="237" t="s">
        <v>383</v>
      </c>
      <c r="G289" s="41"/>
      <c r="H289" s="41"/>
      <c r="I289" s="238"/>
      <c r="J289" s="238"/>
      <c r="K289" s="41"/>
      <c r="L289" s="41"/>
      <c r="M289" s="45"/>
      <c r="N289" s="239"/>
      <c r="O289" s="240"/>
      <c r="P289" s="92"/>
      <c r="Q289" s="92"/>
      <c r="R289" s="92"/>
      <c r="S289" s="92"/>
      <c r="T289" s="92"/>
      <c r="U289" s="92"/>
      <c r="V289" s="92"/>
      <c r="W289" s="92"/>
      <c r="X289" s="93"/>
      <c r="Y289" s="39"/>
      <c r="Z289" s="39"/>
      <c r="AA289" s="39"/>
      <c r="AB289" s="39"/>
      <c r="AC289" s="39"/>
      <c r="AD289" s="39"/>
      <c r="AE289" s="39"/>
      <c r="AT289" s="18" t="s">
        <v>147</v>
      </c>
      <c r="AU289" s="18" t="s">
        <v>87</v>
      </c>
    </row>
    <row r="290" spans="1:47" s="2" customFormat="1" ht="12">
      <c r="A290" s="39"/>
      <c r="B290" s="40"/>
      <c r="C290" s="41"/>
      <c r="D290" s="241" t="s">
        <v>149</v>
      </c>
      <c r="E290" s="41"/>
      <c r="F290" s="242" t="s">
        <v>384</v>
      </c>
      <c r="G290" s="41"/>
      <c r="H290" s="41"/>
      <c r="I290" s="238"/>
      <c r="J290" s="238"/>
      <c r="K290" s="41"/>
      <c r="L290" s="41"/>
      <c r="M290" s="45"/>
      <c r="N290" s="239"/>
      <c r="O290" s="240"/>
      <c r="P290" s="92"/>
      <c r="Q290" s="92"/>
      <c r="R290" s="92"/>
      <c r="S290" s="92"/>
      <c r="T290" s="92"/>
      <c r="U290" s="92"/>
      <c r="V290" s="92"/>
      <c r="W290" s="92"/>
      <c r="X290" s="93"/>
      <c r="Y290" s="39"/>
      <c r="Z290" s="39"/>
      <c r="AA290" s="39"/>
      <c r="AB290" s="39"/>
      <c r="AC290" s="39"/>
      <c r="AD290" s="39"/>
      <c r="AE290" s="39"/>
      <c r="AT290" s="18" t="s">
        <v>149</v>
      </c>
      <c r="AU290" s="18" t="s">
        <v>87</v>
      </c>
    </row>
    <row r="291" spans="1:47" s="2" customFormat="1" ht="12">
      <c r="A291" s="39"/>
      <c r="B291" s="40"/>
      <c r="C291" s="41"/>
      <c r="D291" s="236" t="s">
        <v>153</v>
      </c>
      <c r="E291" s="41"/>
      <c r="F291" s="243" t="s">
        <v>387</v>
      </c>
      <c r="G291" s="41"/>
      <c r="H291" s="41"/>
      <c r="I291" s="238"/>
      <c r="J291" s="238"/>
      <c r="K291" s="41"/>
      <c r="L291" s="41"/>
      <c r="M291" s="45"/>
      <c r="N291" s="239"/>
      <c r="O291" s="240"/>
      <c r="P291" s="92"/>
      <c r="Q291" s="92"/>
      <c r="R291" s="92"/>
      <c r="S291" s="92"/>
      <c r="T291" s="92"/>
      <c r="U291" s="92"/>
      <c r="V291" s="92"/>
      <c r="W291" s="92"/>
      <c r="X291" s="93"/>
      <c r="Y291" s="39"/>
      <c r="Z291" s="39"/>
      <c r="AA291" s="39"/>
      <c r="AB291" s="39"/>
      <c r="AC291" s="39"/>
      <c r="AD291" s="39"/>
      <c r="AE291" s="39"/>
      <c r="AT291" s="18" t="s">
        <v>153</v>
      </c>
      <c r="AU291" s="18" t="s">
        <v>87</v>
      </c>
    </row>
    <row r="292" spans="1:65" s="2" customFormat="1" ht="24.15" customHeight="1">
      <c r="A292" s="39"/>
      <c r="B292" s="40"/>
      <c r="C292" s="222" t="s">
        <v>388</v>
      </c>
      <c r="D292" s="222" t="s">
        <v>140</v>
      </c>
      <c r="E292" s="223" t="s">
        <v>380</v>
      </c>
      <c r="F292" s="224" t="s">
        <v>381</v>
      </c>
      <c r="G292" s="225" t="s">
        <v>143</v>
      </c>
      <c r="H292" s="226">
        <v>18.2</v>
      </c>
      <c r="I292" s="227"/>
      <c r="J292" s="227"/>
      <c r="K292" s="228">
        <f>ROUND(P292*H292,2)</f>
        <v>0</v>
      </c>
      <c r="L292" s="224" t="s">
        <v>144</v>
      </c>
      <c r="M292" s="45"/>
      <c r="N292" s="229" t="s">
        <v>1</v>
      </c>
      <c r="O292" s="230" t="s">
        <v>40</v>
      </c>
      <c r="P292" s="231">
        <f>I292+J292</f>
        <v>0</v>
      </c>
      <c r="Q292" s="231">
        <f>ROUND(I292*H292,2)</f>
        <v>0</v>
      </c>
      <c r="R292" s="231">
        <f>ROUND(J292*H292,2)</f>
        <v>0</v>
      </c>
      <c r="S292" s="92"/>
      <c r="T292" s="232">
        <f>S292*H292</f>
        <v>0</v>
      </c>
      <c r="U292" s="232">
        <v>0</v>
      </c>
      <c r="V292" s="232">
        <f>U292*H292</f>
        <v>0</v>
      </c>
      <c r="W292" s="232">
        <v>0</v>
      </c>
      <c r="X292" s="233">
        <f>W292*H292</f>
        <v>0</v>
      </c>
      <c r="Y292" s="39"/>
      <c r="Z292" s="39"/>
      <c r="AA292" s="39"/>
      <c r="AB292" s="39"/>
      <c r="AC292" s="39"/>
      <c r="AD292" s="39"/>
      <c r="AE292" s="39"/>
      <c r="AR292" s="234" t="s">
        <v>145</v>
      </c>
      <c r="AT292" s="234" t="s">
        <v>140</v>
      </c>
      <c r="AU292" s="234" t="s">
        <v>87</v>
      </c>
      <c r="AY292" s="18" t="s">
        <v>138</v>
      </c>
      <c r="BE292" s="235">
        <f>IF(O292="základní",K292,0)</f>
        <v>0</v>
      </c>
      <c r="BF292" s="235">
        <f>IF(O292="snížená",K292,0)</f>
        <v>0</v>
      </c>
      <c r="BG292" s="235">
        <f>IF(O292="zákl. přenesená",K292,0)</f>
        <v>0</v>
      </c>
      <c r="BH292" s="235">
        <f>IF(O292="sníž. přenesená",K292,0)</f>
        <v>0</v>
      </c>
      <c r="BI292" s="235">
        <f>IF(O292="nulová",K292,0)</f>
        <v>0</v>
      </c>
      <c r="BJ292" s="18" t="s">
        <v>85</v>
      </c>
      <c r="BK292" s="235">
        <f>ROUND(P292*H292,2)</f>
        <v>0</v>
      </c>
      <c r="BL292" s="18" t="s">
        <v>145</v>
      </c>
      <c r="BM292" s="234" t="s">
        <v>389</v>
      </c>
    </row>
    <row r="293" spans="1:47" s="2" customFormat="1" ht="12">
      <c r="A293" s="39"/>
      <c r="B293" s="40"/>
      <c r="C293" s="41"/>
      <c r="D293" s="236" t="s">
        <v>147</v>
      </c>
      <c r="E293" s="41"/>
      <c r="F293" s="237" t="s">
        <v>383</v>
      </c>
      <c r="G293" s="41"/>
      <c r="H293" s="41"/>
      <c r="I293" s="238"/>
      <c r="J293" s="238"/>
      <c r="K293" s="41"/>
      <c r="L293" s="41"/>
      <c r="M293" s="45"/>
      <c r="N293" s="239"/>
      <c r="O293" s="240"/>
      <c r="P293" s="92"/>
      <c r="Q293" s="92"/>
      <c r="R293" s="92"/>
      <c r="S293" s="92"/>
      <c r="T293" s="92"/>
      <c r="U293" s="92"/>
      <c r="V293" s="92"/>
      <c r="W293" s="92"/>
      <c r="X293" s="93"/>
      <c r="Y293" s="39"/>
      <c r="Z293" s="39"/>
      <c r="AA293" s="39"/>
      <c r="AB293" s="39"/>
      <c r="AC293" s="39"/>
      <c r="AD293" s="39"/>
      <c r="AE293" s="39"/>
      <c r="AT293" s="18" t="s">
        <v>147</v>
      </c>
      <c r="AU293" s="18" t="s">
        <v>87</v>
      </c>
    </row>
    <row r="294" spans="1:47" s="2" customFormat="1" ht="12">
      <c r="A294" s="39"/>
      <c r="B294" s="40"/>
      <c r="C294" s="41"/>
      <c r="D294" s="241" t="s">
        <v>149</v>
      </c>
      <c r="E294" s="41"/>
      <c r="F294" s="242" t="s">
        <v>384</v>
      </c>
      <c r="G294" s="41"/>
      <c r="H294" s="41"/>
      <c r="I294" s="238"/>
      <c r="J294" s="238"/>
      <c r="K294" s="41"/>
      <c r="L294" s="41"/>
      <c r="M294" s="45"/>
      <c r="N294" s="239"/>
      <c r="O294" s="240"/>
      <c r="P294" s="92"/>
      <c r="Q294" s="92"/>
      <c r="R294" s="92"/>
      <c r="S294" s="92"/>
      <c r="T294" s="92"/>
      <c r="U294" s="92"/>
      <c r="V294" s="92"/>
      <c r="W294" s="92"/>
      <c r="X294" s="93"/>
      <c r="Y294" s="39"/>
      <c r="Z294" s="39"/>
      <c r="AA294" s="39"/>
      <c r="AB294" s="39"/>
      <c r="AC294" s="39"/>
      <c r="AD294" s="39"/>
      <c r="AE294" s="39"/>
      <c r="AT294" s="18" t="s">
        <v>149</v>
      </c>
      <c r="AU294" s="18" t="s">
        <v>87</v>
      </c>
    </row>
    <row r="295" spans="1:47" s="2" customFormat="1" ht="12">
      <c r="A295" s="39"/>
      <c r="B295" s="40"/>
      <c r="C295" s="41"/>
      <c r="D295" s="236" t="s">
        <v>153</v>
      </c>
      <c r="E295" s="41"/>
      <c r="F295" s="243" t="s">
        <v>390</v>
      </c>
      <c r="G295" s="41"/>
      <c r="H295" s="41"/>
      <c r="I295" s="238"/>
      <c r="J295" s="238"/>
      <c r="K295" s="41"/>
      <c r="L295" s="41"/>
      <c r="M295" s="45"/>
      <c r="N295" s="239"/>
      <c r="O295" s="240"/>
      <c r="P295" s="92"/>
      <c r="Q295" s="92"/>
      <c r="R295" s="92"/>
      <c r="S295" s="92"/>
      <c r="T295" s="92"/>
      <c r="U295" s="92"/>
      <c r="V295" s="92"/>
      <c r="W295" s="92"/>
      <c r="X295" s="93"/>
      <c r="Y295" s="39"/>
      <c r="Z295" s="39"/>
      <c r="AA295" s="39"/>
      <c r="AB295" s="39"/>
      <c r="AC295" s="39"/>
      <c r="AD295" s="39"/>
      <c r="AE295" s="39"/>
      <c r="AT295" s="18" t="s">
        <v>153</v>
      </c>
      <c r="AU295" s="18" t="s">
        <v>87</v>
      </c>
    </row>
    <row r="296" spans="1:65" s="2" customFormat="1" ht="24.15" customHeight="1">
      <c r="A296" s="39"/>
      <c r="B296" s="40"/>
      <c r="C296" s="222" t="s">
        <v>391</v>
      </c>
      <c r="D296" s="222" t="s">
        <v>140</v>
      </c>
      <c r="E296" s="223" t="s">
        <v>392</v>
      </c>
      <c r="F296" s="224" t="s">
        <v>393</v>
      </c>
      <c r="G296" s="225" t="s">
        <v>143</v>
      </c>
      <c r="H296" s="226">
        <v>8.7</v>
      </c>
      <c r="I296" s="227"/>
      <c r="J296" s="227"/>
      <c r="K296" s="228">
        <f>ROUND(P296*H296,2)</f>
        <v>0</v>
      </c>
      <c r="L296" s="224" t="s">
        <v>144</v>
      </c>
      <c r="M296" s="45"/>
      <c r="N296" s="229" t="s">
        <v>1</v>
      </c>
      <c r="O296" s="230" t="s">
        <v>40</v>
      </c>
      <c r="P296" s="231">
        <f>I296+J296</f>
        <v>0</v>
      </c>
      <c r="Q296" s="231">
        <f>ROUND(I296*H296,2)</f>
        <v>0</v>
      </c>
      <c r="R296" s="231">
        <f>ROUND(J296*H296,2)</f>
        <v>0</v>
      </c>
      <c r="S296" s="92"/>
      <c r="T296" s="232">
        <f>S296*H296</f>
        <v>0</v>
      </c>
      <c r="U296" s="232">
        <v>0</v>
      </c>
      <c r="V296" s="232">
        <f>U296*H296</f>
        <v>0</v>
      </c>
      <c r="W296" s="232">
        <v>0</v>
      </c>
      <c r="X296" s="233">
        <f>W296*H296</f>
        <v>0</v>
      </c>
      <c r="Y296" s="39"/>
      <c r="Z296" s="39"/>
      <c r="AA296" s="39"/>
      <c r="AB296" s="39"/>
      <c r="AC296" s="39"/>
      <c r="AD296" s="39"/>
      <c r="AE296" s="39"/>
      <c r="AR296" s="234" t="s">
        <v>145</v>
      </c>
      <c r="AT296" s="234" t="s">
        <v>140</v>
      </c>
      <c r="AU296" s="234" t="s">
        <v>87</v>
      </c>
      <c r="AY296" s="18" t="s">
        <v>138</v>
      </c>
      <c r="BE296" s="235">
        <f>IF(O296="základní",K296,0)</f>
        <v>0</v>
      </c>
      <c r="BF296" s="235">
        <f>IF(O296="snížená",K296,0)</f>
        <v>0</v>
      </c>
      <c r="BG296" s="235">
        <f>IF(O296="zákl. přenesená",K296,0)</f>
        <v>0</v>
      </c>
      <c r="BH296" s="235">
        <f>IF(O296="sníž. přenesená",K296,0)</f>
        <v>0</v>
      </c>
      <c r="BI296" s="235">
        <f>IF(O296="nulová",K296,0)</f>
        <v>0</v>
      </c>
      <c r="BJ296" s="18" t="s">
        <v>85</v>
      </c>
      <c r="BK296" s="235">
        <f>ROUND(P296*H296,2)</f>
        <v>0</v>
      </c>
      <c r="BL296" s="18" t="s">
        <v>145</v>
      </c>
      <c r="BM296" s="234" t="s">
        <v>394</v>
      </c>
    </row>
    <row r="297" spans="1:47" s="2" customFormat="1" ht="12">
      <c r="A297" s="39"/>
      <c r="B297" s="40"/>
      <c r="C297" s="41"/>
      <c r="D297" s="236" t="s">
        <v>147</v>
      </c>
      <c r="E297" s="41"/>
      <c r="F297" s="237" t="s">
        <v>395</v>
      </c>
      <c r="G297" s="41"/>
      <c r="H297" s="41"/>
      <c r="I297" s="238"/>
      <c r="J297" s="238"/>
      <c r="K297" s="41"/>
      <c r="L297" s="41"/>
      <c r="M297" s="45"/>
      <c r="N297" s="239"/>
      <c r="O297" s="240"/>
      <c r="P297" s="92"/>
      <c r="Q297" s="92"/>
      <c r="R297" s="92"/>
      <c r="S297" s="92"/>
      <c r="T297" s="92"/>
      <c r="U297" s="92"/>
      <c r="V297" s="92"/>
      <c r="W297" s="92"/>
      <c r="X297" s="93"/>
      <c r="Y297" s="39"/>
      <c r="Z297" s="39"/>
      <c r="AA297" s="39"/>
      <c r="AB297" s="39"/>
      <c r="AC297" s="39"/>
      <c r="AD297" s="39"/>
      <c r="AE297" s="39"/>
      <c r="AT297" s="18" t="s">
        <v>147</v>
      </c>
      <c r="AU297" s="18" t="s">
        <v>87</v>
      </c>
    </row>
    <row r="298" spans="1:47" s="2" customFormat="1" ht="12">
      <c r="A298" s="39"/>
      <c r="B298" s="40"/>
      <c r="C298" s="41"/>
      <c r="D298" s="241" t="s">
        <v>149</v>
      </c>
      <c r="E298" s="41"/>
      <c r="F298" s="242" t="s">
        <v>396</v>
      </c>
      <c r="G298" s="41"/>
      <c r="H298" s="41"/>
      <c r="I298" s="238"/>
      <c r="J298" s="238"/>
      <c r="K298" s="41"/>
      <c r="L298" s="41"/>
      <c r="M298" s="45"/>
      <c r="N298" s="239"/>
      <c r="O298" s="240"/>
      <c r="P298" s="92"/>
      <c r="Q298" s="92"/>
      <c r="R298" s="92"/>
      <c r="S298" s="92"/>
      <c r="T298" s="92"/>
      <c r="U298" s="92"/>
      <c r="V298" s="92"/>
      <c r="W298" s="92"/>
      <c r="X298" s="93"/>
      <c r="Y298" s="39"/>
      <c r="Z298" s="39"/>
      <c r="AA298" s="39"/>
      <c r="AB298" s="39"/>
      <c r="AC298" s="39"/>
      <c r="AD298" s="39"/>
      <c r="AE298" s="39"/>
      <c r="AT298" s="18" t="s">
        <v>149</v>
      </c>
      <c r="AU298" s="18" t="s">
        <v>87</v>
      </c>
    </row>
    <row r="299" spans="1:47" s="2" customFormat="1" ht="12">
      <c r="A299" s="39"/>
      <c r="B299" s="40"/>
      <c r="C299" s="41"/>
      <c r="D299" s="236" t="s">
        <v>151</v>
      </c>
      <c r="E299" s="41"/>
      <c r="F299" s="243" t="s">
        <v>397</v>
      </c>
      <c r="G299" s="41"/>
      <c r="H299" s="41"/>
      <c r="I299" s="238"/>
      <c r="J299" s="238"/>
      <c r="K299" s="41"/>
      <c r="L299" s="41"/>
      <c r="M299" s="45"/>
      <c r="N299" s="239"/>
      <c r="O299" s="240"/>
      <c r="P299" s="92"/>
      <c r="Q299" s="92"/>
      <c r="R299" s="92"/>
      <c r="S299" s="92"/>
      <c r="T299" s="92"/>
      <c r="U299" s="92"/>
      <c r="V299" s="92"/>
      <c r="W299" s="92"/>
      <c r="X299" s="93"/>
      <c r="Y299" s="39"/>
      <c r="Z299" s="39"/>
      <c r="AA299" s="39"/>
      <c r="AB299" s="39"/>
      <c r="AC299" s="39"/>
      <c r="AD299" s="39"/>
      <c r="AE299" s="39"/>
      <c r="AT299" s="18" t="s">
        <v>151</v>
      </c>
      <c r="AU299" s="18" t="s">
        <v>87</v>
      </c>
    </row>
    <row r="300" spans="1:47" s="2" customFormat="1" ht="12">
      <c r="A300" s="39"/>
      <c r="B300" s="40"/>
      <c r="C300" s="41"/>
      <c r="D300" s="236" t="s">
        <v>153</v>
      </c>
      <c r="E300" s="41"/>
      <c r="F300" s="243" t="s">
        <v>387</v>
      </c>
      <c r="G300" s="41"/>
      <c r="H300" s="41"/>
      <c r="I300" s="238"/>
      <c r="J300" s="238"/>
      <c r="K300" s="41"/>
      <c r="L300" s="41"/>
      <c r="M300" s="45"/>
      <c r="N300" s="239"/>
      <c r="O300" s="240"/>
      <c r="P300" s="92"/>
      <c r="Q300" s="92"/>
      <c r="R300" s="92"/>
      <c r="S300" s="92"/>
      <c r="T300" s="92"/>
      <c r="U300" s="92"/>
      <c r="V300" s="92"/>
      <c r="W300" s="92"/>
      <c r="X300" s="93"/>
      <c r="Y300" s="39"/>
      <c r="Z300" s="39"/>
      <c r="AA300" s="39"/>
      <c r="AB300" s="39"/>
      <c r="AC300" s="39"/>
      <c r="AD300" s="39"/>
      <c r="AE300" s="39"/>
      <c r="AT300" s="18" t="s">
        <v>153</v>
      </c>
      <c r="AU300" s="18" t="s">
        <v>87</v>
      </c>
    </row>
    <row r="301" spans="1:65" s="2" customFormat="1" ht="33" customHeight="1">
      <c r="A301" s="39"/>
      <c r="B301" s="40"/>
      <c r="C301" s="222" t="s">
        <v>398</v>
      </c>
      <c r="D301" s="222" t="s">
        <v>140</v>
      </c>
      <c r="E301" s="223" t="s">
        <v>399</v>
      </c>
      <c r="F301" s="224" t="s">
        <v>400</v>
      </c>
      <c r="G301" s="225" t="s">
        <v>143</v>
      </c>
      <c r="H301" s="226">
        <v>49.9</v>
      </c>
      <c r="I301" s="227"/>
      <c r="J301" s="227"/>
      <c r="K301" s="228">
        <f>ROUND(P301*H301,2)</f>
        <v>0</v>
      </c>
      <c r="L301" s="224" t="s">
        <v>144</v>
      </c>
      <c r="M301" s="45"/>
      <c r="N301" s="229" t="s">
        <v>1</v>
      </c>
      <c r="O301" s="230" t="s">
        <v>40</v>
      </c>
      <c r="P301" s="231">
        <f>I301+J301</f>
        <v>0</v>
      </c>
      <c r="Q301" s="231">
        <f>ROUND(I301*H301,2)</f>
        <v>0</v>
      </c>
      <c r="R301" s="231">
        <f>ROUND(J301*H301,2)</f>
        <v>0</v>
      </c>
      <c r="S301" s="92"/>
      <c r="T301" s="232">
        <f>S301*H301</f>
        <v>0</v>
      </c>
      <c r="U301" s="232">
        <v>0</v>
      </c>
      <c r="V301" s="232">
        <f>U301*H301</f>
        <v>0</v>
      </c>
      <c r="W301" s="232">
        <v>0</v>
      </c>
      <c r="X301" s="233">
        <f>W301*H301</f>
        <v>0</v>
      </c>
      <c r="Y301" s="39"/>
      <c r="Z301" s="39"/>
      <c r="AA301" s="39"/>
      <c r="AB301" s="39"/>
      <c r="AC301" s="39"/>
      <c r="AD301" s="39"/>
      <c r="AE301" s="39"/>
      <c r="AR301" s="234" t="s">
        <v>145</v>
      </c>
      <c r="AT301" s="234" t="s">
        <v>140</v>
      </c>
      <c r="AU301" s="234" t="s">
        <v>87</v>
      </c>
      <c r="AY301" s="18" t="s">
        <v>138</v>
      </c>
      <c r="BE301" s="235">
        <f>IF(O301="základní",K301,0)</f>
        <v>0</v>
      </c>
      <c r="BF301" s="235">
        <f>IF(O301="snížená",K301,0)</f>
        <v>0</v>
      </c>
      <c r="BG301" s="235">
        <f>IF(O301="zákl. přenesená",K301,0)</f>
        <v>0</v>
      </c>
      <c r="BH301" s="235">
        <f>IF(O301="sníž. přenesená",K301,0)</f>
        <v>0</v>
      </c>
      <c r="BI301" s="235">
        <f>IF(O301="nulová",K301,0)</f>
        <v>0</v>
      </c>
      <c r="BJ301" s="18" t="s">
        <v>85</v>
      </c>
      <c r="BK301" s="235">
        <f>ROUND(P301*H301,2)</f>
        <v>0</v>
      </c>
      <c r="BL301" s="18" t="s">
        <v>145</v>
      </c>
      <c r="BM301" s="234" t="s">
        <v>401</v>
      </c>
    </row>
    <row r="302" spans="1:47" s="2" customFormat="1" ht="12">
      <c r="A302" s="39"/>
      <c r="B302" s="40"/>
      <c r="C302" s="41"/>
      <c r="D302" s="236" t="s">
        <v>147</v>
      </c>
      <c r="E302" s="41"/>
      <c r="F302" s="237" t="s">
        <v>402</v>
      </c>
      <c r="G302" s="41"/>
      <c r="H302" s="41"/>
      <c r="I302" s="238"/>
      <c r="J302" s="238"/>
      <c r="K302" s="41"/>
      <c r="L302" s="41"/>
      <c r="M302" s="45"/>
      <c r="N302" s="239"/>
      <c r="O302" s="240"/>
      <c r="P302" s="92"/>
      <c r="Q302" s="92"/>
      <c r="R302" s="92"/>
      <c r="S302" s="92"/>
      <c r="T302" s="92"/>
      <c r="U302" s="92"/>
      <c r="V302" s="92"/>
      <c r="W302" s="92"/>
      <c r="X302" s="93"/>
      <c r="Y302" s="39"/>
      <c r="Z302" s="39"/>
      <c r="AA302" s="39"/>
      <c r="AB302" s="39"/>
      <c r="AC302" s="39"/>
      <c r="AD302" s="39"/>
      <c r="AE302" s="39"/>
      <c r="AT302" s="18" t="s">
        <v>147</v>
      </c>
      <c r="AU302" s="18" t="s">
        <v>87</v>
      </c>
    </row>
    <row r="303" spans="1:47" s="2" customFormat="1" ht="12">
      <c r="A303" s="39"/>
      <c r="B303" s="40"/>
      <c r="C303" s="41"/>
      <c r="D303" s="241" t="s">
        <v>149</v>
      </c>
      <c r="E303" s="41"/>
      <c r="F303" s="242" t="s">
        <v>403</v>
      </c>
      <c r="G303" s="41"/>
      <c r="H303" s="41"/>
      <c r="I303" s="238"/>
      <c r="J303" s="238"/>
      <c r="K303" s="41"/>
      <c r="L303" s="41"/>
      <c r="M303" s="45"/>
      <c r="N303" s="239"/>
      <c r="O303" s="240"/>
      <c r="P303" s="92"/>
      <c r="Q303" s="92"/>
      <c r="R303" s="92"/>
      <c r="S303" s="92"/>
      <c r="T303" s="92"/>
      <c r="U303" s="92"/>
      <c r="V303" s="92"/>
      <c r="W303" s="92"/>
      <c r="X303" s="93"/>
      <c r="Y303" s="39"/>
      <c r="Z303" s="39"/>
      <c r="AA303" s="39"/>
      <c r="AB303" s="39"/>
      <c r="AC303" s="39"/>
      <c r="AD303" s="39"/>
      <c r="AE303" s="39"/>
      <c r="AT303" s="18" t="s">
        <v>149</v>
      </c>
      <c r="AU303" s="18" t="s">
        <v>87</v>
      </c>
    </row>
    <row r="304" spans="1:47" s="2" customFormat="1" ht="12">
      <c r="A304" s="39"/>
      <c r="B304" s="40"/>
      <c r="C304" s="41"/>
      <c r="D304" s="236" t="s">
        <v>151</v>
      </c>
      <c r="E304" s="41"/>
      <c r="F304" s="243" t="s">
        <v>404</v>
      </c>
      <c r="G304" s="41"/>
      <c r="H304" s="41"/>
      <c r="I304" s="238"/>
      <c r="J304" s="238"/>
      <c r="K304" s="41"/>
      <c r="L304" s="41"/>
      <c r="M304" s="45"/>
      <c r="N304" s="239"/>
      <c r="O304" s="240"/>
      <c r="P304" s="92"/>
      <c r="Q304" s="92"/>
      <c r="R304" s="92"/>
      <c r="S304" s="92"/>
      <c r="T304" s="92"/>
      <c r="U304" s="92"/>
      <c r="V304" s="92"/>
      <c r="W304" s="92"/>
      <c r="X304" s="93"/>
      <c r="Y304" s="39"/>
      <c r="Z304" s="39"/>
      <c r="AA304" s="39"/>
      <c r="AB304" s="39"/>
      <c r="AC304" s="39"/>
      <c r="AD304" s="39"/>
      <c r="AE304" s="39"/>
      <c r="AT304" s="18" t="s">
        <v>151</v>
      </c>
      <c r="AU304" s="18" t="s">
        <v>87</v>
      </c>
    </row>
    <row r="305" spans="1:47" s="2" customFormat="1" ht="12">
      <c r="A305" s="39"/>
      <c r="B305" s="40"/>
      <c r="C305" s="41"/>
      <c r="D305" s="236" t="s">
        <v>153</v>
      </c>
      <c r="E305" s="41"/>
      <c r="F305" s="243" t="s">
        <v>405</v>
      </c>
      <c r="G305" s="41"/>
      <c r="H305" s="41"/>
      <c r="I305" s="238"/>
      <c r="J305" s="238"/>
      <c r="K305" s="41"/>
      <c r="L305" s="41"/>
      <c r="M305" s="45"/>
      <c r="N305" s="239"/>
      <c r="O305" s="240"/>
      <c r="P305" s="92"/>
      <c r="Q305" s="92"/>
      <c r="R305" s="92"/>
      <c r="S305" s="92"/>
      <c r="T305" s="92"/>
      <c r="U305" s="92"/>
      <c r="V305" s="92"/>
      <c r="W305" s="92"/>
      <c r="X305" s="93"/>
      <c r="Y305" s="39"/>
      <c r="Z305" s="39"/>
      <c r="AA305" s="39"/>
      <c r="AB305" s="39"/>
      <c r="AC305" s="39"/>
      <c r="AD305" s="39"/>
      <c r="AE305" s="39"/>
      <c r="AT305" s="18" t="s">
        <v>153</v>
      </c>
      <c r="AU305" s="18" t="s">
        <v>87</v>
      </c>
    </row>
    <row r="306" spans="1:65" s="2" customFormat="1" ht="33" customHeight="1">
      <c r="A306" s="39"/>
      <c r="B306" s="40"/>
      <c r="C306" s="222" t="s">
        <v>406</v>
      </c>
      <c r="D306" s="222" t="s">
        <v>140</v>
      </c>
      <c r="E306" s="223" t="s">
        <v>399</v>
      </c>
      <c r="F306" s="224" t="s">
        <v>400</v>
      </c>
      <c r="G306" s="225" t="s">
        <v>143</v>
      </c>
      <c r="H306" s="226">
        <v>18.8</v>
      </c>
      <c r="I306" s="227"/>
      <c r="J306" s="227"/>
      <c r="K306" s="228">
        <f>ROUND(P306*H306,2)</f>
        <v>0</v>
      </c>
      <c r="L306" s="224" t="s">
        <v>144</v>
      </c>
      <c r="M306" s="45"/>
      <c r="N306" s="229" t="s">
        <v>1</v>
      </c>
      <c r="O306" s="230" t="s">
        <v>40</v>
      </c>
      <c r="P306" s="231">
        <f>I306+J306</f>
        <v>0</v>
      </c>
      <c r="Q306" s="231">
        <f>ROUND(I306*H306,2)</f>
        <v>0</v>
      </c>
      <c r="R306" s="231">
        <f>ROUND(J306*H306,2)</f>
        <v>0</v>
      </c>
      <c r="S306" s="92"/>
      <c r="T306" s="232">
        <f>S306*H306</f>
        <v>0</v>
      </c>
      <c r="U306" s="232">
        <v>0</v>
      </c>
      <c r="V306" s="232">
        <f>U306*H306</f>
        <v>0</v>
      </c>
      <c r="W306" s="232">
        <v>0</v>
      </c>
      <c r="X306" s="233">
        <f>W306*H306</f>
        <v>0</v>
      </c>
      <c r="Y306" s="39"/>
      <c r="Z306" s="39"/>
      <c r="AA306" s="39"/>
      <c r="AB306" s="39"/>
      <c r="AC306" s="39"/>
      <c r="AD306" s="39"/>
      <c r="AE306" s="39"/>
      <c r="AR306" s="234" t="s">
        <v>145</v>
      </c>
      <c r="AT306" s="234" t="s">
        <v>140</v>
      </c>
      <c r="AU306" s="234" t="s">
        <v>87</v>
      </c>
      <c r="AY306" s="18" t="s">
        <v>138</v>
      </c>
      <c r="BE306" s="235">
        <f>IF(O306="základní",K306,0)</f>
        <v>0</v>
      </c>
      <c r="BF306" s="235">
        <f>IF(O306="snížená",K306,0)</f>
        <v>0</v>
      </c>
      <c r="BG306" s="235">
        <f>IF(O306="zákl. přenesená",K306,0)</f>
        <v>0</v>
      </c>
      <c r="BH306" s="235">
        <f>IF(O306="sníž. přenesená",K306,0)</f>
        <v>0</v>
      </c>
      <c r="BI306" s="235">
        <f>IF(O306="nulová",K306,0)</f>
        <v>0</v>
      </c>
      <c r="BJ306" s="18" t="s">
        <v>85</v>
      </c>
      <c r="BK306" s="235">
        <f>ROUND(P306*H306,2)</f>
        <v>0</v>
      </c>
      <c r="BL306" s="18" t="s">
        <v>145</v>
      </c>
      <c r="BM306" s="234" t="s">
        <v>407</v>
      </c>
    </row>
    <row r="307" spans="1:47" s="2" customFormat="1" ht="12">
      <c r="A307" s="39"/>
      <c r="B307" s="40"/>
      <c r="C307" s="41"/>
      <c r="D307" s="236" t="s">
        <v>147</v>
      </c>
      <c r="E307" s="41"/>
      <c r="F307" s="237" t="s">
        <v>402</v>
      </c>
      <c r="G307" s="41"/>
      <c r="H307" s="41"/>
      <c r="I307" s="238"/>
      <c r="J307" s="238"/>
      <c r="K307" s="41"/>
      <c r="L307" s="41"/>
      <c r="M307" s="45"/>
      <c r="N307" s="239"/>
      <c r="O307" s="240"/>
      <c r="P307" s="92"/>
      <c r="Q307" s="92"/>
      <c r="R307" s="92"/>
      <c r="S307" s="92"/>
      <c r="T307" s="92"/>
      <c r="U307" s="92"/>
      <c r="V307" s="92"/>
      <c r="W307" s="92"/>
      <c r="X307" s="93"/>
      <c r="Y307" s="39"/>
      <c r="Z307" s="39"/>
      <c r="AA307" s="39"/>
      <c r="AB307" s="39"/>
      <c r="AC307" s="39"/>
      <c r="AD307" s="39"/>
      <c r="AE307" s="39"/>
      <c r="AT307" s="18" t="s">
        <v>147</v>
      </c>
      <c r="AU307" s="18" t="s">
        <v>87</v>
      </c>
    </row>
    <row r="308" spans="1:47" s="2" customFormat="1" ht="12">
      <c r="A308" s="39"/>
      <c r="B308" s="40"/>
      <c r="C308" s="41"/>
      <c r="D308" s="241" t="s">
        <v>149</v>
      </c>
      <c r="E308" s="41"/>
      <c r="F308" s="242" t="s">
        <v>403</v>
      </c>
      <c r="G308" s="41"/>
      <c r="H308" s="41"/>
      <c r="I308" s="238"/>
      <c r="J308" s="238"/>
      <c r="K308" s="41"/>
      <c r="L308" s="41"/>
      <c r="M308" s="45"/>
      <c r="N308" s="239"/>
      <c r="O308" s="240"/>
      <c r="P308" s="92"/>
      <c r="Q308" s="92"/>
      <c r="R308" s="92"/>
      <c r="S308" s="92"/>
      <c r="T308" s="92"/>
      <c r="U308" s="92"/>
      <c r="V308" s="92"/>
      <c r="W308" s="92"/>
      <c r="X308" s="93"/>
      <c r="Y308" s="39"/>
      <c r="Z308" s="39"/>
      <c r="AA308" s="39"/>
      <c r="AB308" s="39"/>
      <c r="AC308" s="39"/>
      <c r="AD308" s="39"/>
      <c r="AE308" s="39"/>
      <c r="AT308" s="18" t="s">
        <v>149</v>
      </c>
      <c r="AU308" s="18" t="s">
        <v>87</v>
      </c>
    </row>
    <row r="309" spans="1:47" s="2" customFormat="1" ht="12">
      <c r="A309" s="39"/>
      <c r="B309" s="40"/>
      <c r="C309" s="41"/>
      <c r="D309" s="236" t="s">
        <v>151</v>
      </c>
      <c r="E309" s="41"/>
      <c r="F309" s="243" t="s">
        <v>404</v>
      </c>
      <c r="G309" s="41"/>
      <c r="H309" s="41"/>
      <c r="I309" s="238"/>
      <c r="J309" s="238"/>
      <c r="K309" s="41"/>
      <c r="L309" s="41"/>
      <c r="M309" s="45"/>
      <c r="N309" s="239"/>
      <c r="O309" s="240"/>
      <c r="P309" s="92"/>
      <c r="Q309" s="92"/>
      <c r="R309" s="92"/>
      <c r="S309" s="92"/>
      <c r="T309" s="92"/>
      <c r="U309" s="92"/>
      <c r="V309" s="92"/>
      <c r="W309" s="92"/>
      <c r="X309" s="93"/>
      <c r="Y309" s="39"/>
      <c r="Z309" s="39"/>
      <c r="AA309" s="39"/>
      <c r="AB309" s="39"/>
      <c r="AC309" s="39"/>
      <c r="AD309" s="39"/>
      <c r="AE309" s="39"/>
      <c r="AT309" s="18" t="s">
        <v>151</v>
      </c>
      <c r="AU309" s="18" t="s">
        <v>87</v>
      </c>
    </row>
    <row r="310" spans="1:47" s="2" customFormat="1" ht="12">
      <c r="A310" s="39"/>
      <c r="B310" s="40"/>
      <c r="C310" s="41"/>
      <c r="D310" s="236" t="s">
        <v>153</v>
      </c>
      <c r="E310" s="41"/>
      <c r="F310" s="243" t="s">
        <v>408</v>
      </c>
      <c r="G310" s="41"/>
      <c r="H310" s="41"/>
      <c r="I310" s="238"/>
      <c r="J310" s="238"/>
      <c r="K310" s="41"/>
      <c r="L310" s="41"/>
      <c r="M310" s="45"/>
      <c r="N310" s="239"/>
      <c r="O310" s="240"/>
      <c r="P310" s="92"/>
      <c r="Q310" s="92"/>
      <c r="R310" s="92"/>
      <c r="S310" s="92"/>
      <c r="T310" s="92"/>
      <c r="U310" s="92"/>
      <c r="V310" s="92"/>
      <c r="W310" s="92"/>
      <c r="X310" s="93"/>
      <c r="Y310" s="39"/>
      <c r="Z310" s="39"/>
      <c r="AA310" s="39"/>
      <c r="AB310" s="39"/>
      <c r="AC310" s="39"/>
      <c r="AD310" s="39"/>
      <c r="AE310" s="39"/>
      <c r="AT310" s="18" t="s">
        <v>153</v>
      </c>
      <c r="AU310" s="18" t="s">
        <v>87</v>
      </c>
    </row>
    <row r="311" spans="1:65" s="2" customFormat="1" ht="24.15" customHeight="1">
      <c r="A311" s="39"/>
      <c r="B311" s="40"/>
      <c r="C311" s="222" t="s">
        <v>409</v>
      </c>
      <c r="D311" s="222" t="s">
        <v>140</v>
      </c>
      <c r="E311" s="223" t="s">
        <v>410</v>
      </c>
      <c r="F311" s="224" t="s">
        <v>411</v>
      </c>
      <c r="G311" s="225" t="s">
        <v>143</v>
      </c>
      <c r="H311" s="226">
        <v>18.8</v>
      </c>
      <c r="I311" s="227"/>
      <c r="J311" s="227"/>
      <c r="K311" s="228">
        <f>ROUND(P311*H311,2)</f>
        <v>0</v>
      </c>
      <c r="L311" s="224" t="s">
        <v>144</v>
      </c>
      <c r="M311" s="45"/>
      <c r="N311" s="229" t="s">
        <v>1</v>
      </c>
      <c r="O311" s="230" t="s">
        <v>40</v>
      </c>
      <c r="P311" s="231">
        <f>I311+J311</f>
        <v>0</v>
      </c>
      <c r="Q311" s="231">
        <f>ROUND(I311*H311,2)</f>
        <v>0</v>
      </c>
      <c r="R311" s="231">
        <f>ROUND(J311*H311,2)</f>
        <v>0</v>
      </c>
      <c r="S311" s="92"/>
      <c r="T311" s="232">
        <f>S311*H311</f>
        <v>0</v>
      </c>
      <c r="U311" s="232">
        <v>0.345</v>
      </c>
      <c r="V311" s="232">
        <f>U311*H311</f>
        <v>6.486</v>
      </c>
      <c r="W311" s="232">
        <v>0</v>
      </c>
      <c r="X311" s="233">
        <f>W311*H311</f>
        <v>0</v>
      </c>
      <c r="Y311" s="39"/>
      <c r="Z311" s="39"/>
      <c r="AA311" s="39"/>
      <c r="AB311" s="39"/>
      <c r="AC311" s="39"/>
      <c r="AD311" s="39"/>
      <c r="AE311" s="39"/>
      <c r="AR311" s="234" t="s">
        <v>145</v>
      </c>
      <c r="AT311" s="234" t="s">
        <v>140</v>
      </c>
      <c r="AU311" s="234" t="s">
        <v>87</v>
      </c>
      <c r="AY311" s="18" t="s">
        <v>138</v>
      </c>
      <c r="BE311" s="235">
        <f>IF(O311="základní",K311,0)</f>
        <v>0</v>
      </c>
      <c r="BF311" s="235">
        <f>IF(O311="snížená",K311,0)</f>
        <v>0</v>
      </c>
      <c r="BG311" s="235">
        <f>IF(O311="zákl. přenesená",K311,0)</f>
        <v>0</v>
      </c>
      <c r="BH311" s="235">
        <f>IF(O311="sníž. přenesená",K311,0)</f>
        <v>0</v>
      </c>
      <c r="BI311" s="235">
        <f>IF(O311="nulová",K311,0)</f>
        <v>0</v>
      </c>
      <c r="BJ311" s="18" t="s">
        <v>85</v>
      </c>
      <c r="BK311" s="235">
        <f>ROUND(P311*H311,2)</f>
        <v>0</v>
      </c>
      <c r="BL311" s="18" t="s">
        <v>145</v>
      </c>
      <c r="BM311" s="234" t="s">
        <v>412</v>
      </c>
    </row>
    <row r="312" spans="1:47" s="2" customFormat="1" ht="12">
      <c r="A312" s="39"/>
      <c r="B312" s="40"/>
      <c r="C312" s="41"/>
      <c r="D312" s="236" t="s">
        <v>147</v>
      </c>
      <c r="E312" s="41"/>
      <c r="F312" s="237" t="s">
        <v>413</v>
      </c>
      <c r="G312" s="41"/>
      <c r="H312" s="41"/>
      <c r="I312" s="238"/>
      <c r="J312" s="238"/>
      <c r="K312" s="41"/>
      <c r="L312" s="41"/>
      <c r="M312" s="45"/>
      <c r="N312" s="239"/>
      <c r="O312" s="240"/>
      <c r="P312" s="92"/>
      <c r="Q312" s="92"/>
      <c r="R312" s="92"/>
      <c r="S312" s="92"/>
      <c r="T312" s="92"/>
      <c r="U312" s="92"/>
      <c r="V312" s="92"/>
      <c r="W312" s="92"/>
      <c r="X312" s="93"/>
      <c r="Y312" s="39"/>
      <c r="Z312" s="39"/>
      <c r="AA312" s="39"/>
      <c r="AB312" s="39"/>
      <c r="AC312" s="39"/>
      <c r="AD312" s="39"/>
      <c r="AE312" s="39"/>
      <c r="AT312" s="18" t="s">
        <v>147</v>
      </c>
      <c r="AU312" s="18" t="s">
        <v>87</v>
      </c>
    </row>
    <row r="313" spans="1:47" s="2" customFormat="1" ht="12">
      <c r="A313" s="39"/>
      <c r="B313" s="40"/>
      <c r="C313" s="41"/>
      <c r="D313" s="241" t="s">
        <v>149</v>
      </c>
      <c r="E313" s="41"/>
      <c r="F313" s="242" t="s">
        <v>414</v>
      </c>
      <c r="G313" s="41"/>
      <c r="H313" s="41"/>
      <c r="I313" s="238"/>
      <c r="J313" s="238"/>
      <c r="K313" s="41"/>
      <c r="L313" s="41"/>
      <c r="M313" s="45"/>
      <c r="N313" s="239"/>
      <c r="O313" s="240"/>
      <c r="P313" s="92"/>
      <c r="Q313" s="92"/>
      <c r="R313" s="92"/>
      <c r="S313" s="92"/>
      <c r="T313" s="92"/>
      <c r="U313" s="92"/>
      <c r="V313" s="92"/>
      <c r="W313" s="92"/>
      <c r="X313" s="93"/>
      <c r="Y313" s="39"/>
      <c r="Z313" s="39"/>
      <c r="AA313" s="39"/>
      <c r="AB313" s="39"/>
      <c r="AC313" s="39"/>
      <c r="AD313" s="39"/>
      <c r="AE313" s="39"/>
      <c r="AT313" s="18" t="s">
        <v>149</v>
      </c>
      <c r="AU313" s="18" t="s">
        <v>87</v>
      </c>
    </row>
    <row r="314" spans="1:47" s="2" customFormat="1" ht="12">
      <c r="A314" s="39"/>
      <c r="B314" s="40"/>
      <c r="C314" s="41"/>
      <c r="D314" s="236" t="s">
        <v>151</v>
      </c>
      <c r="E314" s="41"/>
      <c r="F314" s="243" t="s">
        <v>415</v>
      </c>
      <c r="G314" s="41"/>
      <c r="H314" s="41"/>
      <c r="I314" s="238"/>
      <c r="J314" s="238"/>
      <c r="K314" s="41"/>
      <c r="L314" s="41"/>
      <c r="M314" s="45"/>
      <c r="N314" s="239"/>
      <c r="O314" s="240"/>
      <c r="P314" s="92"/>
      <c r="Q314" s="92"/>
      <c r="R314" s="92"/>
      <c r="S314" s="92"/>
      <c r="T314" s="92"/>
      <c r="U314" s="92"/>
      <c r="V314" s="92"/>
      <c r="W314" s="92"/>
      <c r="X314" s="93"/>
      <c r="Y314" s="39"/>
      <c r="Z314" s="39"/>
      <c r="AA314" s="39"/>
      <c r="AB314" s="39"/>
      <c r="AC314" s="39"/>
      <c r="AD314" s="39"/>
      <c r="AE314" s="39"/>
      <c r="AT314" s="18" t="s">
        <v>151</v>
      </c>
      <c r="AU314" s="18" t="s">
        <v>87</v>
      </c>
    </row>
    <row r="315" spans="1:47" s="2" customFormat="1" ht="12">
      <c r="A315" s="39"/>
      <c r="B315" s="40"/>
      <c r="C315" s="41"/>
      <c r="D315" s="236" t="s">
        <v>153</v>
      </c>
      <c r="E315" s="41"/>
      <c r="F315" s="243" t="s">
        <v>408</v>
      </c>
      <c r="G315" s="41"/>
      <c r="H315" s="41"/>
      <c r="I315" s="238"/>
      <c r="J315" s="238"/>
      <c r="K315" s="41"/>
      <c r="L315" s="41"/>
      <c r="M315" s="45"/>
      <c r="N315" s="239"/>
      <c r="O315" s="240"/>
      <c r="P315" s="92"/>
      <c r="Q315" s="92"/>
      <c r="R315" s="92"/>
      <c r="S315" s="92"/>
      <c r="T315" s="92"/>
      <c r="U315" s="92"/>
      <c r="V315" s="92"/>
      <c r="W315" s="92"/>
      <c r="X315" s="93"/>
      <c r="Y315" s="39"/>
      <c r="Z315" s="39"/>
      <c r="AA315" s="39"/>
      <c r="AB315" s="39"/>
      <c r="AC315" s="39"/>
      <c r="AD315" s="39"/>
      <c r="AE315" s="39"/>
      <c r="AT315" s="18" t="s">
        <v>153</v>
      </c>
      <c r="AU315" s="18" t="s">
        <v>87</v>
      </c>
    </row>
    <row r="316" spans="1:65" s="2" customFormat="1" ht="24.15" customHeight="1">
      <c r="A316" s="39"/>
      <c r="B316" s="40"/>
      <c r="C316" s="222" t="s">
        <v>416</v>
      </c>
      <c r="D316" s="222" t="s">
        <v>140</v>
      </c>
      <c r="E316" s="223" t="s">
        <v>417</v>
      </c>
      <c r="F316" s="224" t="s">
        <v>418</v>
      </c>
      <c r="G316" s="225" t="s">
        <v>143</v>
      </c>
      <c r="H316" s="226">
        <v>18.8</v>
      </c>
      <c r="I316" s="227"/>
      <c r="J316" s="227"/>
      <c r="K316" s="228">
        <f>ROUND(P316*H316,2)</f>
        <v>0</v>
      </c>
      <c r="L316" s="224" t="s">
        <v>144</v>
      </c>
      <c r="M316" s="45"/>
      <c r="N316" s="229" t="s">
        <v>1</v>
      </c>
      <c r="O316" s="230" t="s">
        <v>40</v>
      </c>
      <c r="P316" s="231">
        <f>I316+J316</f>
        <v>0</v>
      </c>
      <c r="Q316" s="231">
        <f>ROUND(I316*H316,2)</f>
        <v>0</v>
      </c>
      <c r="R316" s="231">
        <f>ROUND(J316*H316,2)</f>
        <v>0</v>
      </c>
      <c r="S316" s="92"/>
      <c r="T316" s="232">
        <f>S316*H316</f>
        <v>0</v>
      </c>
      <c r="U316" s="232">
        <v>0.46</v>
      </c>
      <c r="V316" s="232">
        <f>U316*H316</f>
        <v>8.648000000000001</v>
      </c>
      <c r="W316" s="232">
        <v>0</v>
      </c>
      <c r="X316" s="233">
        <f>W316*H316</f>
        <v>0</v>
      </c>
      <c r="Y316" s="39"/>
      <c r="Z316" s="39"/>
      <c r="AA316" s="39"/>
      <c r="AB316" s="39"/>
      <c r="AC316" s="39"/>
      <c r="AD316" s="39"/>
      <c r="AE316" s="39"/>
      <c r="AR316" s="234" t="s">
        <v>145</v>
      </c>
      <c r="AT316" s="234" t="s">
        <v>140</v>
      </c>
      <c r="AU316" s="234" t="s">
        <v>87</v>
      </c>
      <c r="AY316" s="18" t="s">
        <v>138</v>
      </c>
      <c r="BE316" s="235">
        <f>IF(O316="základní",K316,0)</f>
        <v>0</v>
      </c>
      <c r="BF316" s="235">
        <f>IF(O316="snížená",K316,0)</f>
        <v>0</v>
      </c>
      <c r="BG316" s="235">
        <f>IF(O316="zákl. přenesená",K316,0)</f>
        <v>0</v>
      </c>
      <c r="BH316" s="235">
        <f>IF(O316="sníž. přenesená",K316,0)</f>
        <v>0</v>
      </c>
      <c r="BI316" s="235">
        <f>IF(O316="nulová",K316,0)</f>
        <v>0</v>
      </c>
      <c r="BJ316" s="18" t="s">
        <v>85</v>
      </c>
      <c r="BK316" s="235">
        <f>ROUND(P316*H316,2)</f>
        <v>0</v>
      </c>
      <c r="BL316" s="18" t="s">
        <v>145</v>
      </c>
      <c r="BM316" s="234" t="s">
        <v>419</v>
      </c>
    </row>
    <row r="317" spans="1:47" s="2" customFormat="1" ht="12">
      <c r="A317" s="39"/>
      <c r="B317" s="40"/>
      <c r="C317" s="41"/>
      <c r="D317" s="236" t="s">
        <v>147</v>
      </c>
      <c r="E317" s="41"/>
      <c r="F317" s="237" t="s">
        <v>420</v>
      </c>
      <c r="G317" s="41"/>
      <c r="H317" s="41"/>
      <c r="I317" s="238"/>
      <c r="J317" s="238"/>
      <c r="K317" s="41"/>
      <c r="L317" s="41"/>
      <c r="M317" s="45"/>
      <c r="N317" s="239"/>
      <c r="O317" s="240"/>
      <c r="P317" s="92"/>
      <c r="Q317" s="92"/>
      <c r="R317" s="92"/>
      <c r="S317" s="92"/>
      <c r="T317" s="92"/>
      <c r="U317" s="92"/>
      <c r="V317" s="92"/>
      <c r="W317" s="92"/>
      <c r="X317" s="93"/>
      <c r="Y317" s="39"/>
      <c r="Z317" s="39"/>
      <c r="AA317" s="39"/>
      <c r="AB317" s="39"/>
      <c r="AC317" s="39"/>
      <c r="AD317" s="39"/>
      <c r="AE317" s="39"/>
      <c r="AT317" s="18" t="s">
        <v>147</v>
      </c>
      <c r="AU317" s="18" t="s">
        <v>87</v>
      </c>
    </row>
    <row r="318" spans="1:47" s="2" customFormat="1" ht="12">
      <c r="A318" s="39"/>
      <c r="B318" s="40"/>
      <c r="C318" s="41"/>
      <c r="D318" s="241" t="s">
        <v>149</v>
      </c>
      <c r="E318" s="41"/>
      <c r="F318" s="242" t="s">
        <v>421</v>
      </c>
      <c r="G318" s="41"/>
      <c r="H318" s="41"/>
      <c r="I318" s="238"/>
      <c r="J318" s="238"/>
      <c r="K318" s="41"/>
      <c r="L318" s="41"/>
      <c r="M318" s="45"/>
      <c r="N318" s="239"/>
      <c r="O318" s="240"/>
      <c r="P318" s="92"/>
      <c r="Q318" s="92"/>
      <c r="R318" s="92"/>
      <c r="S318" s="92"/>
      <c r="T318" s="92"/>
      <c r="U318" s="92"/>
      <c r="V318" s="92"/>
      <c r="W318" s="92"/>
      <c r="X318" s="93"/>
      <c r="Y318" s="39"/>
      <c r="Z318" s="39"/>
      <c r="AA318" s="39"/>
      <c r="AB318" s="39"/>
      <c r="AC318" s="39"/>
      <c r="AD318" s="39"/>
      <c r="AE318" s="39"/>
      <c r="AT318" s="18" t="s">
        <v>149</v>
      </c>
      <c r="AU318" s="18" t="s">
        <v>87</v>
      </c>
    </row>
    <row r="319" spans="1:47" s="2" customFormat="1" ht="12">
      <c r="A319" s="39"/>
      <c r="B319" s="40"/>
      <c r="C319" s="41"/>
      <c r="D319" s="236" t="s">
        <v>151</v>
      </c>
      <c r="E319" s="41"/>
      <c r="F319" s="243" t="s">
        <v>415</v>
      </c>
      <c r="G319" s="41"/>
      <c r="H319" s="41"/>
      <c r="I319" s="238"/>
      <c r="J319" s="238"/>
      <c r="K319" s="41"/>
      <c r="L319" s="41"/>
      <c r="M319" s="45"/>
      <c r="N319" s="239"/>
      <c r="O319" s="240"/>
      <c r="P319" s="92"/>
      <c r="Q319" s="92"/>
      <c r="R319" s="92"/>
      <c r="S319" s="92"/>
      <c r="T319" s="92"/>
      <c r="U319" s="92"/>
      <c r="V319" s="92"/>
      <c r="W319" s="92"/>
      <c r="X319" s="93"/>
      <c r="Y319" s="39"/>
      <c r="Z319" s="39"/>
      <c r="AA319" s="39"/>
      <c r="AB319" s="39"/>
      <c r="AC319" s="39"/>
      <c r="AD319" s="39"/>
      <c r="AE319" s="39"/>
      <c r="AT319" s="18" t="s">
        <v>151</v>
      </c>
      <c r="AU319" s="18" t="s">
        <v>87</v>
      </c>
    </row>
    <row r="320" spans="1:47" s="2" customFormat="1" ht="12">
      <c r="A320" s="39"/>
      <c r="B320" s="40"/>
      <c r="C320" s="41"/>
      <c r="D320" s="236" t="s">
        <v>153</v>
      </c>
      <c r="E320" s="41"/>
      <c r="F320" s="243" t="s">
        <v>408</v>
      </c>
      <c r="G320" s="41"/>
      <c r="H320" s="41"/>
      <c r="I320" s="238"/>
      <c r="J320" s="238"/>
      <c r="K320" s="41"/>
      <c r="L320" s="41"/>
      <c r="M320" s="45"/>
      <c r="N320" s="239"/>
      <c r="O320" s="240"/>
      <c r="P320" s="92"/>
      <c r="Q320" s="92"/>
      <c r="R320" s="92"/>
      <c r="S320" s="92"/>
      <c r="T320" s="92"/>
      <c r="U320" s="92"/>
      <c r="V320" s="92"/>
      <c r="W320" s="92"/>
      <c r="X320" s="93"/>
      <c r="Y320" s="39"/>
      <c r="Z320" s="39"/>
      <c r="AA320" s="39"/>
      <c r="AB320" s="39"/>
      <c r="AC320" s="39"/>
      <c r="AD320" s="39"/>
      <c r="AE320" s="39"/>
      <c r="AT320" s="18" t="s">
        <v>153</v>
      </c>
      <c r="AU320" s="18" t="s">
        <v>87</v>
      </c>
    </row>
    <row r="321" spans="1:65" s="2" customFormat="1" ht="12">
      <c r="A321" s="39"/>
      <c r="B321" s="40"/>
      <c r="C321" s="222" t="s">
        <v>422</v>
      </c>
      <c r="D321" s="222" t="s">
        <v>140</v>
      </c>
      <c r="E321" s="223" t="s">
        <v>423</v>
      </c>
      <c r="F321" s="224" t="s">
        <v>424</v>
      </c>
      <c r="G321" s="225" t="s">
        <v>143</v>
      </c>
      <c r="H321" s="226">
        <v>237.4</v>
      </c>
      <c r="I321" s="227"/>
      <c r="J321" s="227"/>
      <c r="K321" s="228">
        <f>ROUND(P321*H321,2)</f>
        <v>0</v>
      </c>
      <c r="L321" s="224" t="s">
        <v>144</v>
      </c>
      <c r="M321" s="45"/>
      <c r="N321" s="229" t="s">
        <v>1</v>
      </c>
      <c r="O321" s="230" t="s">
        <v>40</v>
      </c>
      <c r="P321" s="231">
        <f>I321+J321</f>
        <v>0</v>
      </c>
      <c r="Q321" s="231">
        <f>ROUND(I321*H321,2)</f>
        <v>0</v>
      </c>
      <c r="R321" s="231">
        <f>ROUND(J321*H321,2)</f>
        <v>0</v>
      </c>
      <c r="S321" s="92"/>
      <c r="T321" s="232">
        <f>S321*H321</f>
        <v>0</v>
      </c>
      <c r="U321" s="232">
        <v>0</v>
      </c>
      <c r="V321" s="232">
        <f>U321*H321</f>
        <v>0</v>
      </c>
      <c r="W321" s="232">
        <v>0</v>
      </c>
      <c r="X321" s="233">
        <f>W321*H321</f>
        <v>0</v>
      </c>
      <c r="Y321" s="39"/>
      <c r="Z321" s="39"/>
      <c r="AA321" s="39"/>
      <c r="AB321" s="39"/>
      <c r="AC321" s="39"/>
      <c r="AD321" s="39"/>
      <c r="AE321" s="39"/>
      <c r="AR321" s="234" t="s">
        <v>145</v>
      </c>
      <c r="AT321" s="234" t="s">
        <v>140</v>
      </c>
      <c r="AU321" s="234" t="s">
        <v>87</v>
      </c>
      <c r="AY321" s="18" t="s">
        <v>138</v>
      </c>
      <c r="BE321" s="235">
        <f>IF(O321="základní",K321,0)</f>
        <v>0</v>
      </c>
      <c r="BF321" s="235">
        <f>IF(O321="snížená",K321,0)</f>
        <v>0</v>
      </c>
      <c r="BG321" s="235">
        <f>IF(O321="zákl. přenesená",K321,0)</f>
        <v>0</v>
      </c>
      <c r="BH321" s="235">
        <f>IF(O321="sníž. přenesená",K321,0)</f>
        <v>0</v>
      </c>
      <c r="BI321" s="235">
        <f>IF(O321="nulová",K321,0)</f>
        <v>0</v>
      </c>
      <c r="BJ321" s="18" t="s">
        <v>85</v>
      </c>
      <c r="BK321" s="235">
        <f>ROUND(P321*H321,2)</f>
        <v>0</v>
      </c>
      <c r="BL321" s="18" t="s">
        <v>145</v>
      </c>
      <c r="BM321" s="234" t="s">
        <v>425</v>
      </c>
    </row>
    <row r="322" spans="1:47" s="2" customFormat="1" ht="12">
      <c r="A322" s="39"/>
      <c r="B322" s="40"/>
      <c r="C322" s="41"/>
      <c r="D322" s="236" t="s">
        <v>147</v>
      </c>
      <c r="E322" s="41"/>
      <c r="F322" s="237" t="s">
        <v>426</v>
      </c>
      <c r="G322" s="41"/>
      <c r="H322" s="41"/>
      <c r="I322" s="238"/>
      <c r="J322" s="238"/>
      <c r="K322" s="41"/>
      <c r="L322" s="41"/>
      <c r="M322" s="45"/>
      <c r="N322" s="239"/>
      <c r="O322" s="240"/>
      <c r="P322" s="92"/>
      <c r="Q322" s="92"/>
      <c r="R322" s="92"/>
      <c r="S322" s="92"/>
      <c r="T322" s="92"/>
      <c r="U322" s="92"/>
      <c r="V322" s="92"/>
      <c r="W322" s="92"/>
      <c r="X322" s="93"/>
      <c r="Y322" s="39"/>
      <c r="Z322" s="39"/>
      <c r="AA322" s="39"/>
      <c r="AB322" s="39"/>
      <c r="AC322" s="39"/>
      <c r="AD322" s="39"/>
      <c r="AE322" s="39"/>
      <c r="AT322" s="18" t="s">
        <v>147</v>
      </c>
      <c r="AU322" s="18" t="s">
        <v>87</v>
      </c>
    </row>
    <row r="323" spans="1:47" s="2" customFormat="1" ht="12">
      <c r="A323" s="39"/>
      <c r="B323" s="40"/>
      <c r="C323" s="41"/>
      <c r="D323" s="241" t="s">
        <v>149</v>
      </c>
      <c r="E323" s="41"/>
      <c r="F323" s="242" t="s">
        <v>427</v>
      </c>
      <c r="G323" s="41"/>
      <c r="H323" s="41"/>
      <c r="I323" s="238"/>
      <c r="J323" s="238"/>
      <c r="K323" s="41"/>
      <c r="L323" s="41"/>
      <c r="M323" s="45"/>
      <c r="N323" s="239"/>
      <c r="O323" s="240"/>
      <c r="P323" s="92"/>
      <c r="Q323" s="92"/>
      <c r="R323" s="92"/>
      <c r="S323" s="92"/>
      <c r="T323" s="92"/>
      <c r="U323" s="92"/>
      <c r="V323" s="92"/>
      <c r="W323" s="92"/>
      <c r="X323" s="93"/>
      <c r="Y323" s="39"/>
      <c r="Z323" s="39"/>
      <c r="AA323" s="39"/>
      <c r="AB323" s="39"/>
      <c r="AC323" s="39"/>
      <c r="AD323" s="39"/>
      <c r="AE323" s="39"/>
      <c r="AT323" s="18" t="s">
        <v>149</v>
      </c>
      <c r="AU323" s="18" t="s">
        <v>87</v>
      </c>
    </row>
    <row r="324" spans="1:47" s="2" customFormat="1" ht="12">
      <c r="A324" s="39"/>
      <c r="B324" s="40"/>
      <c r="C324" s="41"/>
      <c r="D324" s="236" t="s">
        <v>153</v>
      </c>
      <c r="E324" s="41"/>
      <c r="F324" s="243" t="s">
        <v>161</v>
      </c>
      <c r="G324" s="41"/>
      <c r="H324" s="41"/>
      <c r="I324" s="238"/>
      <c r="J324" s="238"/>
      <c r="K324" s="41"/>
      <c r="L324" s="41"/>
      <c r="M324" s="45"/>
      <c r="N324" s="239"/>
      <c r="O324" s="240"/>
      <c r="P324" s="92"/>
      <c r="Q324" s="92"/>
      <c r="R324" s="92"/>
      <c r="S324" s="92"/>
      <c r="T324" s="92"/>
      <c r="U324" s="92"/>
      <c r="V324" s="92"/>
      <c r="W324" s="92"/>
      <c r="X324" s="93"/>
      <c r="Y324" s="39"/>
      <c r="Z324" s="39"/>
      <c r="AA324" s="39"/>
      <c r="AB324" s="39"/>
      <c r="AC324" s="39"/>
      <c r="AD324" s="39"/>
      <c r="AE324" s="39"/>
      <c r="AT324" s="18" t="s">
        <v>153</v>
      </c>
      <c r="AU324" s="18" t="s">
        <v>87</v>
      </c>
    </row>
    <row r="325" spans="1:65" s="2" customFormat="1" ht="12">
      <c r="A325" s="39"/>
      <c r="B325" s="40"/>
      <c r="C325" s="222" t="s">
        <v>428</v>
      </c>
      <c r="D325" s="222" t="s">
        <v>140</v>
      </c>
      <c r="E325" s="223" t="s">
        <v>423</v>
      </c>
      <c r="F325" s="224" t="s">
        <v>424</v>
      </c>
      <c r="G325" s="225" t="s">
        <v>143</v>
      </c>
      <c r="H325" s="226">
        <v>6.5</v>
      </c>
      <c r="I325" s="227"/>
      <c r="J325" s="227"/>
      <c r="K325" s="228">
        <f>ROUND(P325*H325,2)</f>
        <v>0</v>
      </c>
      <c r="L325" s="224" t="s">
        <v>144</v>
      </c>
      <c r="M325" s="45"/>
      <c r="N325" s="229" t="s">
        <v>1</v>
      </c>
      <c r="O325" s="230" t="s">
        <v>40</v>
      </c>
      <c r="P325" s="231">
        <f>I325+J325</f>
        <v>0</v>
      </c>
      <c r="Q325" s="231">
        <f>ROUND(I325*H325,2)</f>
        <v>0</v>
      </c>
      <c r="R325" s="231">
        <f>ROUND(J325*H325,2)</f>
        <v>0</v>
      </c>
      <c r="S325" s="92"/>
      <c r="T325" s="232">
        <f>S325*H325</f>
        <v>0</v>
      </c>
      <c r="U325" s="232">
        <v>0</v>
      </c>
      <c r="V325" s="232">
        <f>U325*H325</f>
        <v>0</v>
      </c>
      <c r="W325" s="232">
        <v>0</v>
      </c>
      <c r="X325" s="233">
        <f>W325*H325</f>
        <v>0</v>
      </c>
      <c r="Y325" s="39"/>
      <c r="Z325" s="39"/>
      <c r="AA325" s="39"/>
      <c r="AB325" s="39"/>
      <c r="AC325" s="39"/>
      <c r="AD325" s="39"/>
      <c r="AE325" s="39"/>
      <c r="AR325" s="234" t="s">
        <v>145</v>
      </c>
      <c r="AT325" s="234" t="s">
        <v>140</v>
      </c>
      <c r="AU325" s="234" t="s">
        <v>87</v>
      </c>
      <c r="AY325" s="18" t="s">
        <v>138</v>
      </c>
      <c r="BE325" s="235">
        <f>IF(O325="základní",K325,0)</f>
        <v>0</v>
      </c>
      <c r="BF325" s="235">
        <f>IF(O325="snížená",K325,0)</f>
        <v>0</v>
      </c>
      <c r="BG325" s="235">
        <f>IF(O325="zákl. přenesená",K325,0)</f>
        <v>0</v>
      </c>
      <c r="BH325" s="235">
        <f>IF(O325="sníž. přenesená",K325,0)</f>
        <v>0</v>
      </c>
      <c r="BI325" s="235">
        <f>IF(O325="nulová",K325,0)</f>
        <v>0</v>
      </c>
      <c r="BJ325" s="18" t="s">
        <v>85</v>
      </c>
      <c r="BK325" s="235">
        <f>ROUND(P325*H325,2)</f>
        <v>0</v>
      </c>
      <c r="BL325" s="18" t="s">
        <v>145</v>
      </c>
      <c r="BM325" s="234" t="s">
        <v>429</v>
      </c>
    </row>
    <row r="326" spans="1:47" s="2" customFormat="1" ht="12">
      <c r="A326" s="39"/>
      <c r="B326" s="40"/>
      <c r="C326" s="41"/>
      <c r="D326" s="236" t="s">
        <v>147</v>
      </c>
      <c r="E326" s="41"/>
      <c r="F326" s="237" t="s">
        <v>426</v>
      </c>
      <c r="G326" s="41"/>
      <c r="H326" s="41"/>
      <c r="I326" s="238"/>
      <c r="J326" s="238"/>
      <c r="K326" s="41"/>
      <c r="L326" s="41"/>
      <c r="M326" s="45"/>
      <c r="N326" s="239"/>
      <c r="O326" s="240"/>
      <c r="P326" s="92"/>
      <c r="Q326" s="92"/>
      <c r="R326" s="92"/>
      <c r="S326" s="92"/>
      <c r="T326" s="92"/>
      <c r="U326" s="92"/>
      <c r="V326" s="92"/>
      <c r="W326" s="92"/>
      <c r="X326" s="93"/>
      <c r="Y326" s="39"/>
      <c r="Z326" s="39"/>
      <c r="AA326" s="39"/>
      <c r="AB326" s="39"/>
      <c r="AC326" s="39"/>
      <c r="AD326" s="39"/>
      <c r="AE326" s="39"/>
      <c r="AT326" s="18" t="s">
        <v>147</v>
      </c>
      <c r="AU326" s="18" t="s">
        <v>87</v>
      </c>
    </row>
    <row r="327" spans="1:47" s="2" customFormat="1" ht="12">
      <c r="A327" s="39"/>
      <c r="B327" s="40"/>
      <c r="C327" s="41"/>
      <c r="D327" s="241" t="s">
        <v>149</v>
      </c>
      <c r="E327" s="41"/>
      <c r="F327" s="242" t="s">
        <v>427</v>
      </c>
      <c r="G327" s="41"/>
      <c r="H327" s="41"/>
      <c r="I327" s="238"/>
      <c r="J327" s="238"/>
      <c r="K327" s="41"/>
      <c r="L327" s="41"/>
      <c r="M327" s="45"/>
      <c r="N327" s="239"/>
      <c r="O327" s="240"/>
      <c r="P327" s="92"/>
      <c r="Q327" s="92"/>
      <c r="R327" s="92"/>
      <c r="S327" s="92"/>
      <c r="T327" s="92"/>
      <c r="U327" s="92"/>
      <c r="V327" s="92"/>
      <c r="W327" s="92"/>
      <c r="X327" s="93"/>
      <c r="Y327" s="39"/>
      <c r="Z327" s="39"/>
      <c r="AA327" s="39"/>
      <c r="AB327" s="39"/>
      <c r="AC327" s="39"/>
      <c r="AD327" s="39"/>
      <c r="AE327" s="39"/>
      <c r="AT327" s="18" t="s">
        <v>149</v>
      </c>
      <c r="AU327" s="18" t="s">
        <v>87</v>
      </c>
    </row>
    <row r="328" spans="1:47" s="2" customFormat="1" ht="12">
      <c r="A328" s="39"/>
      <c r="B328" s="40"/>
      <c r="C328" s="41"/>
      <c r="D328" s="236" t="s">
        <v>153</v>
      </c>
      <c r="E328" s="41"/>
      <c r="F328" s="243" t="s">
        <v>387</v>
      </c>
      <c r="G328" s="41"/>
      <c r="H328" s="41"/>
      <c r="I328" s="238"/>
      <c r="J328" s="238"/>
      <c r="K328" s="41"/>
      <c r="L328" s="41"/>
      <c r="M328" s="45"/>
      <c r="N328" s="239"/>
      <c r="O328" s="240"/>
      <c r="P328" s="92"/>
      <c r="Q328" s="92"/>
      <c r="R328" s="92"/>
      <c r="S328" s="92"/>
      <c r="T328" s="92"/>
      <c r="U328" s="92"/>
      <c r="V328" s="92"/>
      <c r="W328" s="92"/>
      <c r="X328" s="93"/>
      <c r="Y328" s="39"/>
      <c r="Z328" s="39"/>
      <c r="AA328" s="39"/>
      <c r="AB328" s="39"/>
      <c r="AC328" s="39"/>
      <c r="AD328" s="39"/>
      <c r="AE328" s="39"/>
      <c r="AT328" s="18" t="s">
        <v>153</v>
      </c>
      <c r="AU328" s="18" t="s">
        <v>87</v>
      </c>
    </row>
    <row r="329" spans="1:65" s="2" customFormat="1" ht="12">
      <c r="A329" s="39"/>
      <c r="B329" s="40"/>
      <c r="C329" s="222" t="s">
        <v>430</v>
      </c>
      <c r="D329" s="222" t="s">
        <v>140</v>
      </c>
      <c r="E329" s="223" t="s">
        <v>423</v>
      </c>
      <c r="F329" s="224" t="s">
        <v>424</v>
      </c>
      <c r="G329" s="225" t="s">
        <v>143</v>
      </c>
      <c r="H329" s="226">
        <v>49.9</v>
      </c>
      <c r="I329" s="227"/>
      <c r="J329" s="227"/>
      <c r="K329" s="228">
        <f>ROUND(P329*H329,2)</f>
        <v>0</v>
      </c>
      <c r="L329" s="224" t="s">
        <v>144</v>
      </c>
      <c r="M329" s="45"/>
      <c r="N329" s="229" t="s">
        <v>1</v>
      </c>
      <c r="O329" s="230" t="s">
        <v>40</v>
      </c>
      <c r="P329" s="231">
        <f>I329+J329</f>
        <v>0</v>
      </c>
      <c r="Q329" s="231">
        <f>ROUND(I329*H329,2)</f>
        <v>0</v>
      </c>
      <c r="R329" s="231">
        <f>ROUND(J329*H329,2)</f>
        <v>0</v>
      </c>
      <c r="S329" s="92"/>
      <c r="T329" s="232">
        <f>S329*H329</f>
        <v>0</v>
      </c>
      <c r="U329" s="232">
        <v>0</v>
      </c>
      <c r="V329" s="232">
        <f>U329*H329</f>
        <v>0</v>
      </c>
      <c r="W329" s="232">
        <v>0</v>
      </c>
      <c r="X329" s="233">
        <f>W329*H329</f>
        <v>0</v>
      </c>
      <c r="Y329" s="39"/>
      <c r="Z329" s="39"/>
      <c r="AA329" s="39"/>
      <c r="AB329" s="39"/>
      <c r="AC329" s="39"/>
      <c r="AD329" s="39"/>
      <c r="AE329" s="39"/>
      <c r="AR329" s="234" t="s">
        <v>145</v>
      </c>
      <c r="AT329" s="234" t="s">
        <v>140</v>
      </c>
      <c r="AU329" s="234" t="s">
        <v>87</v>
      </c>
      <c r="AY329" s="18" t="s">
        <v>138</v>
      </c>
      <c r="BE329" s="235">
        <f>IF(O329="základní",K329,0)</f>
        <v>0</v>
      </c>
      <c r="BF329" s="235">
        <f>IF(O329="snížená",K329,0)</f>
        <v>0</v>
      </c>
      <c r="BG329" s="235">
        <f>IF(O329="zákl. přenesená",K329,0)</f>
        <v>0</v>
      </c>
      <c r="BH329" s="235">
        <f>IF(O329="sníž. přenesená",K329,0)</f>
        <v>0</v>
      </c>
      <c r="BI329" s="235">
        <f>IF(O329="nulová",K329,0)</f>
        <v>0</v>
      </c>
      <c r="BJ329" s="18" t="s">
        <v>85</v>
      </c>
      <c r="BK329" s="235">
        <f>ROUND(P329*H329,2)</f>
        <v>0</v>
      </c>
      <c r="BL329" s="18" t="s">
        <v>145</v>
      </c>
      <c r="BM329" s="234" t="s">
        <v>431</v>
      </c>
    </row>
    <row r="330" spans="1:47" s="2" customFormat="1" ht="12">
      <c r="A330" s="39"/>
      <c r="B330" s="40"/>
      <c r="C330" s="41"/>
      <c r="D330" s="236" t="s">
        <v>147</v>
      </c>
      <c r="E330" s="41"/>
      <c r="F330" s="237" t="s">
        <v>426</v>
      </c>
      <c r="G330" s="41"/>
      <c r="H330" s="41"/>
      <c r="I330" s="238"/>
      <c r="J330" s="238"/>
      <c r="K330" s="41"/>
      <c r="L330" s="41"/>
      <c r="M330" s="45"/>
      <c r="N330" s="239"/>
      <c r="O330" s="240"/>
      <c r="P330" s="92"/>
      <c r="Q330" s="92"/>
      <c r="R330" s="92"/>
      <c r="S330" s="92"/>
      <c r="T330" s="92"/>
      <c r="U330" s="92"/>
      <c r="V330" s="92"/>
      <c r="W330" s="92"/>
      <c r="X330" s="93"/>
      <c r="Y330" s="39"/>
      <c r="Z330" s="39"/>
      <c r="AA330" s="39"/>
      <c r="AB330" s="39"/>
      <c r="AC330" s="39"/>
      <c r="AD330" s="39"/>
      <c r="AE330" s="39"/>
      <c r="AT330" s="18" t="s">
        <v>147</v>
      </c>
      <c r="AU330" s="18" t="s">
        <v>87</v>
      </c>
    </row>
    <row r="331" spans="1:47" s="2" customFormat="1" ht="12">
      <c r="A331" s="39"/>
      <c r="B331" s="40"/>
      <c r="C331" s="41"/>
      <c r="D331" s="241" t="s">
        <v>149</v>
      </c>
      <c r="E331" s="41"/>
      <c r="F331" s="242" t="s">
        <v>427</v>
      </c>
      <c r="G331" s="41"/>
      <c r="H331" s="41"/>
      <c r="I331" s="238"/>
      <c r="J331" s="238"/>
      <c r="K331" s="41"/>
      <c r="L331" s="41"/>
      <c r="M331" s="45"/>
      <c r="N331" s="239"/>
      <c r="O331" s="240"/>
      <c r="P331" s="92"/>
      <c r="Q331" s="92"/>
      <c r="R331" s="92"/>
      <c r="S331" s="92"/>
      <c r="T331" s="92"/>
      <c r="U331" s="92"/>
      <c r="V331" s="92"/>
      <c r="W331" s="92"/>
      <c r="X331" s="93"/>
      <c r="Y331" s="39"/>
      <c r="Z331" s="39"/>
      <c r="AA331" s="39"/>
      <c r="AB331" s="39"/>
      <c r="AC331" s="39"/>
      <c r="AD331" s="39"/>
      <c r="AE331" s="39"/>
      <c r="AT331" s="18" t="s">
        <v>149</v>
      </c>
      <c r="AU331" s="18" t="s">
        <v>87</v>
      </c>
    </row>
    <row r="332" spans="1:47" s="2" customFormat="1" ht="12">
      <c r="A332" s="39"/>
      <c r="B332" s="40"/>
      <c r="C332" s="41"/>
      <c r="D332" s="236" t="s">
        <v>153</v>
      </c>
      <c r="E332" s="41"/>
      <c r="F332" s="243" t="s">
        <v>405</v>
      </c>
      <c r="G332" s="41"/>
      <c r="H332" s="41"/>
      <c r="I332" s="238"/>
      <c r="J332" s="238"/>
      <c r="K332" s="41"/>
      <c r="L332" s="41"/>
      <c r="M332" s="45"/>
      <c r="N332" s="239"/>
      <c r="O332" s="240"/>
      <c r="P332" s="92"/>
      <c r="Q332" s="92"/>
      <c r="R332" s="92"/>
      <c r="S332" s="92"/>
      <c r="T332" s="92"/>
      <c r="U332" s="92"/>
      <c r="V332" s="92"/>
      <c r="W332" s="92"/>
      <c r="X332" s="93"/>
      <c r="Y332" s="39"/>
      <c r="Z332" s="39"/>
      <c r="AA332" s="39"/>
      <c r="AB332" s="39"/>
      <c r="AC332" s="39"/>
      <c r="AD332" s="39"/>
      <c r="AE332" s="39"/>
      <c r="AT332" s="18" t="s">
        <v>153</v>
      </c>
      <c r="AU332" s="18" t="s">
        <v>87</v>
      </c>
    </row>
    <row r="333" spans="1:65" s="2" customFormat="1" ht="12">
      <c r="A333" s="39"/>
      <c r="B333" s="40"/>
      <c r="C333" s="222" t="s">
        <v>432</v>
      </c>
      <c r="D333" s="222" t="s">
        <v>140</v>
      </c>
      <c r="E333" s="223" t="s">
        <v>423</v>
      </c>
      <c r="F333" s="224" t="s">
        <v>424</v>
      </c>
      <c r="G333" s="225" t="s">
        <v>143</v>
      </c>
      <c r="H333" s="226">
        <v>18.8</v>
      </c>
      <c r="I333" s="227"/>
      <c r="J333" s="227"/>
      <c r="K333" s="228">
        <f>ROUND(P333*H333,2)</f>
        <v>0</v>
      </c>
      <c r="L333" s="224" t="s">
        <v>144</v>
      </c>
      <c r="M333" s="45"/>
      <c r="N333" s="229" t="s">
        <v>1</v>
      </c>
      <c r="O333" s="230" t="s">
        <v>40</v>
      </c>
      <c r="P333" s="231">
        <f>I333+J333</f>
        <v>0</v>
      </c>
      <c r="Q333" s="231">
        <f>ROUND(I333*H333,2)</f>
        <v>0</v>
      </c>
      <c r="R333" s="231">
        <f>ROUND(J333*H333,2)</f>
        <v>0</v>
      </c>
      <c r="S333" s="92"/>
      <c r="T333" s="232">
        <f>S333*H333</f>
        <v>0</v>
      </c>
      <c r="U333" s="232">
        <v>0</v>
      </c>
      <c r="V333" s="232">
        <f>U333*H333</f>
        <v>0</v>
      </c>
      <c r="W333" s="232">
        <v>0</v>
      </c>
      <c r="X333" s="233">
        <f>W333*H333</f>
        <v>0</v>
      </c>
      <c r="Y333" s="39"/>
      <c r="Z333" s="39"/>
      <c r="AA333" s="39"/>
      <c r="AB333" s="39"/>
      <c r="AC333" s="39"/>
      <c r="AD333" s="39"/>
      <c r="AE333" s="39"/>
      <c r="AR333" s="234" t="s">
        <v>145</v>
      </c>
      <c r="AT333" s="234" t="s">
        <v>140</v>
      </c>
      <c r="AU333" s="234" t="s">
        <v>87</v>
      </c>
      <c r="AY333" s="18" t="s">
        <v>138</v>
      </c>
      <c r="BE333" s="235">
        <f>IF(O333="základní",K333,0)</f>
        <v>0</v>
      </c>
      <c r="BF333" s="235">
        <f>IF(O333="snížená",K333,0)</f>
        <v>0</v>
      </c>
      <c r="BG333" s="235">
        <f>IF(O333="zákl. přenesená",K333,0)</f>
        <v>0</v>
      </c>
      <c r="BH333" s="235">
        <f>IF(O333="sníž. přenesená",K333,0)</f>
        <v>0</v>
      </c>
      <c r="BI333" s="235">
        <f>IF(O333="nulová",K333,0)</f>
        <v>0</v>
      </c>
      <c r="BJ333" s="18" t="s">
        <v>85</v>
      </c>
      <c r="BK333" s="235">
        <f>ROUND(P333*H333,2)</f>
        <v>0</v>
      </c>
      <c r="BL333" s="18" t="s">
        <v>145</v>
      </c>
      <c r="BM333" s="234" t="s">
        <v>433</v>
      </c>
    </row>
    <row r="334" spans="1:47" s="2" customFormat="1" ht="12">
      <c r="A334" s="39"/>
      <c r="B334" s="40"/>
      <c r="C334" s="41"/>
      <c r="D334" s="236" t="s">
        <v>147</v>
      </c>
      <c r="E334" s="41"/>
      <c r="F334" s="237" t="s">
        <v>426</v>
      </c>
      <c r="G334" s="41"/>
      <c r="H334" s="41"/>
      <c r="I334" s="238"/>
      <c r="J334" s="238"/>
      <c r="K334" s="41"/>
      <c r="L334" s="41"/>
      <c r="M334" s="45"/>
      <c r="N334" s="239"/>
      <c r="O334" s="240"/>
      <c r="P334" s="92"/>
      <c r="Q334" s="92"/>
      <c r="R334" s="92"/>
      <c r="S334" s="92"/>
      <c r="T334" s="92"/>
      <c r="U334" s="92"/>
      <c r="V334" s="92"/>
      <c r="W334" s="92"/>
      <c r="X334" s="93"/>
      <c r="Y334" s="39"/>
      <c r="Z334" s="39"/>
      <c r="AA334" s="39"/>
      <c r="AB334" s="39"/>
      <c r="AC334" s="39"/>
      <c r="AD334" s="39"/>
      <c r="AE334" s="39"/>
      <c r="AT334" s="18" t="s">
        <v>147</v>
      </c>
      <c r="AU334" s="18" t="s">
        <v>87</v>
      </c>
    </row>
    <row r="335" spans="1:47" s="2" customFormat="1" ht="12">
      <c r="A335" s="39"/>
      <c r="B335" s="40"/>
      <c r="C335" s="41"/>
      <c r="D335" s="241" t="s">
        <v>149</v>
      </c>
      <c r="E335" s="41"/>
      <c r="F335" s="242" t="s">
        <v>427</v>
      </c>
      <c r="G335" s="41"/>
      <c r="H335" s="41"/>
      <c r="I335" s="238"/>
      <c r="J335" s="238"/>
      <c r="K335" s="41"/>
      <c r="L335" s="41"/>
      <c r="M335" s="45"/>
      <c r="N335" s="239"/>
      <c r="O335" s="240"/>
      <c r="P335" s="92"/>
      <c r="Q335" s="92"/>
      <c r="R335" s="92"/>
      <c r="S335" s="92"/>
      <c r="T335" s="92"/>
      <c r="U335" s="92"/>
      <c r="V335" s="92"/>
      <c r="W335" s="92"/>
      <c r="X335" s="93"/>
      <c r="Y335" s="39"/>
      <c r="Z335" s="39"/>
      <c r="AA335" s="39"/>
      <c r="AB335" s="39"/>
      <c r="AC335" s="39"/>
      <c r="AD335" s="39"/>
      <c r="AE335" s="39"/>
      <c r="AT335" s="18" t="s">
        <v>149</v>
      </c>
      <c r="AU335" s="18" t="s">
        <v>87</v>
      </c>
    </row>
    <row r="336" spans="1:47" s="2" customFormat="1" ht="12">
      <c r="A336" s="39"/>
      <c r="B336" s="40"/>
      <c r="C336" s="41"/>
      <c r="D336" s="236" t="s">
        <v>153</v>
      </c>
      <c r="E336" s="41"/>
      <c r="F336" s="243" t="s">
        <v>408</v>
      </c>
      <c r="G336" s="41"/>
      <c r="H336" s="41"/>
      <c r="I336" s="238"/>
      <c r="J336" s="238"/>
      <c r="K336" s="41"/>
      <c r="L336" s="41"/>
      <c r="M336" s="45"/>
      <c r="N336" s="239"/>
      <c r="O336" s="240"/>
      <c r="P336" s="92"/>
      <c r="Q336" s="92"/>
      <c r="R336" s="92"/>
      <c r="S336" s="92"/>
      <c r="T336" s="92"/>
      <c r="U336" s="92"/>
      <c r="V336" s="92"/>
      <c r="W336" s="92"/>
      <c r="X336" s="93"/>
      <c r="Y336" s="39"/>
      <c r="Z336" s="39"/>
      <c r="AA336" s="39"/>
      <c r="AB336" s="39"/>
      <c r="AC336" s="39"/>
      <c r="AD336" s="39"/>
      <c r="AE336" s="39"/>
      <c r="AT336" s="18" t="s">
        <v>153</v>
      </c>
      <c r="AU336" s="18" t="s">
        <v>87</v>
      </c>
    </row>
    <row r="337" spans="1:65" s="2" customFormat="1" ht="24.15" customHeight="1">
      <c r="A337" s="39"/>
      <c r="B337" s="40"/>
      <c r="C337" s="222" t="s">
        <v>434</v>
      </c>
      <c r="D337" s="222" t="s">
        <v>140</v>
      </c>
      <c r="E337" s="223" t="s">
        <v>435</v>
      </c>
      <c r="F337" s="224" t="s">
        <v>436</v>
      </c>
      <c r="G337" s="225" t="s">
        <v>143</v>
      </c>
      <c r="H337" s="226">
        <v>237.4</v>
      </c>
      <c r="I337" s="227"/>
      <c r="J337" s="227"/>
      <c r="K337" s="228">
        <f>ROUND(P337*H337,2)</f>
        <v>0</v>
      </c>
      <c r="L337" s="224" t="s">
        <v>144</v>
      </c>
      <c r="M337" s="45"/>
      <c r="N337" s="229" t="s">
        <v>1</v>
      </c>
      <c r="O337" s="230" t="s">
        <v>40</v>
      </c>
      <c r="P337" s="231">
        <f>I337+J337</f>
        <v>0</v>
      </c>
      <c r="Q337" s="231">
        <f>ROUND(I337*H337,2)</f>
        <v>0</v>
      </c>
      <c r="R337" s="231">
        <f>ROUND(J337*H337,2)</f>
        <v>0</v>
      </c>
      <c r="S337" s="92"/>
      <c r="T337" s="232">
        <f>S337*H337</f>
        <v>0</v>
      </c>
      <c r="U337" s="232">
        <v>0</v>
      </c>
      <c r="V337" s="232">
        <f>U337*H337</f>
        <v>0</v>
      </c>
      <c r="W337" s="232">
        <v>0</v>
      </c>
      <c r="X337" s="233">
        <f>W337*H337</f>
        <v>0</v>
      </c>
      <c r="Y337" s="39"/>
      <c r="Z337" s="39"/>
      <c r="AA337" s="39"/>
      <c r="AB337" s="39"/>
      <c r="AC337" s="39"/>
      <c r="AD337" s="39"/>
      <c r="AE337" s="39"/>
      <c r="AR337" s="234" t="s">
        <v>145</v>
      </c>
      <c r="AT337" s="234" t="s">
        <v>140</v>
      </c>
      <c r="AU337" s="234" t="s">
        <v>87</v>
      </c>
      <c r="AY337" s="18" t="s">
        <v>138</v>
      </c>
      <c r="BE337" s="235">
        <f>IF(O337="základní",K337,0)</f>
        <v>0</v>
      </c>
      <c r="BF337" s="235">
        <f>IF(O337="snížená",K337,0)</f>
        <v>0</v>
      </c>
      <c r="BG337" s="235">
        <f>IF(O337="zákl. přenesená",K337,0)</f>
        <v>0</v>
      </c>
      <c r="BH337" s="235">
        <f>IF(O337="sníž. přenesená",K337,0)</f>
        <v>0</v>
      </c>
      <c r="BI337" s="235">
        <f>IF(O337="nulová",K337,0)</f>
        <v>0</v>
      </c>
      <c r="BJ337" s="18" t="s">
        <v>85</v>
      </c>
      <c r="BK337" s="235">
        <f>ROUND(P337*H337,2)</f>
        <v>0</v>
      </c>
      <c r="BL337" s="18" t="s">
        <v>145</v>
      </c>
      <c r="BM337" s="234" t="s">
        <v>437</v>
      </c>
    </row>
    <row r="338" spans="1:47" s="2" customFormat="1" ht="12">
      <c r="A338" s="39"/>
      <c r="B338" s="40"/>
      <c r="C338" s="41"/>
      <c r="D338" s="236" t="s">
        <v>147</v>
      </c>
      <c r="E338" s="41"/>
      <c r="F338" s="237" t="s">
        <v>438</v>
      </c>
      <c r="G338" s="41"/>
      <c r="H338" s="41"/>
      <c r="I338" s="238"/>
      <c r="J338" s="238"/>
      <c r="K338" s="41"/>
      <c r="L338" s="41"/>
      <c r="M338" s="45"/>
      <c r="N338" s="239"/>
      <c r="O338" s="240"/>
      <c r="P338" s="92"/>
      <c r="Q338" s="92"/>
      <c r="R338" s="92"/>
      <c r="S338" s="92"/>
      <c r="T338" s="92"/>
      <c r="U338" s="92"/>
      <c r="V338" s="92"/>
      <c r="W338" s="92"/>
      <c r="X338" s="93"/>
      <c r="Y338" s="39"/>
      <c r="Z338" s="39"/>
      <c r="AA338" s="39"/>
      <c r="AB338" s="39"/>
      <c r="AC338" s="39"/>
      <c r="AD338" s="39"/>
      <c r="AE338" s="39"/>
      <c r="AT338" s="18" t="s">
        <v>147</v>
      </c>
      <c r="AU338" s="18" t="s">
        <v>87</v>
      </c>
    </row>
    <row r="339" spans="1:47" s="2" customFormat="1" ht="12">
      <c r="A339" s="39"/>
      <c r="B339" s="40"/>
      <c r="C339" s="41"/>
      <c r="D339" s="241" t="s">
        <v>149</v>
      </c>
      <c r="E339" s="41"/>
      <c r="F339" s="242" t="s">
        <v>439</v>
      </c>
      <c r="G339" s="41"/>
      <c r="H339" s="41"/>
      <c r="I339" s="238"/>
      <c r="J339" s="238"/>
      <c r="K339" s="41"/>
      <c r="L339" s="41"/>
      <c r="M339" s="45"/>
      <c r="N339" s="239"/>
      <c r="O339" s="240"/>
      <c r="P339" s="92"/>
      <c r="Q339" s="92"/>
      <c r="R339" s="92"/>
      <c r="S339" s="92"/>
      <c r="T339" s="92"/>
      <c r="U339" s="92"/>
      <c r="V339" s="92"/>
      <c r="W339" s="92"/>
      <c r="X339" s="93"/>
      <c r="Y339" s="39"/>
      <c r="Z339" s="39"/>
      <c r="AA339" s="39"/>
      <c r="AB339" s="39"/>
      <c r="AC339" s="39"/>
      <c r="AD339" s="39"/>
      <c r="AE339" s="39"/>
      <c r="AT339" s="18" t="s">
        <v>149</v>
      </c>
      <c r="AU339" s="18" t="s">
        <v>87</v>
      </c>
    </row>
    <row r="340" spans="1:47" s="2" customFormat="1" ht="12">
      <c r="A340" s="39"/>
      <c r="B340" s="40"/>
      <c r="C340" s="41"/>
      <c r="D340" s="236" t="s">
        <v>153</v>
      </c>
      <c r="E340" s="41"/>
      <c r="F340" s="243" t="s">
        <v>161</v>
      </c>
      <c r="G340" s="41"/>
      <c r="H340" s="41"/>
      <c r="I340" s="238"/>
      <c r="J340" s="238"/>
      <c r="K340" s="41"/>
      <c r="L340" s="41"/>
      <c r="M340" s="45"/>
      <c r="N340" s="239"/>
      <c r="O340" s="240"/>
      <c r="P340" s="92"/>
      <c r="Q340" s="92"/>
      <c r="R340" s="92"/>
      <c r="S340" s="92"/>
      <c r="T340" s="92"/>
      <c r="U340" s="92"/>
      <c r="V340" s="92"/>
      <c r="W340" s="92"/>
      <c r="X340" s="93"/>
      <c r="Y340" s="39"/>
      <c r="Z340" s="39"/>
      <c r="AA340" s="39"/>
      <c r="AB340" s="39"/>
      <c r="AC340" s="39"/>
      <c r="AD340" s="39"/>
      <c r="AE340" s="39"/>
      <c r="AT340" s="18" t="s">
        <v>153</v>
      </c>
      <c r="AU340" s="18" t="s">
        <v>87</v>
      </c>
    </row>
    <row r="341" spans="1:65" s="2" customFormat="1" ht="24.15" customHeight="1">
      <c r="A341" s="39"/>
      <c r="B341" s="40"/>
      <c r="C341" s="222" t="s">
        <v>440</v>
      </c>
      <c r="D341" s="222" t="s">
        <v>140</v>
      </c>
      <c r="E341" s="223" t="s">
        <v>435</v>
      </c>
      <c r="F341" s="224" t="s">
        <v>436</v>
      </c>
      <c r="G341" s="225" t="s">
        <v>143</v>
      </c>
      <c r="H341" s="226">
        <v>6.5</v>
      </c>
      <c r="I341" s="227"/>
      <c r="J341" s="227"/>
      <c r="K341" s="228">
        <f>ROUND(P341*H341,2)</f>
        <v>0</v>
      </c>
      <c r="L341" s="224" t="s">
        <v>144</v>
      </c>
      <c r="M341" s="45"/>
      <c r="N341" s="229" t="s">
        <v>1</v>
      </c>
      <c r="O341" s="230" t="s">
        <v>40</v>
      </c>
      <c r="P341" s="231">
        <f>I341+J341</f>
        <v>0</v>
      </c>
      <c r="Q341" s="231">
        <f>ROUND(I341*H341,2)</f>
        <v>0</v>
      </c>
      <c r="R341" s="231">
        <f>ROUND(J341*H341,2)</f>
        <v>0</v>
      </c>
      <c r="S341" s="92"/>
      <c r="T341" s="232">
        <f>S341*H341</f>
        <v>0</v>
      </c>
      <c r="U341" s="232">
        <v>0</v>
      </c>
      <c r="V341" s="232">
        <f>U341*H341</f>
        <v>0</v>
      </c>
      <c r="W341" s="232">
        <v>0</v>
      </c>
      <c r="X341" s="233">
        <f>W341*H341</f>
        <v>0</v>
      </c>
      <c r="Y341" s="39"/>
      <c r="Z341" s="39"/>
      <c r="AA341" s="39"/>
      <c r="AB341" s="39"/>
      <c r="AC341" s="39"/>
      <c r="AD341" s="39"/>
      <c r="AE341" s="39"/>
      <c r="AR341" s="234" t="s">
        <v>145</v>
      </c>
      <c r="AT341" s="234" t="s">
        <v>140</v>
      </c>
      <c r="AU341" s="234" t="s">
        <v>87</v>
      </c>
      <c r="AY341" s="18" t="s">
        <v>138</v>
      </c>
      <c r="BE341" s="235">
        <f>IF(O341="základní",K341,0)</f>
        <v>0</v>
      </c>
      <c r="BF341" s="235">
        <f>IF(O341="snížená",K341,0)</f>
        <v>0</v>
      </c>
      <c r="BG341" s="235">
        <f>IF(O341="zákl. přenesená",K341,0)</f>
        <v>0</v>
      </c>
      <c r="BH341" s="235">
        <f>IF(O341="sníž. přenesená",K341,0)</f>
        <v>0</v>
      </c>
      <c r="BI341" s="235">
        <f>IF(O341="nulová",K341,0)</f>
        <v>0</v>
      </c>
      <c r="BJ341" s="18" t="s">
        <v>85</v>
      </c>
      <c r="BK341" s="235">
        <f>ROUND(P341*H341,2)</f>
        <v>0</v>
      </c>
      <c r="BL341" s="18" t="s">
        <v>145</v>
      </c>
      <c r="BM341" s="234" t="s">
        <v>441</v>
      </c>
    </row>
    <row r="342" spans="1:47" s="2" customFormat="1" ht="12">
      <c r="A342" s="39"/>
      <c r="B342" s="40"/>
      <c r="C342" s="41"/>
      <c r="D342" s="236" t="s">
        <v>147</v>
      </c>
      <c r="E342" s="41"/>
      <c r="F342" s="237" t="s">
        <v>438</v>
      </c>
      <c r="G342" s="41"/>
      <c r="H342" s="41"/>
      <c r="I342" s="238"/>
      <c r="J342" s="238"/>
      <c r="K342" s="41"/>
      <c r="L342" s="41"/>
      <c r="M342" s="45"/>
      <c r="N342" s="239"/>
      <c r="O342" s="240"/>
      <c r="P342" s="92"/>
      <c r="Q342" s="92"/>
      <c r="R342" s="92"/>
      <c r="S342" s="92"/>
      <c r="T342" s="92"/>
      <c r="U342" s="92"/>
      <c r="V342" s="92"/>
      <c r="W342" s="92"/>
      <c r="X342" s="93"/>
      <c r="Y342" s="39"/>
      <c r="Z342" s="39"/>
      <c r="AA342" s="39"/>
      <c r="AB342" s="39"/>
      <c r="AC342" s="39"/>
      <c r="AD342" s="39"/>
      <c r="AE342" s="39"/>
      <c r="AT342" s="18" t="s">
        <v>147</v>
      </c>
      <c r="AU342" s="18" t="s">
        <v>87</v>
      </c>
    </row>
    <row r="343" spans="1:47" s="2" customFormat="1" ht="12">
      <c r="A343" s="39"/>
      <c r="B343" s="40"/>
      <c r="C343" s="41"/>
      <c r="D343" s="241" t="s">
        <v>149</v>
      </c>
      <c r="E343" s="41"/>
      <c r="F343" s="242" t="s">
        <v>439</v>
      </c>
      <c r="G343" s="41"/>
      <c r="H343" s="41"/>
      <c r="I343" s="238"/>
      <c r="J343" s="238"/>
      <c r="K343" s="41"/>
      <c r="L343" s="41"/>
      <c r="M343" s="45"/>
      <c r="N343" s="239"/>
      <c r="O343" s="240"/>
      <c r="P343" s="92"/>
      <c r="Q343" s="92"/>
      <c r="R343" s="92"/>
      <c r="S343" s="92"/>
      <c r="T343" s="92"/>
      <c r="U343" s="92"/>
      <c r="V343" s="92"/>
      <c r="W343" s="92"/>
      <c r="X343" s="93"/>
      <c r="Y343" s="39"/>
      <c r="Z343" s="39"/>
      <c r="AA343" s="39"/>
      <c r="AB343" s="39"/>
      <c r="AC343" s="39"/>
      <c r="AD343" s="39"/>
      <c r="AE343" s="39"/>
      <c r="AT343" s="18" t="s">
        <v>149</v>
      </c>
      <c r="AU343" s="18" t="s">
        <v>87</v>
      </c>
    </row>
    <row r="344" spans="1:47" s="2" customFormat="1" ht="12">
      <c r="A344" s="39"/>
      <c r="B344" s="40"/>
      <c r="C344" s="41"/>
      <c r="D344" s="236" t="s">
        <v>153</v>
      </c>
      <c r="E344" s="41"/>
      <c r="F344" s="243" t="s">
        <v>387</v>
      </c>
      <c r="G344" s="41"/>
      <c r="H344" s="41"/>
      <c r="I344" s="238"/>
      <c r="J344" s="238"/>
      <c r="K344" s="41"/>
      <c r="L344" s="41"/>
      <c r="M344" s="45"/>
      <c r="N344" s="239"/>
      <c r="O344" s="240"/>
      <c r="P344" s="92"/>
      <c r="Q344" s="92"/>
      <c r="R344" s="92"/>
      <c r="S344" s="92"/>
      <c r="T344" s="92"/>
      <c r="U344" s="92"/>
      <c r="V344" s="92"/>
      <c r="W344" s="92"/>
      <c r="X344" s="93"/>
      <c r="Y344" s="39"/>
      <c r="Z344" s="39"/>
      <c r="AA344" s="39"/>
      <c r="AB344" s="39"/>
      <c r="AC344" s="39"/>
      <c r="AD344" s="39"/>
      <c r="AE344" s="39"/>
      <c r="AT344" s="18" t="s">
        <v>153</v>
      </c>
      <c r="AU344" s="18" t="s">
        <v>87</v>
      </c>
    </row>
    <row r="345" spans="1:65" s="2" customFormat="1" ht="33" customHeight="1">
      <c r="A345" s="39"/>
      <c r="B345" s="40"/>
      <c r="C345" s="222" t="s">
        <v>442</v>
      </c>
      <c r="D345" s="222" t="s">
        <v>140</v>
      </c>
      <c r="E345" s="223" t="s">
        <v>443</v>
      </c>
      <c r="F345" s="224" t="s">
        <v>444</v>
      </c>
      <c r="G345" s="225" t="s">
        <v>143</v>
      </c>
      <c r="H345" s="226">
        <v>49.9</v>
      </c>
      <c r="I345" s="227"/>
      <c r="J345" s="227"/>
      <c r="K345" s="228">
        <f>ROUND(P345*H345,2)</f>
        <v>0</v>
      </c>
      <c r="L345" s="224" t="s">
        <v>144</v>
      </c>
      <c r="M345" s="45"/>
      <c r="N345" s="229" t="s">
        <v>1</v>
      </c>
      <c r="O345" s="230" t="s">
        <v>40</v>
      </c>
      <c r="P345" s="231">
        <f>I345+J345</f>
        <v>0</v>
      </c>
      <c r="Q345" s="231">
        <f>ROUND(I345*H345,2)</f>
        <v>0</v>
      </c>
      <c r="R345" s="231">
        <f>ROUND(J345*H345,2)</f>
        <v>0</v>
      </c>
      <c r="S345" s="92"/>
      <c r="T345" s="232">
        <f>S345*H345</f>
        <v>0</v>
      </c>
      <c r="U345" s="232">
        <v>0</v>
      </c>
      <c r="V345" s="232">
        <f>U345*H345</f>
        <v>0</v>
      </c>
      <c r="W345" s="232">
        <v>0</v>
      </c>
      <c r="X345" s="233">
        <f>W345*H345</f>
        <v>0</v>
      </c>
      <c r="Y345" s="39"/>
      <c r="Z345" s="39"/>
      <c r="AA345" s="39"/>
      <c r="AB345" s="39"/>
      <c r="AC345" s="39"/>
      <c r="AD345" s="39"/>
      <c r="AE345" s="39"/>
      <c r="AR345" s="234" t="s">
        <v>145</v>
      </c>
      <c r="AT345" s="234" t="s">
        <v>140</v>
      </c>
      <c r="AU345" s="234" t="s">
        <v>87</v>
      </c>
      <c r="AY345" s="18" t="s">
        <v>138</v>
      </c>
      <c r="BE345" s="235">
        <f>IF(O345="základní",K345,0)</f>
        <v>0</v>
      </c>
      <c r="BF345" s="235">
        <f>IF(O345="snížená",K345,0)</f>
        <v>0</v>
      </c>
      <c r="BG345" s="235">
        <f>IF(O345="zákl. přenesená",K345,0)</f>
        <v>0</v>
      </c>
      <c r="BH345" s="235">
        <f>IF(O345="sníž. přenesená",K345,0)</f>
        <v>0</v>
      </c>
      <c r="BI345" s="235">
        <f>IF(O345="nulová",K345,0)</f>
        <v>0</v>
      </c>
      <c r="BJ345" s="18" t="s">
        <v>85</v>
      </c>
      <c r="BK345" s="235">
        <f>ROUND(P345*H345,2)</f>
        <v>0</v>
      </c>
      <c r="BL345" s="18" t="s">
        <v>145</v>
      </c>
      <c r="BM345" s="234" t="s">
        <v>445</v>
      </c>
    </row>
    <row r="346" spans="1:47" s="2" customFormat="1" ht="12">
      <c r="A346" s="39"/>
      <c r="B346" s="40"/>
      <c r="C346" s="41"/>
      <c r="D346" s="236" t="s">
        <v>147</v>
      </c>
      <c r="E346" s="41"/>
      <c r="F346" s="237" t="s">
        <v>446</v>
      </c>
      <c r="G346" s="41"/>
      <c r="H346" s="41"/>
      <c r="I346" s="238"/>
      <c r="J346" s="238"/>
      <c r="K346" s="41"/>
      <c r="L346" s="41"/>
      <c r="M346" s="45"/>
      <c r="N346" s="239"/>
      <c r="O346" s="240"/>
      <c r="P346" s="92"/>
      <c r="Q346" s="92"/>
      <c r="R346" s="92"/>
      <c r="S346" s="92"/>
      <c r="T346" s="92"/>
      <c r="U346" s="92"/>
      <c r="V346" s="92"/>
      <c r="W346" s="92"/>
      <c r="X346" s="93"/>
      <c r="Y346" s="39"/>
      <c r="Z346" s="39"/>
      <c r="AA346" s="39"/>
      <c r="AB346" s="39"/>
      <c r="AC346" s="39"/>
      <c r="AD346" s="39"/>
      <c r="AE346" s="39"/>
      <c r="AT346" s="18" t="s">
        <v>147</v>
      </c>
      <c r="AU346" s="18" t="s">
        <v>87</v>
      </c>
    </row>
    <row r="347" spans="1:47" s="2" customFormat="1" ht="12">
      <c r="A347" s="39"/>
      <c r="B347" s="40"/>
      <c r="C347" s="41"/>
      <c r="D347" s="241" t="s">
        <v>149</v>
      </c>
      <c r="E347" s="41"/>
      <c r="F347" s="242" t="s">
        <v>447</v>
      </c>
      <c r="G347" s="41"/>
      <c r="H347" s="41"/>
      <c r="I347" s="238"/>
      <c r="J347" s="238"/>
      <c r="K347" s="41"/>
      <c r="L347" s="41"/>
      <c r="M347" s="45"/>
      <c r="N347" s="239"/>
      <c r="O347" s="240"/>
      <c r="P347" s="92"/>
      <c r="Q347" s="92"/>
      <c r="R347" s="92"/>
      <c r="S347" s="92"/>
      <c r="T347" s="92"/>
      <c r="U347" s="92"/>
      <c r="V347" s="92"/>
      <c r="W347" s="92"/>
      <c r="X347" s="93"/>
      <c r="Y347" s="39"/>
      <c r="Z347" s="39"/>
      <c r="AA347" s="39"/>
      <c r="AB347" s="39"/>
      <c r="AC347" s="39"/>
      <c r="AD347" s="39"/>
      <c r="AE347" s="39"/>
      <c r="AT347" s="18" t="s">
        <v>149</v>
      </c>
      <c r="AU347" s="18" t="s">
        <v>87</v>
      </c>
    </row>
    <row r="348" spans="1:47" s="2" customFormat="1" ht="12">
      <c r="A348" s="39"/>
      <c r="B348" s="40"/>
      <c r="C348" s="41"/>
      <c r="D348" s="236" t="s">
        <v>151</v>
      </c>
      <c r="E348" s="41"/>
      <c r="F348" s="243" t="s">
        <v>448</v>
      </c>
      <c r="G348" s="41"/>
      <c r="H348" s="41"/>
      <c r="I348" s="238"/>
      <c r="J348" s="238"/>
      <c r="K348" s="41"/>
      <c r="L348" s="41"/>
      <c r="M348" s="45"/>
      <c r="N348" s="239"/>
      <c r="O348" s="240"/>
      <c r="P348" s="92"/>
      <c r="Q348" s="92"/>
      <c r="R348" s="92"/>
      <c r="S348" s="92"/>
      <c r="T348" s="92"/>
      <c r="U348" s="92"/>
      <c r="V348" s="92"/>
      <c r="W348" s="92"/>
      <c r="X348" s="93"/>
      <c r="Y348" s="39"/>
      <c r="Z348" s="39"/>
      <c r="AA348" s="39"/>
      <c r="AB348" s="39"/>
      <c r="AC348" s="39"/>
      <c r="AD348" s="39"/>
      <c r="AE348" s="39"/>
      <c r="AT348" s="18" t="s">
        <v>151</v>
      </c>
      <c r="AU348" s="18" t="s">
        <v>87</v>
      </c>
    </row>
    <row r="349" spans="1:47" s="2" customFormat="1" ht="12">
      <c r="A349" s="39"/>
      <c r="B349" s="40"/>
      <c r="C349" s="41"/>
      <c r="D349" s="236" t="s">
        <v>153</v>
      </c>
      <c r="E349" s="41"/>
      <c r="F349" s="243" t="s">
        <v>405</v>
      </c>
      <c r="G349" s="41"/>
      <c r="H349" s="41"/>
      <c r="I349" s="238"/>
      <c r="J349" s="238"/>
      <c r="K349" s="41"/>
      <c r="L349" s="41"/>
      <c r="M349" s="45"/>
      <c r="N349" s="239"/>
      <c r="O349" s="240"/>
      <c r="P349" s="92"/>
      <c r="Q349" s="92"/>
      <c r="R349" s="92"/>
      <c r="S349" s="92"/>
      <c r="T349" s="92"/>
      <c r="U349" s="92"/>
      <c r="V349" s="92"/>
      <c r="W349" s="92"/>
      <c r="X349" s="93"/>
      <c r="Y349" s="39"/>
      <c r="Z349" s="39"/>
      <c r="AA349" s="39"/>
      <c r="AB349" s="39"/>
      <c r="AC349" s="39"/>
      <c r="AD349" s="39"/>
      <c r="AE349" s="39"/>
      <c r="AT349" s="18" t="s">
        <v>153</v>
      </c>
      <c r="AU349" s="18" t="s">
        <v>87</v>
      </c>
    </row>
    <row r="350" spans="1:65" s="2" customFormat="1" ht="33" customHeight="1">
      <c r="A350" s="39"/>
      <c r="B350" s="40"/>
      <c r="C350" s="222" t="s">
        <v>449</v>
      </c>
      <c r="D350" s="222" t="s">
        <v>140</v>
      </c>
      <c r="E350" s="223" t="s">
        <v>443</v>
      </c>
      <c r="F350" s="224" t="s">
        <v>444</v>
      </c>
      <c r="G350" s="225" t="s">
        <v>143</v>
      </c>
      <c r="H350" s="226">
        <v>18.8</v>
      </c>
      <c r="I350" s="227"/>
      <c r="J350" s="227"/>
      <c r="K350" s="228">
        <f>ROUND(P350*H350,2)</f>
        <v>0</v>
      </c>
      <c r="L350" s="224" t="s">
        <v>144</v>
      </c>
      <c r="M350" s="45"/>
      <c r="N350" s="229" t="s">
        <v>1</v>
      </c>
      <c r="O350" s="230" t="s">
        <v>40</v>
      </c>
      <c r="P350" s="231">
        <f>I350+J350</f>
        <v>0</v>
      </c>
      <c r="Q350" s="231">
        <f>ROUND(I350*H350,2)</f>
        <v>0</v>
      </c>
      <c r="R350" s="231">
        <f>ROUND(J350*H350,2)</f>
        <v>0</v>
      </c>
      <c r="S350" s="92"/>
      <c r="T350" s="232">
        <f>S350*H350</f>
        <v>0</v>
      </c>
      <c r="U350" s="232">
        <v>0</v>
      </c>
      <c r="V350" s="232">
        <f>U350*H350</f>
        <v>0</v>
      </c>
      <c r="W350" s="232">
        <v>0</v>
      </c>
      <c r="X350" s="233">
        <f>W350*H350</f>
        <v>0</v>
      </c>
      <c r="Y350" s="39"/>
      <c r="Z350" s="39"/>
      <c r="AA350" s="39"/>
      <c r="AB350" s="39"/>
      <c r="AC350" s="39"/>
      <c r="AD350" s="39"/>
      <c r="AE350" s="39"/>
      <c r="AR350" s="234" t="s">
        <v>145</v>
      </c>
      <c r="AT350" s="234" t="s">
        <v>140</v>
      </c>
      <c r="AU350" s="234" t="s">
        <v>87</v>
      </c>
      <c r="AY350" s="18" t="s">
        <v>138</v>
      </c>
      <c r="BE350" s="235">
        <f>IF(O350="základní",K350,0)</f>
        <v>0</v>
      </c>
      <c r="BF350" s="235">
        <f>IF(O350="snížená",K350,0)</f>
        <v>0</v>
      </c>
      <c r="BG350" s="235">
        <f>IF(O350="zákl. přenesená",K350,0)</f>
        <v>0</v>
      </c>
      <c r="BH350" s="235">
        <f>IF(O350="sníž. přenesená",K350,0)</f>
        <v>0</v>
      </c>
      <c r="BI350" s="235">
        <f>IF(O350="nulová",K350,0)</f>
        <v>0</v>
      </c>
      <c r="BJ350" s="18" t="s">
        <v>85</v>
      </c>
      <c r="BK350" s="235">
        <f>ROUND(P350*H350,2)</f>
        <v>0</v>
      </c>
      <c r="BL350" s="18" t="s">
        <v>145</v>
      </c>
      <c r="BM350" s="234" t="s">
        <v>450</v>
      </c>
    </row>
    <row r="351" spans="1:47" s="2" customFormat="1" ht="12">
      <c r="A351" s="39"/>
      <c r="B351" s="40"/>
      <c r="C351" s="41"/>
      <c r="D351" s="236" t="s">
        <v>147</v>
      </c>
      <c r="E351" s="41"/>
      <c r="F351" s="237" t="s">
        <v>446</v>
      </c>
      <c r="G351" s="41"/>
      <c r="H351" s="41"/>
      <c r="I351" s="238"/>
      <c r="J351" s="238"/>
      <c r="K351" s="41"/>
      <c r="L351" s="41"/>
      <c r="M351" s="45"/>
      <c r="N351" s="239"/>
      <c r="O351" s="240"/>
      <c r="P351" s="92"/>
      <c r="Q351" s="92"/>
      <c r="R351" s="92"/>
      <c r="S351" s="92"/>
      <c r="T351" s="92"/>
      <c r="U351" s="92"/>
      <c r="V351" s="92"/>
      <c r="W351" s="92"/>
      <c r="X351" s="93"/>
      <c r="Y351" s="39"/>
      <c r="Z351" s="39"/>
      <c r="AA351" s="39"/>
      <c r="AB351" s="39"/>
      <c r="AC351" s="39"/>
      <c r="AD351" s="39"/>
      <c r="AE351" s="39"/>
      <c r="AT351" s="18" t="s">
        <v>147</v>
      </c>
      <c r="AU351" s="18" t="s">
        <v>87</v>
      </c>
    </row>
    <row r="352" spans="1:47" s="2" customFormat="1" ht="12">
      <c r="A352" s="39"/>
      <c r="B352" s="40"/>
      <c r="C352" s="41"/>
      <c r="D352" s="241" t="s">
        <v>149</v>
      </c>
      <c r="E352" s="41"/>
      <c r="F352" s="242" t="s">
        <v>447</v>
      </c>
      <c r="G352" s="41"/>
      <c r="H352" s="41"/>
      <c r="I352" s="238"/>
      <c r="J352" s="238"/>
      <c r="K352" s="41"/>
      <c r="L352" s="41"/>
      <c r="M352" s="45"/>
      <c r="N352" s="239"/>
      <c r="O352" s="240"/>
      <c r="P352" s="92"/>
      <c r="Q352" s="92"/>
      <c r="R352" s="92"/>
      <c r="S352" s="92"/>
      <c r="T352" s="92"/>
      <c r="U352" s="92"/>
      <c r="V352" s="92"/>
      <c r="W352" s="92"/>
      <c r="X352" s="93"/>
      <c r="Y352" s="39"/>
      <c r="Z352" s="39"/>
      <c r="AA352" s="39"/>
      <c r="AB352" s="39"/>
      <c r="AC352" s="39"/>
      <c r="AD352" s="39"/>
      <c r="AE352" s="39"/>
      <c r="AT352" s="18" t="s">
        <v>149</v>
      </c>
      <c r="AU352" s="18" t="s">
        <v>87</v>
      </c>
    </row>
    <row r="353" spans="1:47" s="2" customFormat="1" ht="12">
      <c r="A353" s="39"/>
      <c r="B353" s="40"/>
      <c r="C353" s="41"/>
      <c r="D353" s="236" t="s">
        <v>151</v>
      </c>
      <c r="E353" s="41"/>
      <c r="F353" s="243" t="s">
        <v>448</v>
      </c>
      <c r="G353" s="41"/>
      <c r="H353" s="41"/>
      <c r="I353" s="238"/>
      <c r="J353" s="238"/>
      <c r="K353" s="41"/>
      <c r="L353" s="41"/>
      <c r="M353" s="45"/>
      <c r="N353" s="239"/>
      <c r="O353" s="240"/>
      <c r="P353" s="92"/>
      <c r="Q353" s="92"/>
      <c r="R353" s="92"/>
      <c r="S353" s="92"/>
      <c r="T353" s="92"/>
      <c r="U353" s="92"/>
      <c r="V353" s="92"/>
      <c r="W353" s="92"/>
      <c r="X353" s="93"/>
      <c r="Y353" s="39"/>
      <c r="Z353" s="39"/>
      <c r="AA353" s="39"/>
      <c r="AB353" s="39"/>
      <c r="AC353" s="39"/>
      <c r="AD353" s="39"/>
      <c r="AE353" s="39"/>
      <c r="AT353" s="18" t="s">
        <v>151</v>
      </c>
      <c r="AU353" s="18" t="s">
        <v>87</v>
      </c>
    </row>
    <row r="354" spans="1:47" s="2" customFormat="1" ht="12">
      <c r="A354" s="39"/>
      <c r="B354" s="40"/>
      <c r="C354" s="41"/>
      <c r="D354" s="236" t="s">
        <v>153</v>
      </c>
      <c r="E354" s="41"/>
      <c r="F354" s="243" t="s">
        <v>408</v>
      </c>
      <c r="G354" s="41"/>
      <c r="H354" s="41"/>
      <c r="I354" s="238"/>
      <c r="J354" s="238"/>
      <c r="K354" s="41"/>
      <c r="L354" s="41"/>
      <c r="M354" s="45"/>
      <c r="N354" s="239"/>
      <c r="O354" s="240"/>
      <c r="P354" s="92"/>
      <c r="Q354" s="92"/>
      <c r="R354" s="92"/>
      <c r="S354" s="92"/>
      <c r="T354" s="92"/>
      <c r="U354" s="92"/>
      <c r="V354" s="92"/>
      <c r="W354" s="92"/>
      <c r="X354" s="93"/>
      <c r="Y354" s="39"/>
      <c r="Z354" s="39"/>
      <c r="AA354" s="39"/>
      <c r="AB354" s="39"/>
      <c r="AC354" s="39"/>
      <c r="AD354" s="39"/>
      <c r="AE354" s="39"/>
      <c r="AT354" s="18" t="s">
        <v>153</v>
      </c>
      <c r="AU354" s="18" t="s">
        <v>87</v>
      </c>
    </row>
    <row r="355" spans="1:65" s="2" customFormat="1" ht="24.15" customHeight="1">
      <c r="A355" s="39"/>
      <c r="B355" s="40"/>
      <c r="C355" s="222" t="s">
        <v>451</v>
      </c>
      <c r="D355" s="222" t="s">
        <v>140</v>
      </c>
      <c r="E355" s="223" t="s">
        <v>452</v>
      </c>
      <c r="F355" s="224" t="s">
        <v>453</v>
      </c>
      <c r="G355" s="225" t="s">
        <v>143</v>
      </c>
      <c r="H355" s="226">
        <v>237.4</v>
      </c>
      <c r="I355" s="227"/>
      <c r="J355" s="227"/>
      <c r="K355" s="228">
        <f>ROUND(P355*H355,2)</f>
        <v>0</v>
      </c>
      <c r="L355" s="224" t="s">
        <v>144</v>
      </c>
      <c r="M355" s="45"/>
      <c r="N355" s="229" t="s">
        <v>1</v>
      </c>
      <c r="O355" s="230" t="s">
        <v>40</v>
      </c>
      <c r="P355" s="231">
        <f>I355+J355</f>
        <v>0</v>
      </c>
      <c r="Q355" s="231">
        <f>ROUND(I355*H355,2)</f>
        <v>0</v>
      </c>
      <c r="R355" s="231">
        <f>ROUND(J355*H355,2)</f>
        <v>0</v>
      </c>
      <c r="S355" s="92"/>
      <c r="T355" s="232">
        <f>S355*H355</f>
        <v>0</v>
      </c>
      <c r="U355" s="232">
        <v>0</v>
      </c>
      <c r="V355" s="232">
        <f>U355*H355</f>
        <v>0</v>
      </c>
      <c r="W355" s="232">
        <v>0</v>
      </c>
      <c r="X355" s="233">
        <f>W355*H355</f>
        <v>0</v>
      </c>
      <c r="Y355" s="39"/>
      <c r="Z355" s="39"/>
      <c r="AA355" s="39"/>
      <c r="AB355" s="39"/>
      <c r="AC355" s="39"/>
      <c r="AD355" s="39"/>
      <c r="AE355" s="39"/>
      <c r="AR355" s="234" t="s">
        <v>145</v>
      </c>
      <c r="AT355" s="234" t="s">
        <v>140</v>
      </c>
      <c r="AU355" s="234" t="s">
        <v>87</v>
      </c>
      <c r="AY355" s="18" t="s">
        <v>138</v>
      </c>
      <c r="BE355" s="235">
        <f>IF(O355="základní",K355,0)</f>
        <v>0</v>
      </c>
      <c r="BF355" s="235">
        <f>IF(O355="snížená",K355,0)</f>
        <v>0</v>
      </c>
      <c r="BG355" s="235">
        <f>IF(O355="zákl. přenesená",K355,0)</f>
        <v>0</v>
      </c>
      <c r="BH355" s="235">
        <f>IF(O355="sníž. přenesená",K355,0)</f>
        <v>0</v>
      </c>
      <c r="BI355" s="235">
        <f>IF(O355="nulová",K355,0)</f>
        <v>0</v>
      </c>
      <c r="BJ355" s="18" t="s">
        <v>85</v>
      </c>
      <c r="BK355" s="235">
        <f>ROUND(P355*H355,2)</f>
        <v>0</v>
      </c>
      <c r="BL355" s="18" t="s">
        <v>145</v>
      </c>
      <c r="BM355" s="234" t="s">
        <v>454</v>
      </c>
    </row>
    <row r="356" spans="1:47" s="2" customFormat="1" ht="12">
      <c r="A356" s="39"/>
      <c r="B356" s="40"/>
      <c r="C356" s="41"/>
      <c r="D356" s="236" t="s">
        <v>147</v>
      </c>
      <c r="E356" s="41"/>
      <c r="F356" s="237" t="s">
        <v>455</v>
      </c>
      <c r="G356" s="41"/>
      <c r="H356" s="41"/>
      <c r="I356" s="238"/>
      <c r="J356" s="238"/>
      <c r="K356" s="41"/>
      <c r="L356" s="41"/>
      <c r="M356" s="45"/>
      <c r="N356" s="239"/>
      <c r="O356" s="240"/>
      <c r="P356" s="92"/>
      <c r="Q356" s="92"/>
      <c r="R356" s="92"/>
      <c r="S356" s="92"/>
      <c r="T356" s="92"/>
      <c r="U356" s="92"/>
      <c r="V356" s="92"/>
      <c r="W356" s="92"/>
      <c r="X356" s="93"/>
      <c r="Y356" s="39"/>
      <c r="Z356" s="39"/>
      <c r="AA356" s="39"/>
      <c r="AB356" s="39"/>
      <c r="AC356" s="39"/>
      <c r="AD356" s="39"/>
      <c r="AE356" s="39"/>
      <c r="AT356" s="18" t="s">
        <v>147</v>
      </c>
      <c r="AU356" s="18" t="s">
        <v>87</v>
      </c>
    </row>
    <row r="357" spans="1:47" s="2" customFormat="1" ht="12">
      <c r="A357" s="39"/>
      <c r="B357" s="40"/>
      <c r="C357" s="41"/>
      <c r="D357" s="241" t="s">
        <v>149</v>
      </c>
      <c r="E357" s="41"/>
      <c r="F357" s="242" t="s">
        <v>456</v>
      </c>
      <c r="G357" s="41"/>
      <c r="H357" s="41"/>
      <c r="I357" s="238"/>
      <c r="J357" s="238"/>
      <c r="K357" s="41"/>
      <c r="L357" s="41"/>
      <c r="M357" s="45"/>
      <c r="N357" s="239"/>
      <c r="O357" s="240"/>
      <c r="P357" s="92"/>
      <c r="Q357" s="92"/>
      <c r="R357" s="92"/>
      <c r="S357" s="92"/>
      <c r="T357" s="92"/>
      <c r="U357" s="92"/>
      <c r="V357" s="92"/>
      <c r="W357" s="92"/>
      <c r="X357" s="93"/>
      <c r="Y357" s="39"/>
      <c r="Z357" s="39"/>
      <c r="AA357" s="39"/>
      <c r="AB357" s="39"/>
      <c r="AC357" s="39"/>
      <c r="AD357" s="39"/>
      <c r="AE357" s="39"/>
      <c r="AT357" s="18" t="s">
        <v>149</v>
      </c>
      <c r="AU357" s="18" t="s">
        <v>87</v>
      </c>
    </row>
    <row r="358" spans="1:47" s="2" customFormat="1" ht="12">
      <c r="A358" s="39"/>
      <c r="B358" s="40"/>
      <c r="C358" s="41"/>
      <c r="D358" s="236" t="s">
        <v>151</v>
      </c>
      <c r="E358" s="41"/>
      <c r="F358" s="243" t="s">
        <v>457</v>
      </c>
      <c r="G358" s="41"/>
      <c r="H358" s="41"/>
      <c r="I358" s="238"/>
      <c r="J358" s="238"/>
      <c r="K358" s="41"/>
      <c r="L358" s="41"/>
      <c r="M358" s="45"/>
      <c r="N358" s="239"/>
      <c r="O358" s="240"/>
      <c r="P358" s="92"/>
      <c r="Q358" s="92"/>
      <c r="R358" s="92"/>
      <c r="S358" s="92"/>
      <c r="T358" s="92"/>
      <c r="U358" s="92"/>
      <c r="V358" s="92"/>
      <c r="W358" s="92"/>
      <c r="X358" s="93"/>
      <c r="Y358" s="39"/>
      <c r="Z358" s="39"/>
      <c r="AA358" s="39"/>
      <c r="AB358" s="39"/>
      <c r="AC358" s="39"/>
      <c r="AD358" s="39"/>
      <c r="AE358" s="39"/>
      <c r="AT358" s="18" t="s">
        <v>151</v>
      </c>
      <c r="AU358" s="18" t="s">
        <v>87</v>
      </c>
    </row>
    <row r="359" spans="1:47" s="2" customFormat="1" ht="12">
      <c r="A359" s="39"/>
      <c r="B359" s="40"/>
      <c r="C359" s="41"/>
      <c r="D359" s="236" t="s">
        <v>153</v>
      </c>
      <c r="E359" s="41"/>
      <c r="F359" s="243" t="s">
        <v>161</v>
      </c>
      <c r="G359" s="41"/>
      <c r="H359" s="41"/>
      <c r="I359" s="238"/>
      <c r="J359" s="238"/>
      <c r="K359" s="41"/>
      <c r="L359" s="41"/>
      <c r="M359" s="45"/>
      <c r="N359" s="239"/>
      <c r="O359" s="240"/>
      <c r="P359" s="92"/>
      <c r="Q359" s="92"/>
      <c r="R359" s="92"/>
      <c r="S359" s="92"/>
      <c r="T359" s="92"/>
      <c r="U359" s="92"/>
      <c r="V359" s="92"/>
      <c r="W359" s="92"/>
      <c r="X359" s="93"/>
      <c r="Y359" s="39"/>
      <c r="Z359" s="39"/>
      <c r="AA359" s="39"/>
      <c r="AB359" s="39"/>
      <c r="AC359" s="39"/>
      <c r="AD359" s="39"/>
      <c r="AE359" s="39"/>
      <c r="AT359" s="18" t="s">
        <v>153</v>
      </c>
      <c r="AU359" s="18" t="s">
        <v>87</v>
      </c>
    </row>
    <row r="360" spans="1:65" s="2" customFormat="1" ht="24.15" customHeight="1">
      <c r="A360" s="39"/>
      <c r="B360" s="40"/>
      <c r="C360" s="222" t="s">
        <v>458</v>
      </c>
      <c r="D360" s="222" t="s">
        <v>140</v>
      </c>
      <c r="E360" s="223" t="s">
        <v>452</v>
      </c>
      <c r="F360" s="224" t="s">
        <v>453</v>
      </c>
      <c r="G360" s="225" t="s">
        <v>143</v>
      </c>
      <c r="H360" s="226">
        <v>6.5</v>
      </c>
      <c r="I360" s="227"/>
      <c r="J360" s="227"/>
      <c r="K360" s="228">
        <f>ROUND(P360*H360,2)</f>
        <v>0</v>
      </c>
      <c r="L360" s="224" t="s">
        <v>144</v>
      </c>
      <c r="M360" s="45"/>
      <c r="N360" s="229" t="s">
        <v>1</v>
      </c>
      <c r="O360" s="230" t="s">
        <v>40</v>
      </c>
      <c r="P360" s="231">
        <f>I360+J360</f>
        <v>0</v>
      </c>
      <c r="Q360" s="231">
        <f>ROUND(I360*H360,2)</f>
        <v>0</v>
      </c>
      <c r="R360" s="231">
        <f>ROUND(J360*H360,2)</f>
        <v>0</v>
      </c>
      <c r="S360" s="92"/>
      <c r="T360" s="232">
        <f>S360*H360</f>
        <v>0</v>
      </c>
      <c r="U360" s="232">
        <v>0</v>
      </c>
      <c r="V360" s="232">
        <f>U360*H360</f>
        <v>0</v>
      </c>
      <c r="W360" s="232">
        <v>0</v>
      </c>
      <c r="X360" s="233">
        <f>W360*H360</f>
        <v>0</v>
      </c>
      <c r="Y360" s="39"/>
      <c r="Z360" s="39"/>
      <c r="AA360" s="39"/>
      <c r="AB360" s="39"/>
      <c r="AC360" s="39"/>
      <c r="AD360" s="39"/>
      <c r="AE360" s="39"/>
      <c r="AR360" s="234" t="s">
        <v>145</v>
      </c>
      <c r="AT360" s="234" t="s">
        <v>140</v>
      </c>
      <c r="AU360" s="234" t="s">
        <v>87</v>
      </c>
      <c r="AY360" s="18" t="s">
        <v>138</v>
      </c>
      <c r="BE360" s="235">
        <f>IF(O360="základní",K360,0)</f>
        <v>0</v>
      </c>
      <c r="BF360" s="235">
        <f>IF(O360="snížená",K360,0)</f>
        <v>0</v>
      </c>
      <c r="BG360" s="235">
        <f>IF(O360="zákl. přenesená",K360,0)</f>
        <v>0</v>
      </c>
      <c r="BH360" s="235">
        <f>IF(O360="sníž. přenesená",K360,0)</f>
        <v>0</v>
      </c>
      <c r="BI360" s="235">
        <f>IF(O360="nulová",K360,0)</f>
        <v>0</v>
      </c>
      <c r="BJ360" s="18" t="s">
        <v>85</v>
      </c>
      <c r="BK360" s="235">
        <f>ROUND(P360*H360,2)</f>
        <v>0</v>
      </c>
      <c r="BL360" s="18" t="s">
        <v>145</v>
      </c>
      <c r="BM360" s="234" t="s">
        <v>459</v>
      </c>
    </row>
    <row r="361" spans="1:47" s="2" customFormat="1" ht="12">
      <c r="A361" s="39"/>
      <c r="B361" s="40"/>
      <c r="C361" s="41"/>
      <c r="D361" s="236" t="s">
        <v>147</v>
      </c>
      <c r="E361" s="41"/>
      <c r="F361" s="237" t="s">
        <v>455</v>
      </c>
      <c r="G361" s="41"/>
      <c r="H361" s="41"/>
      <c r="I361" s="238"/>
      <c r="J361" s="238"/>
      <c r="K361" s="41"/>
      <c r="L361" s="41"/>
      <c r="M361" s="45"/>
      <c r="N361" s="239"/>
      <c r="O361" s="240"/>
      <c r="P361" s="92"/>
      <c r="Q361" s="92"/>
      <c r="R361" s="92"/>
      <c r="S361" s="92"/>
      <c r="T361" s="92"/>
      <c r="U361" s="92"/>
      <c r="V361" s="92"/>
      <c r="W361" s="92"/>
      <c r="X361" s="93"/>
      <c r="Y361" s="39"/>
      <c r="Z361" s="39"/>
      <c r="AA361" s="39"/>
      <c r="AB361" s="39"/>
      <c r="AC361" s="39"/>
      <c r="AD361" s="39"/>
      <c r="AE361" s="39"/>
      <c r="AT361" s="18" t="s">
        <v>147</v>
      </c>
      <c r="AU361" s="18" t="s">
        <v>87</v>
      </c>
    </row>
    <row r="362" spans="1:47" s="2" customFormat="1" ht="12">
      <c r="A362" s="39"/>
      <c r="B362" s="40"/>
      <c r="C362" s="41"/>
      <c r="D362" s="241" t="s">
        <v>149</v>
      </c>
      <c r="E362" s="41"/>
      <c r="F362" s="242" t="s">
        <v>456</v>
      </c>
      <c r="G362" s="41"/>
      <c r="H362" s="41"/>
      <c r="I362" s="238"/>
      <c r="J362" s="238"/>
      <c r="K362" s="41"/>
      <c r="L362" s="41"/>
      <c r="M362" s="45"/>
      <c r="N362" s="239"/>
      <c r="O362" s="240"/>
      <c r="P362" s="92"/>
      <c r="Q362" s="92"/>
      <c r="R362" s="92"/>
      <c r="S362" s="92"/>
      <c r="T362" s="92"/>
      <c r="U362" s="92"/>
      <c r="V362" s="92"/>
      <c r="W362" s="92"/>
      <c r="X362" s="93"/>
      <c r="Y362" s="39"/>
      <c r="Z362" s="39"/>
      <c r="AA362" s="39"/>
      <c r="AB362" s="39"/>
      <c r="AC362" s="39"/>
      <c r="AD362" s="39"/>
      <c r="AE362" s="39"/>
      <c r="AT362" s="18" t="s">
        <v>149</v>
      </c>
      <c r="AU362" s="18" t="s">
        <v>87</v>
      </c>
    </row>
    <row r="363" spans="1:47" s="2" customFormat="1" ht="12">
      <c r="A363" s="39"/>
      <c r="B363" s="40"/>
      <c r="C363" s="41"/>
      <c r="D363" s="236" t="s">
        <v>151</v>
      </c>
      <c r="E363" s="41"/>
      <c r="F363" s="243" t="s">
        <v>457</v>
      </c>
      <c r="G363" s="41"/>
      <c r="H363" s="41"/>
      <c r="I363" s="238"/>
      <c r="J363" s="238"/>
      <c r="K363" s="41"/>
      <c r="L363" s="41"/>
      <c r="M363" s="45"/>
      <c r="N363" s="239"/>
      <c r="O363" s="240"/>
      <c r="P363" s="92"/>
      <c r="Q363" s="92"/>
      <c r="R363" s="92"/>
      <c r="S363" s="92"/>
      <c r="T363" s="92"/>
      <c r="U363" s="92"/>
      <c r="V363" s="92"/>
      <c r="W363" s="92"/>
      <c r="X363" s="93"/>
      <c r="Y363" s="39"/>
      <c r="Z363" s="39"/>
      <c r="AA363" s="39"/>
      <c r="AB363" s="39"/>
      <c r="AC363" s="39"/>
      <c r="AD363" s="39"/>
      <c r="AE363" s="39"/>
      <c r="AT363" s="18" t="s">
        <v>151</v>
      </c>
      <c r="AU363" s="18" t="s">
        <v>87</v>
      </c>
    </row>
    <row r="364" spans="1:47" s="2" customFormat="1" ht="12">
      <c r="A364" s="39"/>
      <c r="B364" s="40"/>
      <c r="C364" s="41"/>
      <c r="D364" s="236" t="s">
        <v>153</v>
      </c>
      <c r="E364" s="41"/>
      <c r="F364" s="243" t="s">
        <v>387</v>
      </c>
      <c r="G364" s="41"/>
      <c r="H364" s="41"/>
      <c r="I364" s="238"/>
      <c r="J364" s="238"/>
      <c r="K364" s="41"/>
      <c r="L364" s="41"/>
      <c r="M364" s="45"/>
      <c r="N364" s="239"/>
      <c r="O364" s="240"/>
      <c r="P364" s="92"/>
      <c r="Q364" s="92"/>
      <c r="R364" s="92"/>
      <c r="S364" s="92"/>
      <c r="T364" s="92"/>
      <c r="U364" s="92"/>
      <c r="V364" s="92"/>
      <c r="W364" s="92"/>
      <c r="X364" s="93"/>
      <c r="Y364" s="39"/>
      <c r="Z364" s="39"/>
      <c r="AA364" s="39"/>
      <c r="AB364" s="39"/>
      <c r="AC364" s="39"/>
      <c r="AD364" s="39"/>
      <c r="AE364" s="39"/>
      <c r="AT364" s="18" t="s">
        <v>153</v>
      </c>
      <c r="AU364" s="18" t="s">
        <v>87</v>
      </c>
    </row>
    <row r="365" spans="1:65" s="2" customFormat="1" ht="24.15" customHeight="1">
      <c r="A365" s="39"/>
      <c r="B365" s="40"/>
      <c r="C365" s="222" t="s">
        <v>460</v>
      </c>
      <c r="D365" s="222" t="s">
        <v>140</v>
      </c>
      <c r="E365" s="223" t="s">
        <v>461</v>
      </c>
      <c r="F365" s="224" t="s">
        <v>462</v>
      </c>
      <c r="G365" s="225" t="s">
        <v>143</v>
      </c>
      <c r="H365" s="226">
        <v>16.4</v>
      </c>
      <c r="I365" s="227"/>
      <c r="J365" s="227"/>
      <c r="K365" s="228">
        <f>ROUND(P365*H365,2)</f>
        <v>0</v>
      </c>
      <c r="L365" s="224" t="s">
        <v>144</v>
      </c>
      <c r="M365" s="45"/>
      <c r="N365" s="229" t="s">
        <v>1</v>
      </c>
      <c r="O365" s="230" t="s">
        <v>40</v>
      </c>
      <c r="P365" s="231">
        <f>I365+J365</f>
        <v>0</v>
      </c>
      <c r="Q365" s="231">
        <f>ROUND(I365*H365,2)</f>
        <v>0</v>
      </c>
      <c r="R365" s="231">
        <f>ROUND(J365*H365,2)</f>
        <v>0</v>
      </c>
      <c r="S365" s="92"/>
      <c r="T365" s="232">
        <f>S365*H365</f>
        <v>0</v>
      </c>
      <c r="U365" s="232">
        <v>0.08922</v>
      </c>
      <c r="V365" s="232">
        <f>U365*H365</f>
        <v>1.4632079999999998</v>
      </c>
      <c r="W365" s="232">
        <v>0</v>
      </c>
      <c r="X365" s="233">
        <f>W365*H365</f>
        <v>0</v>
      </c>
      <c r="Y365" s="39"/>
      <c r="Z365" s="39"/>
      <c r="AA365" s="39"/>
      <c r="AB365" s="39"/>
      <c r="AC365" s="39"/>
      <c r="AD365" s="39"/>
      <c r="AE365" s="39"/>
      <c r="AR365" s="234" t="s">
        <v>145</v>
      </c>
      <c r="AT365" s="234" t="s">
        <v>140</v>
      </c>
      <c r="AU365" s="234" t="s">
        <v>87</v>
      </c>
      <c r="AY365" s="18" t="s">
        <v>138</v>
      </c>
      <c r="BE365" s="235">
        <f>IF(O365="základní",K365,0)</f>
        <v>0</v>
      </c>
      <c r="BF365" s="235">
        <f>IF(O365="snížená",K365,0)</f>
        <v>0</v>
      </c>
      <c r="BG365" s="235">
        <f>IF(O365="zákl. přenesená",K365,0)</f>
        <v>0</v>
      </c>
      <c r="BH365" s="235">
        <f>IF(O365="sníž. přenesená",K365,0)</f>
        <v>0</v>
      </c>
      <c r="BI365" s="235">
        <f>IF(O365="nulová",K365,0)</f>
        <v>0</v>
      </c>
      <c r="BJ365" s="18" t="s">
        <v>85</v>
      </c>
      <c r="BK365" s="235">
        <f>ROUND(P365*H365,2)</f>
        <v>0</v>
      </c>
      <c r="BL365" s="18" t="s">
        <v>145</v>
      </c>
      <c r="BM365" s="234" t="s">
        <v>463</v>
      </c>
    </row>
    <row r="366" spans="1:47" s="2" customFormat="1" ht="12">
      <c r="A366" s="39"/>
      <c r="B366" s="40"/>
      <c r="C366" s="41"/>
      <c r="D366" s="236" t="s">
        <v>147</v>
      </c>
      <c r="E366" s="41"/>
      <c r="F366" s="237" t="s">
        <v>464</v>
      </c>
      <c r="G366" s="41"/>
      <c r="H366" s="41"/>
      <c r="I366" s="238"/>
      <c r="J366" s="238"/>
      <c r="K366" s="41"/>
      <c r="L366" s="41"/>
      <c r="M366" s="45"/>
      <c r="N366" s="239"/>
      <c r="O366" s="240"/>
      <c r="P366" s="92"/>
      <c r="Q366" s="92"/>
      <c r="R366" s="92"/>
      <c r="S366" s="92"/>
      <c r="T366" s="92"/>
      <c r="U366" s="92"/>
      <c r="V366" s="92"/>
      <c r="W366" s="92"/>
      <c r="X366" s="93"/>
      <c r="Y366" s="39"/>
      <c r="Z366" s="39"/>
      <c r="AA366" s="39"/>
      <c r="AB366" s="39"/>
      <c r="AC366" s="39"/>
      <c r="AD366" s="39"/>
      <c r="AE366" s="39"/>
      <c r="AT366" s="18" t="s">
        <v>147</v>
      </c>
      <c r="AU366" s="18" t="s">
        <v>87</v>
      </c>
    </row>
    <row r="367" spans="1:47" s="2" customFormat="1" ht="12">
      <c r="A367" s="39"/>
      <c r="B367" s="40"/>
      <c r="C367" s="41"/>
      <c r="D367" s="241" t="s">
        <v>149</v>
      </c>
      <c r="E367" s="41"/>
      <c r="F367" s="242" t="s">
        <v>465</v>
      </c>
      <c r="G367" s="41"/>
      <c r="H367" s="41"/>
      <c r="I367" s="238"/>
      <c r="J367" s="238"/>
      <c r="K367" s="41"/>
      <c r="L367" s="41"/>
      <c r="M367" s="45"/>
      <c r="N367" s="239"/>
      <c r="O367" s="240"/>
      <c r="P367" s="92"/>
      <c r="Q367" s="92"/>
      <c r="R367" s="92"/>
      <c r="S367" s="92"/>
      <c r="T367" s="92"/>
      <c r="U367" s="92"/>
      <c r="V367" s="92"/>
      <c r="W367" s="92"/>
      <c r="X367" s="93"/>
      <c r="Y367" s="39"/>
      <c r="Z367" s="39"/>
      <c r="AA367" s="39"/>
      <c r="AB367" s="39"/>
      <c r="AC367" s="39"/>
      <c r="AD367" s="39"/>
      <c r="AE367" s="39"/>
      <c r="AT367" s="18" t="s">
        <v>149</v>
      </c>
      <c r="AU367" s="18" t="s">
        <v>87</v>
      </c>
    </row>
    <row r="368" spans="1:47" s="2" customFormat="1" ht="12">
      <c r="A368" s="39"/>
      <c r="B368" s="40"/>
      <c r="C368" s="41"/>
      <c r="D368" s="236" t="s">
        <v>151</v>
      </c>
      <c r="E368" s="41"/>
      <c r="F368" s="243" t="s">
        <v>466</v>
      </c>
      <c r="G368" s="41"/>
      <c r="H368" s="41"/>
      <c r="I368" s="238"/>
      <c r="J368" s="238"/>
      <c r="K368" s="41"/>
      <c r="L368" s="41"/>
      <c r="M368" s="45"/>
      <c r="N368" s="239"/>
      <c r="O368" s="240"/>
      <c r="P368" s="92"/>
      <c r="Q368" s="92"/>
      <c r="R368" s="92"/>
      <c r="S368" s="92"/>
      <c r="T368" s="92"/>
      <c r="U368" s="92"/>
      <c r="V368" s="92"/>
      <c r="W368" s="92"/>
      <c r="X368" s="93"/>
      <c r="Y368" s="39"/>
      <c r="Z368" s="39"/>
      <c r="AA368" s="39"/>
      <c r="AB368" s="39"/>
      <c r="AC368" s="39"/>
      <c r="AD368" s="39"/>
      <c r="AE368" s="39"/>
      <c r="AT368" s="18" t="s">
        <v>151</v>
      </c>
      <c r="AU368" s="18" t="s">
        <v>87</v>
      </c>
    </row>
    <row r="369" spans="1:47" s="2" customFormat="1" ht="12">
      <c r="A369" s="39"/>
      <c r="B369" s="40"/>
      <c r="C369" s="41"/>
      <c r="D369" s="236" t="s">
        <v>153</v>
      </c>
      <c r="E369" s="41"/>
      <c r="F369" s="243" t="s">
        <v>467</v>
      </c>
      <c r="G369" s="41"/>
      <c r="H369" s="41"/>
      <c r="I369" s="238"/>
      <c r="J369" s="238"/>
      <c r="K369" s="41"/>
      <c r="L369" s="41"/>
      <c r="M369" s="45"/>
      <c r="N369" s="239"/>
      <c r="O369" s="240"/>
      <c r="P369" s="92"/>
      <c r="Q369" s="92"/>
      <c r="R369" s="92"/>
      <c r="S369" s="92"/>
      <c r="T369" s="92"/>
      <c r="U369" s="92"/>
      <c r="V369" s="92"/>
      <c r="W369" s="92"/>
      <c r="X369" s="93"/>
      <c r="Y369" s="39"/>
      <c r="Z369" s="39"/>
      <c r="AA369" s="39"/>
      <c r="AB369" s="39"/>
      <c r="AC369" s="39"/>
      <c r="AD369" s="39"/>
      <c r="AE369" s="39"/>
      <c r="AT369" s="18" t="s">
        <v>153</v>
      </c>
      <c r="AU369" s="18" t="s">
        <v>87</v>
      </c>
    </row>
    <row r="370" spans="1:51" s="13" customFormat="1" ht="12">
      <c r="A370" s="13"/>
      <c r="B370" s="244"/>
      <c r="C370" s="245"/>
      <c r="D370" s="236" t="s">
        <v>256</v>
      </c>
      <c r="E370" s="246" t="s">
        <v>1</v>
      </c>
      <c r="F370" s="247" t="s">
        <v>468</v>
      </c>
      <c r="G370" s="245"/>
      <c r="H370" s="248">
        <v>16.4</v>
      </c>
      <c r="I370" s="249"/>
      <c r="J370" s="249"/>
      <c r="K370" s="245"/>
      <c r="L370" s="245"/>
      <c r="M370" s="250"/>
      <c r="N370" s="251"/>
      <c r="O370" s="252"/>
      <c r="P370" s="252"/>
      <c r="Q370" s="252"/>
      <c r="R370" s="252"/>
      <c r="S370" s="252"/>
      <c r="T370" s="252"/>
      <c r="U370" s="252"/>
      <c r="V370" s="252"/>
      <c r="W370" s="252"/>
      <c r="X370" s="253"/>
      <c r="Y370" s="13"/>
      <c r="Z370" s="13"/>
      <c r="AA370" s="13"/>
      <c r="AB370" s="13"/>
      <c r="AC370" s="13"/>
      <c r="AD370" s="13"/>
      <c r="AE370" s="13"/>
      <c r="AT370" s="254" t="s">
        <v>256</v>
      </c>
      <c r="AU370" s="254" t="s">
        <v>87</v>
      </c>
      <c r="AV370" s="13" t="s">
        <v>87</v>
      </c>
      <c r="AW370" s="13" t="s">
        <v>5</v>
      </c>
      <c r="AX370" s="13" t="s">
        <v>85</v>
      </c>
      <c r="AY370" s="254" t="s">
        <v>138</v>
      </c>
    </row>
    <row r="371" spans="1:65" s="2" customFormat="1" ht="24.15" customHeight="1">
      <c r="A371" s="39"/>
      <c r="B371" s="40"/>
      <c r="C371" s="255" t="s">
        <v>469</v>
      </c>
      <c r="D371" s="255" t="s">
        <v>337</v>
      </c>
      <c r="E371" s="256" t="s">
        <v>470</v>
      </c>
      <c r="F371" s="257" t="s">
        <v>471</v>
      </c>
      <c r="G371" s="258" t="s">
        <v>143</v>
      </c>
      <c r="H371" s="259">
        <v>1.236</v>
      </c>
      <c r="I371" s="260"/>
      <c r="J371" s="261"/>
      <c r="K371" s="262">
        <f>ROUND(P371*H371,2)</f>
        <v>0</v>
      </c>
      <c r="L371" s="257" t="s">
        <v>144</v>
      </c>
      <c r="M371" s="263"/>
      <c r="N371" s="264" t="s">
        <v>1</v>
      </c>
      <c r="O371" s="230" t="s">
        <v>40</v>
      </c>
      <c r="P371" s="231">
        <f>I371+J371</f>
        <v>0</v>
      </c>
      <c r="Q371" s="231">
        <f>ROUND(I371*H371,2)</f>
        <v>0</v>
      </c>
      <c r="R371" s="231">
        <f>ROUND(J371*H371,2)</f>
        <v>0</v>
      </c>
      <c r="S371" s="92"/>
      <c r="T371" s="232">
        <f>S371*H371</f>
        <v>0</v>
      </c>
      <c r="U371" s="232">
        <v>0.131</v>
      </c>
      <c r="V371" s="232">
        <f>U371*H371</f>
        <v>0.161916</v>
      </c>
      <c r="W371" s="232">
        <v>0</v>
      </c>
      <c r="X371" s="233">
        <f>W371*H371</f>
        <v>0</v>
      </c>
      <c r="Y371" s="39"/>
      <c r="Z371" s="39"/>
      <c r="AA371" s="39"/>
      <c r="AB371" s="39"/>
      <c r="AC371" s="39"/>
      <c r="AD371" s="39"/>
      <c r="AE371" s="39"/>
      <c r="AR371" s="234" t="s">
        <v>194</v>
      </c>
      <c r="AT371" s="234" t="s">
        <v>337</v>
      </c>
      <c r="AU371" s="234" t="s">
        <v>87</v>
      </c>
      <c r="AY371" s="18" t="s">
        <v>138</v>
      </c>
      <c r="BE371" s="235">
        <f>IF(O371="základní",K371,0)</f>
        <v>0</v>
      </c>
      <c r="BF371" s="235">
        <f>IF(O371="snížená",K371,0)</f>
        <v>0</v>
      </c>
      <c r="BG371" s="235">
        <f>IF(O371="zákl. přenesená",K371,0)</f>
        <v>0</v>
      </c>
      <c r="BH371" s="235">
        <f>IF(O371="sníž. přenesená",K371,0)</f>
        <v>0</v>
      </c>
      <c r="BI371" s="235">
        <f>IF(O371="nulová",K371,0)</f>
        <v>0</v>
      </c>
      <c r="BJ371" s="18" t="s">
        <v>85</v>
      </c>
      <c r="BK371" s="235">
        <f>ROUND(P371*H371,2)</f>
        <v>0</v>
      </c>
      <c r="BL371" s="18" t="s">
        <v>145</v>
      </c>
      <c r="BM371" s="234" t="s">
        <v>472</v>
      </c>
    </row>
    <row r="372" spans="1:47" s="2" customFormat="1" ht="12">
      <c r="A372" s="39"/>
      <c r="B372" s="40"/>
      <c r="C372" s="41"/>
      <c r="D372" s="236" t="s">
        <v>147</v>
      </c>
      <c r="E372" s="41"/>
      <c r="F372" s="237" t="s">
        <v>471</v>
      </c>
      <c r="G372" s="41"/>
      <c r="H372" s="41"/>
      <c r="I372" s="238"/>
      <c r="J372" s="238"/>
      <c r="K372" s="41"/>
      <c r="L372" s="41"/>
      <c r="M372" s="45"/>
      <c r="N372" s="239"/>
      <c r="O372" s="240"/>
      <c r="P372" s="92"/>
      <c r="Q372" s="92"/>
      <c r="R372" s="92"/>
      <c r="S372" s="92"/>
      <c r="T372" s="92"/>
      <c r="U372" s="92"/>
      <c r="V372" s="92"/>
      <c r="W372" s="92"/>
      <c r="X372" s="93"/>
      <c r="Y372" s="39"/>
      <c r="Z372" s="39"/>
      <c r="AA372" s="39"/>
      <c r="AB372" s="39"/>
      <c r="AC372" s="39"/>
      <c r="AD372" s="39"/>
      <c r="AE372" s="39"/>
      <c r="AT372" s="18" t="s">
        <v>147</v>
      </c>
      <c r="AU372" s="18" t="s">
        <v>87</v>
      </c>
    </row>
    <row r="373" spans="1:47" s="2" customFormat="1" ht="12">
      <c r="A373" s="39"/>
      <c r="B373" s="40"/>
      <c r="C373" s="41"/>
      <c r="D373" s="236" t="s">
        <v>153</v>
      </c>
      <c r="E373" s="41"/>
      <c r="F373" s="243" t="s">
        <v>473</v>
      </c>
      <c r="G373" s="41"/>
      <c r="H373" s="41"/>
      <c r="I373" s="238"/>
      <c r="J373" s="238"/>
      <c r="K373" s="41"/>
      <c r="L373" s="41"/>
      <c r="M373" s="45"/>
      <c r="N373" s="239"/>
      <c r="O373" s="240"/>
      <c r="P373" s="92"/>
      <c r="Q373" s="92"/>
      <c r="R373" s="92"/>
      <c r="S373" s="92"/>
      <c r="T373" s="92"/>
      <c r="U373" s="92"/>
      <c r="V373" s="92"/>
      <c r="W373" s="92"/>
      <c r="X373" s="93"/>
      <c r="Y373" s="39"/>
      <c r="Z373" s="39"/>
      <c r="AA373" s="39"/>
      <c r="AB373" s="39"/>
      <c r="AC373" s="39"/>
      <c r="AD373" s="39"/>
      <c r="AE373" s="39"/>
      <c r="AT373" s="18" t="s">
        <v>153</v>
      </c>
      <c r="AU373" s="18" t="s">
        <v>87</v>
      </c>
    </row>
    <row r="374" spans="1:51" s="13" customFormat="1" ht="12">
      <c r="A374" s="13"/>
      <c r="B374" s="244"/>
      <c r="C374" s="245"/>
      <c r="D374" s="236" t="s">
        <v>256</v>
      </c>
      <c r="E374" s="246" t="s">
        <v>1</v>
      </c>
      <c r="F374" s="247" t="s">
        <v>474</v>
      </c>
      <c r="G374" s="245"/>
      <c r="H374" s="248">
        <v>1.236</v>
      </c>
      <c r="I374" s="249"/>
      <c r="J374" s="249"/>
      <c r="K374" s="245"/>
      <c r="L374" s="245"/>
      <c r="M374" s="250"/>
      <c r="N374" s="251"/>
      <c r="O374" s="252"/>
      <c r="P374" s="252"/>
      <c r="Q374" s="252"/>
      <c r="R374" s="252"/>
      <c r="S374" s="252"/>
      <c r="T374" s="252"/>
      <c r="U374" s="252"/>
      <c r="V374" s="252"/>
      <c r="W374" s="252"/>
      <c r="X374" s="253"/>
      <c r="Y374" s="13"/>
      <c r="Z374" s="13"/>
      <c r="AA374" s="13"/>
      <c r="AB374" s="13"/>
      <c r="AC374" s="13"/>
      <c r="AD374" s="13"/>
      <c r="AE374" s="13"/>
      <c r="AT374" s="254" t="s">
        <v>256</v>
      </c>
      <c r="AU374" s="254" t="s">
        <v>87</v>
      </c>
      <c r="AV374" s="13" t="s">
        <v>87</v>
      </c>
      <c r="AW374" s="13" t="s">
        <v>5</v>
      </c>
      <c r="AX374" s="13" t="s">
        <v>85</v>
      </c>
      <c r="AY374" s="254" t="s">
        <v>138</v>
      </c>
    </row>
    <row r="375" spans="1:65" s="2" customFormat="1" ht="24.15" customHeight="1">
      <c r="A375" s="39"/>
      <c r="B375" s="40"/>
      <c r="C375" s="255" t="s">
        <v>475</v>
      </c>
      <c r="D375" s="255" t="s">
        <v>337</v>
      </c>
      <c r="E375" s="256" t="s">
        <v>476</v>
      </c>
      <c r="F375" s="257" t="s">
        <v>477</v>
      </c>
      <c r="G375" s="258" t="s">
        <v>143</v>
      </c>
      <c r="H375" s="259">
        <v>2.266</v>
      </c>
      <c r="I375" s="260"/>
      <c r="J375" s="261"/>
      <c r="K375" s="262">
        <f>ROUND(P375*H375,2)</f>
        <v>0</v>
      </c>
      <c r="L375" s="257" t="s">
        <v>144</v>
      </c>
      <c r="M375" s="263"/>
      <c r="N375" s="264" t="s">
        <v>1</v>
      </c>
      <c r="O375" s="230" t="s">
        <v>40</v>
      </c>
      <c r="P375" s="231">
        <f>I375+J375</f>
        <v>0</v>
      </c>
      <c r="Q375" s="231">
        <f>ROUND(I375*H375,2)</f>
        <v>0</v>
      </c>
      <c r="R375" s="231">
        <f>ROUND(J375*H375,2)</f>
        <v>0</v>
      </c>
      <c r="S375" s="92"/>
      <c r="T375" s="232">
        <f>S375*H375</f>
        <v>0</v>
      </c>
      <c r="U375" s="232">
        <v>0.175</v>
      </c>
      <c r="V375" s="232">
        <f>U375*H375</f>
        <v>0.39654999999999996</v>
      </c>
      <c r="W375" s="232">
        <v>0</v>
      </c>
      <c r="X375" s="233">
        <f>W375*H375</f>
        <v>0</v>
      </c>
      <c r="Y375" s="39"/>
      <c r="Z375" s="39"/>
      <c r="AA375" s="39"/>
      <c r="AB375" s="39"/>
      <c r="AC375" s="39"/>
      <c r="AD375" s="39"/>
      <c r="AE375" s="39"/>
      <c r="AR375" s="234" t="s">
        <v>478</v>
      </c>
      <c r="AT375" s="234" t="s">
        <v>337</v>
      </c>
      <c r="AU375" s="234" t="s">
        <v>87</v>
      </c>
      <c r="AY375" s="18" t="s">
        <v>138</v>
      </c>
      <c r="BE375" s="235">
        <f>IF(O375="základní",K375,0)</f>
        <v>0</v>
      </c>
      <c r="BF375" s="235">
        <f>IF(O375="snížená",K375,0)</f>
        <v>0</v>
      </c>
      <c r="BG375" s="235">
        <f>IF(O375="zákl. přenesená",K375,0)</f>
        <v>0</v>
      </c>
      <c r="BH375" s="235">
        <f>IF(O375="sníž. přenesená",K375,0)</f>
        <v>0</v>
      </c>
      <c r="BI375" s="235">
        <f>IF(O375="nulová",K375,0)</f>
        <v>0</v>
      </c>
      <c r="BJ375" s="18" t="s">
        <v>85</v>
      </c>
      <c r="BK375" s="235">
        <f>ROUND(P375*H375,2)</f>
        <v>0</v>
      </c>
      <c r="BL375" s="18" t="s">
        <v>478</v>
      </c>
      <c r="BM375" s="234" t="s">
        <v>479</v>
      </c>
    </row>
    <row r="376" spans="1:47" s="2" customFormat="1" ht="12">
      <c r="A376" s="39"/>
      <c r="B376" s="40"/>
      <c r="C376" s="41"/>
      <c r="D376" s="236" t="s">
        <v>147</v>
      </c>
      <c r="E376" s="41"/>
      <c r="F376" s="237" t="s">
        <v>477</v>
      </c>
      <c r="G376" s="41"/>
      <c r="H376" s="41"/>
      <c r="I376" s="238"/>
      <c r="J376" s="238"/>
      <c r="K376" s="41"/>
      <c r="L376" s="41"/>
      <c r="M376" s="45"/>
      <c r="N376" s="239"/>
      <c r="O376" s="240"/>
      <c r="P376" s="92"/>
      <c r="Q376" s="92"/>
      <c r="R376" s="92"/>
      <c r="S376" s="92"/>
      <c r="T376" s="92"/>
      <c r="U376" s="92"/>
      <c r="V376" s="92"/>
      <c r="W376" s="92"/>
      <c r="X376" s="93"/>
      <c r="Y376" s="39"/>
      <c r="Z376" s="39"/>
      <c r="AA376" s="39"/>
      <c r="AB376" s="39"/>
      <c r="AC376" s="39"/>
      <c r="AD376" s="39"/>
      <c r="AE376" s="39"/>
      <c r="AT376" s="18" t="s">
        <v>147</v>
      </c>
      <c r="AU376" s="18" t="s">
        <v>87</v>
      </c>
    </row>
    <row r="377" spans="1:47" s="2" customFormat="1" ht="12">
      <c r="A377" s="39"/>
      <c r="B377" s="40"/>
      <c r="C377" s="41"/>
      <c r="D377" s="236" t="s">
        <v>153</v>
      </c>
      <c r="E377" s="41"/>
      <c r="F377" s="243" t="s">
        <v>480</v>
      </c>
      <c r="G377" s="41"/>
      <c r="H377" s="41"/>
      <c r="I377" s="238"/>
      <c r="J377" s="238"/>
      <c r="K377" s="41"/>
      <c r="L377" s="41"/>
      <c r="M377" s="45"/>
      <c r="N377" s="239"/>
      <c r="O377" s="240"/>
      <c r="P377" s="92"/>
      <c r="Q377" s="92"/>
      <c r="R377" s="92"/>
      <c r="S377" s="92"/>
      <c r="T377" s="92"/>
      <c r="U377" s="92"/>
      <c r="V377" s="92"/>
      <c r="W377" s="92"/>
      <c r="X377" s="93"/>
      <c r="Y377" s="39"/>
      <c r="Z377" s="39"/>
      <c r="AA377" s="39"/>
      <c r="AB377" s="39"/>
      <c r="AC377" s="39"/>
      <c r="AD377" s="39"/>
      <c r="AE377" s="39"/>
      <c r="AT377" s="18" t="s">
        <v>153</v>
      </c>
      <c r="AU377" s="18" t="s">
        <v>87</v>
      </c>
    </row>
    <row r="378" spans="1:51" s="13" customFormat="1" ht="12">
      <c r="A378" s="13"/>
      <c r="B378" s="244"/>
      <c r="C378" s="245"/>
      <c r="D378" s="236" t="s">
        <v>256</v>
      </c>
      <c r="E378" s="246" t="s">
        <v>1</v>
      </c>
      <c r="F378" s="247" t="s">
        <v>481</v>
      </c>
      <c r="G378" s="245"/>
      <c r="H378" s="248">
        <v>2.266</v>
      </c>
      <c r="I378" s="249"/>
      <c r="J378" s="249"/>
      <c r="K378" s="245"/>
      <c r="L378" s="245"/>
      <c r="M378" s="250"/>
      <c r="N378" s="251"/>
      <c r="O378" s="252"/>
      <c r="P378" s="252"/>
      <c r="Q378" s="252"/>
      <c r="R378" s="252"/>
      <c r="S378" s="252"/>
      <c r="T378" s="252"/>
      <c r="U378" s="252"/>
      <c r="V378" s="252"/>
      <c r="W378" s="252"/>
      <c r="X378" s="253"/>
      <c r="Y378" s="13"/>
      <c r="Z378" s="13"/>
      <c r="AA378" s="13"/>
      <c r="AB378" s="13"/>
      <c r="AC378" s="13"/>
      <c r="AD378" s="13"/>
      <c r="AE378" s="13"/>
      <c r="AT378" s="254" t="s">
        <v>256</v>
      </c>
      <c r="AU378" s="254" t="s">
        <v>87</v>
      </c>
      <c r="AV378" s="13" t="s">
        <v>87</v>
      </c>
      <c r="AW378" s="13" t="s">
        <v>5</v>
      </c>
      <c r="AX378" s="13" t="s">
        <v>85</v>
      </c>
      <c r="AY378" s="254" t="s">
        <v>138</v>
      </c>
    </row>
    <row r="379" spans="1:65" s="2" customFormat="1" ht="24.15" customHeight="1">
      <c r="A379" s="39"/>
      <c r="B379" s="40"/>
      <c r="C379" s="222" t="s">
        <v>482</v>
      </c>
      <c r="D379" s="222" t="s">
        <v>140</v>
      </c>
      <c r="E379" s="223" t="s">
        <v>461</v>
      </c>
      <c r="F379" s="224" t="s">
        <v>462</v>
      </c>
      <c r="G379" s="225" t="s">
        <v>143</v>
      </c>
      <c r="H379" s="226">
        <v>18.2</v>
      </c>
      <c r="I379" s="227"/>
      <c r="J379" s="227"/>
      <c r="K379" s="228">
        <f>ROUND(P379*H379,2)</f>
        <v>0</v>
      </c>
      <c r="L379" s="224" t="s">
        <v>144</v>
      </c>
      <c r="M379" s="45"/>
      <c r="N379" s="229" t="s">
        <v>1</v>
      </c>
      <c r="O379" s="230" t="s">
        <v>40</v>
      </c>
      <c r="P379" s="231">
        <f>I379+J379</f>
        <v>0</v>
      </c>
      <c r="Q379" s="231">
        <f>ROUND(I379*H379,2)</f>
        <v>0</v>
      </c>
      <c r="R379" s="231">
        <f>ROUND(J379*H379,2)</f>
        <v>0</v>
      </c>
      <c r="S379" s="92"/>
      <c r="T379" s="232">
        <f>S379*H379</f>
        <v>0</v>
      </c>
      <c r="U379" s="232">
        <v>0.08922</v>
      </c>
      <c r="V379" s="232">
        <f>U379*H379</f>
        <v>1.6238039999999998</v>
      </c>
      <c r="W379" s="232">
        <v>0</v>
      </c>
      <c r="X379" s="233">
        <f>W379*H379</f>
        <v>0</v>
      </c>
      <c r="Y379" s="39"/>
      <c r="Z379" s="39"/>
      <c r="AA379" s="39"/>
      <c r="AB379" s="39"/>
      <c r="AC379" s="39"/>
      <c r="AD379" s="39"/>
      <c r="AE379" s="39"/>
      <c r="AR379" s="234" t="s">
        <v>145</v>
      </c>
      <c r="AT379" s="234" t="s">
        <v>140</v>
      </c>
      <c r="AU379" s="234" t="s">
        <v>87</v>
      </c>
      <c r="AY379" s="18" t="s">
        <v>138</v>
      </c>
      <c r="BE379" s="235">
        <f>IF(O379="základní",K379,0)</f>
        <v>0</v>
      </c>
      <c r="BF379" s="235">
        <f>IF(O379="snížená",K379,0)</f>
        <v>0</v>
      </c>
      <c r="BG379" s="235">
        <f>IF(O379="zákl. přenesená",K379,0)</f>
        <v>0</v>
      </c>
      <c r="BH379" s="235">
        <f>IF(O379="sníž. přenesená",K379,0)</f>
        <v>0</v>
      </c>
      <c r="BI379" s="235">
        <f>IF(O379="nulová",K379,0)</f>
        <v>0</v>
      </c>
      <c r="BJ379" s="18" t="s">
        <v>85</v>
      </c>
      <c r="BK379" s="235">
        <f>ROUND(P379*H379,2)</f>
        <v>0</v>
      </c>
      <c r="BL379" s="18" t="s">
        <v>145</v>
      </c>
      <c r="BM379" s="234" t="s">
        <v>483</v>
      </c>
    </row>
    <row r="380" spans="1:47" s="2" customFormat="1" ht="12">
      <c r="A380" s="39"/>
      <c r="B380" s="40"/>
      <c r="C380" s="41"/>
      <c r="D380" s="236" t="s">
        <v>147</v>
      </c>
      <c r="E380" s="41"/>
      <c r="F380" s="237" t="s">
        <v>464</v>
      </c>
      <c r="G380" s="41"/>
      <c r="H380" s="41"/>
      <c r="I380" s="238"/>
      <c r="J380" s="238"/>
      <c r="K380" s="41"/>
      <c r="L380" s="41"/>
      <c r="M380" s="45"/>
      <c r="N380" s="239"/>
      <c r="O380" s="240"/>
      <c r="P380" s="92"/>
      <c r="Q380" s="92"/>
      <c r="R380" s="92"/>
      <c r="S380" s="92"/>
      <c r="T380" s="92"/>
      <c r="U380" s="92"/>
      <c r="V380" s="92"/>
      <c r="W380" s="92"/>
      <c r="X380" s="93"/>
      <c r="Y380" s="39"/>
      <c r="Z380" s="39"/>
      <c r="AA380" s="39"/>
      <c r="AB380" s="39"/>
      <c r="AC380" s="39"/>
      <c r="AD380" s="39"/>
      <c r="AE380" s="39"/>
      <c r="AT380" s="18" t="s">
        <v>147</v>
      </c>
      <c r="AU380" s="18" t="s">
        <v>87</v>
      </c>
    </row>
    <row r="381" spans="1:47" s="2" customFormat="1" ht="12">
      <c r="A381" s="39"/>
      <c r="B381" s="40"/>
      <c r="C381" s="41"/>
      <c r="D381" s="241" t="s">
        <v>149</v>
      </c>
      <c r="E381" s="41"/>
      <c r="F381" s="242" t="s">
        <v>465</v>
      </c>
      <c r="G381" s="41"/>
      <c r="H381" s="41"/>
      <c r="I381" s="238"/>
      <c r="J381" s="238"/>
      <c r="K381" s="41"/>
      <c r="L381" s="41"/>
      <c r="M381" s="45"/>
      <c r="N381" s="239"/>
      <c r="O381" s="240"/>
      <c r="P381" s="92"/>
      <c r="Q381" s="92"/>
      <c r="R381" s="92"/>
      <c r="S381" s="92"/>
      <c r="T381" s="92"/>
      <c r="U381" s="92"/>
      <c r="V381" s="92"/>
      <c r="W381" s="92"/>
      <c r="X381" s="93"/>
      <c r="Y381" s="39"/>
      <c r="Z381" s="39"/>
      <c r="AA381" s="39"/>
      <c r="AB381" s="39"/>
      <c r="AC381" s="39"/>
      <c r="AD381" s="39"/>
      <c r="AE381" s="39"/>
      <c r="AT381" s="18" t="s">
        <v>149</v>
      </c>
      <c r="AU381" s="18" t="s">
        <v>87</v>
      </c>
    </row>
    <row r="382" spans="1:47" s="2" customFormat="1" ht="12">
      <c r="A382" s="39"/>
      <c r="B382" s="40"/>
      <c r="C382" s="41"/>
      <c r="D382" s="236" t="s">
        <v>151</v>
      </c>
      <c r="E382" s="41"/>
      <c r="F382" s="243" t="s">
        <v>466</v>
      </c>
      <c r="G382" s="41"/>
      <c r="H382" s="41"/>
      <c r="I382" s="238"/>
      <c r="J382" s="238"/>
      <c r="K382" s="41"/>
      <c r="L382" s="41"/>
      <c r="M382" s="45"/>
      <c r="N382" s="239"/>
      <c r="O382" s="240"/>
      <c r="P382" s="92"/>
      <c r="Q382" s="92"/>
      <c r="R382" s="92"/>
      <c r="S382" s="92"/>
      <c r="T382" s="92"/>
      <c r="U382" s="92"/>
      <c r="V382" s="92"/>
      <c r="W382" s="92"/>
      <c r="X382" s="93"/>
      <c r="Y382" s="39"/>
      <c r="Z382" s="39"/>
      <c r="AA382" s="39"/>
      <c r="AB382" s="39"/>
      <c r="AC382" s="39"/>
      <c r="AD382" s="39"/>
      <c r="AE382" s="39"/>
      <c r="AT382" s="18" t="s">
        <v>151</v>
      </c>
      <c r="AU382" s="18" t="s">
        <v>87</v>
      </c>
    </row>
    <row r="383" spans="1:47" s="2" customFormat="1" ht="12">
      <c r="A383" s="39"/>
      <c r="B383" s="40"/>
      <c r="C383" s="41"/>
      <c r="D383" s="236" t="s">
        <v>153</v>
      </c>
      <c r="E383" s="41"/>
      <c r="F383" s="243" t="s">
        <v>390</v>
      </c>
      <c r="G383" s="41"/>
      <c r="H383" s="41"/>
      <c r="I383" s="238"/>
      <c r="J383" s="238"/>
      <c r="K383" s="41"/>
      <c r="L383" s="41"/>
      <c r="M383" s="45"/>
      <c r="N383" s="239"/>
      <c r="O383" s="240"/>
      <c r="P383" s="92"/>
      <c r="Q383" s="92"/>
      <c r="R383" s="92"/>
      <c r="S383" s="92"/>
      <c r="T383" s="92"/>
      <c r="U383" s="92"/>
      <c r="V383" s="92"/>
      <c r="W383" s="92"/>
      <c r="X383" s="93"/>
      <c r="Y383" s="39"/>
      <c r="Z383" s="39"/>
      <c r="AA383" s="39"/>
      <c r="AB383" s="39"/>
      <c r="AC383" s="39"/>
      <c r="AD383" s="39"/>
      <c r="AE383" s="39"/>
      <c r="AT383" s="18" t="s">
        <v>153</v>
      </c>
      <c r="AU383" s="18" t="s">
        <v>87</v>
      </c>
    </row>
    <row r="384" spans="1:65" s="2" customFormat="1" ht="12">
      <c r="A384" s="39"/>
      <c r="B384" s="40"/>
      <c r="C384" s="255" t="s">
        <v>484</v>
      </c>
      <c r="D384" s="255" t="s">
        <v>337</v>
      </c>
      <c r="E384" s="256" t="s">
        <v>485</v>
      </c>
      <c r="F384" s="257" t="s">
        <v>486</v>
      </c>
      <c r="G384" s="258" t="s">
        <v>143</v>
      </c>
      <c r="H384" s="259">
        <v>18.564</v>
      </c>
      <c r="I384" s="260"/>
      <c r="J384" s="261"/>
      <c r="K384" s="262">
        <f>ROUND(P384*H384,2)</f>
        <v>0</v>
      </c>
      <c r="L384" s="257" t="s">
        <v>144</v>
      </c>
      <c r="M384" s="263"/>
      <c r="N384" s="264" t="s">
        <v>1</v>
      </c>
      <c r="O384" s="230" t="s">
        <v>40</v>
      </c>
      <c r="P384" s="231">
        <f>I384+J384</f>
        <v>0</v>
      </c>
      <c r="Q384" s="231">
        <f>ROUND(I384*H384,2)</f>
        <v>0</v>
      </c>
      <c r="R384" s="231">
        <f>ROUND(J384*H384,2)</f>
        <v>0</v>
      </c>
      <c r="S384" s="92"/>
      <c r="T384" s="232">
        <f>S384*H384</f>
        <v>0</v>
      </c>
      <c r="U384" s="232">
        <v>0.12</v>
      </c>
      <c r="V384" s="232">
        <f>U384*H384</f>
        <v>2.22768</v>
      </c>
      <c r="W384" s="232">
        <v>0</v>
      </c>
      <c r="X384" s="233">
        <f>W384*H384</f>
        <v>0</v>
      </c>
      <c r="Y384" s="39"/>
      <c r="Z384" s="39"/>
      <c r="AA384" s="39"/>
      <c r="AB384" s="39"/>
      <c r="AC384" s="39"/>
      <c r="AD384" s="39"/>
      <c r="AE384" s="39"/>
      <c r="AR384" s="234" t="s">
        <v>194</v>
      </c>
      <c r="AT384" s="234" t="s">
        <v>337</v>
      </c>
      <c r="AU384" s="234" t="s">
        <v>87</v>
      </c>
      <c r="AY384" s="18" t="s">
        <v>138</v>
      </c>
      <c r="BE384" s="235">
        <f>IF(O384="základní",K384,0)</f>
        <v>0</v>
      </c>
      <c r="BF384" s="235">
        <f>IF(O384="snížená",K384,0)</f>
        <v>0</v>
      </c>
      <c r="BG384" s="235">
        <f>IF(O384="zákl. přenesená",K384,0)</f>
        <v>0</v>
      </c>
      <c r="BH384" s="235">
        <f>IF(O384="sníž. přenesená",K384,0)</f>
        <v>0</v>
      </c>
      <c r="BI384" s="235">
        <f>IF(O384="nulová",K384,0)</f>
        <v>0</v>
      </c>
      <c r="BJ384" s="18" t="s">
        <v>85</v>
      </c>
      <c r="BK384" s="235">
        <f>ROUND(P384*H384,2)</f>
        <v>0</v>
      </c>
      <c r="BL384" s="18" t="s">
        <v>145</v>
      </c>
      <c r="BM384" s="234" t="s">
        <v>487</v>
      </c>
    </row>
    <row r="385" spans="1:47" s="2" customFormat="1" ht="12">
      <c r="A385" s="39"/>
      <c r="B385" s="40"/>
      <c r="C385" s="41"/>
      <c r="D385" s="236" t="s">
        <v>147</v>
      </c>
      <c r="E385" s="41"/>
      <c r="F385" s="237" t="s">
        <v>486</v>
      </c>
      <c r="G385" s="41"/>
      <c r="H385" s="41"/>
      <c r="I385" s="238"/>
      <c r="J385" s="238"/>
      <c r="K385" s="41"/>
      <c r="L385" s="41"/>
      <c r="M385" s="45"/>
      <c r="N385" s="239"/>
      <c r="O385" s="240"/>
      <c r="P385" s="92"/>
      <c r="Q385" s="92"/>
      <c r="R385" s="92"/>
      <c r="S385" s="92"/>
      <c r="T385" s="92"/>
      <c r="U385" s="92"/>
      <c r="V385" s="92"/>
      <c r="W385" s="92"/>
      <c r="X385" s="93"/>
      <c r="Y385" s="39"/>
      <c r="Z385" s="39"/>
      <c r="AA385" s="39"/>
      <c r="AB385" s="39"/>
      <c r="AC385" s="39"/>
      <c r="AD385" s="39"/>
      <c r="AE385" s="39"/>
      <c r="AT385" s="18" t="s">
        <v>147</v>
      </c>
      <c r="AU385" s="18" t="s">
        <v>87</v>
      </c>
    </row>
    <row r="386" spans="1:51" s="13" customFormat="1" ht="12">
      <c r="A386" s="13"/>
      <c r="B386" s="244"/>
      <c r="C386" s="245"/>
      <c r="D386" s="236" t="s">
        <v>256</v>
      </c>
      <c r="E386" s="246" t="s">
        <v>1</v>
      </c>
      <c r="F386" s="247" t="s">
        <v>488</v>
      </c>
      <c r="G386" s="245"/>
      <c r="H386" s="248">
        <v>18.564</v>
      </c>
      <c r="I386" s="249"/>
      <c r="J386" s="249"/>
      <c r="K386" s="245"/>
      <c r="L386" s="245"/>
      <c r="M386" s="250"/>
      <c r="N386" s="251"/>
      <c r="O386" s="252"/>
      <c r="P386" s="252"/>
      <c r="Q386" s="252"/>
      <c r="R386" s="252"/>
      <c r="S386" s="252"/>
      <c r="T386" s="252"/>
      <c r="U386" s="252"/>
      <c r="V386" s="252"/>
      <c r="W386" s="252"/>
      <c r="X386" s="253"/>
      <c r="Y386" s="13"/>
      <c r="Z386" s="13"/>
      <c r="AA386" s="13"/>
      <c r="AB386" s="13"/>
      <c r="AC386" s="13"/>
      <c r="AD386" s="13"/>
      <c r="AE386" s="13"/>
      <c r="AT386" s="254" t="s">
        <v>256</v>
      </c>
      <c r="AU386" s="254" t="s">
        <v>87</v>
      </c>
      <c r="AV386" s="13" t="s">
        <v>87</v>
      </c>
      <c r="AW386" s="13" t="s">
        <v>5</v>
      </c>
      <c r="AX386" s="13" t="s">
        <v>85</v>
      </c>
      <c r="AY386" s="254" t="s">
        <v>138</v>
      </c>
    </row>
    <row r="387" spans="1:63" s="12" customFormat="1" ht="22.8" customHeight="1">
      <c r="A387" s="12"/>
      <c r="B387" s="205"/>
      <c r="C387" s="206"/>
      <c r="D387" s="207" t="s">
        <v>76</v>
      </c>
      <c r="E387" s="220" t="s">
        <v>194</v>
      </c>
      <c r="F387" s="220" t="s">
        <v>489</v>
      </c>
      <c r="G387" s="206"/>
      <c r="H387" s="206"/>
      <c r="I387" s="209"/>
      <c r="J387" s="209"/>
      <c r="K387" s="221">
        <f>BK387</f>
        <v>0</v>
      </c>
      <c r="L387" s="206"/>
      <c r="M387" s="211"/>
      <c r="N387" s="212"/>
      <c r="O387" s="213"/>
      <c r="P387" s="213"/>
      <c r="Q387" s="214">
        <f>SUM(Q388:Q391)</f>
        <v>0</v>
      </c>
      <c r="R387" s="214">
        <f>SUM(R388:R391)</f>
        <v>0</v>
      </c>
      <c r="S387" s="213"/>
      <c r="T387" s="215">
        <f>SUM(T388:T391)</f>
        <v>0</v>
      </c>
      <c r="U387" s="213"/>
      <c r="V387" s="215">
        <f>SUM(V388:V391)</f>
        <v>0</v>
      </c>
      <c r="W387" s="213"/>
      <c r="X387" s="216">
        <f>SUM(X388:X391)</f>
        <v>3.84</v>
      </c>
      <c r="Y387" s="12"/>
      <c r="Z387" s="12"/>
      <c r="AA387" s="12"/>
      <c r="AB387" s="12"/>
      <c r="AC387" s="12"/>
      <c r="AD387" s="12"/>
      <c r="AE387" s="12"/>
      <c r="AR387" s="217" t="s">
        <v>85</v>
      </c>
      <c r="AT387" s="218" t="s">
        <v>76</v>
      </c>
      <c r="AU387" s="218" t="s">
        <v>85</v>
      </c>
      <c r="AY387" s="217" t="s">
        <v>138</v>
      </c>
      <c r="BK387" s="219">
        <f>SUM(BK388:BK391)</f>
        <v>0</v>
      </c>
    </row>
    <row r="388" spans="1:65" s="2" customFormat="1" ht="24.15" customHeight="1">
      <c r="A388" s="39"/>
      <c r="B388" s="40"/>
      <c r="C388" s="222" t="s">
        <v>490</v>
      </c>
      <c r="D388" s="222" t="s">
        <v>140</v>
      </c>
      <c r="E388" s="223" t="s">
        <v>491</v>
      </c>
      <c r="F388" s="224" t="s">
        <v>492</v>
      </c>
      <c r="G388" s="225" t="s">
        <v>223</v>
      </c>
      <c r="H388" s="226">
        <v>2</v>
      </c>
      <c r="I388" s="227"/>
      <c r="J388" s="227"/>
      <c r="K388" s="228">
        <f>ROUND(P388*H388,2)</f>
        <v>0</v>
      </c>
      <c r="L388" s="224" t="s">
        <v>144</v>
      </c>
      <c r="M388" s="45"/>
      <c r="N388" s="229" t="s">
        <v>1</v>
      </c>
      <c r="O388" s="230" t="s">
        <v>40</v>
      </c>
      <c r="P388" s="231">
        <f>I388+J388</f>
        <v>0</v>
      </c>
      <c r="Q388" s="231">
        <f>ROUND(I388*H388,2)</f>
        <v>0</v>
      </c>
      <c r="R388" s="231">
        <f>ROUND(J388*H388,2)</f>
        <v>0</v>
      </c>
      <c r="S388" s="92"/>
      <c r="T388" s="232">
        <f>S388*H388</f>
        <v>0</v>
      </c>
      <c r="U388" s="232">
        <v>0</v>
      </c>
      <c r="V388" s="232">
        <f>U388*H388</f>
        <v>0</v>
      </c>
      <c r="W388" s="232">
        <v>1.92</v>
      </c>
      <c r="X388" s="233">
        <f>W388*H388</f>
        <v>3.84</v>
      </c>
      <c r="Y388" s="39"/>
      <c r="Z388" s="39"/>
      <c r="AA388" s="39"/>
      <c r="AB388" s="39"/>
      <c r="AC388" s="39"/>
      <c r="AD388" s="39"/>
      <c r="AE388" s="39"/>
      <c r="AR388" s="234" t="s">
        <v>145</v>
      </c>
      <c r="AT388" s="234" t="s">
        <v>140</v>
      </c>
      <c r="AU388" s="234" t="s">
        <v>87</v>
      </c>
      <c r="AY388" s="18" t="s">
        <v>138</v>
      </c>
      <c r="BE388" s="235">
        <f>IF(O388="základní",K388,0)</f>
        <v>0</v>
      </c>
      <c r="BF388" s="235">
        <f>IF(O388="snížená",K388,0)</f>
        <v>0</v>
      </c>
      <c r="BG388" s="235">
        <f>IF(O388="zákl. přenesená",K388,0)</f>
        <v>0</v>
      </c>
      <c r="BH388" s="235">
        <f>IF(O388="sníž. přenesená",K388,0)</f>
        <v>0</v>
      </c>
      <c r="BI388" s="235">
        <f>IF(O388="nulová",K388,0)</f>
        <v>0</v>
      </c>
      <c r="BJ388" s="18" t="s">
        <v>85</v>
      </c>
      <c r="BK388" s="235">
        <f>ROUND(P388*H388,2)</f>
        <v>0</v>
      </c>
      <c r="BL388" s="18" t="s">
        <v>145</v>
      </c>
      <c r="BM388" s="234" t="s">
        <v>493</v>
      </c>
    </row>
    <row r="389" spans="1:47" s="2" customFormat="1" ht="12">
      <c r="A389" s="39"/>
      <c r="B389" s="40"/>
      <c r="C389" s="41"/>
      <c r="D389" s="236" t="s">
        <v>147</v>
      </c>
      <c r="E389" s="41"/>
      <c r="F389" s="237" t="s">
        <v>494</v>
      </c>
      <c r="G389" s="41"/>
      <c r="H389" s="41"/>
      <c r="I389" s="238"/>
      <c r="J389" s="238"/>
      <c r="K389" s="41"/>
      <c r="L389" s="41"/>
      <c r="M389" s="45"/>
      <c r="N389" s="239"/>
      <c r="O389" s="240"/>
      <c r="P389" s="92"/>
      <c r="Q389" s="92"/>
      <c r="R389" s="92"/>
      <c r="S389" s="92"/>
      <c r="T389" s="92"/>
      <c r="U389" s="92"/>
      <c r="V389" s="92"/>
      <c r="W389" s="92"/>
      <c r="X389" s="93"/>
      <c r="Y389" s="39"/>
      <c r="Z389" s="39"/>
      <c r="AA389" s="39"/>
      <c r="AB389" s="39"/>
      <c r="AC389" s="39"/>
      <c r="AD389" s="39"/>
      <c r="AE389" s="39"/>
      <c r="AT389" s="18" t="s">
        <v>147</v>
      </c>
      <c r="AU389" s="18" t="s">
        <v>87</v>
      </c>
    </row>
    <row r="390" spans="1:47" s="2" customFormat="1" ht="12">
      <c r="A390" s="39"/>
      <c r="B390" s="40"/>
      <c r="C390" s="41"/>
      <c r="D390" s="241" t="s">
        <v>149</v>
      </c>
      <c r="E390" s="41"/>
      <c r="F390" s="242" t="s">
        <v>495</v>
      </c>
      <c r="G390" s="41"/>
      <c r="H390" s="41"/>
      <c r="I390" s="238"/>
      <c r="J390" s="238"/>
      <c r="K390" s="41"/>
      <c r="L390" s="41"/>
      <c r="M390" s="45"/>
      <c r="N390" s="239"/>
      <c r="O390" s="240"/>
      <c r="P390" s="92"/>
      <c r="Q390" s="92"/>
      <c r="R390" s="92"/>
      <c r="S390" s="92"/>
      <c r="T390" s="92"/>
      <c r="U390" s="92"/>
      <c r="V390" s="92"/>
      <c r="W390" s="92"/>
      <c r="X390" s="93"/>
      <c r="Y390" s="39"/>
      <c r="Z390" s="39"/>
      <c r="AA390" s="39"/>
      <c r="AB390" s="39"/>
      <c r="AC390" s="39"/>
      <c r="AD390" s="39"/>
      <c r="AE390" s="39"/>
      <c r="AT390" s="18" t="s">
        <v>149</v>
      </c>
      <c r="AU390" s="18" t="s">
        <v>87</v>
      </c>
    </row>
    <row r="391" spans="1:47" s="2" customFormat="1" ht="12">
      <c r="A391" s="39"/>
      <c r="B391" s="40"/>
      <c r="C391" s="41"/>
      <c r="D391" s="236" t="s">
        <v>153</v>
      </c>
      <c r="E391" s="41"/>
      <c r="F391" s="243" t="s">
        <v>496</v>
      </c>
      <c r="G391" s="41"/>
      <c r="H391" s="41"/>
      <c r="I391" s="238"/>
      <c r="J391" s="238"/>
      <c r="K391" s="41"/>
      <c r="L391" s="41"/>
      <c r="M391" s="45"/>
      <c r="N391" s="239"/>
      <c r="O391" s="240"/>
      <c r="P391" s="92"/>
      <c r="Q391" s="92"/>
      <c r="R391" s="92"/>
      <c r="S391" s="92"/>
      <c r="T391" s="92"/>
      <c r="U391" s="92"/>
      <c r="V391" s="92"/>
      <c r="W391" s="92"/>
      <c r="X391" s="93"/>
      <c r="Y391" s="39"/>
      <c r="Z391" s="39"/>
      <c r="AA391" s="39"/>
      <c r="AB391" s="39"/>
      <c r="AC391" s="39"/>
      <c r="AD391" s="39"/>
      <c r="AE391" s="39"/>
      <c r="AT391" s="18" t="s">
        <v>153</v>
      </c>
      <c r="AU391" s="18" t="s">
        <v>87</v>
      </c>
    </row>
    <row r="392" spans="1:63" s="12" customFormat="1" ht="22.8" customHeight="1">
      <c r="A392" s="12"/>
      <c r="B392" s="205"/>
      <c r="C392" s="206"/>
      <c r="D392" s="207" t="s">
        <v>76</v>
      </c>
      <c r="E392" s="220" t="s">
        <v>200</v>
      </c>
      <c r="F392" s="220" t="s">
        <v>497</v>
      </c>
      <c r="G392" s="206"/>
      <c r="H392" s="206"/>
      <c r="I392" s="209"/>
      <c r="J392" s="209"/>
      <c r="K392" s="221">
        <f>BK392</f>
        <v>0</v>
      </c>
      <c r="L392" s="206"/>
      <c r="M392" s="211"/>
      <c r="N392" s="212"/>
      <c r="O392" s="213"/>
      <c r="P392" s="213"/>
      <c r="Q392" s="214">
        <f>SUM(Q393:Q472)</f>
        <v>0</v>
      </c>
      <c r="R392" s="214">
        <f>SUM(R393:R472)</f>
        <v>0</v>
      </c>
      <c r="S392" s="213"/>
      <c r="T392" s="215">
        <f>SUM(T393:T472)</f>
        <v>0</v>
      </c>
      <c r="U392" s="213"/>
      <c r="V392" s="215">
        <f>SUM(V393:V472)</f>
        <v>85.43263019999999</v>
      </c>
      <c r="W392" s="213"/>
      <c r="X392" s="216">
        <f>SUM(X393:X472)</f>
        <v>0.183</v>
      </c>
      <c r="Y392" s="12"/>
      <c r="Z392" s="12"/>
      <c r="AA392" s="12"/>
      <c r="AB392" s="12"/>
      <c r="AC392" s="12"/>
      <c r="AD392" s="12"/>
      <c r="AE392" s="12"/>
      <c r="AR392" s="217" t="s">
        <v>85</v>
      </c>
      <c r="AT392" s="218" t="s">
        <v>76</v>
      </c>
      <c r="AU392" s="218" t="s">
        <v>85</v>
      </c>
      <c r="AY392" s="217" t="s">
        <v>138</v>
      </c>
      <c r="BK392" s="219">
        <f>SUM(BK393:BK472)</f>
        <v>0</v>
      </c>
    </row>
    <row r="393" spans="1:65" s="2" customFormat="1" ht="24.15" customHeight="1">
      <c r="A393" s="39"/>
      <c r="B393" s="40"/>
      <c r="C393" s="222" t="s">
        <v>498</v>
      </c>
      <c r="D393" s="222" t="s">
        <v>140</v>
      </c>
      <c r="E393" s="223" t="s">
        <v>499</v>
      </c>
      <c r="F393" s="224" t="s">
        <v>500</v>
      </c>
      <c r="G393" s="225" t="s">
        <v>368</v>
      </c>
      <c r="H393" s="226">
        <v>4</v>
      </c>
      <c r="I393" s="227"/>
      <c r="J393" s="227"/>
      <c r="K393" s="228">
        <f>ROUND(P393*H393,2)</f>
        <v>0</v>
      </c>
      <c r="L393" s="224" t="s">
        <v>144</v>
      </c>
      <c r="M393" s="45"/>
      <c r="N393" s="229" t="s">
        <v>1</v>
      </c>
      <c r="O393" s="230" t="s">
        <v>40</v>
      </c>
      <c r="P393" s="231">
        <f>I393+J393</f>
        <v>0</v>
      </c>
      <c r="Q393" s="231">
        <f>ROUND(I393*H393,2)</f>
        <v>0</v>
      </c>
      <c r="R393" s="231">
        <f>ROUND(J393*H393,2)</f>
        <v>0</v>
      </c>
      <c r="S393" s="92"/>
      <c r="T393" s="232">
        <f>S393*H393</f>
        <v>0</v>
      </c>
      <c r="U393" s="232">
        <v>0.0007</v>
      </c>
      <c r="V393" s="232">
        <f>U393*H393</f>
        <v>0.0028</v>
      </c>
      <c r="W393" s="232">
        <v>0</v>
      </c>
      <c r="X393" s="233">
        <f>W393*H393</f>
        <v>0</v>
      </c>
      <c r="Y393" s="39"/>
      <c r="Z393" s="39"/>
      <c r="AA393" s="39"/>
      <c r="AB393" s="39"/>
      <c r="AC393" s="39"/>
      <c r="AD393" s="39"/>
      <c r="AE393" s="39"/>
      <c r="AR393" s="234" t="s">
        <v>145</v>
      </c>
      <c r="AT393" s="234" t="s">
        <v>140</v>
      </c>
      <c r="AU393" s="234" t="s">
        <v>87</v>
      </c>
      <c r="AY393" s="18" t="s">
        <v>138</v>
      </c>
      <c r="BE393" s="235">
        <f>IF(O393="základní",K393,0)</f>
        <v>0</v>
      </c>
      <c r="BF393" s="235">
        <f>IF(O393="snížená",K393,0)</f>
        <v>0</v>
      </c>
      <c r="BG393" s="235">
        <f>IF(O393="zákl. přenesená",K393,0)</f>
        <v>0</v>
      </c>
      <c r="BH393" s="235">
        <f>IF(O393="sníž. přenesená",K393,0)</f>
        <v>0</v>
      </c>
      <c r="BI393" s="235">
        <f>IF(O393="nulová",K393,0)</f>
        <v>0</v>
      </c>
      <c r="BJ393" s="18" t="s">
        <v>85</v>
      </c>
      <c r="BK393" s="235">
        <f>ROUND(P393*H393,2)</f>
        <v>0</v>
      </c>
      <c r="BL393" s="18" t="s">
        <v>145</v>
      </c>
      <c r="BM393" s="234" t="s">
        <v>501</v>
      </c>
    </row>
    <row r="394" spans="1:47" s="2" customFormat="1" ht="12">
      <c r="A394" s="39"/>
      <c r="B394" s="40"/>
      <c r="C394" s="41"/>
      <c r="D394" s="236" t="s">
        <v>147</v>
      </c>
      <c r="E394" s="41"/>
      <c r="F394" s="237" t="s">
        <v>502</v>
      </c>
      <c r="G394" s="41"/>
      <c r="H394" s="41"/>
      <c r="I394" s="238"/>
      <c r="J394" s="238"/>
      <c r="K394" s="41"/>
      <c r="L394" s="41"/>
      <c r="M394" s="45"/>
      <c r="N394" s="239"/>
      <c r="O394" s="240"/>
      <c r="P394" s="92"/>
      <c r="Q394" s="92"/>
      <c r="R394" s="92"/>
      <c r="S394" s="92"/>
      <c r="T394" s="92"/>
      <c r="U394" s="92"/>
      <c r="V394" s="92"/>
      <c r="W394" s="92"/>
      <c r="X394" s="93"/>
      <c r="Y394" s="39"/>
      <c r="Z394" s="39"/>
      <c r="AA394" s="39"/>
      <c r="AB394" s="39"/>
      <c r="AC394" s="39"/>
      <c r="AD394" s="39"/>
      <c r="AE394" s="39"/>
      <c r="AT394" s="18" t="s">
        <v>147</v>
      </c>
      <c r="AU394" s="18" t="s">
        <v>87</v>
      </c>
    </row>
    <row r="395" spans="1:47" s="2" customFormat="1" ht="12">
      <c r="A395" s="39"/>
      <c r="B395" s="40"/>
      <c r="C395" s="41"/>
      <c r="D395" s="241" t="s">
        <v>149</v>
      </c>
      <c r="E395" s="41"/>
      <c r="F395" s="242" t="s">
        <v>503</v>
      </c>
      <c r="G395" s="41"/>
      <c r="H395" s="41"/>
      <c r="I395" s="238"/>
      <c r="J395" s="238"/>
      <c r="K395" s="41"/>
      <c r="L395" s="41"/>
      <c r="M395" s="45"/>
      <c r="N395" s="239"/>
      <c r="O395" s="240"/>
      <c r="P395" s="92"/>
      <c r="Q395" s="92"/>
      <c r="R395" s="92"/>
      <c r="S395" s="92"/>
      <c r="T395" s="92"/>
      <c r="U395" s="92"/>
      <c r="V395" s="92"/>
      <c r="W395" s="92"/>
      <c r="X395" s="93"/>
      <c r="Y395" s="39"/>
      <c r="Z395" s="39"/>
      <c r="AA395" s="39"/>
      <c r="AB395" s="39"/>
      <c r="AC395" s="39"/>
      <c r="AD395" s="39"/>
      <c r="AE395" s="39"/>
      <c r="AT395" s="18" t="s">
        <v>149</v>
      </c>
      <c r="AU395" s="18" t="s">
        <v>87</v>
      </c>
    </row>
    <row r="396" spans="1:47" s="2" customFormat="1" ht="12">
      <c r="A396" s="39"/>
      <c r="B396" s="40"/>
      <c r="C396" s="41"/>
      <c r="D396" s="236" t="s">
        <v>151</v>
      </c>
      <c r="E396" s="41"/>
      <c r="F396" s="243" t="s">
        <v>504</v>
      </c>
      <c r="G396" s="41"/>
      <c r="H396" s="41"/>
      <c r="I396" s="238"/>
      <c r="J396" s="238"/>
      <c r="K396" s="41"/>
      <c r="L396" s="41"/>
      <c r="M396" s="45"/>
      <c r="N396" s="239"/>
      <c r="O396" s="240"/>
      <c r="P396" s="92"/>
      <c r="Q396" s="92"/>
      <c r="R396" s="92"/>
      <c r="S396" s="92"/>
      <c r="T396" s="92"/>
      <c r="U396" s="92"/>
      <c r="V396" s="92"/>
      <c r="W396" s="92"/>
      <c r="X396" s="93"/>
      <c r="Y396" s="39"/>
      <c r="Z396" s="39"/>
      <c r="AA396" s="39"/>
      <c r="AB396" s="39"/>
      <c r="AC396" s="39"/>
      <c r="AD396" s="39"/>
      <c r="AE396" s="39"/>
      <c r="AT396" s="18" t="s">
        <v>151</v>
      </c>
      <c r="AU396" s="18" t="s">
        <v>87</v>
      </c>
    </row>
    <row r="397" spans="1:65" s="2" customFormat="1" ht="24.15" customHeight="1">
      <c r="A397" s="39"/>
      <c r="B397" s="40"/>
      <c r="C397" s="222" t="s">
        <v>505</v>
      </c>
      <c r="D397" s="222" t="s">
        <v>140</v>
      </c>
      <c r="E397" s="223" t="s">
        <v>506</v>
      </c>
      <c r="F397" s="224" t="s">
        <v>507</v>
      </c>
      <c r="G397" s="225" t="s">
        <v>368</v>
      </c>
      <c r="H397" s="226">
        <v>2</v>
      </c>
      <c r="I397" s="227"/>
      <c r="J397" s="227"/>
      <c r="K397" s="228">
        <f>ROUND(P397*H397,2)</f>
        <v>0</v>
      </c>
      <c r="L397" s="224" t="s">
        <v>144</v>
      </c>
      <c r="M397" s="45"/>
      <c r="N397" s="229" t="s">
        <v>1</v>
      </c>
      <c r="O397" s="230" t="s">
        <v>40</v>
      </c>
      <c r="P397" s="231">
        <f>I397+J397</f>
        <v>0</v>
      </c>
      <c r="Q397" s="231">
        <f>ROUND(I397*H397,2)</f>
        <v>0</v>
      </c>
      <c r="R397" s="231">
        <f>ROUND(J397*H397,2)</f>
        <v>0</v>
      </c>
      <c r="S397" s="92"/>
      <c r="T397" s="232">
        <f>S397*H397</f>
        <v>0</v>
      </c>
      <c r="U397" s="232">
        <v>0.11241</v>
      </c>
      <c r="V397" s="232">
        <f>U397*H397</f>
        <v>0.22482</v>
      </c>
      <c r="W397" s="232">
        <v>0</v>
      </c>
      <c r="X397" s="233">
        <f>W397*H397</f>
        <v>0</v>
      </c>
      <c r="Y397" s="39"/>
      <c r="Z397" s="39"/>
      <c r="AA397" s="39"/>
      <c r="AB397" s="39"/>
      <c r="AC397" s="39"/>
      <c r="AD397" s="39"/>
      <c r="AE397" s="39"/>
      <c r="AR397" s="234" t="s">
        <v>145</v>
      </c>
      <c r="AT397" s="234" t="s">
        <v>140</v>
      </c>
      <c r="AU397" s="234" t="s">
        <v>87</v>
      </c>
      <c r="AY397" s="18" t="s">
        <v>138</v>
      </c>
      <c r="BE397" s="235">
        <f>IF(O397="základní",K397,0)</f>
        <v>0</v>
      </c>
      <c r="BF397" s="235">
        <f>IF(O397="snížená",K397,0)</f>
        <v>0</v>
      </c>
      <c r="BG397" s="235">
        <f>IF(O397="zákl. přenesená",K397,0)</f>
        <v>0</v>
      </c>
      <c r="BH397" s="235">
        <f>IF(O397="sníž. přenesená",K397,0)</f>
        <v>0</v>
      </c>
      <c r="BI397" s="235">
        <f>IF(O397="nulová",K397,0)</f>
        <v>0</v>
      </c>
      <c r="BJ397" s="18" t="s">
        <v>85</v>
      </c>
      <c r="BK397" s="235">
        <f>ROUND(P397*H397,2)</f>
        <v>0</v>
      </c>
      <c r="BL397" s="18" t="s">
        <v>145</v>
      </c>
      <c r="BM397" s="234" t="s">
        <v>508</v>
      </c>
    </row>
    <row r="398" spans="1:47" s="2" customFormat="1" ht="12">
      <c r="A398" s="39"/>
      <c r="B398" s="40"/>
      <c r="C398" s="41"/>
      <c r="D398" s="236" t="s">
        <v>147</v>
      </c>
      <c r="E398" s="41"/>
      <c r="F398" s="237" t="s">
        <v>509</v>
      </c>
      <c r="G398" s="41"/>
      <c r="H398" s="41"/>
      <c r="I398" s="238"/>
      <c r="J398" s="238"/>
      <c r="K398" s="41"/>
      <c r="L398" s="41"/>
      <c r="M398" s="45"/>
      <c r="N398" s="239"/>
      <c r="O398" s="240"/>
      <c r="P398" s="92"/>
      <c r="Q398" s="92"/>
      <c r="R398" s="92"/>
      <c r="S398" s="92"/>
      <c r="T398" s="92"/>
      <c r="U398" s="92"/>
      <c r="V398" s="92"/>
      <c r="W398" s="92"/>
      <c r="X398" s="93"/>
      <c r="Y398" s="39"/>
      <c r="Z398" s="39"/>
      <c r="AA398" s="39"/>
      <c r="AB398" s="39"/>
      <c r="AC398" s="39"/>
      <c r="AD398" s="39"/>
      <c r="AE398" s="39"/>
      <c r="AT398" s="18" t="s">
        <v>147</v>
      </c>
      <c r="AU398" s="18" t="s">
        <v>87</v>
      </c>
    </row>
    <row r="399" spans="1:47" s="2" customFormat="1" ht="12">
      <c r="A399" s="39"/>
      <c r="B399" s="40"/>
      <c r="C399" s="41"/>
      <c r="D399" s="241" t="s">
        <v>149</v>
      </c>
      <c r="E399" s="41"/>
      <c r="F399" s="242" t="s">
        <v>510</v>
      </c>
      <c r="G399" s="41"/>
      <c r="H399" s="41"/>
      <c r="I399" s="238"/>
      <c r="J399" s="238"/>
      <c r="K399" s="41"/>
      <c r="L399" s="41"/>
      <c r="M399" s="45"/>
      <c r="N399" s="239"/>
      <c r="O399" s="240"/>
      <c r="P399" s="92"/>
      <c r="Q399" s="92"/>
      <c r="R399" s="92"/>
      <c r="S399" s="92"/>
      <c r="T399" s="92"/>
      <c r="U399" s="92"/>
      <c r="V399" s="92"/>
      <c r="W399" s="92"/>
      <c r="X399" s="93"/>
      <c r="Y399" s="39"/>
      <c r="Z399" s="39"/>
      <c r="AA399" s="39"/>
      <c r="AB399" s="39"/>
      <c r="AC399" s="39"/>
      <c r="AD399" s="39"/>
      <c r="AE399" s="39"/>
      <c r="AT399" s="18" t="s">
        <v>149</v>
      </c>
      <c r="AU399" s="18" t="s">
        <v>87</v>
      </c>
    </row>
    <row r="400" spans="1:47" s="2" customFormat="1" ht="12">
      <c r="A400" s="39"/>
      <c r="B400" s="40"/>
      <c r="C400" s="41"/>
      <c r="D400" s="236" t="s">
        <v>151</v>
      </c>
      <c r="E400" s="41"/>
      <c r="F400" s="243" t="s">
        <v>511</v>
      </c>
      <c r="G400" s="41"/>
      <c r="H400" s="41"/>
      <c r="I400" s="238"/>
      <c r="J400" s="238"/>
      <c r="K400" s="41"/>
      <c r="L400" s="41"/>
      <c r="M400" s="45"/>
      <c r="N400" s="239"/>
      <c r="O400" s="240"/>
      <c r="P400" s="92"/>
      <c r="Q400" s="92"/>
      <c r="R400" s="92"/>
      <c r="S400" s="92"/>
      <c r="T400" s="92"/>
      <c r="U400" s="92"/>
      <c r="V400" s="92"/>
      <c r="W400" s="92"/>
      <c r="X400" s="93"/>
      <c r="Y400" s="39"/>
      <c r="Z400" s="39"/>
      <c r="AA400" s="39"/>
      <c r="AB400" s="39"/>
      <c r="AC400" s="39"/>
      <c r="AD400" s="39"/>
      <c r="AE400" s="39"/>
      <c r="AT400" s="18" t="s">
        <v>151</v>
      </c>
      <c r="AU400" s="18" t="s">
        <v>87</v>
      </c>
    </row>
    <row r="401" spans="1:65" s="2" customFormat="1" ht="12">
      <c r="A401" s="39"/>
      <c r="B401" s="40"/>
      <c r="C401" s="255" t="s">
        <v>512</v>
      </c>
      <c r="D401" s="255" t="s">
        <v>337</v>
      </c>
      <c r="E401" s="256" t="s">
        <v>513</v>
      </c>
      <c r="F401" s="257" t="s">
        <v>514</v>
      </c>
      <c r="G401" s="258" t="s">
        <v>368</v>
      </c>
      <c r="H401" s="259">
        <v>2</v>
      </c>
      <c r="I401" s="260"/>
      <c r="J401" s="261"/>
      <c r="K401" s="262">
        <f>ROUND(P401*H401,2)</f>
        <v>0</v>
      </c>
      <c r="L401" s="257" t="s">
        <v>144</v>
      </c>
      <c r="M401" s="263"/>
      <c r="N401" s="264" t="s">
        <v>1</v>
      </c>
      <c r="O401" s="230" t="s">
        <v>40</v>
      </c>
      <c r="P401" s="231">
        <f>I401+J401</f>
        <v>0</v>
      </c>
      <c r="Q401" s="231">
        <f>ROUND(I401*H401,2)</f>
        <v>0</v>
      </c>
      <c r="R401" s="231">
        <f>ROUND(J401*H401,2)</f>
        <v>0</v>
      </c>
      <c r="S401" s="92"/>
      <c r="T401" s="232">
        <f>S401*H401</f>
        <v>0</v>
      </c>
      <c r="U401" s="232">
        <v>0.0061</v>
      </c>
      <c r="V401" s="232">
        <f>U401*H401</f>
        <v>0.0122</v>
      </c>
      <c r="W401" s="232">
        <v>0</v>
      </c>
      <c r="X401" s="233">
        <f>W401*H401</f>
        <v>0</v>
      </c>
      <c r="Y401" s="39"/>
      <c r="Z401" s="39"/>
      <c r="AA401" s="39"/>
      <c r="AB401" s="39"/>
      <c r="AC401" s="39"/>
      <c r="AD401" s="39"/>
      <c r="AE401" s="39"/>
      <c r="AR401" s="234" t="s">
        <v>194</v>
      </c>
      <c r="AT401" s="234" t="s">
        <v>337</v>
      </c>
      <c r="AU401" s="234" t="s">
        <v>87</v>
      </c>
      <c r="AY401" s="18" t="s">
        <v>138</v>
      </c>
      <c r="BE401" s="235">
        <f>IF(O401="základní",K401,0)</f>
        <v>0</v>
      </c>
      <c r="BF401" s="235">
        <f>IF(O401="snížená",K401,0)</f>
        <v>0</v>
      </c>
      <c r="BG401" s="235">
        <f>IF(O401="zákl. přenesená",K401,0)</f>
        <v>0</v>
      </c>
      <c r="BH401" s="235">
        <f>IF(O401="sníž. přenesená",K401,0)</f>
        <v>0</v>
      </c>
      <c r="BI401" s="235">
        <f>IF(O401="nulová",K401,0)</f>
        <v>0</v>
      </c>
      <c r="BJ401" s="18" t="s">
        <v>85</v>
      </c>
      <c r="BK401" s="235">
        <f>ROUND(P401*H401,2)</f>
        <v>0</v>
      </c>
      <c r="BL401" s="18" t="s">
        <v>145</v>
      </c>
      <c r="BM401" s="234" t="s">
        <v>515</v>
      </c>
    </row>
    <row r="402" spans="1:47" s="2" customFormat="1" ht="12">
      <c r="A402" s="39"/>
      <c r="B402" s="40"/>
      <c r="C402" s="41"/>
      <c r="D402" s="236" t="s">
        <v>147</v>
      </c>
      <c r="E402" s="41"/>
      <c r="F402" s="237" t="s">
        <v>514</v>
      </c>
      <c r="G402" s="41"/>
      <c r="H402" s="41"/>
      <c r="I402" s="238"/>
      <c r="J402" s="238"/>
      <c r="K402" s="41"/>
      <c r="L402" s="41"/>
      <c r="M402" s="45"/>
      <c r="N402" s="239"/>
      <c r="O402" s="240"/>
      <c r="P402" s="92"/>
      <c r="Q402" s="92"/>
      <c r="R402" s="92"/>
      <c r="S402" s="92"/>
      <c r="T402" s="92"/>
      <c r="U402" s="92"/>
      <c r="V402" s="92"/>
      <c r="W402" s="92"/>
      <c r="X402" s="93"/>
      <c r="Y402" s="39"/>
      <c r="Z402" s="39"/>
      <c r="AA402" s="39"/>
      <c r="AB402" s="39"/>
      <c r="AC402" s="39"/>
      <c r="AD402" s="39"/>
      <c r="AE402" s="39"/>
      <c r="AT402" s="18" t="s">
        <v>147</v>
      </c>
      <c r="AU402" s="18" t="s">
        <v>87</v>
      </c>
    </row>
    <row r="403" spans="1:47" s="2" customFormat="1" ht="12">
      <c r="A403" s="39"/>
      <c r="B403" s="40"/>
      <c r="C403" s="41"/>
      <c r="D403" s="236" t="s">
        <v>153</v>
      </c>
      <c r="E403" s="41"/>
      <c r="F403" s="243" t="s">
        <v>516</v>
      </c>
      <c r="G403" s="41"/>
      <c r="H403" s="41"/>
      <c r="I403" s="238"/>
      <c r="J403" s="238"/>
      <c r="K403" s="41"/>
      <c r="L403" s="41"/>
      <c r="M403" s="45"/>
      <c r="N403" s="239"/>
      <c r="O403" s="240"/>
      <c r="P403" s="92"/>
      <c r="Q403" s="92"/>
      <c r="R403" s="92"/>
      <c r="S403" s="92"/>
      <c r="T403" s="92"/>
      <c r="U403" s="92"/>
      <c r="V403" s="92"/>
      <c r="W403" s="92"/>
      <c r="X403" s="93"/>
      <c r="Y403" s="39"/>
      <c r="Z403" s="39"/>
      <c r="AA403" s="39"/>
      <c r="AB403" s="39"/>
      <c r="AC403" s="39"/>
      <c r="AD403" s="39"/>
      <c r="AE403" s="39"/>
      <c r="AT403" s="18" t="s">
        <v>153</v>
      </c>
      <c r="AU403" s="18" t="s">
        <v>87</v>
      </c>
    </row>
    <row r="404" spans="1:65" s="2" customFormat="1" ht="24.15" customHeight="1">
      <c r="A404" s="39"/>
      <c r="B404" s="40"/>
      <c r="C404" s="255" t="s">
        <v>517</v>
      </c>
      <c r="D404" s="255" t="s">
        <v>337</v>
      </c>
      <c r="E404" s="256" t="s">
        <v>518</v>
      </c>
      <c r="F404" s="257" t="s">
        <v>519</v>
      </c>
      <c r="G404" s="258" t="s">
        <v>368</v>
      </c>
      <c r="H404" s="259">
        <v>1</v>
      </c>
      <c r="I404" s="260"/>
      <c r="J404" s="261"/>
      <c r="K404" s="262">
        <f>ROUND(P404*H404,2)</f>
        <v>0</v>
      </c>
      <c r="L404" s="257" t="s">
        <v>144</v>
      </c>
      <c r="M404" s="263"/>
      <c r="N404" s="264" t="s">
        <v>1</v>
      </c>
      <c r="O404" s="230" t="s">
        <v>40</v>
      </c>
      <c r="P404" s="231">
        <f>I404+J404</f>
        <v>0</v>
      </c>
      <c r="Q404" s="231">
        <f>ROUND(I404*H404,2)</f>
        <v>0</v>
      </c>
      <c r="R404" s="231">
        <f>ROUND(J404*H404,2)</f>
        <v>0</v>
      </c>
      <c r="S404" s="92"/>
      <c r="T404" s="232">
        <f>S404*H404</f>
        <v>0</v>
      </c>
      <c r="U404" s="232">
        <v>0.0025</v>
      </c>
      <c r="V404" s="232">
        <f>U404*H404</f>
        <v>0.0025</v>
      </c>
      <c r="W404" s="232">
        <v>0</v>
      </c>
      <c r="X404" s="233">
        <f>W404*H404</f>
        <v>0</v>
      </c>
      <c r="Y404" s="39"/>
      <c r="Z404" s="39"/>
      <c r="AA404" s="39"/>
      <c r="AB404" s="39"/>
      <c r="AC404" s="39"/>
      <c r="AD404" s="39"/>
      <c r="AE404" s="39"/>
      <c r="AR404" s="234" t="s">
        <v>194</v>
      </c>
      <c r="AT404" s="234" t="s">
        <v>337</v>
      </c>
      <c r="AU404" s="234" t="s">
        <v>87</v>
      </c>
      <c r="AY404" s="18" t="s">
        <v>138</v>
      </c>
      <c r="BE404" s="235">
        <f>IF(O404="základní",K404,0)</f>
        <v>0</v>
      </c>
      <c r="BF404" s="235">
        <f>IF(O404="snížená",K404,0)</f>
        <v>0</v>
      </c>
      <c r="BG404" s="235">
        <f>IF(O404="zákl. přenesená",K404,0)</f>
        <v>0</v>
      </c>
      <c r="BH404" s="235">
        <f>IF(O404="sníž. přenesená",K404,0)</f>
        <v>0</v>
      </c>
      <c r="BI404" s="235">
        <f>IF(O404="nulová",K404,0)</f>
        <v>0</v>
      </c>
      <c r="BJ404" s="18" t="s">
        <v>85</v>
      </c>
      <c r="BK404" s="235">
        <f>ROUND(P404*H404,2)</f>
        <v>0</v>
      </c>
      <c r="BL404" s="18" t="s">
        <v>145</v>
      </c>
      <c r="BM404" s="234" t="s">
        <v>520</v>
      </c>
    </row>
    <row r="405" spans="1:47" s="2" customFormat="1" ht="12">
      <c r="A405" s="39"/>
      <c r="B405" s="40"/>
      <c r="C405" s="41"/>
      <c r="D405" s="236" t="s">
        <v>147</v>
      </c>
      <c r="E405" s="41"/>
      <c r="F405" s="237" t="s">
        <v>519</v>
      </c>
      <c r="G405" s="41"/>
      <c r="H405" s="41"/>
      <c r="I405" s="238"/>
      <c r="J405" s="238"/>
      <c r="K405" s="41"/>
      <c r="L405" s="41"/>
      <c r="M405" s="45"/>
      <c r="N405" s="239"/>
      <c r="O405" s="240"/>
      <c r="P405" s="92"/>
      <c r="Q405" s="92"/>
      <c r="R405" s="92"/>
      <c r="S405" s="92"/>
      <c r="T405" s="92"/>
      <c r="U405" s="92"/>
      <c r="V405" s="92"/>
      <c r="W405" s="92"/>
      <c r="X405" s="93"/>
      <c r="Y405" s="39"/>
      <c r="Z405" s="39"/>
      <c r="AA405" s="39"/>
      <c r="AB405" s="39"/>
      <c r="AC405" s="39"/>
      <c r="AD405" s="39"/>
      <c r="AE405" s="39"/>
      <c r="AT405" s="18" t="s">
        <v>147</v>
      </c>
      <c r="AU405" s="18" t="s">
        <v>87</v>
      </c>
    </row>
    <row r="406" spans="1:47" s="2" customFormat="1" ht="12">
      <c r="A406" s="39"/>
      <c r="B406" s="40"/>
      <c r="C406" s="41"/>
      <c r="D406" s="236" t="s">
        <v>153</v>
      </c>
      <c r="E406" s="41"/>
      <c r="F406" s="243" t="s">
        <v>521</v>
      </c>
      <c r="G406" s="41"/>
      <c r="H406" s="41"/>
      <c r="I406" s="238"/>
      <c r="J406" s="238"/>
      <c r="K406" s="41"/>
      <c r="L406" s="41"/>
      <c r="M406" s="45"/>
      <c r="N406" s="239"/>
      <c r="O406" s="240"/>
      <c r="P406" s="92"/>
      <c r="Q406" s="92"/>
      <c r="R406" s="92"/>
      <c r="S406" s="92"/>
      <c r="T406" s="92"/>
      <c r="U406" s="92"/>
      <c r="V406" s="92"/>
      <c r="W406" s="92"/>
      <c r="X406" s="93"/>
      <c r="Y406" s="39"/>
      <c r="Z406" s="39"/>
      <c r="AA406" s="39"/>
      <c r="AB406" s="39"/>
      <c r="AC406" s="39"/>
      <c r="AD406" s="39"/>
      <c r="AE406" s="39"/>
      <c r="AT406" s="18" t="s">
        <v>153</v>
      </c>
      <c r="AU406" s="18" t="s">
        <v>87</v>
      </c>
    </row>
    <row r="407" spans="1:65" s="2" customFormat="1" ht="24.15" customHeight="1">
      <c r="A407" s="39"/>
      <c r="B407" s="40"/>
      <c r="C407" s="222" t="s">
        <v>522</v>
      </c>
      <c r="D407" s="222" t="s">
        <v>140</v>
      </c>
      <c r="E407" s="223" t="s">
        <v>523</v>
      </c>
      <c r="F407" s="224" t="s">
        <v>524</v>
      </c>
      <c r="G407" s="225" t="s">
        <v>203</v>
      </c>
      <c r="H407" s="226">
        <v>274.9</v>
      </c>
      <c r="I407" s="227"/>
      <c r="J407" s="227"/>
      <c r="K407" s="228">
        <f>ROUND(P407*H407,2)</f>
        <v>0</v>
      </c>
      <c r="L407" s="224" t="s">
        <v>144</v>
      </c>
      <c r="M407" s="45"/>
      <c r="N407" s="229" t="s">
        <v>1</v>
      </c>
      <c r="O407" s="230" t="s">
        <v>40</v>
      </c>
      <c r="P407" s="231">
        <f>I407+J407</f>
        <v>0</v>
      </c>
      <c r="Q407" s="231">
        <f>ROUND(I407*H407,2)</f>
        <v>0</v>
      </c>
      <c r="R407" s="231">
        <f>ROUND(J407*H407,2)</f>
        <v>0</v>
      </c>
      <c r="S407" s="92"/>
      <c r="T407" s="232">
        <f>S407*H407</f>
        <v>0</v>
      </c>
      <c r="U407" s="232">
        <v>0.08978</v>
      </c>
      <c r="V407" s="232">
        <f>U407*H407</f>
        <v>24.680521999999996</v>
      </c>
      <c r="W407" s="232">
        <v>0</v>
      </c>
      <c r="X407" s="233">
        <f>W407*H407</f>
        <v>0</v>
      </c>
      <c r="Y407" s="39"/>
      <c r="Z407" s="39"/>
      <c r="AA407" s="39"/>
      <c r="AB407" s="39"/>
      <c r="AC407" s="39"/>
      <c r="AD407" s="39"/>
      <c r="AE407" s="39"/>
      <c r="AR407" s="234" t="s">
        <v>145</v>
      </c>
      <c r="AT407" s="234" t="s">
        <v>140</v>
      </c>
      <c r="AU407" s="234" t="s">
        <v>87</v>
      </c>
      <c r="AY407" s="18" t="s">
        <v>138</v>
      </c>
      <c r="BE407" s="235">
        <f>IF(O407="základní",K407,0)</f>
        <v>0</v>
      </c>
      <c r="BF407" s="235">
        <f>IF(O407="snížená",K407,0)</f>
        <v>0</v>
      </c>
      <c r="BG407" s="235">
        <f>IF(O407="zákl. přenesená",K407,0)</f>
        <v>0</v>
      </c>
      <c r="BH407" s="235">
        <f>IF(O407="sníž. přenesená",K407,0)</f>
        <v>0</v>
      </c>
      <c r="BI407" s="235">
        <f>IF(O407="nulová",K407,0)</f>
        <v>0</v>
      </c>
      <c r="BJ407" s="18" t="s">
        <v>85</v>
      </c>
      <c r="BK407" s="235">
        <f>ROUND(P407*H407,2)</f>
        <v>0</v>
      </c>
      <c r="BL407" s="18" t="s">
        <v>145</v>
      </c>
      <c r="BM407" s="234" t="s">
        <v>525</v>
      </c>
    </row>
    <row r="408" spans="1:47" s="2" customFormat="1" ht="12">
      <c r="A408" s="39"/>
      <c r="B408" s="40"/>
      <c r="C408" s="41"/>
      <c r="D408" s="236" t="s">
        <v>147</v>
      </c>
      <c r="E408" s="41"/>
      <c r="F408" s="237" t="s">
        <v>526</v>
      </c>
      <c r="G408" s="41"/>
      <c r="H408" s="41"/>
      <c r="I408" s="238"/>
      <c r="J408" s="238"/>
      <c r="K408" s="41"/>
      <c r="L408" s="41"/>
      <c r="M408" s="45"/>
      <c r="N408" s="239"/>
      <c r="O408" s="240"/>
      <c r="P408" s="92"/>
      <c r="Q408" s="92"/>
      <c r="R408" s="92"/>
      <c r="S408" s="92"/>
      <c r="T408" s="92"/>
      <c r="U408" s="92"/>
      <c r="V408" s="92"/>
      <c r="W408" s="92"/>
      <c r="X408" s="93"/>
      <c r="Y408" s="39"/>
      <c r="Z408" s="39"/>
      <c r="AA408" s="39"/>
      <c r="AB408" s="39"/>
      <c r="AC408" s="39"/>
      <c r="AD408" s="39"/>
      <c r="AE408" s="39"/>
      <c r="AT408" s="18" t="s">
        <v>147</v>
      </c>
      <c r="AU408" s="18" t="s">
        <v>87</v>
      </c>
    </row>
    <row r="409" spans="1:47" s="2" customFormat="1" ht="12">
      <c r="A409" s="39"/>
      <c r="B409" s="40"/>
      <c r="C409" s="41"/>
      <c r="D409" s="241" t="s">
        <v>149</v>
      </c>
      <c r="E409" s="41"/>
      <c r="F409" s="242" t="s">
        <v>527</v>
      </c>
      <c r="G409" s="41"/>
      <c r="H409" s="41"/>
      <c r="I409" s="238"/>
      <c r="J409" s="238"/>
      <c r="K409" s="41"/>
      <c r="L409" s="41"/>
      <c r="M409" s="45"/>
      <c r="N409" s="239"/>
      <c r="O409" s="240"/>
      <c r="P409" s="92"/>
      <c r="Q409" s="92"/>
      <c r="R409" s="92"/>
      <c r="S409" s="92"/>
      <c r="T409" s="92"/>
      <c r="U409" s="92"/>
      <c r="V409" s="92"/>
      <c r="W409" s="92"/>
      <c r="X409" s="93"/>
      <c r="Y409" s="39"/>
      <c r="Z409" s="39"/>
      <c r="AA409" s="39"/>
      <c r="AB409" s="39"/>
      <c r="AC409" s="39"/>
      <c r="AD409" s="39"/>
      <c r="AE409" s="39"/>
      <c r="AT409" s="18" t="s">
        <v>149</v>
      </c>
      <c r="AU409" s="18" t="s">
        <v>87</v>
      </c>
    </row>
    <row r="410" spans="1:47" s="2" customFormat="1" ht="12">
      <c r="A410" s="39"/>
      <c r="B410" s="40"/>
      <c r="C410" s="41"/>
      <c r="D410" s="236" t="s">
        <v>151</v>
      </c>
      <c r="E410" s="41"/>
      <c r="F410" s="243" t="s">
        <v>528</v>
      </c>
      <c r="G410" s="41"/>
      <c r="H410" s="41"/>
      <c r="I410" s="238"/>
      <c r="J410" s="238"/>
      <c r="K410" s="41"/>
      <c r="L410" s="41"/>
      <c r="M410" s="45"/>
      <c r="N410" s="239"/>
      <c r="O410" s="240"/>
      <c r="P410" s="92"/>
      <c r="Q410" s="92"/>
      <c r="R410" s="92"/>
      <c r="S410" s="92"/>
      <c r="T410" s="92"/>
      <c r="U410" s="92"/>
      <c r="V410" s="92"/>
      <c r="W410" s="92"/>
      <c r="X410" s="93"/>
      <c r="Y410" s="39"/>
      <c r="Z410" s="39"/>
      <c r="AA410" s="39"/>
      <c r="AB410" s="39"/>
      <c r="AC410" s="39"/>
      <c r="AD410" s="39"/>
      <c r="AE410" s="39"/>
      <c r="AT410" s="18" t="s">
        <v>151</v>
      </c>
      <c r="AU410" s="18" t="s">
        <v>87</v>
      </c>
    </row>
    <row r="411" spans="1:65" s="2" customFormat="1" ht="16.5" customHeight="1">
      <c r="A411" s="39"/>
      <c r="B411" s="40"/>
      <c r="C411" s="255" t="s">
        <v>529</v>
      </c>
      <c r="D411" s="255" t="s">
        <v>337</v>
      </c>
      <c r="E411" s="256" t="s">
        <v>530</v>
      </c>
      <c r="F411" s="257" t="s">
        <v>531</v>
      </c>
      <c r="G411" s="258" t="s">
        <v>143</v>
      </c>
      <c r="H411" s="259">
        <v>33.648</v>
      </c>
      <c r="I411" s="260"/>
      <c r="J411" s="261"/>
      <c r="K411" s="262">
        <f>ROUND(P411*H411,2)</f>
        <v>0</v>
      </c>
      <c r="L411" s="257" t="s">
        <v>1</v>
      </c>
      <c r="M411" s="263"/>
      <c r="N411" s="264" t="s">
        <v>1</v>
      </c>
      <c r="O411" s="230" t="s">
        <v>40</v>
      </c>
      <c r="P411" s="231">
        <f>I411+J411</f>
        <v>0</v>
      </c>
      <c r="Q411" s="231">
        <f>ROUND(I411*H411,2)</f>
        <v>0</v>
      </c>
      <c r="R411" s="231">
        <f>ROUND(J411*H411,2)</f>
        <v>0</v>
      </c>
      <c r="S411" s="92"/>
      <c r="T411" s="232">
        <f>S411*H411</f>
        <v>0</v>
      </c>
      <c r="U411" s="232">
        <v>0.222</v>
      </c>
      <c r="V411" s="232">
        <f>U411*H411</f>
        <v>7.469856000000001</v>
      </c>
      <c r="W411" s="232">
        <v>0</v>
      </c>
      <c r="X411" s="233">
        <f>W411*H411</f>
        <v>0</v>
      </c>
      <c r="Y411" s="39"/>
      <c r="Z411" s="39"/>
      <c r="AA411" s="39"/>
      <c r="AB411" s="39"/>
      <c r="AC411" s="39"/>
      <c r="AD411" s="39"/>
      <c r="AE411" s="39"/>
      <c r="AR411" s="234" t="s">
        <v>194</v>
      </c>
      <c r="AT411" s="234" t="s">
        <v>337</v>
      </c>
      <c r="AU411" s="234" t="s">
        <v>87</v>
      </c>
      <c r="AY411" s="18" t="s">
        <v>138</v>
      </c>
      <c r="BE411" s="235">
        <f>IF(O411="základní",K411,0)</f>
        <v>0</v>
      </c>
      <c r="BF411" s="235">
        <f>IF(O411="snížená",K411,0)</f>
        <v>0</v>
      </c>
      <c r="BG411" s="235">
        <f>IF(O411="zákl. přenesená",K411,0)</f>
        <v>0</v>
      </c>
      <c r="BH411" s="235">
        <f>IF(O411="sníž. přenesená",K411,0)</f>
        <v>0</v>
      </c>
      <c r="BI411" s="235">
        <f>IF(O411="nulová",K411,0)</f>
        <v>0</v>
      </c>
      <c r="BJ411" s="18" t="s">
        <v>85</v>
      </c>
      <c r="BK411" s="235">
        <f>ROUND(P411*H411,2)</f>
        <v>0</v>
      </c>
      <c r="BL411" s="18" t="s">
        <v>145</v>
      </c>
      <c r="BM411" s="234" t="s">
        <v>532</v>
      </c>
    </row>
    <row r="412" spans="1:47" s="2" customFormat="1" ht="12">
      <c r="A412" s="39"/>
      <c r="B412" s="40"/>
      <c r="C412" s="41"/>
      <c r="D412" s="236" t="s">
        <v>147</v>
      </c>
      <c r="E412" s="41"/>
      <c r="F412" s="237" t="s">
        <v>533</v>
      </c>
      <c r="G412" s="41"/>
      <c r="H412" s="41"/>
      <c r="I412" s="238"/>
      <c r="J412" s="238"/>
      <c r="K412" s="41"/>
      <c r="L412" s="41"/>
      <c r="M412" s="45"/>
      <c r="N412" s="239"/>
      <c r="O412" s="240"/>
      <c r="P412" s="92"/>
      <c r="Q412" s="92"/>
      <c r="R412" s="92"/>
      <c r="S412" s="92"/>
      <c r="T412" s="92"/>
      <c r="U412" s="92"/>
      <c r="V412" s="92"/>
      <c r="W412" s="92"/>
      <c r="X412" s="93"/>
      <c r="Y412" s="39"/>
      <c r="Z412" s="39"/>
      <c r="AA412" s="39"/>
      <c r="AB412" s="39"/>
      <c r="AC412" s="39"/>
      <c r="AD412" s="39"/>
      <c r="AE412" s="39"/>
      <c r="AT412" s="18" t="s">
        <v>147</v>
      </c>
      <c r="AU412" s="18" t="s">
        <v>87</v>
      </c>
    </row>
    <row r="413" spans="1:51" s="13" customFormat="1" ht="12">
      <c r="A413" s="13"/>
      <c r="B413" s="244"/>
      <c r="C413" s="245"/>
      <c r="D413" s="236" t="s">
        <v>256</v>
      </c>
      <c r="E413" s="246" t="s">
        <v>1</v>
      </c>
      <c r="F413" s="247" t="s">
        <v>534</v>
      </c>
      <c r="G413" s="245"/>
      <c r="H413" s="248">
        <v>33.648</v>
      </c>
      <c r="I413" s="249"/>
      <c r="J413" s="249"/>
      <c r="K413" s="245"/>
      <c r="L413" s="245"/>
      <c r="M413" s="250"/>
      <c r="N413" s="251"/>
      <c r="O413" s="252"/>
      <c r="P413" s="252"/>
      <c r="Q413" s="252"/>
      <c r="R413" s="252"/>
      <c r="S413" s="252"/>
      <c r="T413" s="252"/>
      <c r="U413" s="252"/>
      <c r="V413" s="252"/>
      <c r="W413" s="252"/>
      <c r="X413" s="253"/>
      <c r="Y413" s="13"/>
      <c r="Z413" s="13"/>
      <c r="AA413" s="13"/>
      <c r="AB413" s="13"/>
      <c r="AC413" s="13"/>
      <c r="AD413" s="13"/>
      <c r="AE413" s="13"/>
      <c r="AT413" s="254" t="s">
        <v>256</v>
      </c>
      <c r="AU413" s="254" t="s">
        <v>87</v>
      </c>
      <c r="AV413" s="13" t="s">
        <v>87</v>
      </c>
      <c r="AW413" s="13" t="s">
        <v>5</v>
      </c>
      <c r="AX413" s="13" t="s">
        <v>85</v>
      </c>
      <c r="AY413" s="254" t="s">
        <v>138</v>
      </c>
    </row>
    <row r="414" spans="1:65" s="2" customFormat="1" ht="24.15" customHeight="1">
      <c r="A414" s="39"/>
      <c r="B414" s="40"/>
      <c r="C414" s="222" t="s">
        <v>535</v>
      </c>
      <c r="D414" s="222" t="s">
        <v>140</v>
      </c>
      <c r="E414" s="223" t="s">
        <v>536</v>
      </c>
      <c r="F414" s="224" t="s">
        <v>537</v>
      </c>
      <c r="G414" s="225" t="s">
        <v>203</v>
      </c>
      <c r="H414" s="226">
        <v>145.8</v>
      </c>
      <c r="I414" s="227"/>
      <c r="J414" s="227"/>
      <c r="K414" s="228">
        <f>ROUND(P414*H414,2)</f>
        <v>0</v>
      </c>
      <c r="L414" s="224" t="s">
        <v>144</v>
      </c>
      <c r="M414" s="45"/>
      <c r="N414" s="229" t="s">
        <v>1</v>
      </c>
      <c r="O414" s="230" t="s">
        <v>40</v>
      </c>
      <c r="P414" s="231">
        <f>I414+J414</f>
        <v>0</v>
      </c>
      <c r="Q414" s="231">
        <f>ROUND(I414*H414,2)</f>
        <v>0</v>
      </c>
      <c r="R414" s="231">
        <f>ROUND(J414*H414,2)</f>
        <v>0</v>
      </c>
      <c r="S414" s="92"/>
      <c r="T414" s="232">
        <f>S414*H414</f>
        <v>0</v>
      </c>
      <c r="U414" s="232">
        <v>0.14067</v>
      </c>
      <c r="V414" s="232">
        <f>U414*H414</f>
        <v>20.509686</v>
      </c>
      <c r="W414" s="232">
        <v>0</v>
      </c>
      <c r="X414" s="233">
        <f>W414*H414</f>
        <v>0</v>
      </c>
      <c r="Y414" s="39"/>
      <c r="Z414" s="39"/>
      <c r="AA414" s="39"/>
      <c r="AB414" s="39"/>
      <c r="AC414" s="39"/>
      <c r="AD414" s="39"/>
      <c r="AE414" s="39"/>
      <c r="AR414" s="234" t="s">
        <v>145</v>
      </c>
      <c r="AT414" s="234" t="s">
        <v>140</v>
      </c>
      <c r="AU414" s="234" t="s">
        <v>87</v>
      </c>
      <c r="AY414" s="18" t="s">
        <v>138</v>
      </c>
      <c r="BE414" s="235">
        <f>IF(O414="základní",K414,0)</f>
        <v>0</v>
      </c>
      <c r="BF414" s="235">
        <f>IF(O414="snížená",K414,0)</f>
        <v>0</v>
      </c>
      <c r="BG414" s="235">
        <f>IF(O414="zákl. přenesená",K414,0)</f>
        <v>0</v>
      </c>
      <c r="BH414" s="235">
        <f>IF(O414="sníž. přenesená",K414,0)</f>
        <v>0</v>
      </c>
      <c r="BI414" s="235">
        <f>IF(O414="nulová",K414,0)</f>
        <v>0</v>
      </c>
      <c r="BJ414" s="18" t="s">
        <v>85</v>
      </c>
      <c r="BK414" s="235">
        <f>ROUND(P414*H414,2)</f>
        <v>0</v>
      </c>
      <c r="BL414" s="18" t="s">
        <v>145</v>
      </c>
      <c r="BM414" s="234" t="s">
        <v>538</v>
      </c>
    </row>
    <row r="415" spans="1:47" s="2" customFormat="1" ht="12">
      <c r="A415" s="39"/>
      <c r="B415" s="40"/>
      <c r="C415" s="41"/>
      <c r="D415" s="236" t="s">
        <v>147</v>
      </c>
      <c r="E415" s="41"/>
      <c r="F415" s="237" t="s">
        <v>539</v>
      </c>
      <c r="G415" s="41"/>
      <c r="H415" s="41"/>
      <c r="I415" s="238"/>
      <c r="J415" s="238"/>
      <c r="K415" s="41"/>
      <c r="L415" s="41"/>
      <c r="M415" s="45"/>
      <c r="N415" s="239"/>
      <c r="O415" s="240"/>
      <c r="P415" s="92"/>
      <c r="Q415" s="92"/>
      <c r="R415" s="92"/>
      <c r="S415" s="92"/>
      <c r="T415" s="92"/>
      <c r="U415" s="92"/>
      <c r="V415" s="92"/>
      <c r="W415" s="92"/>
      <c r="X415" s="93"/>
      <c r="Y415" s="39"/>
      <c r="Z415" s="39"/>
      <c r="AA415" s="39"/>
      <c r="AB415" s="39"/>
      <c r="AC415" s="39"/>
      <c r="AD415" s="39"/>
      <c r="AE415" s="39"/>
      <c r="AT415" s="18" t="s">
        <v>147</v>
      </c>
      <c r="AU415" s="18" t="s">
        <v>87</v>
      </c>
    </row>
    <row r="416" spans="1:47" s="2" customFormat="1" ht="12">
      <c r="A416" s="39"/>
      <c r="B416" s="40"/>
      <c r="C416" s="41"/>
      <c r="D416" s="241" t="s">
        <v>149</v>
      </c>
      <c r="E416" s="41"/>
      <c r="F416" s="242" t="s">
        <v>540</v>
      </c>
      <c r="G416" s="41"/>
      <c r="H416" s="41"/>
      <c r="I416" s="238"/>
      <c r="J416" s="238"/>
      <c r="K416" s="41"/>
      <c r="L416" s="41"/>
      <c r="M416" s="45"/>
      <c r="N416" s="239"/>
      <c r="O416" s="240"/>
      <c r="P416" s="92"/>
      <c r="Q416" s="92"/>
      <c r="R416" s="92"/>
      <c r="S416" s="92"/>
      <c r="T416" s="92"/>
      <c r="U416" s="92"/>
      <c r="V416" s="92"/>
      <c r="W416" s="92"/>
      <c r="X416" s="93"/>
      <c r="Y416" s="39"/>
      <c r="Z416" s="39"/>
      <c r="AA416" s="39"/>
      <c r="AB416" s="39"/>
      <c r="AC416" s="39"/>
      <c r="AD416" s="39"/>
      <c r="AE416" s="39"/>
      <c r="AT416" s="18" t="s">
        <v>149</v>
      </c>
      <c r="AU416" s="18" t="s">
        <v>87</v>
      </c>
    </row>
    <row r="417" spans="1:47" s="2" customFormat="1" ht="12">
      <c r="A417" s="39"/>
      <c r="B417" s="40"/>
      <c r="C417" s="41"/>
      <c r="D417" s="236" t="s">
        <v>151</v>
      </c>
      <c r="E417" s="41"/>
      <c r="F417" s="243" t="s">
        <v>541</v>
      </c>
      <c r="G417" s="41"/>
      <c r="H417" s="41"/>
      <c r="I417" s="238"/>
      <c r="J417" s="238"/>
      <c r="K417" s="41"/>
      <c r="L417" s="41"/>
      <c r="M417" s="45"/>
      <c r="N417" s="239"/>
      <c r="O417" s="240"/>
      <c r="P417" s="92"/>
      <c r="Q417" s="92"/>
      <c r="R417" s="92"/>
      <c r="S417" s="92"/>
      <c r="T417" s="92"/>
      <c r="U417" s="92"/>
      <c r="V417" s="92"/>
      <c r="W417" s="92"/>
      <c r="X417" s="93"/>
      <c r="Y417" s="39"/>
      <c r="Z417" s="39"/>
      <c r="AA417" s="39"/>
      <c r="AB417" s="39"/>
      <c r="AC417" s="39"/>
      <c r="AD417" s="39"/>
      <c r="AE417" s="39"/>
      <c r="AT417" s="18" t="s">
        <v>151</v>
      </c>
      <c r="AU417" s="18" t="s">
        <v>87</v>
      </c>
    </row>
    <row r="418" spans="1:65" s="2" customFormat="1" ht="24.15" customHeight="1">
      <c r="A418" s="39"/>
      <c r="B418" s="40"/>
      <c r="C418" s="255" t="s">
        <v>542</v>
      </c>
      <c r="D418" s="255" t="s">
        <v>337</v>
      </c>
      <c r="E418" s="256" t="s">
        <v>543</v>
      </c>
      <c r="F418" s="257" t="s">
        <v>544</v>
      </c>
      <c r="G418" s="258" t="s">
        <v>203</v>
      </c>
      <c r="H418" s="259">
        <v>148.716</v>
      </c>
      <c r="I418" s="260"/>
      <c r="J418" s="261"/>
      <c r="K418" s="262">
        <f>ROUND(P418*H418,2)</f>
        <v>0</v>
      </c>
      <c r="L418" s="257" t="s">
        <v>144</v>
      </c>
      <c r="M418" s="263"/>
      <c r="N418" s="264" t="s">
        <v>1</v>
      </c>
      <c r="O418" s="230" t="s">
        <v>40</v>
      </c>
      <c r="P418" s="231">
        <f>I418+J418</f>
        <v>0</v>
      </c>
      <c r="Q418" s="231">
        <f>ROUND(I418*H418,2)</f>
        <v>0</v>
      </c>
      <c r="R418" s="231">
        <f>ROUND(J418*H418,2)</f>
        <v>0</v>
      </c>
      <c r="S418" s="92"/>
      <c r="T418" s="232">
        <f>S418*H418</f>
        <v>0</v>
      </c>
      <c r="U418" s="232">
        <v>0.104</v>
      </c>
      <c r="V418" s="232">
        <f>U418*H418</f>
        <v>15.466464</v>
      </c>
      <c r="W418" s="232">
        <v>0</v>
      </c>
      <c r="X418" s="233">
        <f>W418*H418</f>
        <v>0</v>
      </c>
      <c r="Y418" s="39"/>
      <c r="Z418" s="39"/>
      <c r="AA418" s="39"/>
      <c r="AB418" s="39"/>
      <c r="AC418" s="39"/>
      <c r="AD418" s="39"/>
      <c r="AE418" s="39"/>
      <c r="AR418" s="234" t="s">
        <v>194</v>
      </c>
      <c r="AT418" s="234" t="s">
        <v>337</v>
      </c>
      <c r="AU418" s="234" t="s">
        <v>87</v>
      </c>
      <c r="AY418" s="18" t="s">
        <v>138</v>
      </c>
      <c r="BE418" s="235">
        <f>IF(O418="základní",K418,0)</f>
        <v>0</v>
      </c>
      <c r="BF418" s="235">
        <f>IF(O418="snížená",K418,0)</f>
        <v>0</v>
      </c>
      <c r="BG418" s="235">
        <f>IF(O418="zákl. přenesená",K418,0)</f>
        <v>0</v>
      </c>
      <c r="BH418" s="235">
        <f>IF(O418="sníž. přenesená",K418,0)</f>
        <v>0</v>
      </c>
      <c r="BI418" s="235">
        <f>IF(O418="nulová",K418,0)</f>
        <v>0</v>
      </c>
      <c r="BJ418" s="18" t="s">
        <v>85</v>
      </c>
      <c r="BK418" s="235">
        <f>ROUND(P418*H418,2)</f>
        <v>0</v>
      </c>
      <c r="BL418" s="18" t="s">
        <v>145</v>
      </c>
      <c r="BM418" s="234" t="s">
        <v>545</v>
      </c>
    </row>
    <row r="419" spans="1:47" s="2" customFormat="1" ht="12">
      <c r="A419" s="39"/>
      <c r="B419" s="40"/>
      <c r="C419" s="41"/>
      <c r="D419" s="236" t="s">
        <v>147</v>
      </c>
      <c r="E419" s="41"/>
      <c r="F419" s="237" t="s">
        <v>544</v>
      </c>
      <c r="G419" s="41"/>
      <c r="H419" s="41"/>
      <c r="I419" s="238"/>
      <c r="J419" s="238"/>
      <c r="K419" s="41"/>
      <c r="L419" s="41"/>
      <c r="M419" s="45"/>
      <c r="N419" s="239"/>
      <c r="O419" s="240"/>
      <c r="P419" s="92"/>
      <c r="Q419" s="92"/>
      <c r="R419" s="92"/>
      <c r="S419" s="92"/>
      <c r="T419" s="92"/>
      <c r="U419" s="92"/>
      <c r="V419" s="92"/>
      <c r="W419" s="92"/>
      <c r="X419" s="93"/>
      <c r="Y419" s="39"/>
      <c r="Z419" s="39"/>
      <c r="AA419" s="39"/>
      <c r="AB419" s="39"/>
      <c r="AC419" s="39"/>
      <c r="AD419" s="39"/>
      <c r="AE419" s="39"/>
      <c r="AT419" s="18" t="s">
        <v>147</v>
      </c>
      <c r="AU419" s="18" t="s">
        <v>87</v>
      </c>
    </row>
    <row r="420" spans="1:51" s="13" customFormat="1" ht="12">
      <c r="A420" s="13"/>
      <c r="B420" s="244"/>
      <c r="C420" s="245"/>
      <c r="D420" s="236" t="s">
        <v>256</v>
      </c>
      <c r="E420" s="246" t="s">
        <v>1</v>
      </c>
      <c r="F420" s="247" t="s">
        <v>546</v>
      </c>
      <c r="G420" s="245"/>
      <c r="H420" s="248">
        <v>148.716</v>
      </c>
      <c r="I420" s="249"/>
      <c r="J420" s="249"/>
      <c r="K420" s="245"/>
      <c r="L420" s="245"/>
      <c r="M420" s="250"/>
      <c r="N420" s="251"/>
      <c r="O420" s="252"/>
      <c r="P420" s="252"/>
      <c r="Q420" s="252"/>
      <c r="R420" s="252"/>
      <c r="S420" s="252"/>
      <c r="T420" s="252"/>
      <c r="U420" s="252"/>
      <c r="V420" s="252"/>
      <c r="W420" s="252"/>
      <c r="X420" s="253"/>
      <c r="Y420" s="13"/>
      <c r="Z420" s="13"/>
      <c r="AA420" s="13"/>
      <c r="AB420" s="13"/>
      <c r="AC420" s="13"/>
      <c r="AD420" s="13"/>
      <c r="AE420" s="13"/>
      <c r="AT420" s="254" t="s">
        <v>256</v>
      </c>
      <c r="AU420" s="254" t="s">
        <v>87</v>
      </c>
      <c r="AV420" s="13" t="s">
        <v>87</v>
      </c>
      <c r="AW420" s="13" t="s">
        <v>5</v>
      </c>
      <c r="AX420" s="13" t="s">
        <v>85</v>
      </c>
      <c r="AY420" s="254" t="s">
        <v>138</v>
      </c>
    </row>
    <row r="421" spans="1:65" s="2" customFormat="1" ht="24.15" customHeight="1">
      <c r="A421" s="39"/>
      <c r="B421" s="40"/>
      <c r="C421" s="222" t="s">
        <v>547</v>
      </c>
      <c r="D421" s="222" t="s">
        <v>140</v>
      </c>
      <c r="E421" s="223" t="s">
        <v>548</v>
      </c>
      <c r="F421" s="224" t="s">
        <v>549</v>
      </c>
      <c r="G421" s="225" t="s">
        <v>203</v>
      </c>
      <c r="H421" s="226">
        <v>32.7</v>
      </c>
      <c r="I421" s="227"/>
      <c r="J421" s="227"/>
      <c r="K421" s="228">
        <f>ROUND(P421*H421,2)</f>
        <v>0</v>
      </c>
      <c r="L421" s="224" t="s">
        <v>144</v>
      </c>
      <c r="M421" s="45"/>
      <c r="N421" s="229" t="s">
        <v>1</v>
      </c>
      <c r="O421" s="230" t="s">
        <v>40</v>
      </c>
      <c r="P421" s="231">
        <f>I421+J421</f>
        <v>0</v>
      </c>
      <c r="Q421" s="231">
        <f>ROUND(I421*H421,2)</f>
        <v>0</v>
      </c>
      <c r="R421" s="231">
        <f>ROUND(J421*H421,2)</f>
        <v>0</v>
      </c>
      <c r="S421" s="92"/>
      <c r="T421" s="232">
        <f>S421*H421</f>
        <v>0</v>
      </c>
      <c r="U421" s="232">
        <v>0.10095</v>
      </c>
      <c r="V421" s="232">
        <f>U421*H421</f>
        <v>3.3010650000000004</v>
      </c>
      <c r="W421" s="232">
        <v>0</v>
      </c>
      <c r="X421" s="233">
        <f>W421*H421</f>
        <v>0</v>
      </c>
      <c r="Y421" s="39"/>
      <c r="Z421" s="39"/>
      <c r="AA421" s="39"/>
      <c r="AB421" s="39"/>
      <c r="AC421" s="39"/>
      <c r="AD421" s="39"/>
      <c r="AE421" s="39"/>
      <c r="AR421" s="234" t="s">
        <v>145</v>
      </c>
      <c r="AT421" s="234" t="s">
        <v>140</v>
      </c>
      <c r="AU421" s="234" t="s">
        <v>87</v>
      </c>
      <c r="AY421" s="18" t="s">
        <v>138</v>
      </c>
      <c r="BE421" s="235">
        <f>IF(O421="základní",K421,0)</f>
        <v>0</v>
      </c>
      <c r="BF421" s="235">
        <f>IF(O421="snížená",K421,0)</f>
        <v>0</v>
      </c>
      <c r="BG421" s="235">
        <f>IF(O421="zákl. přenesená",K421,0)</f>
        <v>0</v>
      </c>
      <c r="BH421" s="235">
        <f>IF(O421="sníž. přenesená",K421,0)</f>
        <v>0</v>
      </c>
      <c r="BI421" s="235">
        <f>IF(O421="nulová",K421,0)</f>
        <v>0</v>
      </c>
      <c r="BJ421" s="18" t="s">
        <v>85</v>
      </c>
      <c r="BK421" s="235">
        <f>ROUND(P421*H421,2)</f>
        <v>0</v>
      </c>
      <c r="BL421" s="18" t="s">
        <v>145</v>
      </c>
      <c r="BM421" s="234" t="s">
        <v>550</v>
      </c>
    </row>
    <row r="422" spans="1:47" s="2" customFormat="1" ht="12">
      <c r="A422" s="39"/>
      <c r="B422" s="40"/>
      <c r="C422" s="41"/>
      <c r="D422" s="236" t="s">
        <v>147</v>
      </c>
      <c r="E422" s="41"/>
      <c r="F422" s="237" t="s">
        <v>551</v>
      </c>
      <c r="G422" s="41"/>
      <c r="H422" s="41"/>
      <c r="I422" s="238"/>
      <c r="J422" s="238"/>
      <c r="K422" s="41"/>
      <c r="L422" s="41"/>
      <c r="M422" s="45"/>
      <c r="N422" s="239"/>
      <c r="O422" s="240"/>
      <c r="P422" s="92"/>
      <c r="Q422" s="92"/>
      <c r="R422" s="92"/>
      <c r="S422" s="92"/>
      <c r="T422" s="92"/>
      <c r="U422" s="92"/>
      <c r="V422" s="92"/>
      <c r="W422" s="92"/>
      <c r="X422" s="93"/>
      <c r="Y422" s="39"/>
      <c r="Z422" s="39"/>
      <c r="AA422" s="39"/>
      <c r="AB422" s="39"/>
      <c r="AC422" s="39"/>
      <c r="AD422" s="39"/>
      <c r="AE422" s="39"/>
      <c r="AT422" s="18" t="s">
        <v>147</v>
      </c>
      <c r="AU422" s="18" t="s">
        <v>87</v>
      </c>
    </row>
    <row r="423" spans="1:47" s="2" customFormat="1" ht="12">
      <c r="A423" s="39"/>
      <c r="B423" s="40"/>
      <c r="C423" s="41"/>
      <c r="D423" s="241" t="s">
        <v>149</v>
      </c>
      <c r="E423" s="41"/>
      <c r="F423" s="242" t="s">
        <v>552</v>
      </c>
      <c r="G423" s="41"/>
      <c r="H423" s="41"/>
      <c r="I423" s="238"/>
      <c r="J423" s="238"/>
      <c r="K423" s="41"/>
      <c r="L423" s="41"/>
      <c r="M423" s="45"/>
      <c r="N423" s="239"/>
      <c r="O423" s="240"/>
      <c r="P423" s="92"/>
      <c r="Q423" s="92"/>
      <c r="R423" s="92"/>
      <c r="S423" s="92"/>
      <c r="T423" s="92"/>
      <c r="U423" s="92"/>
      <c r="V423" s="92"/>
      <c r="W423" s="92"/>
      <c r="X423" s="93"/>
      <c r="Y423" s="39"/>
      <c r="Z423" s="39"/>
      <c r="AA423" s="39"/>
      <c r="AB423" s="39"/>
      <c r="AC423" s="39"/>
      <c r="AD423" s="39"/>
      <c r="AE423" s="39"/>
      <c r="AT423" s="18" t="s">
        <v>149</v>
      </c>
      <c r="AU423" s="18" t="s">
        <v>87</v>
      </c>
    </row>
    <row r="424" spans="1:47" s="2" customFormat="1" ht="12">
      <c r="A424" s="39"/>
      <c r="B424" s="40"/>
      <c r="C424" s="41"/>
      <c r="D424" s="236" t="s">
        <v>151</v>
      </c>
      <c r="E424" s="41"/>
      <c r="F424" s="243" t="s">
        <v>553</v>
      </c>
      <c r="G424" s="41"/>
      <c r="H424" s="41"/>
      <c r="I424" s="238"/>
      <c r="J424" s="238"/>
      <c r="K424" s="41"/>
      <c r="L424" s="41"/>
      <c r="M424" s="45"/>
      <c r="N424" s="239"/>
      <c r="O424" s="240"/>
      <c r="P424" s="92"/>
      <c r="Q424" s="92"/>
      <c r="R424" s="92"/>
      <c r="S424" s="92"/>
      <c r="T424" s="92"/>
      <c r="U424" s="92"/>
      <c r="V424" s="92"/>
      <c r="W424" s="92"/>
      <c r="X424" s="93"/>
      <c r="Y424" s="39"/>
      <c r="Z424" s="39"/>
      <c r="AA424" s="39"/>
      <c r="AB424" s="39"/>
      <c r="AC424" s="39"/>
      <c r="AD424" s="39"/>
      <c r="AE424" s="39"/>
      <c r="AT424" s="18" t="s">
        <v>151</v>
      </c>
      <c r="AU424" s="18" t="s">
        <v>87</v>
      </c>
    </row>
    <row r="425" spans="1:65" s="2" customFormat="1" ht="12">
      <c r="A425" s="39"/>
      <c r="B425" s="40"/>
      <c r="C425" s="255" t="s">
        <v>554</v>
      </c>
      <c r="D425" s="255" t="s">
        <v>337</v>
      </c>
      <c r="E425" s="256" t="s">
        <v>555</v>
      </c>
      <c r="F425" s="257" t="s">
        <v>556</v>
      </c>
      <c r="G425" s="258" t="s">
        <v>203</v>
      </c>
      <c r="H425" s="259">
        <v>33.354</v>
      </c>
      <c r="I425" s="260"/>
      <c r="J425" s="261"/>
      <c r="K425" s="262">
        <f>ROUND(P425*H425,2)</f>
        <v>0</v>
      </c>
      <c r="L425" s="257" t="s">
        <v>144</v>
      </c>
      <c r="M425" s="263"/>
      <c r="N425" s="264" t="s">
        <v>1</v>
      </c>
      <c r="O425" s="230" t="s">
        <v>40</v>
      </c>
      <c r="P425" s="231">
        <f>I425+J425</f>
        <v>0</v>
      </c>
      <c r="Q425" s="231">
        <f>ROUND(I425*H425,2)</f>
        <v>0</v>
      </c>
      <c r="R425" s="231">
        <f>ROUND(J425*H425,2)</f>
        <v>0</v>
      </c>
      <c r="S425" s="92"/>
      <c r="T425" s="232">
        <f>S425*H425</f>
        <v>0</v>
      </c>
      <c r="U425" s="232">
        <v>0.022</v>
      </c>
      <c r="V425" s="232">
        <f>U425*H425</f>
        <v>0.7337879999999999</v>
      </c>
      <c r="W425" s="232">
        <v>0</v>
      </c>
      <c r="X425" s="233">
        <f>W425*H425</f>
        <v>0</v>
      </c>
      <c r="Y425" s="39"/>
      <c r="Z425" s="39"/>
      <c r="AA425" s="39"/>
      <c r="AB425" s="39"/>
      <c r="AC425" s="39"/>
      <c r="AD425" s="39"/>
      <c r="AE425" s="39"/>
      <c r="AR425" s="234" t="s">
        <v>194</v>
      </c>
      <c r="AT425" s="234" t="s">
        <v>337</v>
      </c>
      <c r="AU425" s="234" t="s">
        <v>87</v>
      </c>
      <c r="AY425" s="18" t="s">
        <v>138</v>
      </c>
      <c r="BE425" s="235">
        <f>IF(O425="základní",K425,0)</f>
        <v>0</v>
      </c>
      <c r="BF425" s="235">
        <f>IF(O425="snížená",K425,0)</f>
        <v>0</v>
      </c>
      <c r="BG425" s="235">
        <f>IF(O425="zákl. přenesená",K425,0)</f>
        <v>0</v>
      </c>
      <c r="BH425" s="235">
        <f>IF(O425="sníž. přenesená",K425,0)</f>
        <v>0</v>
      </c>
      <c r="BI425" s="235">
        <f>IF(O425="nulová",K425,0)</f>
        <v>0</v>
      </c>
      <c r="BJ425" s="18" t="s">
        <v>85</v>
      </c>
      <c r="BK425" s="235">
        <f>ROUND(P425*H425,2)</f>
        <v>0</v>
      </c>
      <c r="BL425" s="18" t="s">
        <v>145</v>
      </c>
      <c r="BM425" s="234" t="s">
        <v>557</v>
      </c>
    </row>
    <row r="426" spans="1:47" s="2" customFormat="1" ht="12">
      <c r="A426" s="39"/>
      <c r="B426" s="40"/>
      <c r="C426" s="41"/>
      <c r="D426" s="236" t="s">
        <v>147</v>
      </c>
      <c r="E426" s="41"/>
      <c r="F426" s="237" t="s">
        <v>556</v>
      </c>
      <c r="G426" s="41"/>
      <c r="H426" s="41"/>
      <c r="I426" s="238"/>
      <c r="J426" s="238"/>
      <c r="K426" s="41"/>
      <c r="L426" s="41"/>
      <c r="M426" s="45"/>
      <c r="N426" s="239"/>
      <c r="O426" s="240"/>
      <c r="P426" s="92"/>
      <c r="Q426" s="92"/>
      <c r="R426" s="92"/>
      <c r="S426" s="92"/>
      <c r="T426" s="92"/>
      <c r="U426" s="92"/>
      <c r="V426" s="92"/>
      <c r="W426" s="92"/>
      <c r="X426" s="93"/>
      <c r="Y426" s="39"/>
      <c r="Z426" s="39"/>
      <c r="AA426" s="39"/>
      <c r="AB426" s="39"/>
      <c r="AC426" s="39"/>
      <c r="AD426" s="39"/>
      <c r="AE426" s="39"/>
      <c r="AT426" s="18" t="s">
        <v>147</v>
      </c>
      <c r="AU426" s="18" t="s">
        <v>87</v>
      </c>
    </row>
    <row r="427" spans="1:51" s="13" customFormat="1" ht="12">
      <c r="A427" s="13"/>
      <c r="B427" s="244"/>
      <c r="C427" s="245"/>
      <c r="D427" s="236" t="s">
        <v>256</v>
      </c>
      <c r="E427" s="246" t="s">
        <v>1</v>
      </c>
      <c r="F427" s="247" t="s">
        <v>558</v>
      </c>
      <c r="G427" s="245"/>
      <c r="H427" s="248">
        <v>33.354</v>
      </c>
      <c r="I427" s="249"/>
      <c r="J427" s="249"/>
      <c r="K427" s="245"/>
      <c r="L427" s="245"/>
      <c r="M427" s="250"/>
      <c r="N427" s="251"/>
      <c r="O427" s="252"/>
      <c r="P427" s="252"/>
      <c r="Q427" s="252"/>
      <c r="R427" s="252"/>
      <c r="S427" s="252"/>
      <c r="T427" s="252"/>
      <c r="U427" s="252"/>
      <c r="V427" s="252"/>
      <c r="W427" s="252"/>
      <c r="X427" s="253"/>
      <c r="Y427" s="13"/>
      <c r="Z427" s="13"/>
      <c r="AA427" s="13"/>
      <c r="AB427" s="13"/>
      <c r="AC427" s="13"/>
      <c r="AD427" s="13"/>
      <c r="AE427" s="13"/>
      <c r="AT427" s="254" t="s">
        <v>256</v>
      </c>
      <c r="AU427" s="254" t="s">
        <v>87</v>
      </c>
      <c r="AV427" s="13" t="s">
        <v>87</v>
      </c>
      <c r="AW427" s="13" t="s">
        <v>5</v>
      </c>
      <c r="AX427" s="13" t="s">
        <v>85</v>
      </c>
      <c r="AY427" s="254" t="s">
        <v>138</v>
      </c>
    </row>
    <row r="428" spans="1:65" s="2" customFormat="1" ht="24.15" customHeight="1">
      <c r="A428" s="39"/>
      <c r="B428" s="40"/>
      <c r="C428" s="222" t="s">
        <v>559</v>
      </c>
      <c r="D428" s="222" t="s">
        <v>140</v>
      </c>
      <c r="E428" s="223" t="s">
        <v>560</v>
      </c>
      <c r="F428" s="224" t="s">
        <v>561</v>
      </c>
      <c r="G428" s="225" t="s">
        <v>223</v>
      </c>
      <c r="H428" s="226">
        <v>5.73</v>
      </c>
      <c r="I428" s="227"/>
      <c r="J428" s="227"/>
      <c r="K428" s="228">
        <f>ROUND(P428*H428,2)</f>
        <v>0</v>
      </c>
      <c r="L428" s="224" t="s">
        <v>144</v>
      </c>
      <c r="M428" s="45"/>
      <c r="N428" s="229" t="s">
        <v>1</v>
      </c>
      <c r="O428" s="230" t="s">
        <v>40</v>
      </c>
      <c r="P428" s="231">
        <f>I428+J428</f>
        <v>0</v>
      </c>
      <c r="Q428" s="231">
        <f>ROUND(I428*H428,2)</f>
        <v>0</v>
      </c>
      <c r="R428" s="231">
        <f>ROUND(J428*H428,2)</f>
        <v>0</v>
      </c>
      <c r="S428" s="92"/>
      <c r="T428" s="232">
        <f>S428*H428</f>
        <v>0</v>
      </c>
      <c r="U428" s="232">
        <v>2.25634</v>
      </c>
      <c r="V428" s="232">
        <f>U428*H428</f>
        <v>12.9288282</v>
      </c>
      <c r="W428" s="232">
        <v>0</v>
      </c>
      <c r="X428" s="233">
        <f>W428*H428</f>
        <v>0</v>
      </c>
      <c r="Y428" s="39"/>
      <c r="Z428" s="39"/>
      <c r="AA428" s="39"/>
      <c r="AB428" s="39"/>
      <c r="AC428" s="39"/>
      <c r="AD428" s="39"/>
      <c r="AE428" s="39"/>
      <c r="AR428" s="234" t="s">
        <v>145</v>
      </c>
      <c r="AT428" s="234" t="s">
        <v>140</v>
      </c>
      <c r="AU428" s="234" t="s">
        <v>87</v>
      </c>
      <c r="AY428" s="18" t="s">
        <v>138</v>
      </c>
      <c r="BE428" s="235">
        <f>IF(O428="základní",K428,0)</f>
        <v>0</v>
      </c>
      <c r="BF428" s="235">
        <f>IF(O428="snížená",K428,0)</f>
        <v>0</v>
      </c>
      <c r="BG428" s="235">
        <f>IF(O428="zákl. přenesená",K428,0)</f>
        <v>0</v>
      </c>
      <c r="BH428" s="235">
        <f>IF(O428="sníž. přenesená",K428,0)</f>
        <v>0</v>
      </c>
      <c r="BI428" s="235">
        <f>IF(O428="nulová",K428,0)</f>
        <v>0</v>
      </c>
      <c r="BJ428" s="18" t="s">
        <v>85</v>
      </c>
      <c r="BK428" s="235">
        <f>ROUND(P428*H428,2)</f>
        <v>0</v>
      </c>
      <c r="BL428" s="18" t="s">
        <v>145</v>
      </c>
      <c r="BM428" s="234" t="s">
        <v>562</v>
      </c>
    </row>
    <row r="429" spans="1:47" s="2" customFormat="1" ht="12">
      <c r="A429" s="39"/>
      <c r="B429" s="40"/>
      <c r="C429" s="41"/>
      <c r="D429" s="236" t="s">
        <v>147</v>
      </c>
      <c r="E429" s="41"/>
      <c r="F429" s="237" t="s">
        <v>563</v>
      </c>
      <c r="G429" s="41"/>
      <c r="H429" s="41"/>
      <c r="I429" s="238"/>
      <c r="J429" s="238"/>
      <c r="K429" s="41"/>
      <c r="L429" s="41"/>
      <c r="M429" s="45"/>
      <c r="N429" s="239"/>
      <c r="O429" s="240"/>
      <c r="P429" s="92"/>
      <c r="Q429" s="92"/>
      <c r="R429" s="92"/>
      <c r="S429" s="92"/>
      <c r="T429" s="92"/>
      <c r="U429" s="92"/>
      <c r="V429" s="92"/>
      <c r="W429" s="92"/>
      <c r="X429" s="93"/>
      <c r="Y429" s="39"/>
      <c r="Z429" s="39"/>
      <c r="AA429" s="39"/>
      <c r="AB429" s="39"/>
      <c r="AC429" s="39"/>
      <c r="AD429" s="39"/>
      <c r="AE429" s="39"/>
      <c r="AT429" s="18" t="s">
        <v>147</v>
      </c>
      <c r="AU429" s="18" t="s">
        <v>87</v>
      </c>
    </row>
    <row r="430" spans="1:47" s="2" customFormat="1" ht="12">
      <c r="A430" s="39"/>
      <c r="B430" s="40"/>
      <c r="C430" s="41"/>
      <c r="D430" s="241" t="s">
        <v>149</v>
      </c>
      <c r="E430" s="41"/>
      <c r="F430" s="242" t="s">
        <v>564</v>
      </c>
      <c r="G430" s="41"/>
      <c r="H430" s="41"/>
      <c r="I430" s="238"/>
      <c r="J430" s="238"/>
      <c r="K430" s="41"/>
      <c r="L430" s="41"/>
      <c r="M430" s="45"/>
      <c r="N430" s="239"/>
      <c r="O430" s="240"/>
      <c r="P430" s="92"/>
      <c r="Q430" s="92"/>
      <c r="R430" s="92"/>
      <c r="S430" s="92"/>
      <c r="T430" s="92"/>
      <c r="U430" s="92"/>
      <c r="V430" s="92"/>
      <c r="W430" s="92"/>
      <c r="X430" s="93"/>
      <c r="Y430" s="39"/>
      <c r="Z430" s="39"/>
      <c r="AA430" s="39"/>
      <c r="AB430" s="39"/>
      <c r="AC430" s="39"/>
      <c r="AD430" s="39"/>
      <c r="AE430" s="39"/>
      <c r="AT430" s="18" t="s">
        <v>149</v>
      </c>
      <c r="AU430" s="18" t="s">
        <v>87</v>
      </c>
    </row>
    <row r="431" spans="1:47" s="2" customFormat="1" ht="12">
      <c r="A431" s="39"/>
      <c r="B431" s="40"/>
      <c r="C431" s="41"/>
      <c r="D431" s="236" t="s">
        <v>153</v>
      </c>
      <c r="E431" s="41"/>
      <c r="F431" s="243" t="s">
        <v>565</v>
      </c>
      <c r="G431" s="41"/>
      <c r="H431" s="41"/>
      <c r="I431" s="238"/>
      <c r="J431" s="238"/>
      <c r="K431" s="41"/>
      <c r="L431" s="41"/>
      <c r="M431" s="45"/>
      <c r="N431" s="239"/>
      <c r="O431" s="240"/>
      <c r="P431" s="92"/>
      <c r="Q431" s="92"/>
      <c r="R431" s="92"/>
      <c r="S431" s="92"/>
      <c r="T431" s="92"/>
      <c r="U431" s="92"/>
      <c r="V431" s="92"/>
      <c r="W431" s="92"/>
      <c r="X431" s="93"/>
      <c r="Y431" s="39"/>
      <c r="Z431" s="39"/>
      <c r="AA431" s="39"/>
      <c r="AB431" s="39"/>
      <c r="AC431" s="39"/>
      <c r="AD431" s="39"/>
      <c r="AE431" s="39"/>
      <c r="AT431" s="18" t="s">
        <v>153</v>
      </c>
      <c r="AU431" s="18" t="s">
        <v>87</v>
      </c>
    </row>
    <row r="432" spans="1:65" s="2" customFormat="1" ht="24.15" customHeight="1">
      <c r="A432" s="39"/>
      <c r="B432" s="40"/>
      <c r="C432" s="222" t="s">
        <v>566</v>
      </c>
      <c r="D432" s="222" t="s">
        <v>140</v>
      </c>
      <c r="E432" s="223" t="s">
        <v>567</v>
      </c>
      <c r="F432" s="224" t="s">
        <v>568</v>
      </c>
      <c r="G432" s="225" t="s">
        <v>203</v>
      </c>
      <c r="H432" s="226">
        <v>164.1</v>
      </c>
      <c r="I432" s="227"/>
      <c r="J432" s="227"/>
      <c r="K432" s="228">
        <f>ROUND(P432*H432,2)</f>
        <v>0</v>
      </c>
      <c r="L432" s="224" t="s">
        <v>144</v>
      </c>
      <c r="M432" s="45"/>
      <c r="N432" s="229" t="s">
        <v>1</v>
      </c>
      <c r="O432" s="230" t="s">
        <v>40</v>
      </c>
      <c r="P432" s="231">
        <f>I432+J432</f>
        <v>0</v>
      </c>
      <c r="Q432" s="231">
        <f>ROUND(I432*H432,2)</f>
        <v>0</v>
      </c>
      <c r="R432" s="231">
        <f>ROUND(J432*H432,2)</f>
        <v>0</v>
      </c>
      <c r="S432" s="92"/>
      <c r="T432" s="232">
        <f>S432*H432</f>
        <v>0</v>
      </c>
      <c r="U432" s="232">
        <v>0</v>
      </c>
      <c r="V432" s="232">
        <f>U432*H432</f>
        <v>0</v>
      </c>
      <c r="W432" s="232">
        <v>0</v>
      </c>
      <c r="X432" s="233">
        <f>W432*H432</f>
        <v>0</v>
      </c>
      <c r="Y432" s="39"/>
      <c r="Z432" s="39"/>
      <c r="AA432" s="39"/>
      <c r="AB432" s="39"/>
      <c r="AC432" s="39"/>
      <c r="AD432" s="39"/>
      <c r="AE432" s="39"/>
      <c r="AR432" s="234" t="s">
        <v>145</v>
      </c>
      <c r="AT432" s="234" t="s">
        <v>140</v>
      </c>
      <c r="AU432" s="234" t="s">
        <v>87</v>
      </c>
      <c r="AY432" s="18" t="s">
        <v>138</v>
      </c>
      <c r="BE432" s="235">
        <f>IF(O432="základní",K432,0)</f>
        <v>0</v>
      </c>
      <c r="BF432" s="235">
        <f>IF(O432="snížená",K432,0)</f>
        <v>0</v>
      </c>
      <c r="BG432" s="235">
        <f>IF(O432="zákl. přenesená",K432,0)</f>
        <v>0</v>
      </c>
      <c r="BH432" s="235">
        <f>IF(O432="sníž. přenesená",K432,0)</f>
        <v>0</v>
      </c>
      <c r="BI432" s="235">
        <f>IF(O432="nulová",K432,0)</f>
        <v>0</v>
      </c>
      <c r="BJ432" s="18" t="s">
        <v>85</v>
      </c>
      <c r="BK432" s="235">
        <f>ROUND(P432*H432,2)</f>
        <v>0</v>
      </c>
      <c r="BL432" s="18" t="s">
        <v>145</v>
      </c>
      <c r="BM432" s="234" t="s">
        <v>569</v>
      </c>
    </row>
    <row r="433" spans="1:47" s="2" customFormat="1" ht="12">
      <c r="A433" s="39"/>
      <c r="B433" s="40"/>
      <c r="C433" s="41"/>
      <c r="D433" s="236" t="s">
        <v>147</v>
      </c>
      <c r="E433" s="41"/>
      <c r="F433" s="237" t="s">
        <v>570</v>
      </c>
      <c r="G433" s="41"/>
      <c r="H433" s="41"/>
      <c r="I433" s="238"/>
      <c r="J433" s="238"/>
      <c r="K433" s="41"/>
      <c r="L433" s="41"/>
      <c r="M433" s="45"/>
      <c r="N433" s="239"/>
      <c r="O433" s="240"/>
      <c r="P433" s="92"/>
      <c r="Q433" s="92"/>
      <c r="R433" s="92"/>
      <c r="S433" s="92"/>
      <c r="T433" s="92"/>
      <c r="U433" s="92"/>
      <c r="V433" s="92"/>
      <c r="W433" s="92"/>
      <c r="X433" s="93"/>
      <c r="Y433" s="39"/>
      <c r="Z433" s="39"/>
      <c r="AA433" s="39"/>
      <c r="AB433" s="39"/>
      <c r="AC433" s="39"/>
      <c r="AD433" s="39"/>
      <c r="AE433" s="39"/>
      <c r="AT433" s="18" t="s">
        <v>147</v>
      </c>
      <c r="AU433" s="18" t="s">
        <v>87</v>
      </c>
    </row>
    <row r="434" spans="1:47" s="2" customFormat="1" ht="12">
      <c r="A434" s="39"/>
      <c r="B434" s="40"/>
      <c r="C434" s="41"/>
      <c r="D434" s="241" t="s">
        <v>149</v>
      </c>
      <c r="E434" s="41"/>
      <c r="F434" s="242" t="s">
        <v>571</v>
      </c>
      <c r="G434" s="41"/>
      <c r="H434" s="41"/>
      <c r="I434" s="238"/>
      <c r="J434" s="238"/>
      <c r="K434" s="41"/>
      <c r="L434" s="41"/>
      <c r="M434" s="45"/>
      <c r="N434" s="239"/>
      <c r="O434" s="240"/>
      <c r="P434" s="92"/>
      <c r="Q434" s="92"/>
      <c r="R434" s="92"/>
      <c r="S434" s="92"/>
      <c r="T434" s="92"/>
      <c r="U434" s="92"/>
      <c r="V434" s="92"/>
      <c r="W434" s="92"/>
      <c r="X434" s="93"/>
      <c r="Y434" s="39"/>
      <c r="Z434" s="39"/>
      <c r="AA434" s="39"/>
      <c r="AB434" s="39"/>
      <c r="AC434" s="39"/>
      <c r="AD434" s="39"/>
      <c r="AE434" s="39"/>
      <c r="AT434" s="18" t="s">
        <v>149</v>
      </c>
      <c r="AU434" s="18" t="s">
        <v>87</v>
      </c>
    </row>
    <row r="435" spans="1:47" s="2" customFormat="1" ht="12">
      <c r="A435" s="39"/>
      <c r="B435" s="40"/>
      <c r="C435" s="41"/>
      <c r="D435" s="236" t="s">
        <v>151</v>
      </c>
      <c r="E435" s="41"/>
      <c r="F435" s="243" t="s">
        <v>572</v>
      </c>
      <c r="G435" s="41"/>
      <c r="H435" s="41"/>
      <c r="I435" s="238"/>
      <c r="J435" s="238"/>
      <c r="K435" s="41"/>
      <c r="L435" s="41"/>
      <c r="M435" s="45"/>
      <c r="N435" s="239"/>
      <c r="O435" s="240"/>
      <c r="P435" s="92"/>
      <c r="Q435" s="92"/>
      <c r="R435" s="92"/>
      <c r="S435" s="92"/>
      <c r="T435" s="92"/>
      <c r="U435" s="92"/>
      <c r="V435" s="92"/>
      <c r="W435" s="92"/>
      <c r="X435" s="93"/>
      <c r="Y435" s="39"/>
      <c r="Z435" s="39"/>
      <c r="AA435" s="39"/>
      <c r="AB435" s="39"/>
      <c r="AC435" s="39"/>
      <c r="AD435" s="39"/>
      <c r="AE435" s="39"/>
      <c r="AT435" s="18" t="s">
        <v>151</v>
      </c>
      <c r="AU435" s="18" t="s">
        <v>87</v>
      </c>
    </row>
    <row r="436" spans="1:65" s="2" customFormat="1" ht="33" customHeight="1">
      <c r="A436" s="39"/>
      <c r="B436" s="40"/>
      <c r="C436" s="222" t="s">
        <v>573</v>
      </c>
      <c r="D436" s="222" t="s">
        <v>140</v>
      </c>
      <c r="E436" s="223" t="s">
        <v>574</v>
      </c>
      <c r="F436" s="224" t="s">
        <v>575</v>
      </c>
      <c r="G436" s="225" t="s">
        <v>203</v>
      </c>
      <c r="H436" s="226">
        <v>164.1</v>
      </c>
      <c r="I436" s="227"/>
      <c r="J436" s="227"/>
      <c r="K436" s="228">
        <f>ROUND(P436*H436,2)</f>
        <v>0</v>
      </c>
      <c r="L436" s="224" t="s">
        <v>144</v>
      </c>
      <c r="M436" s="45"/>
      <c r="N436" s="229" t="s">
        <v>1</v>
      </c>
      <c r="O436" s="230" t="s">
        <v>40</v>
      </c>
      <c r="P436" s="231">
        <f>I436+J436</f>
        <v>0</v>
      </c>
      <c r="Q436" s="231">
        <f>ROUND(I436*H436,2)</f>
        <v>0</v>
      </c>
      <c r="R436" s="231">
        <f>ROUND(J436*H436,2)</f>
        <v>0</v>
      </c>
      <c r="S436" s="92"/>
      <c r="T436" s="232">
        <f>S436*H436</f>
        <v>0</v>
      </c>
      <c r="U436" s="232">
        <v>0.00061</v>
      </c>
      <c r="V436" s="232">
        <f>U436*H436</f>
        <v>0.100101</v>
      </c>
      <c r="W436" s="232">
        <v>0</v>
      </c>
      <c r="X436" s="233">
        <f>W436*H436</f>
        <v>0</v>
      </c>
      <c r="Y436" s="39"/>
      <c r="Z436" s="39"/>
      <c r="AA436" s="39"/>
      <c r="AB436" s="39"/>
      <c r="AC436" s="39"/>
      <c r="AD436" s="39"/>
      <c r="AE436" s="39"/>
      <c r="AR436" s="234" t="s">
        <v>145</v>
      </c>
      <c r="AT436" s="234" t="s">
        <v>140</v>
      </c>
      <c r="AU436" s="234" t="s">
        <v>87</v>
      </c>
      <c r="AY436" s="18" t="s">
        <v>138</v>
      </c>
      <c r="BE436" s="235">
        <f>IF(O436="základní",K436,0)</f>
        <v>0</v>
      </c>
      <c r="BF436" s="235">
        <f>IF(O436="snížená",K436,0)</f>
        <v>0</v>
      </c>
      <c r="BG436" s="235">
        <f>IF(O436="zákl. přenesená",K436,0)</f>
        <v>0</v>
      </c>
      <c r="BH436" s="235">
        <f>IF(O436="sníž. přenesená",K436,0)</f>
        <v>0</v>
      </c>
      <c r="BI436" s="235">
        <f>IF(O436="nulová",K436,0)</f>
        <v>0</v>
      </c>
      <c r="BJ436" s="18" t="s">
        <v>85</v>
      </c>
      <c r="BK436" s="235">
        <f>ROUND(P436*H436,2)</f>
        <v>0</v>
      </c>
      <c r="BL436" s="18" t="s">
        <v>145</v>
      </c>
      <c r="BM436" s="234" t="s">
        <v>576</v>
      </c>
    </row>
    <row r="437" spans="1:47" s="2" customFormat="1" ht="12">
      <c r="A437" s="39"/>
      <c r="B437" s="40"/>
      <c r="C437" s="41"/>
      <c r="D437" s="236" t="s">
        <v>147</v>
      </c>
      <c r="E437" s="41"/>
      <c r="F437" s="237" t="s">
        <v>577</v>
      </c>
      <c r="G437" s="41"/>
      <c r="H437" s="41"/>
      <c r="I437" s="238"/>
      <c r="J437" s="238"/>
      <c r="K437" s="41"/>
      <c r="L437" s="41"/>
      <c r="M437" s="45"/>
      <c r="N437" s="239"/>
      <c r="O437" s="240"/>
      <c r="P437" s="92"/>
      <c r="Q437" s="92"/>
      <c r="R437" s="92"/>
      <c r="S437" s="92"/>
      <c r="T437" s="92"/>
      <c r="U437" s="92"/>
      <c r="V437" s="92"/>
      <c r="W437" s="92"/>
      <c r="X437" s="93"/>
      <c r="Y437" s="39"/>
      <c r="Z437" s="39"/>
      <c r="AA437" s="39"/>
      <c r="AB437" s="39"/>
      <c r="AC437" s="39"/>
      <c r="AD437" s="39"/>
      <c r="AE437" s="39"/>
      <c r="AT437" s="18" t="s">
        <v>147</v>
      </c>
      <c r="AU437" s="18" t="s">
        <v>87</v>
      </c>
    </row>
    <row r="438" spans="1:47" s="2" customFormat="1" ht="12">
      <c r="A438" s="39"/>
      <c r="B438" s="40"/>
      <c r="C438" s="41"/>
      <c r="D438" s="241" t="s">
        <v>149</v>
      </c>
      <c r="E438" s="41"/>
      <c r="F438" s="242" t="s">
        <v>578</v>
      </c>
      <c r="G438" s="41"/>
      <c r="H438" s="41"/>
      <c r="I438" s="238"/>
      <c r="J438" s="238"/>
      <c r="K438" s="41"/>
      <c r="L438" s="41"/>
      <c r="M438" s="45"/>
      <c r="N438" s="239"/>
      <c r="O438" s="240"/>
      <c r="P438" s="92"/>
      <c r="Q438" s="92"/>
      <c r="R438" s="92"/>
      <c r="S438" s="92"/>
      <c r="T438" s="92"/>
      <c r="U438" s="92"/>
      <c r="V438" s="92"/>
      <c r="W438" s="92"/>
      <c r="X438" s="93"/>
      <c r="Y438" s="39"/>
      <c r="Z438" s="39"/>
      <c r="AA438" s="39"/>
      <c r="AB438" s="39"/>
      <c r="AC438" s="39"/>
      <c r="AD438" s="39"/>
      <c r="AE438" s="39"/>
      <c r="AT438" s="18" t="s">
        <v>149</v>
      </c>
      <c r="AU438" s="18" t="s">
        <v>87</v>
      </c>
    </row>
    <row r="439" spans="1:47" s="2" customFormat="1" ht="12">
      <c r="A439" s="39"/>
      <c r="B439" s="40"/>
      <c r="C439" s="41"/>
      <c r="D439" s="236" t="s">
        <v>151</v>
      </c>
      <c r="E439" s="41"/>
      <c r="F439" s="243" t="s">
        <v>579</v>
      </c>
      <c r="G439" s="41"/>
      <c r="H439" s="41"/>
      <c r="I439" s="238"/>
      <c r="J439" s="238"/>
      <c r="K439" s="41"/>
      <c r="L439" s="41"/>
      <c r="M439" s="45"/>
      <c r="N439" s="239"/>
      <c r="O439" s="240"/>
      <c r="P439" s="92"/>
      <c r="Q439" s="92"/>
      <c r="R439" s="92"/>
      <c r="S439" s="92"/>
      <c r="T439" s="92"/>
      <c r="U439" s="92"/>
      <c r="V439" s="92"/>
      <c r="W439" s="92"/>
      <c r="X439" s="93"/>
      <c r="Y439" s="39"/>
      <c r="Z439" s="39"/>
      <c r="AA439" s="39"/>
      <c r="AB439" s="39"/>
      <c r="AC439" s="39"/>
      <c r="AD439" s="39"/>
      <c r="AE439" s="39"/>
      <c r="AT439" s="18" t="s">
        <v>151</v>
      </c>
      <c r="AU439" s="18" t="s">
        <v>87</v>
      </c>
    </row>
    <row r="440" spans="1:65" s="2" customFormat="1" ht="24.15" customHeight="1">
      <c r="A440" s="39"/>
      <c r="B440" s="40"/>
      <c r="C440" s="222" t="s">
        <v>580</v>
      </c>
      <c r="D440" s="222" t="s">
        <v>140</v>
      </c>
      <c r="E440" s="223" t="s">
        <v>581</v>
      </c>
      <c r="F440" s="224" t="s">
        <v>582</v>
      </c>
      <c r="G440" s="225" t="s">
        <v>203</v>
      </c>
      <c r="H440" s="226">
        <v>1.5</v>
      </c>
      <c r="I440" s="227"/>
      <c r="J440" s="227"/>
      <c r="K440" s="228">
        <f>ROUND(P440*H440,2)</f>
        <v>0</v>
      </c>
      <c r="L440" s="224" t="s">
        <v>144</v>
      </c>
      <c r="M440" s="45"/>
      <c r="N440" s="229" t="s">
        <v>1</v>
      </c>
      <c r="O440" s="230" t="s">
        <v>40</v>
      </c>
      <c r="P440" s="231">
        <f>I440+J440</f>
        <v>0</v>
      </c>
      <c r="Q440" s="231">
        <f>ROUND(I440*H440,2)</f>
        <v>0</v>
      </c>
      <c r="R440" s="231">
        <f>ROUND(J440*H440,2)</f>
        <v>0</v>
      </c>
      <c r="S440" s="92"/>
      <c r="T440" s="232">
        <f>S440*H440</f>
        <v>0</v>
      </c>
      <c r="U440" s="232">
        <v>0</v>
      </c>
      <c r="V440" s="232">
        <f>U440*H440</f>
        <v>0</v>
      </c>
      <c r="W440" s="232">
        <v>0</v>
      </c>
      <c r="X440" s="233">
        <f>W440*H440</f>
        <v>0</v>
      </c>
      <c r="Y440" s="39"/>
      <c r="Z440" s="39"/>
      <c r="AA440" s="39"/>
      <c r="AB440" s="39"/>
      <c r="AC440" s="39"/>
      <c r="AD440" s="39"/>
      <c r="AE440" s="39"/>
      <c r="AR440" s="234" t="s">
        <v>145</v>
      </c>
      <c r="AT440" s="234" t="s">
        <v>140</v>
      </c>
      <c r="AU440" s="234" t="s">
        <v>87</v>
      </c>
      <c r="AY440" s="18" t="s">
        <v>138</v>
      </c>
      <c r="BE440" s="235">
        <f>IF(O440="základní",K440,0)</f>
        <v>0</v>
      </c>
      <c r="BF440" s="235">
        <f>IF(O440="snížená",K440,0)</f>
        <v>0</v>
      </c>
      <c r="BG440" s="235">
        <f>IF(O440="zákl. přenesená",K440,0)</f>
        <v>0</v>
      </c>
      <c r="BH440" s="235">
        <f>IF(O440="sníž. přenesená",K440,0)</f>
        <v>0</v>
      </c>
      <c r="BI440" s="235">
        <f>IF(O440="nulová",K440,0)</f>
        <v>0</v>
      </c>
      <c r="BJ440" s="18" t="s">
        <v>85</v>
      </c>
      <c r="BK440" s="235">
        <f>ROUND(P440*H440,2)</f>
        <v>0</v>
      </c>
      <c r="BL440" s="18" t="s">
        <v>145</v>
      </c>
      <c r="BM440" s="234" t="s">
        <v>583</v>
      </c>
    </row>
    <row r="441" spans="1:47" s="2" customFormat="1" ht="12">
      <c r="A441" s="39"/>
      <c r="B441" s="40"/>
      <c r="C441" s="41"/>
      <c r="D441" s="236" t="s">
        <v>147</v>
      </c>
      <c r="E441" s="41"/>
      <c r="F441" s="237" t="s">
        <v>584</v>
      </c>
      <c r="G441" s="41"/>
      <c r="H441" s="41"/>
      <c r="I441" s="238"/>
      <c r="J441" s="238"/>
      <c r="K441" s="41"/>
      <c r="L441" s="41"/>
      <c r="M441" s="45"/>
      <c r="N441" s="239"/>
      <c r="O441" s="240"/>
      <c r="P441" s="92"/>
      <c r="Q441" s="92"/>
      <c r="R441" s="92"/>
      <c r="S441" s="92"/>
      <c r="T441" s="92"/>
      <c r="U441" s="92"/>
      <c r="V441" s="92"/>
      <c r="W441" s="92"/>
      <c r="X441" s="93"/>
      <c r="Y441" s="39"/>
      <c r="Z441" s="39"/>
      <c r="AA441" s="39"/>
      <c r="AB441" s="39"/>
      <c r="AC441" s="39"/>
      <c r="AD441" s="39"/>
      <c r="AE441" s="39"/>
      <c r="AT441" s="18" t="s">
        <v>147</v>
      </c>
      <c r="AU441" s="18" t="s">
        <v>87</v>
      </c>
    </row>
    <row r="442" spans="1:47" s="2" customFormat="1" ht="12">
      <c r="A442" s="39"/>
      <c r="B442" s="40"/>
      <c r="C442" s="41"/>
      <c r="D442" s="241" t="s">
        <v>149</v>
      </c>
      <c r="E442" s="41"/>
      <c r="F442" s="242" t="s">
        <v>585</v>
      </c>
      <c r="G442" s="41"/>
      <c r="H442" s="41"/>
      <c r="I442" s="238"/>
      <c r="J442" s="238"/>
      <c r="K442" s="41"/>
      <c r="L442" s="41"/>
      <c r="M442" s="45"/>
      <c r="N442" s="239"/>
      <c r="O442" s="240"/>
      <c r="P442" s="92"/>
      <c r="Q442" s="92"/>
      <c r="R442" s="92"/>
      <c r="S442" s="92"/>
      <c r="T442" s="92"/>
      <c r="U442" s="92"/>
      <c r="V442" s="92"/>
      <c r="W442" s="92"/>
      <c r="X442" s="93"/>
      <c r="Y442" s="39"/>
      <c r="Z442" s="39"/>
      <c r="AA442" s="39"/>
      <c r="AB442" s="39"/>
      <c r="AC442" s="39"/>
      <c r="AD442" s="39"/>
      <c r="AE442" s="39"/>
      <c r="AT442" s="18" t="s">
        <v>149</v>
      </c>
      <c r="AU442" s="18" t="s">
        <v>87</v>
      </c>
    </row>
    <row r="443" spans="1:47" s="2" customFormat="1" ht="12">
      <c r="A443" s="39"/>
      <c r="B443" s="40"/>
      <c r="C443" s="41"/>
      <c r="D443" s="236" t="s">
        <v>151</v>
      </c>
      <c r="E443" s="41"/>
      <c r="F443" s="243" t="s">
        <v>586</v>
      </c>
      <c r="G443" s="41"/>
      <c r="H443" s="41"/>
      <c r="I443" s="238"/>
      <c r="J443" s="238"/>
      <c r="K443" s="41"/>
      <c r="L443" s="41"/>
      <c r="M443" s="45"/>
      <c r="N443" s="239"/>
      <c r="O443" s="240"/>
      <c r="P443" s="92"/>
      <c r="Q443" s="92"/>
      <c r="R443" s="92"/>
      <c r="S443" s="92"/>
      <c r="T443" s="92"/>
      <c r="U443" s="92"/>
      <c r="V443" s="92"/>
      <c r="W443" s="92"/>
      <c r="X443" s="93"/>
      <c r="Y443" s="39"/>
      <c r="Z443" s="39"/>
      <c r="AA443" s="39"/>
      <c r="AB443" s="39"/>
      <c r="AC443" s="39"/>
      <c r="AD443" s="39"/>
      <c r="AE443" s="39"/>
      <c r="AT443" s="18" t="s">
        <v>151</v>
      </c>
      <c r="AU443" s="18" t="s">
        <v>87</v>
      </c>
    </row>
    <row r="444" spans="1:47" s="2" customFormat="1" ht="12">
      <c r="A444" s="39"/>
      <c r="B444" s="40"/>
      <c r="C444" s="41"/>
      <c r="D444" s="236" t="s">
        <v>153</v>
      </c>
      <c r="E444" s="41"/>
      <c r="F444" s="243" t="s">
        <v>587</v>
      </c>
      <c r="G444" s="41"/>
      <c r="H444" s="41"/>
      <c r="I444" s="238"/>
      <c r="J444" s="238"/>
      <c r="K444" s="41"/>
      <c r="L444" s="41"/>
      <c r="M444" s="45"/>
      <c r="N444" s="239"/>
      <c r="O444" s="240"/>
      <c r="P444" s="92"/>
      <c r="Q444" s="92"/>
      <c r="R444" s="92"/>
      <c r="S444" s="92"/>
      <c r="T444" s="92"/>
      <c r="U444" s="92"/>
      <c r="V444" s="92"/>
      <c r="W444" s="92"/>
      <c r="X444" s="93"/>
      <c r="Y444" s="39"/>
      <c r="Z444" s="39"/>
      <c r="AA444" s="39"/>
      <c r="AB444" s="39"/>
      <c r="AC444" s="39"/>
      <c r="AD444" s="39"/>
      <c r="AE444" s="39"/>
      <c r="AT444" s="18" t="s">
        <v>153</v>
      </c>
      <c r="AU444" s="18" t="s">
        <v>87</v>
      </c>
    </row>
    <row r="445" spans="1:65" s="2" customFormat="1" ht="12">
      <c r="A445" s="39"/>
      <c r="B445" s="40"/>
      <c r="C445" s="222" t="s">
        <v>588</v>
      </c>
      <c r="D445" s="222" t="s">
        <v>140</v>
      </c>
      <c r="E445" s="223" t="s">
        <v>589</v>
      </c>
      <c r="F445" s="224" t="s">
        <v>590</v>
      </c>
      <c r="G445" s="225" t="s">
        <v>203</v>
      </c>
      <c r="H445" s="226">
        <v>173.6</v>
      </c>
      <c r="I445" s="227"/>
      <c r="J445" s="227"/>
      <c r="K445" s="228">
        <f>ROUND(P445*H445,2)</f>
        <v>0</v>
      </c>
      <c r="L445" s="224" t="s">
        <v>144</v>
      </c>
      <c r="M445" s="45"/>
      <c r="N445" s="229" t="s">
        <v>1</v>
      </c>
      <c r="O445" s="230" t="s">
        <v>40</v>
      </c>
      <c r="P445" s="231">
        <f>I445+J445</f>
        <v>0</v>
      </c>
      <c r="Q445" s="231">
        <f>ROUND(I445*H445,2)</f>
        <v>0</v>
      </c>
      <c r="R445" s="231">
        <f>ROUND(J445*H445,2)</f>
        <v>0</v>
      </c>
      <c r="S445" s="92"/>
      <c r="T445" s="232">
        <f>S445*H445</f>
        <v>0</v>
      </c>
      <c r="U445" s="232">
        <v>0</v>
      </c>
      <c r="V445" s="232">
        <f>U445*H445</f>
        <v>0</v>
      </c>
      <c r="W445" s="232">
        <v>0</v>
      </c>
      <c r="X445" s="233">
        <f>W445*H445</f>
        <v>0</v>
      </c>
      <c r="Y445" s="39"/>
      <c r="Z445" s="39"/>
      <c r="AA445" s="39"/>
      <c r="AB445" s="39"/>
      <c r="AC445" s="39"/>
      <c r="AD445" s="39"/>
      <c r="AE445" s="39"/>
      <c r="AR445" s="234" t="s">
        <v>145</v>
      </c>
      <c r="AT445" s="234" t="s">
        <v>140</v>
      </c>
      <c r="AU445" s="234" t="s">
        <v>87</v>
      </c>
      <c r="AY445" s="18" t="s">
        <v>138</v>
      </c>
      <c r="BE445" s="235">
        <f>IF(O445="základní",K445,0)</f>
        <v>0</v>
      </c>
      <c r="BF445" s="235">
        <f>IF(O445="snížená",K445,0)</f>
        <v>0</v>
      </c>
      <c r="BG445" s="235">
        <f>IF(O445="zákl. přenesená",K445,0)</f>
        <v>0</v>
      </c>
      <c r="BH445" s="235">
        <f>IF(O445="sníž. přenesená",K445,0)</f>
        <v>0</v>
      </c>
      <c r="BI445" s="235">
        <f>IF(O445="nulová",K445,0)</f>
        <v>0</v>
      </c>
      <c r="BJ445" s="18" t="s">
        <v>85</v>
      </c>
      <c r="BK445" s="235">
        <f>ROUND(P445*H445,2)</f>
        <v>0</v>
      </c>
      <c r="BL445" s="18" t="s">
        <v>145</v>
      </c>
      <c r="BM445" s="234" t="s">
        <v>591</v>
      </c>
    </row>
    <row r="446" spans="1:47" s="2" customFormat="1" ht="12">
      <c r="A446" s="39"/>
      <c r="B446" s="40"/>
      <c r="C446" s="41"/>
      <c r="D446" s="236" t="s">
        <v>147</v>
      </c>
      <c r="E446" s="41"/>
      <c r="F446" s="237" t="s">
        <v>592</v>
      </c>
      <c r="G446" s="41"/>
      <c r="H446" s="41"/>
      <c r="I446" s="238"/>
      <c r="J446" s="238"/>
      <c r="K446" s="41"/>
      <c r="L446" s="41"/>
      <c r="M446" s="45"/>
      <c r="N446" s="239"/>
      <c r="O446" s="240"/>
      <c r="P446" s="92"/>
      <c r="Q446" s="92"/>
      <c r="R446" s="92"/>
      <c r="S446" s="92"/>
      <c r="T446" s="92"/>
      <c r="U446" s="92"/>
      <c r="V446" s="92"/>
      <c r="W446" s="92"/>
      <c r="X446" s="93"/>
      <c r="Y446" s="39"/>
      <c r="Z446" s="39"/>
      <c r="AA446" s="39"/>
      <c r="AB446" s="39"/>
      <c r="AC446" s="39"/>
      <c r="AD446" s="39"/>
      <c r="AE446" s="39"/>
      <c r="AT446" s="18" t="s">
        <v>147</v>
      </c>
      <c r="AU446" s="18" t="s">
        <v>87</v>
      </c>
    </row>
    <row r="447" spans="1:47" s="2" customFormat="1" ht="12">
      <c r="A447" s="39"/>
      <c r="B447" s="40"/>
      <c r="C447" s="41"/>
      <c r="D447" s="241" t="s">
        <v>149</v>
      </c>
      <c r="E447" s="41"/>
      <c r="F447" s="242" t="s">
        <v>593</v>
      </c>
      <c r="G447" s="41"/>
      <c r="H447" s="41"/>
      <c r="I447" s="238"/>
      <c r="J447" s="238"/>
      <c r="K447" s="41"/>
      <c r="L447" s="41"/>
      <c r="M447" s="45"/>
      <c r="N447" s="239"/>
      <c r="O447" s="240"/>
      <c r="P447" s="92"/>
      <c r="Q447" s="92"/>
      <c r="R447" s="92"/>
      <c r="S447" s="92"/>
      <c r="T447" s="92"/>
      <c r="U447" s="92"/>
      <c r="V447" s="92"/>
      <c r="W447" s="92"/>
      <c r="X447" s="93"/>
      <c r="Y447" s="39"/>
      <c r="Z447" s="39"/>
      <c r="AA447" s="39"/>
      <c r="AB447" s="39"/>
      <c r="AC447" s="39"/>
      <c r="AD447" s="39"/>
      <c r="AE447" s="39"/>
      <c r="AT447" s="18" t="s">
        <v>149</v>
      </c>
      <c r="AU447" s="18" t="s">
        <v>87</v>
      </c>
    </row>
    <row r="448" spans="1:47" s="2" customFormat="1" ht="12">
      <c r="A448" s="39"/>
      <c r="B448" s="40"/>
      <c r="C448" s="41"/>
      <c r="D448" s="236" t="s">
        <v>151</v>
      </c>
      <c r="E448" s="41"/>
      <c r="F448" s="243" t="s">
        <v>586</v>
      </c>
      <c r="G448" s="41"/>
      <c r="H448" s="41"/>
      <c r="I448" s="238"/>
      <c r="J448" s="238"/>
      <c r="K448" s="41"/>
      <c r="L448" s="41"/>
      <c r="M448" s="45"/>
      <c r="N448" s="239"/>
      <c r="O448" s="240"/>
      <c r="P448" s="92"/>
      <c r="Q448" s="92"/>
      <c r="R448" s="92"/>
      <c r="S448" s="92"/>
      <c r="T448" s="92"/>
      <c r="U448" s="92"/>
      <c r="V448" s="92"/>
      <c r="W448" s="92"/>
      <c r="X448" s="93"/>
      <c r="Y448" s="39"/>
      <c r="Z448" s="39"/>
      <c r="AA448" s="39"/>
      <c r="AB448" s="39"/>
      <c r="AC448" s="39"/>
      <c r="AD448" s="39"/>
      <c r="AE448" s="39"/>
      <c r="AT448" s="18" t="s">
        <v>151</v>
      </c>
      <c r="AU448" s="18" t="s">
        <v>87</v>
      </c>
    </row>
    <row r="449" spans="1:47" s="2" customFormat="1" ht="12">
      <c r="A449" s="39"/>
      <c r="B449" s="40"/>
      <c r="C449" s="41"/>
      <c r="D449" s="236" t="s">
        <v>153</v>
      </c>
      <c r="E449" s="41"/>
      <c r="F449" s="243" t="s">
        <v>594</v>
      </c>
      <c r="G449" s="41"/>
      <c r="H449" s="41"/>
      <c r="I449" s="238"/>
      <c r="J449" s="238"/>
      <c r="K449" s="41"/>
      <c r="L449" s="41"/>
      <c r="M449" s="45"/>
      <c r="N449" s="239"/>
      <c r="O449" s="240"/>
      <c r="P449" s="92"/>
      <c r="Q449" s="92"/>
      <c r="R449" s="92"/>
      <c r="S449" s="92"/>
      <c r="T449" s="92"/>
      <c r="U449" s="92"/>
      <c r="V449" s="92"/>
      <c r="W449" s="92"/>
      <c r="X449" s="93"/>
      <c r="Y449" s="39"/>
      <c r="Z449" s="39"/>
      <c r="AA449" s="39"/>
      <c r="AB449" s="39"/>
      <c r="AC449" s="39"/>
      <c r="AD449" s="39"/>
      <c r="AE449" s="39"/>
      <c r="AT449" s="18" t="s">
        <v>153</v>
      </c>
      <c r="AU449" s="18" t="s">
        <v>87</v>
      </c>
    </row>
    <row r="450" spans="1:65" s="2" customFormat="1" ht="24.15" customHeight="1">
      <c r="A450" s="39"/>
      <c r="B450" s="40"/>
      <c r="C450" s="222" t="s">
        <v>595</v>
      </c>
      <c r="D450" s="222" t="s">
        <v>140</v>
      </c>
      <c r="E450" s="223" t="s">
        <v>596</v>
      </c>
      <c r="F450" s="224" t="s">
        <v>597</v>
      </c>
      <c r="G450" s="225" t="s">
        <v>368</v>
      </c>
      <c r="H450" s="226">
        <v>2</v>
      </c>
      <c r="I450" s="227"/>
      <c r="J450" s="227"/>
      <c r="K450" s="228">
        <f>ROUND(P450*H450,2)</f>
        <v>0</v>
      </c>
      <c r="L450" s="224" t="s">
        <v>144</v>
      </c>
      <c r="M450" s="45"/>
      <c r="N450" s="229" t="s">
        <v>1</v>
      </c>
      <c r="O450" s="230" t="s">
        <v>40</v>
      </c>
      <c r="P450" s="231">
        <f>I450+J450</f>
        <v>0</v>
      </c>
      <c r="Q450" s="231">
        <f>ROUND(I450*H450,2)</f>
        <v>0</v>
      </c>
      <c r="R450" s="231">
        <f>ROUND(J450*H450,2)</f>
        <v>0</v>
      </c>
      <c r="S450" s="92"/>
      <c r="T450" s="232">
        <f>S450*H450</f>
        <v>0</v>
      </c>
      <c r="U450" s="232">
        <v>0</v>
      </c>
      <c r="V450" s="232">
        <f>U450*H450</f>
        <v>0</v>
      </c>
      <c r="W450" s="232">
        <v>0.082</v>
      </c>
      <c r="X450" s="233">
        <f>W450*H450</f>
        <v>0.164</v>
      </c>
      <c r="Y450" s="39"/>
      <c r="Z450" s="39"/>
      <c r="AA450" s="39"/>
      <c r="AB450" s="39"/>
      <c r="AC450" s="39"/>
      <c r="AD450" s="39"/>
      <c r="AE450" s="39"/>
      <c r="AR450" s="234" t="s">
        <v>145</v>
      </c>
      <c r="AT450" s="234" t="s">
        <v>140</v>
      </c>
      <c r="AU450" s="234" t="s">
        <v>87</v>
      </c>
      <c r="AY450" s="18" t="s">
        <v>138</v>
      </c>
      <c r="BE450" s="235">
        <f>IF(O450="základní",K450,0)</f>
        <v>0</v>
      </c>
      <c r="BF450" s="235">
        <f>IF(O450="snížená",K450,0)</f>
        <v>0</v>
      </c>
      <c r="BG450" s="235">
        <f>IF(O450="zákl. přenesená",K450,0)</f>
        <v>0</v>
      </c>
      <c r="BH450" s="235">
        <f>IF(O450="sníž. přenesená",K450,0)</f>
        <v>0</v>
      </c>
      <c r="BI450" s="235">
        <f>IF(O450="nulová",K450,0)</f>
        <v>0</v>
      </c>
      <c r="BJ450" s="18" t="s">
        <v>85</v>
      </c>
      <c r="BK450" s="235">
        <f>ROUND(P450*H450,2)</f>
        <v>0</v>
      </c>
      <c r="BL450" s="18" t="s">
        <v>145</v>
      </c>
      <c r="BM450" s="234" t="s">
        <v>598</v>
      </c>
    </row>
    <row r="451" spans="1:47" s="2" customFormat="1" ht="12">
      <c r="A451" s="39"/>
      <c r="B451" s="40"/>
      <c r="C451" s="41"/>
      <c r="D451" s="236" t="s">
        <v>147</v>
      </c>
      <c r="E451" s="41"/>
      <c r="F451" s="237" t="s">
        <v>599</v>
      </c>
      <c r="G451" s="41"/>
      <c r="H451" s="41"/>
      <c r="I451" s="238"/>
      <c r="J451" s="238"/>
      <c r="K451" s="41"/>
      <c r="L451" s="41"/>
      <c r="M451" s="45"/>
      <c r="N451" s="239"/>
      <c r="O451" s="240"/>
      <c r="P451" s="92"/>
      <c r="Q451" s="92"/>
      <c r="R451" s="92"/>
      <c r="S451" s="92"/>
      <c r="T451" s="92"/>
      <c r="U451" s="92"/>
      <c r="V451" s="92"/>
      <c r="W451" s="92"/>
      <c r="X451" s="93"/>
      <c r="Y451" s="39"/>
      <c r="Z451" s="39"/>
      <c r="AA451" s="39"/>
      <c r="AB451" s="39"/>
      <c r="AC451" s="39"/>
      <c r="AD451" s="39"/>
      <c r="AE451" s="39"/>
      <c r="AT451" s="18" t="s">
        <v>147</v>
      </c>
      <c r="AU451" s="18" t="s">
        <v>87</v>
      </c>
    </row>
    <row r="452" spans="1:47" s="2" customFormat="1" ht="12">
      <c r="A452" s="39"/>
      <c r="B452" s="40"/>
      <c r="C452" s="41"/>
      <c r="D452" s="241" t="s">
        <v>149</v>
      </c>
      <c r="E452" s="41"/>
      <c r="F452" s="242" t="s">
        <v>600</v>
      </c>
      <c r="G452" s="41"/>
      <c r="H452" s="41"/>
      <c r="I452" s="238"/>
      <c r="J452" s="238"/>
      <c r="K452" s="41"/>
      <c r="L452" s="41"/>
      <c r="M452" s="45"/>
      <c r="N452" s="239"/>
      <c r="O452" s="240"/>
      <c r="P452" s="92"/>
      <c r="Q452" s="92"/>
      <c r="R452" s="92"/>
      <c r="S452" s="92"/>
      <c r="T452" s="92"/>
      <c r="U452" s="92"/>
      <c r="V452" s="92"/>
      <c r="W452" s="92"/>
      <c r="X452" s="93"/>
      <c r="Y452" s="39"/>
      <c r="Z452" s="39"/>
      <c r="AA452" s="39"/>
      <c r="AB452" s="39"/>
      <c r="AC452" s="39"/>
      <c r="AD452" s="39"/>
      <c r="AE452" s="39"/>
      <c r="AT452" s="18" t="s">
        <v>149</v>
      </c>
      <c r="AU452" s="18" t="s">
        <v>87</v>
      </c>
    </row>
    <row r="453" spans="1:47" s="2" customFormat="1" ht="12">
      <c r="A453" s="39"/>
      <c r="B453" s="40"/>
      <c r="C453" s="41"/>
      <c r="D453" s="236" t="s">
        <v>151</v>
      </c>
      <c r="E453" s="41"/>
      <c r="F453" s="243" t="s">
        <v>601</v>
      </c>
      <c r="G453" s="41"/>
      <c r="H453" s="41"/>
      <c r="I453" s="238"/>
      <c r="J453" s="238"/>
      <c r="K453" s="41"/>
      <c r="L453" s="41"/>
      <c r="M453" s="45"/>
      <c r="N453" s="239"/>
      <c r="O453" s="240"/>
      <c r="P453" s="92"/>
      <c r="Q453" s="92"/>
      <c r="R453" s="92"/>
      <c r="S453" s="92"/>
      <c r="T453" s="92"/>
      <c r="U453" s="92"/>
      <c r="V453" s="92"/>
      <c r="W453" s="92"/>
      <c r="X453" s="93"/>
      <c r="Y453" s="39"/>
      <c r="Z453" s="39"/>
      <c r="AA453" s="39"/>
      <c r="AB453" s="39"/>
      <c r="AC453" s="39"/>
      <c r="AD453" s="39"/>
      <c r="AE453" s="39"/>
      <c r="AT453" s="18" t="s">
        <v>151</v>
      </c>
      <c r="AU453" s="18" t="s">
        <v>87</v>
      </c>
    </row>
    <row r="454" spans="1:47" s="2" customFormat="1" ht="12">
      <c r="A454" s="39"/>
      <c r="B454" s="40"/>
      <c r="C454" s="41"/>
      <c r="D454" s="236" t="s">
        <v>153</v>
      </c>
      <c r="E454" s="41"/>
      <c r="F454" s="243" t="s">
        <v>602</v>
      </c>
      <c r="G454" s="41"/>
      <c r="H454" s="41"/>
      <c r="I454" s="238"/>
      <c r="J454" s="238"/>
      <c r="K454" s="41"/>
      <c r="L454" s="41"/>
      <c r="M454" s="45"/>
      <c r="N454" s="239"/>
      <c r="O454" s="240"/>
      <c r="P454" s="92"/>
      <c r="Q454" s="92"/>
      <c r="R454" s="92"/>
      <c r="S454" s="92"/>
      <c r="T454" s="92"/>
      <c r="U454" s="92"/>
      <c r="V454" s="92"/>
      <c r="W454" s="92"/>
      <c r="X454" s="93"/>
      <c r="Y454" s="39"/>
      <c r="Z454" s="39"/>
      <c r="AA454" s="39"/>
      <c r="AB454" s="39"/>
      <c r="AC454" s="39"/>
      <c r="AD454" s="39"/>
      <c r="AE454" s="39"/>
      <c r="AT454" s="18" t="s">
        <v>153</v>
      </c>
      <c r="AU454" s="18" t="s">
        <v>87</v>
      </c>
    </row>
    <row r="455" spans="1:65" s="2" customFormat="1" ht="24.15" customHeight="1">
      <c r="A455" s="39"/>
      <c r="B455" s="40"/>
      <c r="C455" s="222" t="s">
        <v>603</v>
      </c>
      <c r="D455" s="222" t="s">
        <v>140</v>
      </c>
      <c r="E455" s="223" t="s">
        <v>604</v>
      </c>
      <c r="F455" s="224" t="s">
        <v>605</v>
      </c>
      <c r="G455" s="225" t="s">
        <v>368</v>
      </c>
      <c r="H455" s="226">
        <v>1</v>
      </c>
      <c r="I455" s="227"/>
      <c r="J455" s="227"/>
      <c r="K455" s="228">
        <f>ROUND(P455*H455,2)</f>
        <v>0</v>
      </c>
      <c r="L455" s="224" t="s">
        <v>144</v>
      </c>
      <c r="M455" s="45"/>
      <c r="N455" s="229" t="s">
        <v>1</v>
      </c>
      <c r="O455" s="230" t="s">
        <v>40</v>
      </c>
      <c r="P455" s="231">
        <f>I455+J455</f>
        <v>0</v>
      </c>
      <c r="Q455" s="231">
        <f>ROUND(I455*H455,2)</f>
        <v>0</v>
      </c>
      <c r="R455" s="231">
        <f>ROUND(J455*H455,2)</f>
        <v>0</v>
      </c>
      <c r="S455" s="92"/>
      <c r="T455" s="232">
        <f>S455*H455</f>
        <v>0</v>
      </c>
      <c r="U455" s="232">
        <v>0</v>
      </c>
      <c r="V455" s="232">
        <f>U455*H455</f>
        <v>0</v>
      </c>
      <c r="W455" s="232">
        <v>0.004</v>
      </c>
      <c r="X455" s="233">
        <f>W455*H455</f>
        <v>0.004</v>
      </c>
      <c r="Y455" s="39"/>
      <c r="Z455" s="39"/>
      <c r="AA455" s="39"/>
      <c r="AB455" s="39"/>
      <c r="AC455" s="39"/>
      <c r="AD455" s="39"/>
      <c r="AE455" s="39"/>
      <c r="AR455" s="234" t="s">
        <v>145</v>
      </c>
      <c r="AT455" s="234" t="s">
        <v>140</v>
      </c>
      <c r="AU455" s="234" t="s">
        <v>87</v>
      </c>
      <c r="AY455" s="18" t="s">
        <v>138</v>
      </c>
      <c r="BE455" s="235">
        <f>IF(O455="základní",K455,0)</f>
        <v>0</v>
      </c>
      <c r="BF455" s="235">
        <f>IF(O455="snížená",K455,0)</f>
        <v>0</v>
      </c>
      <c r="BG455" s="235">
        <f>IF(O455="zákl. přenesená",K455,0)</f>
        <v>0</v>
      </c>
      <c r="BH455" s="235">
        <f>IF(O455="sníž. přenesená",K455,0)</f>
        <v>0</v>
      </c>
      <c r="BI455" s="235">
        <f>IF(O455="nulová",K455,0)</f>
        <v>0</v>
      </c>
      <c r="BJ455" s="18" t="s">
        <v>85</v>
      </c>
      <c r="BK455" s="235">
        <f>ROUND(P455*H455,2)</f>
        <v>0</v>
      </c>
      <c r="BL455" s="18" t="s">
        <v>145</v>
      </c>
      <c r="BM455" s="234" t="s">
        <v>606</v>
      </c>
    </row>
    <row r="456" spans="1:47" s="2" customFormat="1" ht="12">
      <c r="A456" s="39"/>
      <c r="B456" s="40"/>
      <c r="C456" s="41"/>
      <c r="D456" s="236" t="s">
        <v>147</v>
      </c>
      <c r="E456" s="41"/>
      <c r="F456" s="237" t="s">
        <v>607</v>
      </c>
      <c r="G456" s="41"/>
      <c r="H456" s="41"/>
      <c r="I456" s="238"/>
      <c r="J456" s="238"/>
      <c r="K456" s="41"/>
      <c r="L456" s="41"/>
      <c r="M456" s="45"/>
      <c r="N456" s="239"/>
      <c r="O456" s="240"/>
      <c r="P456" s="92"/>
      <c r="Q456" s="92"/>
      <c r="R456" s="92"/>
      <c r="S456" s="92"/>
      <c r="T456" s="92"/>
      <c r="U456" s="92"/>
      <c r="V456" s="92"/>
      <c r="W456" s="92"/>
      <c r="X456" s="93"/>
      <c r="Y456" s="39"/>
      <c r="Z456" s="39"/>
      <c r="AA456" s="39"/>
      <c r="AB456" s="39"/>
      <c r="AC456" s="39"/>
      <c r="AD456" s="39"/>
      <c r="AE456" s="39"/>
      <c r="AT456" s="18" t="s">
        <v>147</v>
      </c>
      <c r="AU456" s="18" t="s">
        <v>87</v>
      </c>
    </row>
    <row r="457" spans="1:47" s="2" customFormat="1" ht="12">
      <c r="A457" s="39"/>
      <c r="B457" s="40"/>
      <c r="C457" s="41"/>
      <c r="D457" s="241" t="s">
        <v>149</v>
      </c>
      <c r="E457" s="41"/>
      <c r="F457" s="242" t="s">
        <v>608</v>
      </c>
      <c r="G457" s="41"/>
      <c r="H457" s="41"/>
      <c r="I457" s="238"/>
      <c r="J457" s="238"/>
      <c r="K457" s="41"/>
      <c r="L457" s="41"/>
      <c r="M457" s="45"/>
      <c r="N457" s="239"/>
      <c r="O457" s="240"/>
      <c r="P457" s="92"/>
      <c r="Q457" s="92"/>
      <c r="R457" s="92"/>
      <c r="S457" s="92"/>
      <c r="T457" s="92"/>
      <c r="U457" s="92"/>
      <c r="V457" s="92"/>
      <c r="W457" s="92"/>
      <c r="X457" s="93"/>
      <c r="Y457" s="39"/>
      <c r="Z457" s="39"/>
      <c r="AA457" s="39"/>
      <c r="AB457" s="39"/>
      <c r="AC457" s="39"/>
      <c r="AD457" s="39"/>
      <c r="AE457" s="39"/>
      <c r="AT457" s="18" t="s">
        <v>149</v>
      </c>
      <c r="AU457" s="18" t="s">
        <v>87</v>
      </c>
    </row>
    <row r="458" spans="1:47" s="2" customFormat="1" ht="12">
      <c r="A458" s="39"/>
      <c r="B458" s="40"/>
      <c r="C458" s="41"/>
      <c r="D458" s="236" t="s">
        <v>151</v>
      </c>
      <c r="E458" s="41"/>
      <c r="F458" s="243" t="s">
        <v>609</v>
      </c>
      <c r="G458" s="41"/>
      <c r="H458" s="41"/>
      <c r="I458" s="238"/>
      <c r="J458" s="238"/>
      <c r="K458" s="41"/>
      <c r="L458" s="41"/>
      <c r="M458" s="45"/>
      <c r="N458" s="239"/>
      <c r="O458" s="240"/>
      <c r="P458" s="92"/>
      <c r="Q458" s="92"/>
      <c r="R458" s="92"/>
      <c r="S458" s="92"/>
      <c r="T458" s="92"/>
      <c r="U458" s="92"/>
      <c r="V458" s="92"/>
      <c r="W458" s="92"/>
      <c r="X458" s="93"/>
      <c r="Y458" s="39"/>
      <c r="Z458" s="39"/>
      <c r="AA458" s="39"/>
      <c r="AB458" s="39"/>
      <c r="AC458" s="39"/>
      <c r="AD458" s="39"/>
      <c r="AE458" s="39"/>
      <c r="AT458" s="18" t="s">
        <v>151</v>
      </c>
      <c r="AU458" s="18" t="s">
        <v>87</v>
      </c>
    </row>
    <row r="459" spans="1:47" s="2" customFormat="1" ht="12">
      <c r="A459" s="39"/>
      <c r="B459" s="40"/>
      <c r="C459" s="41"/>
      <c r="D459" s="236" t="s">
        <v>153</v>
      </c>
      <c r="E459" s="41"/>
      <c r="F459" s="243" t="s">
        <v>610</v>
      </c>
      <c r="G459" s="41"/>
      <c r="H459" s="41"/>
      <c r="I459" s="238"/>
      <c r="J459" s="238"/>
      <c r="K459" s="41"/>
      <c r="L459" s="41"/>
      <c r="M459" s="45"/>
      <c r="N459" s="239"/>
      <c r="O459" s="240"/>
      <c r="P459" s="92"/>
      <c r="Q459" s="92"/>
      <c r="R459" s="92"/>
      <c r="S459" s="92"/>
      <c r="T459" s="92"/>
      <c r="U459" s="92"/>
      <c r="V459" s="92"/>
      <c r="W459" s="92"/>
      <c r="X459" s="93"/>
      <c r="Y459" s="39"/>
      <c r="Z459" s="39"/>
      <c r="AA459" s="39"/>
      <c r="AB459" s="39"/>
      <c r="AC459" s="39"/>
      <c r="AD459" s="39"/>
      <c r="AE459" s="39"/>
      <c r="AT459" s="18" t="s">
        <v>153</v>
      </c>
      <c r="AU459" s="18" t="s">
        <v>87</v>
      </c>
    </row>
    <row r="460" spans="1:65" s="2" customFormat="1" ht="24.15" customHeight="1">
      <c r="A460" s="39"/>
      <c r="B460" s="40"/>
      <c r="C460" s="222" t="s">
        <v>611</v>
      </c>
      <c r="D460" s="222" t="s">
        <v>140</v>
      </c>
      <c r="E460" s="223" t="s">
        <v>612</v>
      </c>
      <c r="F460" s="224" t="s">
        <v>613</v>
      </c>
      <c r="G460" s="225" t="s">
        <v>368</v>
      </c>
      <c r="H460" s="226">
        <v>3</v>
      </c>
      <c r="I460" s="227"/>
      <c r="J460" s="227"/>
      <c r="K460" s="228">
        <f>ROUND(P460*H460,2)</f>
        <v>0</v>
      </c>
      <c r="L460" s="224" t="s">
        <v>144</v>
      </c>
      <c r="M460" s="45"/>
      <c r="N460" s="229" t="s">
        <v>1</v>
      </c>
      <c r="O460" s="230" t="s">
        <v>40</v>
      </c>
      <c r="P460" s="231">
        <f>I460+J460</f>
        <v>0</v>
      </c>
      <c r="Q460" s="231">
        <f>ROUND(I460*H460,2)</f>
        <v>0</v>
      </c>
      <c r="R460" s="231">
        <f>ROUND(J460*H460,2)</f>
        <v>0</v>
      </c>
      <c r="S460" s="92"/>
      <c r="T460" s="232">
        <f>S460*H460</f>
        <v>0</v>
      </c>
      <c r="U460" s="232">
        <v>0</v>
      </c>
      <c r="V460" s="232">
        <f>U460*H460</f>
        <v>0</v>
      </c>
      <c r="W460" s="232">
        <v>0.005</v>
      </c>
      <c r="X460" s="233">
        <f>W460*H460</f>
        <v>0.015</v>
      </c>
      <c r="Y460" s="39"/>
      <c r="Z460" s="39"/>
      <c r="AA460" s="39"/>
      <c r="AB460" s="39"/>
      <c r="AC460" s="39"/>
      <c r="AD460" s="39"/>
      <c r="AE460" s="39"/>
      <c r="AR460" s="234" t="s">
        <v>145</v>
      </c>
      <c r="AT460" s="234" t="s">
        <v>140</v>
      </c>
      <c r="AU460" s="234" t="s">
        <v>87</v>
      </c>
      <c r="AY460" s="18" t="s">
        <v>138</v>
      </c>
      <c r="BE460" s="235">
        <f>IF(O460="základní",K460,0)</f>
        <v>0</v>
      </c>
      <c r="BF460" s="235">
        <f>IF(O460="snížená",K460,0)</f>
        <v>0</v>
      </c>
      <c r="BG460" s="235">
        <f>IF(O460="zákl. přenesená",K460,0)</f>
        <v>0</v>
      </c>
      <c r="BH460" s="235">
        <f>IF(O460="sníž. přenesená",K460,0)</f>
        <v>0</v>
      </c>
      <c r="BI460" s="235">
        <f>IF(O460="nulová",K460,0)</f>
        <v>0</v>
      </c>
      <c r="BJ460" s="18" t="s">
        <v>85</v>
      </c>
      <c r="BK460" s="235">
        <f>ROUND(P460*H460,2)</f>
        <v>0</v>
      </c>
      <c r="BL460" s="18" t="s">
        <v>145</v>
      </c>
      <c r="BM460" s="234" t="s">
        <v>614</v>
      </c>
    </row>
    <row r="461" spans="1:47" s="2" customFormat="1" ht="12">
      <c r="A461" s="39"/>
      <c r="B461" s="40"/>
      <c r="C461" s="41"/>
      <c r="D461" s="236" t="s">
        <v>147</v>
      </c>
      <c r="E461" s="41"/>
      <c r="F461" s="237" t="s">
        <v>615</v>
      </c>
      <c r="G461" s="41"/>
      <c r="H461" s="41"/>
      <c r="I461" s="238"/>
      <c r="J461" s="238"/>
      <c r="K461" s="41"/>
      <c r="L461" s="41"/>
      <c r="M461" s="45"/>
      <c r="N461" s="239"/>
      <c r="O461" s="240"/>
      <c r="P461" s="92"/>
      <c r="Q461" s="92"/>
      <c r="R461" s="92"/>
      <c r="S461" s="92"/>
      <c r="T461" s="92"/>
      <c r="U461" s="92"/>
      <c r="V461" s="92"/>
      <c r="W461" s="92"/>
      <c r="X461" s="93"/>
      <c r="Y461" s="39"/>
      <c r="Z461" s="39"/>
      <c r="AA461" s="39"/>
      <c r="AB461" s="39"/>
      <c r="AC461" s="39"/>
      <c r="AD461" s="39"/>
      <c r="AE461" s="39"/>
      <c r="AT461" s="18" t="s">
        <v>147</v>
      </c>
      <c r="AU461" s="18" t="s">
        <v>87</v>
      </c>
    </row>
    <row r="462" spans="1:47" s="2" customFormat="1" ht="12">
      <c r="A462" s="39"/>
      <c r="B462" s="40"/>
      <c r="C462" s="41"/>
      <c r="D462" s="241" t="s">
        <v>149</v>
      </c>
      <c r="E462" s="41"/>
      <c r="F462" s="242" t="s">
        <v>616</v>
      </c>
      <c r="G462" s="41"/>
      <c r="H462" s="41"/>
      <c r="I462" s="238"/>
      <c r="J462" s="238"/>
      <c r="K462" s="41"/>
      <c r="L462" s="41"/>
      <c r="M462" s="45"/>
      <c r="N462" s="239"/>
      <c r="O462" s="240"/>
      <c r="P462" s="92"/>
      <c r="Q462" s="92"/>
      <c r="R462" s="92"/>
      <c r="S462" s="92"/>
      <c r="T462" s="92"/>
      <c r="U462" s="92"/>
      <c r="V462" s="92"/>
      <c r="W462" s="92"/>
      <c r="X462" s="93"/>
      <c r="Y462" s="39"/>
      <c r="Z462" s="39"/>
      <c r="AA462" s="39"/>
      <c r="AB462" s="39"/>
      <c r="AC462" s="39"/>
      <c r="AD462" s="39"/>
      <c r="AE462" s="39"/>
      <c r="AT462" s="18" t="s">
        <v>149</v>
      </c>
      <c r="AU462" s="18" t="s">
        <v>87</v>
      </c>
    </row>
    <row r="463" spans="1:47" s="2" customFormat="1" ht="12">
      <c r="A463" s="39"/>
      <c r="B463" s="40"/>
      <c r="C463" s="41"/>
      <c r="D463" s="236" t="s">
        <v>151</v>
      </c>
      <c r="E463" s="41"/>
      <c r="F463" s="243" t="s">
        <v>617</v>
      </c>
      <c r="G463" s="41"/>
      <c r="H463" s="41"/>
      <c r="I463" s="238"/>
      <c r="J463" s="238"/>
      <c r="K463" s="41"/>
      <c r="L463" s="41"/>
      <c r="M463" s="45"/>
      <c r="N463" s="239"/>
      <c r="O463" s="240"/>
      <c r="P463" s="92"/>
      <c r="Q463" s="92"/>
      <c r="R463" s="92"/>
      <c r="S463" s="92"/>
      <c r="T463" s="92"/>
      <c r="U463" s="92"/>
      <c r="V463" s="92"/>
      <c r="W463" s="92"/>
      <c r="X463" s="93"/>
      <c r="Y463" s="39"/>
      <c r="Z463" s="39"/>
      <c r="AA463" s="39"/>
      <c r="AB463" s="39"/>
      <c r="AC463" s="39"/>
      <c r="AD463" s="39"/>
      <c r="AE463" s="39"/>
      <c r="AT463" s="18" t="s">
        <v>151</v>
      </c>
      <c r="AU463" s="18" t="s">
        <v>87</v>
      </c>
    </row>
    <row r="464" spans="1:47" s="2" customFormat="1" ht="12">
      <c r="A464" s="39"/>
      <c r="B464" s="40"/>
      <c r="C464" s="41"/>
      <c r="D464" s="236" t="s">
        <v>153</v>
      </c>
      <c r="E464" s="41"/>
      <c r="F464" s="243" t="s">
        <v>618</v>
      </c>
      <c r="G464" s="41"/>
      <c r="H464" s="41"/>
      <c r="I464" s="238"/>
      <c r="J464" s="238"/>
      <c r="K464" s="41"/>
      <c r="L464" s="41"/>
      <c r="M464" s="45"/>
      <c r="N464" s="239"/>
      <c r="O464" s="240"/>
      <c r="P464" s="92"/>
      <c r="Q464" s="92"/>
      <c r="R464" s="92"/>
      <c r="S464" s="92"/>
      <c r="T464" s="92"/>
      <c r="U464" s="92"/>
      <c r="V464" s="92"/>
      <c r="W464" s="92"/>
      <c r="X464" s="93"/>
      <c r="Y464" s="39"/>
      <c r="Z464" s="39"/>
      <c r="AA464" s="39"/>
      <c r="AB464" s="39"/>
      <c r="AC464" s="39"/>
      <c r="AD464" s="39"/>
      <c r="AE464" s="39"/>
      <c r="AT464" s="18" t="s">
        <v>153</v>
      </c>
      <c r="AU464" s="18" t="s">
        <v>87</v>
      </c>
    </row>
    <row r="465" spans="1:65" s="2" customFormat="1" ht="12">
      <c r="A465" s="39"/>
      <c r="B465" s="40"/>
      <c r="C465" s="222" t="s">
        <v>619</v>
      </c>
      <c r="D465" s="222" t="s">
        <v>140</v>
      </c>
      <c r="E465" s="223" t="s">
        <v>620</v>
      </c>
      <c r="F465" s="224" t="s">
        <v>621</v>
      </c>
      <c r="G465" s="225" t="s">
        <v>203</v>
      </c>
      <c r="H465" s="226">
        <v>6.7</v>
      </c>
      <c r="I465" s="227"/>
      <c r="J465" s="227"/>
      <c r="K465" s="228">
        <f>ROUND(P465*H465,2)</f>
        <v>0</v>
      </c>
      <c r="L465" s="224" t="s">
        <v>144</v>
      </c>
      <c r="M465" s="45"/>
      <c r="N465" s="229" t="s">
        <v>1</v>
      </c>
      <c r="O465" s="230" t="s">
        <v>40</v>
      </c>
      <c r="P465" s="231">
        <f>I465+J465</f>
        <v>0</v>
      </c>
      <c r="Q465" s="231">
        <f>ROUND(I465*H465,2)</f>
        <v>0</v>
      </c>
      <c r="R465" s="231">
        <f>ROUND(J465*H465,2)</f>
        <v>0</v>
      </c>
      <c r="S465" s="92"/>
      <c r="T465" s="232">
        <f>S465*H465</f>
        <v>0</v>
      </c>
      <c r="U465" s="232">
        <v>0</v>
      </c>
      <c r="V465" s="232">
        <f>U465*H465</f>
        <v>0</v>
      </c>
      <c r="W465" s="232">
        <v>0</v>
      </c>
      <c r="X465" s="233">
        <f>W465*H465</f>
        <v>0</v>
      </c>
      <c r="Y465" s="39"/>
      <c r="Z465" s="39"/>
      <c r="AA465" s="39"/>
      <c r="AB465" s="39"/>
      <c r="AC465" s="39"/>
      <c r="AD465" s="39"/>
      <c r="AE465" s="39"/>
      <c r="AR465" s="234" t="s">
        <v>145</v>
      </c>
      <c r="AT465" s="234" t="s">
        <v>140</v>
      </c>
      <c r="AU465" s="234" t="s">
        <v>87</v>
      </c>
      <c r="AY465" s="18" t="s">
        <v>138</v>
      </c>
      <c r="BE465" s="235">
        <f>IF(O465="základní",K465,0)</f>
        <v>0</v>
      </c>
      <c r="BF465" s="235">
        <f>IF(O465="snížená",K465,0)</f>
        <v>0</v>
      </c>
      <c r="BG465" s="235">
        <f>IF(O465="zákl. přenesená",K465,0)</f>
        <v>0</v>
      </c>
      <c r="BH465" s="235">
        <f>IF(O465="sníž. přenesená",K465,0)</f>
        <v>0</v>
      </c>
      <c r="BI465" s="235">
        <f>IF(O465="nulová",K465,0)</f>
        <v>0</v>
      </c>
      <c r="BJ465" s="18" t="s">
        <v>85</v>
      </c>
      <c r="BK465" s="235">
        <f>ROUND(P465*H465,2)</f>
        <v>0</v>
      </c>
      <c r="BL465" s="18" t="s">
        <v>145</v>
      </c>
      <c r="BM465" s="234" t="s">
        <v>622</v>
      </c>
    </row>
    <row r="466" spans="1:47" s="2" customFormat="1" ht="12">
      <c r="A466" s="39"/>
      <c r="B466" s="40"/>
      <c r="C466" s="41"/>
      <c r="D466" s="236" t="s">
        <v>147</v>
      </c>
      <c r="E466" s="41"/>
      <c r="F466" s="237" t="s">
        <v>623</v>
      </c>
      <c r="G466" s="41"/>
      <c r="H466" s="41"/>
      <c r="I466" s="238"/>
      <c r="J466" s="238"/>
      <c r="K466" s="41"/>
      <c r="L466" s="41"/>
      <c r="M466" s="45"/>
      <c r="N466" s="239"/>
      <c r="O466" s="240"/>
      <c r="P466" s="92"/>
      <c r="Q466" s="92"/>
      <c r="R466" s="92"/>
      <c r="S466" s="92"/>
      <c r="T466" s="92"/>
      <c r="U466" s="92"/>
      <c r="V466" s="92"/>
      <c r="W466" s="92"/>
      <c r="X466" s="93"/>
      <c r="Y466" s="39"/>
      <c r="Z466" s="39"/>
      <c r="AA466" s="39"/>
      <c r="AB466" s="39"/>
      <c r="AC466" s="39"/>
      <c r="AD466" s="39"/>
      <c r="AE466" s="39"/>
      <c r="AT466" s="18" t="s">
        <v>147</v>
      </c>
      <c r="AU466" s="18" t="s">
        <v>87</v>
      </c>
    </row>
    <row r="467" spans="1:47" s="2" customFormat="1" ht="12">
      <c r="A467" s="39"/>
      <c r="B467" s="40"/>
      <c r="C467" s="41"/>
      <c r="D467" s="241" t="s">
        <v>149</v>
      </c>
      <c r="E467" s="41"/>
      <c r="F467" s="242" t="s">
        <v>624</v>
      </c>
      <c r="G467" s="41"/>
      <c r="H467" s="41"/>
      <c r="I467" s="238"/>
      <c r="J467" s="238"/>
      <c r="K467" s="41"/>
      <c r="L467" s="41"/>
      <c r="M467" s="45"/>
      <c r="N467" s="239"/>
      <c r="O467" s="240"/>
      <c r="P467" s="92"/>
      <c r="Q467" s="92"/>
      <c r="R467" s="92"/>
      <c r="S467" s="92"/>
      <c r="T467" s="92"/>
      <c r="U467" s="92"/>
      <c r="V467" s="92"/>
      <c r="W467" s="92"/>
      <c r="X467" s="93"/>
      <c r="Y467" s="39"/>
      <c r="Z467" s="39"/>
      <c r="AA467" s="39"/>
      <c r="AB467" s="39"/>
      <c r="AC467" s="39"/>
      <c r="AD467" s="39"/>
      <c r="AE467" s="39"/>
      <c r="AT467" s="18" t="s">
        <v>149</v>
      </c>
      <c r="AU467" s="18" t="s">
        <v>87</v>
      </c>
    </row>
    <row r="468" spans="1:47" s="2" customFormat="1" ht="12">
      <c r="A468" s="39"/>
      <c r="B468" s="40"/>
      <c r="C468" s="41"/>
      <c r="D468" s="236" t="s">
        <v>151</v>
      </c>
      <c r="E468" s="41"/>
      <c r="F468" s="243" t="s">
        <v>625</v>
      </c>
      <c r="G468" s="41"/>
      <c r="H468" s="41"/>
      <c r="I468" s="238"/>
      <c r="J468" s="238"/>
      <c r="K468" s="41"/>
      <c r="L468" s="41"/>
      <c r="M468" s="45"/>
      <c r="N468" s="239"/>
      <c r="O468" s="240"/>
      <c r="P468" s="92"/>
      <c r="Q468" s="92"/>
      <c r="R468" s="92"/>
      <c r="S468" s="92"/>
      <c r="T468" s="92"/>
      <c r="U468" s="92"/>
      <c r="V468" s="92"/>
      <c r="W468" s="92"/>
      <c r="X468" s="93"/>
      <c r="Y468" s="39"/>
      <c r="Z468" s="39"/>
      <c r="AA468" s="39"/>
      <c r="AB468" s="39"/>
      <c r="AC468" s="39"/>
      <c r="AD468" s="39"/>
      <c r="AE468" s="39"/>
      <c r="AT468" s="18" t="s">
        <v>151</v>
      </c>
      <c r="AU468" s="18" t="s">
        <v>87</v>
      </c>
    </row>
    <row r="469" spans="1:65" s="2" customFormat="1" ht="24.15" customHeight="1">
      <c r="A469" s="39"/>
      <c r="B469" s="40"/>
      <c r="C469" s="222" t="s">
        <v>626</v>
      </c>
      <c r="D469" s="222" t="s">
        <v>140</v>
      </c>
      <c r="E469" s="223" t="s">
        <v>627</v>
      </c>
      <c r="F469" s="224" t="s">
        <v>628</v>
      </c>
      <c r="G469" s="225" t="s">
        <v>143</v>
      </c>
      <c r="H469" s="226">
        <v>13.2</v>
      </c>
      <c r="I469" s="227"/>
      <c r="J469" s="227"/>
      <c r="K469" s="228">
        <f>ROUND(P469*H469,2)</f>
        <v>0</v>
      </c>
      <c r="L469" s="224" t="s">
        <v>144</v>
      </c>
      <c r="M469" s="45"/>
      <c r="N469" s="229" t="s">
        <v>1</v>
      </c>
      <c r="O469" s="230" t="s">
        <v>40</v>
      </c>
      <c r="P469" s="231">
        <f>I469+J469</f>
        <v>0</v>
      </c>
      <c r="Q469" s="231">
        <f>ROUND(I469*H469,2)</f>
        <v>0</v>
      </c>
      <c r="R469" s="231">
        <f>ROUND(J469*H469,2)</f>
        <v>0</v>
      </c>
      <c r="S469" s="92"/>
      <c r="T469" s="232">
        <f>S469*H469</f>
        <v>0</v>
      </c>
      <c r="U469" s="232">
        <v>0</v>
      </c>
      <c r="V469" s="232">
        <f>U469*H469</f>
        <v>0</v>
      </c>
      <c r="W469" s="232">
        <v>0</v>
      </c>
      <c r="X469" s="233">
        <f>W469*H469</f>
        <v>0</v>
      </c>
      <c r="Y469" s="39"/>
      <c r="Z469" s="39"/>
      <c r="AA469" s="39"/>
      <c r="AB469" s="39"/>
      <c r="AC469" s="39"/>
      <c r="AD469" s="39"/>
      <c r="AE469" s="39"/>
      <c r="AR469" s="234" t="s">
        <v>145</v>
      </c>
      <c r="AT469" s="234" t="s">
        <v>140</v>
      </c>
      <c r="AU469" s="234" t="s">
        <v>87</v>
      </c>
      <c r="AY469" s="18" t="s">
        <v>138</v>
      </c>
      <c r="BE469" s="235">
        <f>IF(O469="základní",K469,0)</f>
        <v>0</v>
      </c>
      <c r="BF469" s="235">
        <f>IF(O469="snížená",K469,0)</f>
        <v>0</v>
      </c>
      <c r="BG469" s="235">
        <f>IF(O469="zákl. přenesená",K469,0)</f>
        <v>0</v>
      </c>
      <c r="BH469" s="235">
        <f>IF(O469="sníž. přenesená",K469,0)</f>
        <v>0</v>
      </c>
      <c r="BI469" s="235">
        <f>IF(O469="nulová",K469,0)</f>
        <v>0</v>
      </c>
      <c r="BJ469" s="18" t="s">
        <v>85</v>
      </c>
      <c r="BK469" s="235">
        <f>ROUND(P469*H469,2)</f>
        <v>0</v>
      </c>
      <c r="BL469" s="18" t="s">
        <v>145</v>
      </c>
      <c r="BM469" s="234" t="s">
        <v>629</v>
      </c>
    </row>
    <row r="470" spans="1:47" s="2" customFormat="1" ht="12">
      <c r="A470" s="39"/>
      <c r="B470" s="40"/>
      <c r="C470" s="41"/>
      <c r="D470" s="236" t="s">
        <v>147</v>
      </c>
      <c r="E470" s="41"/>
      <c r="F470" s="237" t="s">
        <v>630</v>
      </c>
      <c r="G470" s="41"/>
      <c r="H470" s="41"/>
      <c r="I470" s="238"/>
      <c r="J470" s="238"/>
      <c r="K470" s="41"/>
      <c r="L470" s="41"/>
      <c r="M470" s="45"/>
      <c r="N470" s="239"/>
      <c r="O470" s="240"/>
      <c r="P470" s="92"/>
      <c r="Q470" s="92"/>
      <c r="R470" s="92"/>
      <c r="S470" s="92"/>
      <c r="T470" s="92"/>
      <c r="U470" s="92"/>
      <c r="V470" s="92"/>
      <c r="W470" s="92"/>
      <c r="X470" s="93"/>
      <c r="Y470" s="39"/>
      <c r="Z470" s="39"/>
      <c r="AA470" s="39"/>
      <c r="AB470" s="39"/>
      <c r="AC470" s="39"/>
      <c r="AD470" s="39"/>
      <c r="AE470" s="39"/>
      <c r="AT470" s="18" t="s">
        <v>147</v>
      </c>
      <c r="AU470" s="18" t="s">
        <v>87</v>
      </c>
    </row>
    <row r="471" spans="1:47" s="2" customFormat="1" ht="12">
      <c r="A471" s="39"/>
      <c r="B471" s="40"/>
      <c r="C471" s="41"/>
      <c r="D471" s="241" t="s">
        <v>149</v>
      </c>
      <c r="E471" s="41"/>
      <c r="F471" s="242" t="s">
        <v>631</v>
      </c>
      <c r="G471" s="41"/>
      <c r="H471" s="41"/>
      <c r="I471" s="238"/>
      <c r="J471" s="238"/>
      <c r="K471" s="41"/>
      <c r="L471" s="41"/>
      <c r="M471" s="45"/>
      <c r="N471" s="239"/>
      <c r="O471" s="240"/>
      <c r="P471" s="92"/>
      <c r="Q471" s="92"/>
      <c r="R471" s="92"/>
      <c r="S471" s="92"/>
      <c r="T471" s="92"/>
      <c r="U471" s="92"/>
      <c r="V471" s="92"/>
      <c r="W471" s="92"/>
      <c r="X471" s="93"/>
      <c r="Y471" s="39"/>
      <c r="Z471" s="39"/>
      <c r="AA471" s="39"/>
      <c r="AB471" s="39"/>
      <c r="AC471" s="39"/>
      <c r="AD471" s="39"/>
      <c r="AE471" s="39"/>
      <c r="AT471" s="18" t="s">
        <v>149</v>
      </c>
      <c r="AU471" s="18" t="s">
        <v>87</v>
      </c>
    </row>
    <row r="472" spans="1:47" s="2" customFormat="1" ht="12">
      <c r="A472" s="39"/>
      <c r="B472" s="40"/>
      <c r="C472" s="41"/>
      <c r="D472" s="236" t="s">
        <v>151</v>
      </c>
      <c r="E472" s="41"/>
      <c r="F472" s="243" t="s">
        <v>625</v>
      </c>
      <c r="G472" s="41"/>
      <c r="H472" s="41"/>
      <c r="I472" s="238"/>
      <c r="J472" s="238"/>
      <c r="K472" s="41"/>
      <c r="L472" s="41"/>
      <c r="M472" s="45"/>
      <c r="N472" s="239"/>
      <c r="O472" s="240"/>
      <c r="P472" s="92"/>
      <c r="Q472" s="92"/>
      <c r="R472" s="92"/>
      <c r="S472" s="92"/>
      <c r="T472" s="92"/>
      <c r="U472" s="92"/>
      <c r="V472" s="92"/>
      <c r="W472" s="92"/>
      <c r="X472" s="93"/>
      <c r="Y472" s="39"/>
      <c r="Z472" s="39"/>
      <c r="AA472" s="39"/>
      <c r="AB472" s="39"/>
      <c r="AC472" s="39"/>
      <c r="AD472" s="39"/>
      <c r="AE472" s="39"/>
      <c r="AT472" s="18" t="s">
        <v>151</v>
      </c>
      <c r="AU472" s="18" t="s">
        <v>87</v>
      </c>
    </row>
    <row r="473" spans="1:63" s="12" customFormat="1" ht="22.8" customHeight="1">
      <c r="A473" s="12"/>
      <c r="B473" s="205"/>
      <c r="C473" s="206"/>
      <c r="D473" s="207" t="s">
        <v>76</v>
      </c>
      <c r="E473" s="220" t="s">
        <v>632</v>
      </c>
      <c r="F473" s="220" t="s">
        <v>633</v>
      </c>
      <c r="G473" s="206"/>
      <c r="H473" s="206"/>
      <c r="I473" s="209"/>
      <c r="J473" s="209"/>
      <c r="K473" s="221">
        <f>BK473</f>
        <v>0</v>
      </c>
      <c r="L473" s="206"/>
      <c r="M473" s="211"/>
      <c r="N473" s="212"/>
      <c r="O473" s="213"/>
      <c r="P473" s="213"/>
      <c r="Q473" s="214">
        <f>SUM(Q474:Q513)</f>
        <v>0</v>
      </c>
      <c r="R473" s="214">
        <f>SUM(R474:R513)</f>
        <v>0</v>
      </c>
      <c r="S473" s="213"/>
      <c r="T473" s="215">
        <f>SUM(T474:T513)</f>
        <v>0</v>
      </c>
      <c r="U473" s="213"/>
      <c r="V473" s="215">
        <f>SUM(V474:V513)</f>
        <v>0</v>
      </c>
      <c r="W473" s="213"/>
      <c r="X473" s="216">
        <f>SUM(X474:X513)</f>
        <v>0</v>
      </c>
      <c r="Y473" s="12"/>
      <c r="Z473" s="12"/>
      <c r="AA473" s="12"/>
      <c r="AB473" s="12"/>
      <c r="AC473" s="12"/>
      <c r="AD473" s="12"/>
      <c r="AE473" s="12"/>
      <c r="AR473" s="217" t="s">
        <v>85</v>
      </c>
      <c r="AT473" s="218" t="s">
        <v>76</v>
      </c>
      <c r="AU473" s="218" t="s">
        <v>85</v>
      </c>
      <c r="AY473" s="217" t="s">
        <v>138</v>
      </c>
      <c r="BK473" s="219">
        <f>SUM(BK474:BK513)</f>
        <v>0</v>
      </c>
    </row>
    <row r="474" spans="1:65" s="2" customFormat="1" ht="12">
      <c r="A474" s="39"/>
      <c r="B474" s="40"/>
      <c r="C474" s="222" t="s">
        <v>634</v>
      </c>
      <c r="D474" s="222" t="s">
        <v>140</v>
      </c>
      <c r="E474" s="223" t="s">
        <v>635</v>
      </c>
      <c r="F474" s="224" t="s">
        <v>636</v>
      </c>
      <c r="G474" s="225" t="s">
        <v>276</v>
      </c>
      <c r="H474" s="226">
        <v>32.24</v>
      </c>
      <c r="I474" s="227"/>
      <c r="J474" s="227"/>
      <c r="K474" s="228">
        <f>ROUND(P474*H474,2)</f>
        <v>0</v>
      </c>
      <c r="L474" s="224" t="s">
        <v>144</v>
      </c>
      <c r="M474" s="45"/>
      <c r="N474" s="229" t="s">
        <v>1</v>
      </c>
      <c r="O474" s="230" t="s">
        <v>40</v>
      </c>
      <c r="P474" s="231">
        <f>I474+J474</f>
        <v>0</v>
      </c>
      <c r="Q474" s="231">
        <f>ROUND(I474*H474,2)</f>
        <v>0</v>
      </c>
      <c r="R474" s="231">
        <f>ROUND(J474*H474,2)</f>
        <v>0</v>
      </c>
      <c r="S474" s="92"/>
      <c r="T474" s="232">
        <f>S474*H474</f>
        <v>0</v>
      </c>
      <c r="U474" s="232">
        <v>0</v>
      </c>
      <c r="V474" s="232">
        <f>U474*H474</f>
        <v>0</v>
      </c>
      <c r="W474" s="232">
        <v>0</v>
      </c>
      <c r="X474" s="233">
        <f>W474*H474</f>
        <v>0</v>
      </c>
      <c r="Y474" s="39"/>
      <c r="Z474" s="39"/>
      <c r="AA474" s="39"/>
      <c r="AB474" s="39"/>
      <c r="AC474" s="39"/>
      <c r="AD474" s="39"/>
      <c r="AE474" s="39"/>
      <c r="AR474" s="234" t="s">
        <v>145</v>
      </c>
      <c r="AT474" s="234" t="s">
        <v>140</v>
      </c>
      <c r="AU474" s="234" t="s">
        <v>87</v>
      </c>
      <c r="AY474" s="18" t="s">
        <v>138</v>
      </c>
      <c r="BE474" s="235">
        <f>IF(O474="základní",K474,0)</f>
        <v>0</v>
      </c>
      <c r="BF474" s="235">
        <f>IF(O474="snížená",K474,0)</f>
        <v>0</v>
      </c>
      <c r="BG474" s="235">
        <f>IF(O474="zákl. přenesená",K474,0)</f>
        <v>0</v>
      </c>
      <c r="BH474" s="235">
        <f>IF(O474="sníž. přenesená",K474,0)</f>
        <v>0</v>
      </c>
      <c r="BI474" s="235">
        <f>IF(O474="nulová",K474,0)</f>
        <v>0</v>
      </c>
      <c r="BJ474" s="18" t="s">
        <v>85</v>
      </c>
      <c r="BK474" s="235">
        <f>ROUND(P474*H474,2)</f>
        <v>0</v>
      </c>
      <c r="BL474" s="18" t="s">
        <v>145</v>
      </c>
      <c r="BM474" s="234" t="s">
        <v>637</v>
      </c>
    </row>
    <row r="475" spans="1:47" s="2" customFormat="1" ht="12">
      <c r="A475" s="39"/>
      <c r="B475" s="40"/>
      <c r="C475" s="41"/>
      <c r="D475" s="236" t="s">
        <v>147</v>
      </c>
      <c r="E475" s="41"/>
      <c r="F475" s="237" t="s">
        <v>638</v>
      </c>
      <c r="G475" s="41"/>
      <c r="H475" s="41"/>
      <c r="I475" s="238"/>
      <c r="J475" s="238"/>
      <c r="K475" s="41"/>
      <c r="L475" s="41"/>
      <c r="M475" s="45"/>
      <c r="N475" s="239"/>
      <c r="O475" s="240"/>
      <c r="P475" s="92"/>
      <c r="Q475" s="92"/>
      <c r="R475" s="92"/>
      <c r="S475" s="92"/>
      <c r="T475" s="92"/>
      <c r="U475" s="92"/>
      <c r="V475" s="92"/>
      <c r="W475" s="92"/>
      <c r="X475" s="93"/>
      <c r="Y475" s="39"/>
      <c r="Z475" s="39"/>
      <c r="AA475" s="39"/>
      <c r="AB475" s="39"/>
      <c r="AC475" s="39"/>
      <c r="AD475" s="39"/>
      <c r="AE475" s="39"/>
      <c r="AT475" s="18" t="s">
        <v>147</v>
      </c>
      <c r="AU475" s="18" t="s">
        <v>87</v>
      </c>
    </row>
    <row r="476" spans="1:47" s="2" customFormat="1" ht="12">
      <c r="A476" s="39"/>
      <c r="B476" s="40"/>
      <c r="C476" s="41"/>
      <c r="D476" s="241" t="s">
        <v>149</v>
      </c>
      <c r="E476" s="41"/>
      <c r="F476" s="242" t="s">
        <v>639</v>
      </c>
      <c r="G476" s="41"/>
      <c r="H476" s="41"/>
      <c r="I476" s="238"/>
      <c r="J476" s="238"/>
      <c r="K476" s="41"/>
      <c r="L476" s="41"/>
      <c r="M476" s="45"/>
      <c r="N476" s="239"/>
      <c r="O476" s="240"/>
      <c r="P476" s="92"/>
      <c r="Q476" s="92"/>
      <c r="R476" s="92"/>
      <c r="S476" s="92"/>
      <c r="T476" s="92"/>
      <c r="U476" s="92"/>
      <c r="V476" s="92"/>
      <c r="W476" s="92"/>
      <c r="X476" s="93"/>
      <c r="Y476" s="39"/>
      <c r="Z476" s="39"/>
      <c r="AA476" s="39"/>
      <c r="AB476" s="39"/>
      <c r="AC476" s="39"/>
      <c r="AD476" s="39"/>
      <c r="AE476" s="39"/>
      <c r="AT476" s="18" t="s">
        <v>149</v>
      </c>
      <c r="AU476" s="18" t="s">
        <v>87</v>
      </c>
    </row>
    <row r="477" spans="1:47" s="2" customFormat="1" ht="12">
      <c r="A477" s="39"/>
      <c r="B477" s="40"/>
      <c r="C477" s="41"/>
      <c r="D477" s="236" t="s">
        <v>153</v>
      </c>
      <c r="E477" s="41"/>
      <c r="F477" s="243" t="s">
        <v>640</v>
      </c>
      <c r="G477" s="41"/>
      <c r="H477" s="41"/>
      <c r="I477" s="238"/>
      <c r="J477" s="238"/>
      <c r="K477" s="41"/>
      <c r="L477" s="41"/>
      <c r="M477" s="45"/>
      <c r="N477" s="239"/>
      <c r="O477" s="240"/>
      <c r="P477" s="92"/>
      <c r="Q477" s="92"/>
      <c r="R477" s="92"/>
      <c r="S477" s="92"/>
      <c r="T477" s="92"/>
      <c r="U477" s="92"/>
      <c r="V477" s="92"/>
      <c r="W477" s="92"/>
      <c r="X477" s="93"/>
      <c r="Y477" s="39"/>
      <c r="Z477" s="39"/>
      <c r="AA477" s="39"/>
      <c r="AB477" s="39"/>
      <c r="AC477" s="39"/>
      <c r="AD477" s="39"/>
      <c r="AE477" s="39"/>
      <c r="AT477" s="18" t="s">
        <v>153</v>
      </c>
      <c r="AU477" s="18" t="s">
        <v>87</v>
      </c>
    </row>
    <row r="478" spans="1:51" s="13" customFormat="1" ht="12">
      <c r="A478" s="13"/>
      <c r="B478" s="244"/>
      <c r="C478" s="245"/>
      <c r="D478" s="236" t="s">
        <v>256</v>
      </c>
      <c r="E478" s="246" t="s">
        <v>1</v>
      </c>
      <c r="F478" s="247" t="s">
        <v>641</v>
      </c>
      <c r="G478" s="245"/>
      <c r="H478" s="248">
        <v>32.24</v>
      </c>
      <c r="I478" s="249"/>
      <c r="J478" s="249"/>
      <c r="K478" s="245"/>
      <c r="L478" s="245"/>
      <c r="M478" s="250"/>
      <c r="N478" s="251"/>
      <c r="O478" s="252"/>
      <c r="P478" s="252"/>
      <c r="Q478" s="252"/>
      <c r="R478" s="252"/>
      <c r="S478" s="252"/>
      <c r="T478" s="252"/>
      <c r="U478" s="252"/>
      <c r="V478" s="252"/>
      <c r="W478" s="252"/>
      <c r="X478" s="253"/>
      <c r="Y478" s="13"/>
      <c r="Z478" s="13"/>
      <c r="AA478" s="13"/>
      <c r="AB478" s="13"/>
      <c r="AC478" s="13"/>
      <c r="AD478" s="13"/>
      <c r="AE478" s="13"/>
      <c r="AT478" s="254" t="s">
        <v>256</v>
      </c>
      <c r="AU478" s="254" t="s">
        <v>87</v>
      </c>
      <c r="AV478" s="13" t="s">
        <v>87</v>
      </c>
      <c r="AW478" s="13" t="s">
        <v>5</v>
      </c>
      <c r="AX478" s="13" t="s">
        <v>85</v>
      </c>
      <c r="AY478" s="254" t="s">
        <v>138</v>
      </c>
    </row>
    <row r="479" spans="1:65" s="2" customFormat="1" ht="24.15" customHeight="1">
      <c r="A479" s="39"/>
      <c r="B479" s="40"/>
      <c r="C479" s="222" t="s">
        <v>642</v>
      </c>
      <c r="D479" s="222" t="s">
        <v>140</v>
      </c>
      <c r="E479" s="223" t="s">
        <v>643</v>
      </c>
      <c r="F479" s="224" t="s">
        <v>644</v>
      </c>
      <c r="G479" s="225" t="s">
        <v>276</v>
      </c>
      <c r="H479" s="226">
        <v>773.76</v>
      </c>
      <c r="I479" s="227"/>
      <c r="J479" s="227"/>
      <c r="K479" s="228">
        <f>ROUND(P479*H479,2)</f>
        <v>0</v>
      </c>
      <c r="L479" s="224" t="s">
        <v>144</v>
      </c>
      <c r="M479" s="45"/>
      <c r="N479" s="229" t="s">
        <v>1</v>
      </c>
      <c r="O479" s="230" t="s">
        <v>40</v>
      </c>
      <c r="P479" s="231">
        <f>I479+J479</f>
        <v>0</v>
      </c>
      <c r="Q479" s="231">
        <f>ROUND(I479*H479,2)</f>
        <v>0</v>
      </c>
      <c r="R479" s="231">
        <f>ROUND(J479*H479,2)</f>
        <v>0</v>
      </c>
      <c r="S479" s="92"/>
      <c r="T479" s="232">
        <f>S479*H479</f>
        <v>0</v>
      </c>
      <c r="U479" s="232">
        <v>0</v>
      </c>
      <c r="V479" s="232">
        <f>U479*H479</f>
        <v>0</v>
      </c>
      <c r="W479" s="232">
        <v>0</v>
      </c>
      <c r="X479" s="233">
        <f>W479*H479</f>
        <v>0</v>
      </c>
      <c r="Y479" s="39"/>
      <c r="Z479" s="39"/>
      <c r="AA479" s="39"/>
      <c r="AB479" s="39"/>
      <c r="AC479" s="39"/>
      <c r="AD479" s="39"/>
      <c r="AE479" s="39"/>
      <c r="AR479" s="234" t="s">
        <v>145</v>
      </c>
      <c r="AT479" s="234" t="s">
        <v>140</v>
      </c>
      <c r="AU479" s="234" t="s">
        <v>87</v>
      </c>
      <c r="AY479" s="18" t="s">
        <v>138</v>
      </c>
      <c r="BE479" s="235">
        <f>IF(O479="základní",K479,0)</f>
        <v>0</v>
      </c>
      <c r="BF479" s="235">
        <f>IF(O479="snížená",K479,0)</f>
        <v>0</v>
      </c>
      <c r="BG479" s="235">
        <f>IF(O479="zákl. přenesená",K479,0)</f>
        <v>0</v>
      </c>
      <c r="BH479" s="235">
        <f>IF(O479="sníž. přenesená",K479,0)</f>
        <v>0</v>
      </c>
      <c r="BI479" s="235">
        <f>IF(O479="nulová",K479,0)</f>
        <v>0</v>
      </c>
      <c r="BJ479" s="18" t="s">
        <v>85</v>
      </c>
      <c r="BK479" s="235">
        <f>ROUND(P479*H479,2)</f>
        <v>0</v>
      </c>
      <c r="BL479" s="18" t="s">
        <v>145</v>
      </c>
      <c r="BM479" s="234" t="s">
        <v>645</v>
      </c>
    </row>
    <row r="480" spans="1:47" s="2" customFormat="1" ht="12">
      <c r="A480" s="39"/>
      <c r="B480" s="40"/>
      <c r="C480" s="41"/>
      <c r="D480" s="236" t="s">
        <v>147</v>
      </c>
      <c r="E480" s="41"/>
      <c r="F480" s="237" t="s">
        <v>646</v>
      </c>
      <c r="G480" s="41"/>
      <c r="H480" s="41"/>
      <c r="I480" s="238"/>
      <c r="J480" s="238"/>
      <c r="K480" s="41"/>
      <c r="L480" s="41"/>
      <c r="M480" s="45"/>
      <c r="N480" s="239"/>
      <c r="O480" s="240"/>
      <c r="P480" s="92"/>
      <c r="Q480" s="92"/>
      <c r="R480" s="92"/>
      <c r="S480" s="92"/>
      <c r="T480" s="92"/>
      <c r="U480" s="92"/>
      <c r="V480" s="92"/>
      <c r="W480" s="92"/>
      <c r="X480" s="93"/>
      <c r="Y480" s="39"/>
      <c r="Z480" s="39"/>
      <c r="AA480" s="39"/>
      <c r="AB480" s="39"/>
      <c r="AC480" s="39"/>
      <c r="AD480" s="39"/>
      <c r="AE480" s="39"/>
      <c r="AT480" s="18" t="s">
        <v>147</v>
      </c>
      <c r="AU480" s="18" t="s">
        <v>87</v>
      </c>
    </row>
    <row r="481" spans="1:47" s="2" customFormat="1" ht="12">
      <c r="A481" s="39"/>
      <c r="B481" s="40"/>
      <c r="C481" s="41"/>
      <c r="D481" s="241" t="s">
        <v>149</v>
      </c>
      <c r="E481" s="41"/>
      <c r="F481" s="242" t="s">
        <v>647</v>
      </c>
      <c r="G481" s="41"/>
      <c r="H481" s="41"/>
      <c r="I481" s="238"/>
      <c r="J481" s="238"/>
      <c r="K481" s="41"/>
      <c r="L481" s="41"/>
      <c r="M481" s="45"/>
      <c r="N481" s="239"/>
      <c r="O481" s="240"/>
      <c r="P481" s="92"/>
      <c r="Q481" s="92"/>
      <c r="R481" s="92"/>
      <c r="S481" s="92"/>
      <c r="T481" s="92"/>
      <c r="U481" s="92"/>
      <c r="V481" s="92"/>
      <c r="W481" s="92"/>
      <c r="X481" s="93"/>
      <c r="Y481" s="39"/>
      <c r="Z481" s="39"/>
      <c r="AA481" s="39"/>
      <c r="AB481" s="39"/>
      <c r="AC481" s="39"/>
      <c r="AD481" s="39"/>
      <c r="AE481" s="39"/>
      <c r="AT481" s="18" t="s">
        <v>149</v>
      </c>
      <c r="AU481" s="18" t="s">
        <v>87</v>
      </c>
    </row>
    <row r="482" spans="1:47" s="2" customFormat="1" ht="12">
      <c r="A482" s="39"/>
      <c r="B482" s="40"/>
      <c r="C482" s="41"/>
      <c r="D482" s="236" t="s">
        <v>153</v>
      </c>
      <c r="E482" s="41"/>
      <c r="F482" s="243" t="s">
        <v>648</v>
      </c>
      <c r="G482" s="41"/>
      <c r="H482" s="41"/>
      <c r="I482" s="238"/>
      <c r="J482" s="238"/>
      <c r="K482" s="41"/>
      <c r="L482" s="41"/>
      <c r="M482" s="45"/>
      <c r="N482" s="239"/>
      <c r="O482" s="240"/>
      <c r="P482" s="92"/>
      <c r="Q482" s="92"/>
      <c r="R482" s="92"/>
      <c r="S482" s="92"/>
      <c r="T482" s="92"/>
      <c r="U482" s="92"/>
      <c r="V482" s="92"/>
      <c r="W482" s="92"/>
      <c r="X482" s="93"/>
      <c r="Y482" s="39"/>
      <c r="Z482" s="39"/>
      <c r="AA482" s="39"/>
      <c r="AB482" s="39"/>
      <c r="AC482" s="39"/>
      <c r="AD482" s="39"/>
      <c r="AE482" s="39"/>
      <c r="AT482" s="18" t="s">
        <v>153</v>
      </c>
      <c r="AU482" s="18" t="s">
        <v>87</v>
      </c>
    </row>
    <row r="483" spans="1:51" s="13" customFormat="1" ht="12">
      <c r="A483" s="13"/>
      <c r="B483" s="244"/>
      <c r="C483" s="245"/>
      <c r="D483" s="236" t="s">
        <v>256</v>
      </c>
      <c r="E483" s="246" t="s">
        <v>1</v>
      </c>
      <c r="F483" s="247" t="s">
        <v>649</v>
      </c>
      <c r="G483" s="245"/>
      <c r="H483" s="248">
        <v>773.76</v>
      </c>
      <c r="I483" s="249"/>
      <c r="J483" s="249"/>
      <c r="K483" s="245"/>
      <c r="L483" s="245"/>
      <c r="M483" s="250"/>
      <c r="N483" s="251"/>
      <c r="O483" s="252"/>
      <c r="P483" s="252"/>
      <c r="Q483" s="252"/>
      <c r="R483" s="252"/>
      <c r="S483" s="252"/>
      <c r="T483" s="252"/>
      <c r="U483" s="252"/>
      <c r="V483" s="252"/>
      <c r="W483" s="252"/>
      <c r="X483" s="253"/>
      <c r="Y483" s="13"/>
      <c r="Z483" s="13"/>
      <c r="AA483" s="13"/>
      <c r="AB483" s="13"/>
      <c r="AC483" s="13"/>
      <c r="AD483" s="13"/>
      <c r="AE483" s="13"/>
      <c r="AT483" s="254" t="s">
        <v>256</v>
      </c>
      <c r="AU483" s="254" t="s">
        <v>87</v>
      </c>
      <c r="AV483" s="13" t="s">
        <v>87</v>
      </c>
      <c r="AW483" s="13" t="s">
        <v>5</v>
      </c>
      <c r="AX483" s="13" t="s">
        <v>85</v>
      </c>
      <c r="AY483" s="254" t="s">
        <v>138</v>
      </c>
    </row>
    <row r="484" spans="1:65" s="2" customFormat="1" ht="12">
      <c r="A484" s="39"/>
      <c r="B484" s="40"/>
      <c r="C484" s="222" t="s">
        <v>650</v>
      </c>
      <c r="D484" s="222" t="s">
        <v>140</v>
      </c>
      <c r="E484" s="223" t="s">
        <v>651</v>
      </c>
      <c r="F484" s="224" t="s">
        <v>652</v>
      </c>
      <c r="G484" s="225" t="s">
        <v>276</v>
      </c>
      <c r="H484" s="226">
        <v>51.054</v>
      </c>
      <c r="I484" s="227"/>
      <c r="J484" s="227"/>
      <c r="K484" s="228">
        <f>ROUND(P484*H484,2)</f>
        <v>0</v>
      </c>
      <c r="L484" s="224" t="s">
        <v>144</v>
      </c>
      <c r="M484" s="45"/>
      <c r="N484" s="229" t="s">
        <v>1</v>
      </c>
      <c r="O484" s="230" t="s">
        <v>40</v>
      </c>
      <c r="P484" s="231">
        <f>I484+J484</f>
        <v>0</v>
      </c>
      <c r="Q484" s="231">
        <f>ROUND(I484*H484,2)</f>
        <v>0</v>
      </c>
      <c r="R484" s="231">
        <f>ROUND(J484*H484,2)</f>
        <v>0</v>
      </c>
      <c r="S484" s="92"/>
      <c r="T484" s="232">
        <f>S484*H484</f>
        <v>0</v>
      </c>
      <c r="U484" s="232">
        <v>0</v>
      </c>
      <c r="V484" s="232">
        <f>U484*H484</f>
        <v>0</v>
      </c>
      <c r="W484" s="232">
        <v>0</v>
      </c>
      <c r="X484" s="233">
        <f>W484*H484</f>
        <v>0</v>
      </c>
      <c r="Y484" s="39"/>
      <c r="Z484" s="39"/>
      <c r="AA484" s="39"/>
      <c r="AB484" s="39"/>
      <c r="AC484" s="39"/>
      <c r="AD484" s="39"/>
      <c r="AE484" s="39"/>
      <c r="AR484" s="234" t="s">
        <v>145</v>
      </c>
      <c r="AT484" s="234" t="s">
        <v>140</v>
      </c>
      <c r="AU484" s="234" t="s">
        <v>87</v>
      </c>
      <c r="AY484" s="18" t="s">
        <v>138</v>
      </c>
      <c r="BE484" s="235">
        <f>IF(O484="základní",K484,0)</f>
        <v>0</v>
      </c>
      <c r="BF484" s="235">
        <f>IF(O484="snížená",K484,0)</f>
        <v>0</v>
      </c>
      <c r="BG484" s="235">
        <f>IF(O484="zákl. přenesená",K484,0)</f>
        <v>0</v>
      </c>
      <c r="BH484" s="235">
        <f>IF(O484="sníž. přenesená",K484,0)</f>
        <v>0</v>
      </c>
      <c r="BI484" s="235">
        <f>IF(O484="nulová",K484,0)</f>
        <v>0</v>
      </c>
      <c r="BJ484" s="18" t="s">
        <v>85</v>
      </c>
      <c r="BK484" s="235">
        <f>ROUND(P484*H484,2)</f>
        <v>0</v>
      </c>
      <c r="BL484" s="18" t="s">
        <v>145</v>
      </c>
      <c r="BM484" s="234" t="s">
        <v>653</v>
      </c>
    </row>
    <row r="485" spans="1:47" s="2" customFormat="1" ht="12">
      <c r="A485" s="39"/>
      <c r="B485" s="40"/>
      <c r="C485" s="41"/>
      <c r="D485" s="236" t="s">
        <v>147</v>
      </c>
      <c r="E485" s="41"/>
      <c r="F485" s="237" t="s">
        <v>654</v>
      </c>
      <c r="G485" s="41"/>
      <c r="H485" s="41"/>
      <c r="I485" s="238"/>
      <c r="J485" s="238"/>
      <c r="K485" s="41"/>
      <c r="L485" s="41"/>
      <c r="M485" s="45"/>
      <c r="N485" s="239"/>
      <c r="O485" s="240"/>
      <c r="P485" s="92"/>
      <c r="Q485" s="92"/>
      <c r="R485" s="92"/>
      <c r="S485" s="92"/>
      <c r="T485" s="92"/>
      <c r="U485" s="92"/>
      <c r="V485" s="92"/>
      <c r="W485" s="92"/>
      <c r="X485" s="93"/>
      <c r="Y485" s="39"/>
      <c r="Z485" s="39"/>
      <c r="AA485" s="39"/>
      <c r="AB485" s="39"/>
      <c r="AC485" s="39"/>
      <c r="AD485" s="39"/>
      <c r="AE485" s="39"/>
      <c r="AT485" s="18" t="s">
        <v>147</v>
      </c>
      <c r="AU485" s="18" t="s">
        <v>87</v>
      </c>
    </row>
    <row r="486" spans="1:47" s="2" customFormat="1" ht="12">
      <c r="A486" s="39"/>
      <c r="B486" s="40"/>
      <c r="C486" s="41"/>
      <c r="D486" s="241" t="s">
        <v>149</v>
      </c>
      <c r="E486" s="41"/>
      <c r="F486" s="242" t="s">
        <v>655</v>
      </c>
      <c r="G486" s="41"/>
      <c r="H486" s="41"/>
      <c r="I486" s="238"/>
      <c r="J486" s="238"/>
      <c r="K486" s="41"/>
      <c r="L486" s="41"/>
      <c r="M486" s="45"/>
      <c r="N486" s="239"/>
      <c r="O486" s="240"/>
      <c r="P486" s="92"/>
      <c r="Q486" s="92"/>
      <c r="R486" s="92"/>
      <c r="S486" s="92"/>
      <c r="T486" s="92"/>
      <c r="U486" s="92"/>
      <c r="V486" s="92"/>
      <c r="W486" s="92"/>
      <c r="X486" s="93"/>
      <c r="Y486" s="39"/>
      <c r="Z486" s="39"/>
      <c r="AA486" s="39"/>
      <c r="AB486" s="39"/>
      <c r="AC486" s="39"/>
      <c r="AD486" s="39"/>
      <c r="AE486" s="39"/>
      <c r="AT486" s="18" t="s">
        <v>149</v>
      </c>
      <c r="AU486" s="18" t="s">
        <v>87</v>
      </c>
    </row>
    <row r="487" spans="1:47" s="2" customFormat="1" ht="12">
      <c r="A487" s="39"/>
      <c r="B487" s="40"/>
      <c r="C487" s="41"/>
      <c r="D487" s="236" t="s">
        <v>153</v>
      </c>
      <c r="E487" s="41"/>
      <c r="F487" s="243" t="s">
        <v>656</v>
      </c>
      <c r="G487" s="41"/>
      <c r="H487" s="41"/>
      <c r="I487" s="238"/>
      <c r="J487" s="238"/>
      <c r="K487" s="41"/>
      <c r="L487" s="41"/>
      <c r="M487" s="45"/>
      <c r="N487" s="239"/>
      <c r="O487" s="240"/>
      <c r="P487" s="92"/>
      <c r="Q487" s="92"/>
      <c r="R487" s="92"/>
      <c r="S487" s="92"/>
      <c r="T487" s="92"/>
      <c r="U487" s="92"/>
      <c r="V487" s="92"/>
      <c r="W487" s="92"/>
      <c r="X487" s="93"/>
      <c r="Y487" s="39"/>
      <c r="Z487" s="39"/>
      <c r="AA487" s="39"/>
      <c r="AB487" s="39"/>
      <c r="AC487" s="39"/>
      <c r="AD487" s="39"/>
      <c r="AE487" s="39"/>
      <c r="AT487" s="18" t="s">
        <v>153</v>
      </c>
      <c r="AU487" s="18" t="s">
        <v>87</v>
      </c>
    </row>
    <row r="488" spans="1:51" s="13" customFormat="1" ht="12">
      <c r="A488" s="13"/>
      <c r="B488" s="244"/>
      <c r="C488" s="245"/>
      <c r="D488" s="236" t="s">
        <v>256</v>
      </c>
      <c r="E488" s="246" t="s">
        <v>1</v>
      </c>
      <c r="F488" s="247" t="s">
        <v>657</v>
      </c>
      <c r="G488" s="245"/>
      <c r="H488" s="248">
        <v>51.054</v>
      </c>
      <c r="I488" s="249"/>
      <c r="J488" s="249"/>
      <c r="K488" s="245"/>
      <c r="L488" s="245"/>
      <c r="M488" s="250"/>
      <c r="N488" s="251"/>
      <c r="O488" s="252"/>
      <c r="P488" s="252"/>
      <c r="Q488" s="252"/>
      <c r="R488" s="252"/>
      <c r="S488" s="252"/>
      <c r="T488" s="252"/>
      <c r="U488" s="252"/>
      <c r="V488" s="252"/>
      <c r="W488" s="252"/>
      <c r="X488" s="253"/>
      <c r="Y488" s="13"/>
      <c r="Z488" s="13"/>
      <c r="AA488" s="13"/>
      <c r="AB488" s="13"/>
      <c r="AC488" s="13"/>
      <c r="AD488" s="13"/>
      <c r="AE488" s="13"/>
      <c r="AT488" s="254" t="s">
        <v>256</v>
      </c>
      <c r="AU488" s="254" t="s">
        <v>87</v>
      </c>
      <c r="AV488" s="13" t="s">
        <v>87</v>
      </c>
      <c r="AW488" s="13" t="s">
        <v>5</v>
      </c>
      <c r="AX488" s="13" t="s">
        <v>85</v>
      </c>
      <c r="AY488" s="254" t="s">
        <v>138</v>
      </c>
    </row>
    <row r="489" spans="1:65" s="2" customFormat="1" ht="24.15" customHeight="1">
      <c r="A489" s="39"/>
      <c r="B489" s="40"/>
      <c r="C489" s="222" t="s">
        <v>658</v>
      </c>
      <c r="D489" s="222" t="s">
        <v>140</v>
      </c>
      <c r="E489" s="223" t="s">
        <v>659</v>
      </c>
      <c r="F489" s="224" t="s">
        <v>660</v>
      </c>
      <c r="G489" s="225" t="s">
        <v>276</v>
      </c>
      <c r="H489" s="226">
        <v>847.776</v>
      </c>
      <c r="I489" s="227"/>
      <c r="J489" s="227"/>
      <c r="K489" s="228">
        <f>ROUND(P489*H489,2)</f>
        <v>0</v>
      </c>
      <c r="L489" s="224" t="s">
        <v>144</v>
      </c>
      <c r="M489" s="45"/>
      <c r="N489" s="229" t="s">
        <v>1</v>
      </c>
      <c r="O489" s="230" t="s">
        <v>40</v>
      </c>
      <c r="P489" s="231">
        <f>I489+J489</f>
        <v>0</v>
      </c>
      <c r="Q489" s="231">
        <f>ROUND(I489*H489,2)</f>
        <v>0</v>
      </c>
      <c r="R489" s="231">
        <f>ROUND(J489*H489,2)</f>
        <v>0</v>
      </c>
      <c r="S489" s="92"/>
      <c r="T489" s="232">
        <f>S489*H489</f>
        <v>0</v>
      </c>
      <c r="U489" s="232">
        <v>0</v>
      </c>
      <c r="V489" s="232">
        <f>U489*H489</f>
        <v>0</v>
      </c>
      <c r="W489" s="232">
        <v>0</v>
      </c>
      <c r="X489" s="233">
        <f>W489*H489</f>
        <v>0</v>
      </c>
      <c r="Y489" s="39"/>
      <c r="Z489" s="39"/>
      <c r="AA489" s="39"/>
      <c r="AB489" s="39"/>
      <c r="AC489" s="39"/>
      <c r="AD489" s="39"/>
      <c r="AE489" s="39"/>
      <c r="AR489" s="234" t="s">
        <v>145</v>
      </c>
      <c r="AT489" s="234" t="s">
        <v>140</v>
      </c>
      <c r="AU489" s="234" t="s">
        <v>87</v>
      </c>
      <c r="AY489" s="18" t="s">
        <v>138</v>
      </c>
      <c r="BE489" s="235">
        <f>IF(O489="základní",K489,0)</f>
        <v>0</v>
      </c>
      <c r="BF489" s="235">
        <f>IF(O489="snížená",K489,0)</f>
        <v>0</v>
      </c>
      <c r="BG489" s="235">
        <f>IF(O489="zákl. přenesená",K489,0)</f>
        <v>0</v>
      </c>
      <c r="BH489" s="235">
        <f>IF(O489="sníž. přenesená",K489,0)</f>
        <v>0</v>
      </c>
      <c r="BI489" s="235">
        <f>IF(O489="nulová",K489,0)</f>
        <v>0</v>
      </c>
      <c r="BJ489" s="18" t="s">
        <v>85</v>
      </c>
      <c r="BK489" s="235">
        <f>ROUND(P489*H489,2)</f>
        <v>0</v>
      </c>
      <c r="BL489" s="18" t="s">
        <v>145</v>
      </c>
      <c r="BM489" s="234" t="s">
        <v>661</v>
      </c>
    </row>
    <row r="490" spans="1:47" s="2" customFormat="1" ht="12">
      <c r="A490" s="39"/>
      <c r="B490" s="40"/>
      <c r="C490" s="41"/>
      <c r="D490" s="236" t="s">
        <v>147</v>
      </c>
      <c r="E490" s="41"/>
      <c r="F490" s="237" t="s">
        <v>646</v>
      </c>
      <c r="G490" s="41"/>
      <c r="H490" s="41"/>
      <c r="I490" s="238"/>
      <c r="J490" s="238"/>
      <c r="K490" s="41"/>
      <c r="L490" s="41"/>
      <c r="M490" s="45"/>
      <c r="N490" s="239"/>
      <c r="O490" s="240"/>
      <c r="P490" s="92"/>
      <c r="Q490" s="92"/>
      <c r="R490" s="92"/>
      <c r="S490" s="92"/>
      <c r="T490" s="92"/>
      <c r="U490" s="92"/>
      <c r="V490" s="92"/>
      <c r="W490" s="92"/>
      <c r="X490" s="93"/>
      <c r="Y490" s="39"/>
      <c r="Z490" s="39"/>
      <c r="AA490" s="39"/>
      <c r="AB490" s="39"/>
      <c r="AC490" s="39"/>
      <c r="AD490" s="39"/>
      <c r="AE490" s="39"/>
      <c r="AT490" s="18" t="s">
        <v>147</v>
      </c>
      <c r="AU490" s="18" t="s">
        <v>87</v>
      </c>
    </row>
    <row r="491" spans="1:47" s="2" customFormat="1" ht="12">
      <c r="A491" s="39"/>
      <c r="B491" s="40"/>
      <c r="C491" s="41"/>
      <c r="D491" s="241" t="s">
        <v>149</v>
      </c>
      <c r="E491" s="41"/>
      <c r="F491" s="242" t="s">
        <v>662</v>
      </c>
      <c r="G491" s="41"/>
      <c r="H491" s="41"/>
      <c r="I491" s="238"/>
      <c r="J491" s="238"/>
      <c r="K491" s="41"/>
      <c r="L491" s="41"/>
      <c r="M491" s="45"/>
      <c r="N491" s="239"/>
      <c r="O491" s="240"/>
      <c r="P491" s="92"/>
      <c r="Q491" s="92"/>
      <c r="R491" s="92"/>
      <c r="S491" s="92"/>
      <c r="T491" s="92"/>
      <c r="U491" s="92"/>
      <c r="V491" s="92"/>
      <c r="W491" s="92"/>
      <c r="X491" s="93"/>
      <c r="Y491" s="39"/>
      <c r="Z491" s="39"/>
      <c r="AA491" s="39"/>
      <c r="AB491" s="39"/>
      <c r="AC491" s="39"/>
      <c r="AD491" s="39"/>
      <c r="AE491" s="39"/>
      <c r="AT491" s="18" t="s">
        <v>149</v>
      </c>
      <c r="AU491" s="18" t="s">
        <v>87</v>
      </c>
    </row>
    <row r="492" spans="1:47" s="2" customFormat="1" ht="12">
      <c r="A492" s="39"/>
      <c r="B492" s="40"/>
      <c r="C492" s="41"/>
      <c r="D492" s="236" t="s">
        <v>153</v>
      </c>
      <c r="E492" s="41"/>
      <c r="F492" s="243" t="s">
        <v>663</v>
      </c>
      <c r="G492" s="41"/>
      <c r="H492" s="41"/>
      <c r="I492" s="238"/>
      <c r="J492" s="238"/>
      <c r="K492" s="41"/>
      <c r="L492" s="41"/>
      <c r="M492" s="45"/>
      <c r="N492" s="239"/>
      <c r="O492" s="240"/>
      <c r="P492" s="92"/>
      <c r="Q492" s="92"/>
      <c r="R492" s="92"/>
      <c r="S492" s="92"/>
      <c r="T492" s="92"/>
      <c r="U492" s="92"/>
      <c r="V492" s="92"/>
      <c r="W492" s="92"/>
      <c r="X492" s="93"/>
      <c r="Y492" s="39"/>
      <c r="Z492" s="39"/>
      <c r="AA492" s="39"/>
      <c r="AB492" s="39"/>
      <c r="AC492" s="39"/>
      <c r="AD492" s="39"/>
      <c r="AE492" s="39"/>
      <c r="AT492" s="18" t="s">
        <v>153</v>
      </c>
      <c r="AU492" s="18" t="s">
        <v>87</v>
      </c>
    </row>
    <row r="493" spans="1:51" s="13" customFormat="1" ht="12">
      <c r="A493" s="13"/>
      <c r="B493" s="244"/>
      <c r="C493" s="245"/>
      <c r="D493" s="236" t="s">
        <v>256</v>
      </c>
      <c r="E493" s="246" t="s">
        <v>1</v>
      </c>
      <c r="F493" s="247" t="s">
        <v>664</v>
      </c>
      <c r="G493" s="245"/>
      <c r="H493" s="248">
        <v>847.776</v>
      </c>
      <c r="I493" s="249"/>
      <c r="J493" s="249"/>
      <c r="K493" s="245"/>
      <c r="L493" s="245"/>
      <c r="M493" s="250"/>
      <c r="N493" s="251"/>
      <c r="O493" s="252"/>
      <c r="P493" s="252"/>
      <c r="Q493" s="252"/>
      <c r="R493" s="252"/>
      <c r="S493" s="252"/>
      <c r="T493" s="252"/>
      <c r="U493" s="252"/>
      <c r="V493" s="252"/>
      <c r="W493" s="252"/>
      <c r="X493" s="253"/>
      <c r="Y493" s="13"/>
      <c r="Z493" s="13"/>
      <c r="AA493" s="13"/>
      <c r="AB493" s="13"/>
      <c r="AC493" s="13"/>
      <c r="AD493" s="13"/>
      <c r="AE493" s="13"/>
      <c r="AT493" s="254" t="s">
        <v>256</v>
      </c>
      <c r="AU493" s="254" t="s">
        <v>87</v>
      </c>
      <c r="AV493" s="13" t="s">
        <v>87</v>
      </c>
      <c r="AW493" s="13" t="s">
        <v>5</v>
      </c>
      <c r="AX493" s="13" t="s">
        <v>85</v>
      </c>
      <c r="AY493" s="254" t="s">
        <v>138</v>
      </c>
    </row>
    <row r="494" spans="1:65" s="2" customFormat="1" ht="24.15" customHeight="1">
      <c r="A494" s="39"/>
      <c r="B494" s="40"/>
      <c r="C494" s="222" t="s">
        <v>665</v>
      </c>
      <c r="D494" s="222" t="s">
        <v>140</v>
      </c>
      <c r="E494" s="223" t="s">
        <v>659</v>
      </c>
      <c r="F494" s="224" t="s">
        <v>660</v>
      </c>
      <c r="G494" s="225" t="s">
        <v>276</v>
      </c>
      <c r="H494" s="226">
        <v>220.22</v>
      </c>
      <c r="I494" s="227"/>
      <c r="J494" s="227"/>
      <c r="K494" s="228">
        <f>ROUND(P494*H494,2)</f>
        <v>0</v>
      </c>
      <c r="L494" s="224" t="s">
        <v>144</v>
      </c>
      <c r="M494" s="45"/>
      <c r="N494" s="229" t="s">
        <v>1</v>
      </c>
      <c r="O494" s="230" t="s">
        <v>40</v>
      </c>
      <c r="P494" s="231">
        <f>I494+J494</f>
        <v>0</v>
      </c>
      <c r="Q494" s="231">
        <f>ROUND(I494*H494,2)</f>
        <v>0</v>
      </c>
      <c r="R494" s="231">
        <f>ROUND(J494*H494,2)</f>
        <v>0</v>
      </c>
      <c r="S494" s="92"/>
      <c r="T494" s="232">
        <f>S494*H494</f>
        <v>0</v>
      </c>
      <c r="U494" s="232">
        <v>0</v>
      </c>
      <c r="V494" s="232">
        <f>U494*H494</f>
        <v>0</v>
      </c>
      <c r="W494" s="232">
        <v>0</v>
      </c>
      <c r="X494" s="233">
        <f>W494*H494</f>
        <v>0</v>
      </c>
      <c r="Y494" s="39"/>
      <c r="Z494" s="39"/>
      <c r="AA494" s="39"/>
      <c r="AB494" s="39"/>
      <c r="AC494" s="39"/>
      <c r="AD494" s="39"/>
      <c r="AE494" s="39"/>
      <c r="AR494" s="234" t="s">
        <v>145</v>
      </c>
      <c r="AT494" s="234" t="s">
        <v>140</v>
      </c>
      <c r="AU494" s="234" t="s">
        <v>87</v>
      </c>
      <c r="AY494" s="18" t="s">
        <v>138</v>
      </c>
      <c r="BE494" s="235">
        <f>IF(O494="základní",K494,0)</f>
        <v>0</v>
      </c>
      <c r="BF494" s="235">
        <f>IF(O494="snížená",K494,0)</f>
        <v>0</v>
      </c>
      <c r="BG494" s="235">
        <f>IF(O494="zákl. přenesená",K494,0)</f>
        <v>0</v>
      </c>
      <c r="BH494" s="235">
        <f>IF(O494="sníž. přenesená",K494,0)</f>
        <v>0</v>
      </c>
      <c r="BI494" s="235">
        <f>IF(O494="nulová",K494,0)</f>
        <v>0</v>
      </c>
      <c r="BJ494" s="18" t="s">
        <v>85</v>
      </c>
      <c r="BK494" s="235">
        <f>ROUND(P494*H494,2)</f>
        <v>0</v>
      </c>
      <c r="BL494" s="18" t="s">
        <v>145</v>
      </c>
      <c r="BM494" s="234" t="s">
        <v>666</v>
      </c>
    </row>
    <row r="495" spans="1:47" s="2" customFormat="1" ht="12">
      <c r="A495" s="39"/>
      <c r="B495" s="40"/>
      <c r="C495" s="41"/>
      <c r="D495" s="236" t="s">
        <v>147</v>
      </c>
      <c r="E495" s="41"/>
      <c r="F495" s="237" t="s">
        <v>646</v>
      </c>
      <c r="G495" s="41"/>
      <c r="H495" s="41"/>
      <c r="I495" s="238"/>
      <c r="J495" s="238"/>
      <c r="K495" s="41"/>
      <c r="L495" s="41"/>
      <c r="M495" s="45"/>
      <c r="N495" s="239"/>
      <c r="O495" s="240"/>
      <c r="P495" s="92"/>
      <c r="Q495" s="92"/>
      <c r="R495" s="92"/>
      <c r="S495" s="92"/>
      <c r="T495" s="92"/>
      <c r="U495" s="92"/>
      <c r="V495" s="92"/>
      <c r="W495" s="92"/>
      <c r="X495" s="93"/>
      <c r="Y495" s="39"/>
      <c r="Z495" s="39"/>
      <c r="AA495" s="39"/>
      <c r="AB495" s="39"/>
      <c r="AC495" s="39"/>
      <c r="AD495" s="39"/>
      <c r="AE495" s="39"/>
      <c r="AT495" s="18" t="s">
        <v>147</v>
      </c>
      <c r="AU495" s="18" t="s">
        <v>87</v>
      </c>
    </row>
    <row r="496" spans="1:47" s="2" customFormat="1" ht="12">
      <c r="A496" s="39"/>
      <c r="B496" s="40"/>
      <c r="C496" s="41"/>
      <c r="D496" s="241" t="s">
        <v>149</v>
      </c>
      <c r="E496" s="41"/>
      <c r="F496" s="242" t="s">
        <v>662</v>
      </c>
      <c r="G496" s="41"/>
      <c r="H496" s="41"/>
      <c r="I496" s="238"/>
      <c r="J496" s="238"/>
      <c r="K496" s="41"/>
      <c r="L496" s="41"/>
      <c r="M496" s="45"/>
      <c r="N496" s="239"/>
      <c r="O496" s="240"/>
      <c r="P496" s="92"/>
      <c r="Q496" s="92"/>
      <c r="R496" s="92"/>
      <c r="S496" s="92"/>
      <c r="T496" s="92"/>
      <c r="U496" s="92"/>
      <c r="V496" s="92"/>
      <c r="W496" s="92"/>
      <c r="X496" s="93"/>
      <c r="Y496" s="39"/>
      <c r="Z496" s="39"/>
      <c r="AA496" s="39"/>
      <c r="AB496" s="39"/>
      <c r="AC496" s="39"/>
      <c r="AD496" s="39"/>
      <c r="AE496" s="39"/>
      <c r="AT496" s="18" t="s">
        <v>149</v>
      </c>
      <c r="AU496" s="18" t="s">
        <v>87</v>
      </c>
    </row>
    <row r="497" spans="1:47" s="2" customFormat="1" ht="12">
      <c r="A497" s="39"/>
      <c r="B497" s="40"/>
      <c r="C497" s="41"/>
      <c r="D497" s="236" t="s">
        <v>153</v>
      </c>
      <c r="E497" s="41"/>
      <c r="F497" s="243" t="s">
        <v>667</v>
      </c>
      <c r="G497" s="41"/>
      <c r="H497" s="41"/>
      <c r="I497" s="238"/>
      <c r="J497" s="238"/>
      <c r="K497" s="41"/>
      <c r="L497" s="41"/>
      <c r="M497" s="45"/>
      <c r="N497" s="239"/>
      <c r="O497" s="240"/>
      <c r="P497" s="92"/>
      <c r="Q497" s="92"/>
      <c r="R497" s="92"/>
      <c r="S497" s="92"/>
      <c r="T497" s="92"/>
      <c r="U497" s="92"/>
      <c r="V497" s="92"/>
      <c r="W497" s="92"/>
      <c r="X497" s="93"/>
      <c r="Y497" s="39"/>
      <c r="Z497" s="39"/>
      <c r="AA497" s="39"/>
      <c r="AB497" s="39"/>
      <c r="AC497" s="39"/>
      <c r="AD497" s="39"/>
      <c r="AE497" s="39"/>
      <c r="AT497" s="18" t="s">
        <v>153</v>
      </c>
      <c r="AU497" s="18" t="s">
        <v>87</v>
      </c>
    </row>
    <row r="498" spans="1:51" s="13" customFormat="1" ht="12">
      <c r="A498" s="13"/>
      <c r="B498" s="244"/>
      <c r="C498" s="245"/>
      <c r="D498" s="236" t="s">
        <v>256</v>
      </c>
      <c r="E498" s="246" t="s">
        <v>1</v>
      </c>
      <c r="F498" s="247" t="s">
        <v>668</v>
      </c>
      <c r="G498" s="245"/>
      <c r="H498" s="248">
        <v>220.22</v>
      </c>
      <c r="I498" s="249"/>
      <c r="J498" s="249"/>
      <c r="K498" s="245"/>
      <c r="L498" s="245"/>
      <c r="M498" s="250"/>
      <c r="N498" s="251"/>
      <c r="O498" s="252"/>
      <c r="P498" s="252"/>
      <c r="Q498" s="252"/>
      <c r="R498" s="252"/>
      <c r="S498" s="252"/>
      <c r="T498" s="252"/>
      <c r="U498" s="252"/>
      <c r="V498" s="252"/>
      <c r="W498" s="252"/>
      <c r="X498" s="253"/>
      <c r="Y498" s="13"/>
      <c r="Z498" s="13"/>
      <c r="AA498" s="13"/>
      <c r="AB498" s="13"/>
      <c r="AC498" s="13"/>
      <c r="AD498" s="13"/>
      <c r="AE498" s="13"/>
      <c r="AT498" s="254" t="s">
        <v>256</v>
      </c>
      <c r="AU498" s="254" t="s">
        <v>87</v>
      </c>
      <c r="AV498" s="13" t="s">
        <v>87</v>
      </c>
      <c r="AW498" s="13" t="s">
        <v>5</v>
      </c>
      <c r="AX498" s="13" t="s">
        <v>85</v>
      </c>
      <c r="AY498" s="254" t="s">
        <v>138</v>
      </c>
    </row>
    <row r="499" spans="1:65" s="2" customFormat="1" ht="37.8" customHeight="1">
      <c r="A499" s="39"/>
      <c r="B499" s="40"/>
      <c r="C499" s="222" t="s">
        <v>669</v>
      </c>
      <c r="D499" s="222" t="s">
        <v>140</v>
      </c>
      <c r="E499" s="223" t="s">
        <v>670</v>
      </c>
      <c r="F499" s="224" t="s">
        <v>671</v>
      </c>
      <c r="G499" s="225" t="s">
        <v>276</v>
      </c>
      <c r="H499" s="226">
        <v>35.324</v>
      </c>
      <c r="I499" s="227"/>
      <c r="J499" s="227"/>
      <c r="K499" s="228">
        <f>ROUND(P499*H499,2)</f>
        <v>0</v>
      </c>
      <c r="L499" s="224" t="s">
        <v>144</v>
      </c>
      <c r="M499" s="45"/>
      <c r="N499" s="229" t="s">
        <v>1</v>
      </c>
      <c r="O499" s="230" t="s">
        <v>40</v>
      </c>
      <c r="P499" s="231">
        <f>I499+J499</f>
        <v>0</v>
      </c>
      <c r="Q499" s="231">
        <f>ROUND(I499*H499,2)</f>
        <v>0</v>
      </c>
      <c r="R499" s="231">
        <f>ROUND(J499*H499,2)</f>
        <v>0</v>
      </c>
      <c r="S499" s="92"/>
      <c r="T499" s="232">
        <f>S499*H499</f>
        <v>0</v>
      </c>
      <c r="U499" s="232">
        <v>0</v>
      </c>
      <c r="V499" s="232">
        <f>U499*H499</f>
        <v>0</v>
      </c>
      <c r="W499" s="232">
        <v>0</v>
      </c>
      <c r="X499" s="233">
        <f>W499*H499</f>
        <v>0</v>
      </c>
      <c r="Y499" s="39"/>
      <c r="Z499" s="39"/>
      <c r="AA499" s="39"/>
      <c r="AB499" s="39"/>
      <c r="AC499" s="39"/>
      <c r="AD499" s="39"/>
      <c r="AE499" s="39"/>
      <c r="AR499" s="234" t="s">
        <v>145</v>
      </c>
      <c r="AT499" s="234" t="s">
        <v>140</v>
      </c>
      <c r="AU499" s="234" t="s">
        <v>87</v>
      </c>
      <c r="AY499" s="18" t="s">
        <v>138</v>
      </c>
      <c r="BE499" s="235">
        <f>IF(O499="základní",K499,0)</f>
        <v>0</v>
      </c>
      <c r="BF499" s="235">
        <f>IF(O499="snížená",K499,0)</f>
        <v>0</v>
      </c>
      <c r="BG499" s="235">
        <f>IF(O499="zákl. přenesená",K499,0)</f>
        <v>0</v>
      </c>
      <c r="BH499" s="235">
        <f>IF(O499="sníž. přenesená",K499,0)</f>
        <v>0</v>
      </c>
      <c r="BI499" s="235">
        <f>IF(O499="nulová",K499,0)</f>
        <v>0</v>
      </c>
      <c r="BJ499" s="18" t="s">
        <v>85</v>
      </c>
      <c r="BK499" s="235">
        <f>ROUND(P499*H499,2)</f>
        <v>0</v>
      </c>
      <c r="BL499" s="18" t="s">
        <v>145</v>
      </c>
      <c r="BM499" s="234" t="s">
        <v>672</v>
      </c>
    </row>
    <row r="500" spans="1:47" s="2" customFormat="1" ht="12">
      <c r="A500" s="39"/>
      <c r="B500" s="40"/>
      <c r="C500" s="41"/>
      <c r="D500" s="236" t="s">
        <v>147</v>
      </c>
      <c r="E500" s="41"/>
      <c r="F500" s="237" t="s">
        <v>673</v>
      </c>
      <c r="G500" s="41"/>
      <c r="H500" s="41"/>
      <c r="I500" s="238"/>
      <c r="J500" s="238"/>
      <c r="K500" s="41"/>
      <c r="L500" s="41"/>
      <c r="M500" s="45"/>
      <c r="N500" s="239"/>
      <c r="O500" s="240"/>
      <c r="P500" s="92"/>
      <c r="Q500" s="92"/>
      <c r="R500" s="92"/>
      <c r="S500" s="92"/>
      <c r="T500" s="92"/>
      <c r="U500" s="92"/>
      <c r="V500" s="92"/>
      <c r="W500" s="92"/>
      <c r="X500" s="93"/>
      <c r="Y500" s="39"/>
      <c r="Z500" s="39"/>
      <c r="AA500" s="39"/>
      <c r="AB500" s="39"/>
      <c r="AC500" s="39"/>
      <c r="AD500" s="39"/>
      <c r="AE500" s="39"/>
      <c r="AT500" s="18" t="s">
        <v>147</v>
      </c>
      <c r="AU500" s="18" t="s">
        <v>87</v>
      </c>
    </row>
    <row r="501" spans="1:47" s="2" customFormat="1" ht="12">
      <c r="A501" s="39"/>
      <c r="B501" s="40"/>
      <c r="C501" s="41"/>
      <c r="D501" s="241" t="s">
        <v>149</v>
      </c>
      <c r="E501" s="41"/>
      <c r="F501" s="242" t="s">
        <v>674</v>
      </c>
      <c r="G501" s="41"/>
      <c r="H501" s="41"/>
      <c r="I501" s="238"/>
      <c r="J501" s="238"/>
      <c r="K501" s="41"/>
      <c r="L501" s="41"/>
      <c r="M501" s="45"/>
      <c r="N501" s="239"/>
      <c r="O501" s="240"/>
      <c r="P501" s="92"/>
      <c r="Q501" s="92"/>
      <c r="R501" s="92"/>
      <c r="S501" s="92"/>
      <c r="T501" s="92"/>
      <c r="U501" s="92"/>
      <c r="V501" s="92"/>
      <c r="W501" s="92"/>
      <c r="X501" s="93"/>
      <c r="Y501" s="39"/>
      <c r="Z501" s="39"/>
      <c r="AA501" s="39"/>
      <c r="AB501" s="39"/>
      <c r="AC501" s="39"/>
      <c r="AD501" s="39"/>
      <c r="AE501" s="39"/>
      <c r="AT501" s="18" t="s">
        <v>149</v>
      </c>
      <c r="AU501" s="18" t="s">
        <v>87</v>
      </c>
    </row>
    <row r="502" spans="1:47" s="2" customFormat="1" ht="12">
      <c r="A502" s="39"/>
      <c r="B502" s="40"/>
      <c r="C502" s="41"/>
      <c r="D502" s="236" t="s">
        <v>153</v>
      </c>
      <c r="E502" s="41"/>
      <c r="F502" s="243" t="s">
        <v>675</v>
      </c>
      <c r="G502" s="41"/>
      <c r="H502" s="41"/>
      <c r="I502" s="238"/>
      <c r="J502" s="238"/>
      <c r="K502" s="41"/>
      <c r="L502" s="41"/>
      <c r="M502" s="45"/>
      <c r="N502" s="239"/>
      <c r="O502" s="240"/>
      <c r="P502" s="92"/>
      <c r="Q502" s="92"/>
      <c r="R502" s="92"/>
      <c r="S502" s="92"/>
      <c r="T502" s="92"/>
      <c r="U502" s="92"/>
      <c r="V502" s="92"/>
      <c r="W502" s="92"/>
      <c r="X502" s="93"/>
      <c r="Y502" s="39"/>
      <c r="Z502" s="39"/>
      <c r="AA502" s="39"/>
      <c r="AB502" s="39"/>
      <c r="AC502" s="39"/>
      <c r="AD502" s="39"/>
      <c r="AE502" s="39"/>
      <c r="AT502" s="18" t="s">
        <v>153</v>
      </c>
      <c r="AU502" s="18" t="s">
        <v>87</v>
      </c>
    </row>
    <row r="503" spans="1:51" s="13" customFormat="1" ht="12">
      <c r="A503" s="13"/>
      <c r="B503" s="244"/>
      <c r="C503" s="245"/>
      <c r="D503" s="236" t="s">
        <v>256</v>
      </c>
      <c r="E503" s="246" t="s">
        <v>1</v>
      </c>
      <c r="F503" s="247" t="s">
        <v>676</v>
      </c>
      <c r="G503" s="245"/>
      <c r="H503" s="248">
        <v>35.324</v>
      </c>
      <c r="I503" s="249"/>
      <c r="J503" s="249"/>
      <c r="K503" s="245"/>
      <c r="L503" s="245"/>
      <c r="M503" s="250"/>
      <c r="N503" s="251"/>
      <c r="O503" s="252"/>
      <c r="P503" s="252"/>
      <c r="Q503" s="252"/>
      <c r="R503" s="252"/>
      <c r="S503" s="252"/>
      <c r="T503" s="252"/>
      <c r="U503" s="252"/>
      <c r="V503" s="252"/>
      <c r="W503" s="252"/>
      <c r="X503" s="253"/>
      <c r="Y503" s="13"/>
      <c r="Z503" s="13"/>
      <c r="AA503" s="13"/>
      <c r="AB503" s="13"/>
      <c r="AC503" s="13"/>
      <c r="AD503" s="13"/>
      <c r="AE503" s="13"/>
      <c r="AT503" s="254" t="s">
        <v>256</v>
      </c>
      <c r="AU503" s="254" t="s">
        <v>87</v>
      </c>
      <c r="AV503" s="13" t="s">
        <v>87</v>
      </c>
      <c r="AW503" s="13" t="s">
        <v>5</v>
      </c>
      <c r="AX503" s="13" t="s">
        <v>85</v>
      </c>
      <c r="AY503" s="254" t="s">
        <v>138</v>
      </c>
    </row>
    <row r="504" spans="1:65" s="2" customFormat="1" ht="44.25" customHeight="1">
      <c r="A504" s="39"/>
      <c r="B504" s="40"/>
      <c r="C504" s="222" t="s">
        <v>677</v>
      </c>
      <c r="D504" s="222" t="s">
        <v>140</v>
      </c>
      <c r="E504" s="223" t="s">
        <v>678</v>
      </c>
      <c r="F504" s="224" t="s">
        <v>679</v>
      </c>
      <c r="G504" s="225" t="s">
        <v>276</v>
      </c>
      <c r="H504" s="226">
        <v>32.24</v>
      </c>
      <c r="I504" s="227"/>
      <c r="J504" s="227"/>
      <c r="K504" s="228">
        <f>ROUND(P504*H504,2)</f>
        <v>0</v>
      </c>
      <c r="L504" s="224" t="s">
        <v>144</v>
      </c>
      <c r="M504" s="45"/>
      <c r="N504" s="229" t="s">
        <v>1</v>
      </c>
      <c r="O504" s="230" t="s">
        <v>40</v>
      </c>
      <c r="P504" s="231">
        <f>I504+J504</f>
        <v>0</v>
      </c>
      <c r="Q504" s="231">
        <f>ROUND(I504*H504,2)</f>
        <v>0</v>
      </c>
      <c r="R504" s="231">
        <f>ROUND(J504*H504,2)</f>
        <v>0</v>
      </c>
      <c r="S504" s="92"/>
      <c r="T504" s="232">
        <f>S504*H504</f>
        <v>0</v>
      </c>
      <c r="U504" s="232">
        <v>0</v>
      </c>
      <c r="V504" s="232">
        <f>U504*H504</f>
        <v>0</v>
      </c>
      <c r="W504" s="232">
        <v>0</v>
      </c>
      <c r="X504" s="233">
        <f>W504*H504</f>
        <v>0</v>
      </c>
      <c r="Y504" s="39"/>
      <c r="Z504" s="39"/>
      <c r="AA504" s="39"/>
      <c r="AB504" s="39"/>
      <c r="AC504" s="39"/>
      <c r="AD504" s="39"/>
      <c r="AE504" s="39"/>
      <c r="AR504" s="234" t="s">
        <v>145</v>
      </c>
      <c r="AT504" s="234" t="s">
        <v>140</v>
      </c>
      <c r="AU504" s="234" t="s">
        <v>87</v>
      </c>
      <c r="AY504" s="18" t="s">
        <v>138</v>
      </c>
      <c r="BE504" s="235">
        <f>IF(O504="základní",K504,0)</f>
        <v>0</v>
      </c>
      <c r="BF504" s="235">
        <f>IF(O504="snížená",K504,0)</f>
        <v>0</v>
      </c>
      <c r="BG504" s="235">
        <f>IF(O504="zákl. přenesená",K504,0)</f>
        <v>0</v>
      </c>
      <c r="BH504" s="235">
        <f>IF(O504="sníž. přenesená",K504,0)</f>
        <v>0</v>
      </c>
      <c r="BI504" s="235">
        <f>IF(O504="nulová",K504,0)</f>
        <v>0</v>
      </c>
      <c r="BJ504" s="18" t="s">
        <v>85</v>
      </c>
      <c r="BK504" s="235">
        <f>ROUND(P504*H504,2)</f>
        <v>0</v>
      </c>
      <c r="BL504" s="18" t="s">
        <v>145</v>
      </c>
      <c r="BM504" s="234" t="s">
        <v>680</v>
      </c>
    </row>
    <row r="505" spans="1:47" s="2" customFormat="1" ht="12">
      <c r="A505" s="39"/>
      <c r="B505" s="40"/>
      <c r="C505" s="41"/>
      <c r="D505" s="236" t="s">
        <v>147</v>
      </c>
      <c r="E505" s="41"/>
      <c r="F505" s="237" t="s">
        <v>679</v>
      </c>
      <c r="G505" s="41"/>
      <c r="H505" s="41"/>
      <c r="I505" s="238"/>
      <c r="J505" s="238"/>
      <c r="K505" s="41"/>
      <c r="L505" s="41"/>
      <c r="M505" s="45"/>
      <c r="N505" s="239"/>
      <c r="O505" s="240"/>
      <c r="P505" s="92"/>
      <c r="Q505" s="92"/>
      <c r="R505" s="92"/>
      <c r="S505" s="92"/>
      <c r="T505" s="92"/>
      <c r="U505" s="92"/>
      <c r="V505" s="92"/>
      <c r="W505" s="92"/>
      <c r="X505" s="93"/>
      <c r="Y505" s="39"/>
      <c r="Z505" s="39"/>
      <c r="AA505" s="39"/>
      <c r="AB505" s="39"/>
      <c r="AC505" s="39"/>
      <c r="AD505" s="39"/>
      <c r="AE505" s="39"/>
      <c r="AT505" s="18" t="s">
        <v>147</v>
      </c>
      <c r="AU505" s="18" t="s">
        <v>87</v>
      </c>
    </row>
    <row r="506" spans="1:47" s="2" customFormat="1" ht="12">
      <c r="A506" s="39"/>
      <c r="B506" s="40"/>
      <c r="C506" s="41"/>
      <c r="D506" s="241" t="s">
        <v>149</v>
      </c>
      <c r="E506" s="41"/>
      <c r="F506" s="242" t="s">
        <v>681</v>
      </c>
      <c r="G506" s="41"/>
      <c r="H506" s="41"/>
      <c r="I506" s="238"/>
      <c r="J506" s="238"/>
      <c r="K506" s="41"/>
      <c r="L506" s="41"/>
      <c r="M506" s="45"/>
      <c r="N506" s="239"/>
      <c r="O506" s="240"/>
      <c r="P506" s="92"/>
      <c r="Q506" s="92"/>
      <c r="R506" s="92"/>
      <c r="S506" s="92"/>
      <c r="T506" s="92"/>
      <c r="U506" s="92"/>
      <c r="V506" s="92"/>
      <c r="W506" s="92"/>
      <c r="X506" s="93"/>
      <c r="Y506" s="39"/>
      <c r="Z506" s="39"/>
      <c r="AA506" s="39"/>
      <c r="AB506" s="39"/>
      <c r="AC506" s="39"/>
      <c r="AD506" s="39"/>
      <c r="AE506" s="39"/>
      <c r="AT506" s="18" t="s">
        <v>149</v>
      </c>
      <c r="AU506" s="18" t="s">
        <v>87</v>
      </c>
    </row>
    <row r="507" spans="1:47" s="2" customFormat="1" ht="12">
      <c r="A507" s="39"/>
      <c r="B507" s="40"/>
      <c r="C507" s="41"/>
      <c r="D507" s="236" t="s">
        <v>153</v>
      </c>
      <c r="E507" s="41"/>
      <c r="F507" s="243" t="s">
        <v>682</v>
      </c>
      <c r="G507" s="41"/>
      <c r="H507" s="41"/>
      <c r="I507" s="238"/>
      <c r="J507" s="238"/>
      <c r="K507" s="41"/>
      <c r="L507" s="41"/>
      <c r="M507" s="45"/>
      <c r="N507" s="239"/>
      <c r="O507" s="240"/>
      <c r="P507" s="92"/>
      <c r="Q507" s="92"/>
      <c r="R507" s="92"/>
      <c r="S507" s="92"/>
      <c r="T507" s="92"/>
      <c r="U507" s="92"/>
      <c r="V507" s="92"/>
      <c r="W507" s="92"/>
      <c r="X507" s="93"/>
      <c r="Y507" s="39"/>
      <c r="Z507" s="39"/>
      <c r="AA507" s="39"/>
      <c r="AB507" s="39"/>
      <c r="AC507" s="39"/>
      <c r="AD507" s="39"/>
      <c r="AE507" s="39"/>
      <c r="AT507" s="18" t="s">
        <v>153</v>
      </c>
      <c r="AU507" s="18" t="s">
        <v>87</v>
      </c>
    </row>
    <row r="508" spans="1:51" s="13" customFormat="1" ht="12">
      <c r="A508" s="13"/>
      <c r="B508" s="244"/>
      <c r="C508" s="245"/>
      <c r="D508" s="236" t="s">
        <v>256</v>
      </c>
      <c r="E508" s="246" t="s">
        <v>1</v>
      </c>
      <c r="F508" s="247" t="s">
        <v>641</v>
      </c>
      <c r="G508" s="245"/>
      <c r="H508" s="248">
        <v>32.24</v>
      </c>
      <c r="I508" s="249"/>
      <c r="J508" s="249"/>
      <c r="K508" s="245"/>
      <c r="L508" s="245"/>
      <c r="M508" s="250"/>
      <c r="N508" s="251"/>
      <c r="O508" s="252"/>
      <c r="P508" s="252"/>
      <c r="Q508" s="252"/>
      <c r="R508" s="252"/>
      <c r="S508" s="252"/>
      <c r="T508" s="252"/>
      <c r="U508" s="252"/>
      <c r="V508" s="252"/>
      <c r="W508" s="252"/>
      <c r="X508" s="253"/>
      <c r="Y508" s="13"/>
      <c r="Z508" s="13"/>
      <c r="AA508" s="13"/>
      <c r="AB508" s="13"/>
      <c r="AC508" s="13"/>
      <c r="AD508" s="13"/>
      <c r="AE508" s="13"/>
      <c r="AT508" s="254" t="s">
        <v>256</v>
      </c>
      <c r="AU508" s="254" t="s">
        <v>87</v>
      </c>
      <c r="AV508" s="13" t="s">
        <v>87</v>
      </c>
      <c r="AW508" s="13" t="s">
        <v>5</v>
      </c>
      <c r="AX508" s="13" t="s">
        <v>85</v>
      </c>
      <c r="AY508" s="254" t="s">
        <v>138</v>
      </c>
    </row>
    <row r="509" spans="1:65" s="2" customFormat="1" ht="44.25" customHeight="1">
      <c r="A509" s="39"/>
      <c r="B509" s="40"/>
      <c r="C509" s="222" t="s">
        <v>683</v>
      </c>
      <c r="D509" s="222" t="s">
        <v>140</v>
      </c>
      <c r="E509" s="223" t="s">
        <v>684</v>
      </c>
      <c r="F509" s="224" t="s">
        <v>685</v>
      </c>
      <c r="G509" s="225" t="s">
        <v>276</v>
      </c>
      <c r="H509" s="226">
        <v>15.73</v>
      </c>
      <c r="I509" s="227"/>
      <c r="J509" s="227"/>
      <c r="K509" s="228">
        <f>ROUND(P509*H509,2)</f>
        <v>0</v>
      </c>
      <c r="L509" s="224" t="s">
        <v>144</v>
      </c>
      <c r="M509" s="45"/>
      <c r="N509" s="229" t="s">
        <v>1</v>
      </c>
      <c r="O509" s="230" t="s">
        <v>40</v>
      </c>
      <c r="P509" s="231">
        <f>I509+J509</f>
        <v>0</v>
      </c>
      <c r="Q509" s="231">
        <f>ROUND(I509*H509,2)</f>
        <v>0</v>
      </c>
      <c r="R509" s="231">
        <f>ROUND(J509*H509,2)</f>
        <v>0</v>
      </c>
      <c r="S509" s="92"/>
      <c r="T509" s="232">
        <f>S509*H509</f>
        <v>0</v>
      </c>
      <c r="U509" s="232">
        <v>0</v>
      </c>
      <c r="V509" s="232">
        <f>U509*H509</f>
        <v>0</v>
      </c>
      <c r="W509" s="232">
        <v>0</v>
      </c>
      <c r="X509" s="233">
        <f>W509*H509</f>
        <v>0</v>
      </c>
      <c r="Y509" s="39"/>
      <c r="Z509" s="39"/>
      <c r="AA509" s="39"/>
      <c r="AB509" s="39"/>
      <c r="AC509" s="39"/>
      <c r="AD509" s="39"/>
      <c r="AE509" s="39"/>
      <c r="AR509" s="234" t="s">
        <v>145</v>
      </c>
      <c r="AT509" s="234" t="s">
        <v>140</v>
      </c>
      <c r="AU509" s="234" t="s">
        <v>87</v>
      </c>
      <c r="AY509" s="18" t="s">
        <v>138</v>
      </c>
      <c r="BE509" s="235">
        <f>IF(O509="základní",K509,0)</f>
        <v>0</v>
      </c>
      <c r="BF509" s="235">
        <f>IF(O509="snížená",K509,0)</f>
        <v>0</v>
      </c>
      <c r="BG509" s="235">
        <f>IF(O509="zákl. přenesená",K509,0)</f>
        <v>0</v>
      </c>
      <c r="BH509" s="235">
        <f>IF(O509="sníž. přenesená",K509,0)</f>
        <v>0</v>
      </c>
      <c r="BI509" s="235">
        <f>IF(O509="nulová",K509,0)</f>
        <v>0</v>
      </c>
      <c r="BJ509" s="18" t="s">
        <v>85</v>
      </c>
      <c r="BK509" s="235">
        <f>ROUND(P509*H509,2)</f>
        <v>0</v>
      </c>
      <c r="BL509" s="18" t="s">
        <v>145</v>
      </c>
      <c r="BM509" s="234" t="s">
        <v>686</v>
      </c>
    </row>
    <row r="510" spans="1:47" s="2" customFormat="1" ht="12">
      <c r="A510" s="39"/>
      <c r="B510" s="40"/>
      <c r="C510" s="41"/>
      <c r="D510" s="236" t="s">
        <v>147</v>
      </c>
      <c r="E510" s="41"/>
      <c r="F510" s="237" t="s">
        <v>685</v>
      </c>
      <c r="G510" s="41"/>
      <c r="H510" s="41"/>
      <c r="I510" s="238"/>
      <c r="J510" s="238"/>
      <c r="K510" s="41"/>
      <c r="L510" s="41"/>
      <c r="M510" s="45"/>
      <c r="N510" s="239"/>
      <c r="O510" s="240"/>
      <c r="P510" s="92"/>
      <c r="Q510" s="92"/>
      <c r="R510" s="92"/>
      <c r="S510" s="92"/>
      <c r="T510" s="92"/>
      <c r="U510" s="92"/>
      <c r="V510" s="92"/>
      <c r="W510" s="92"/>
      <c r="X510" s="93"/>
      <c r="Y510" s="39"/>
      <c r="Z510" s="39"/>
      <c r="AA510" s="39"/>
      <c r="AB510" s="39"/>
      <c r="AC510" s="39"/>
      <c r="AD510" s="39"/>
      <c r="AE510" s="39"/>
      <c r="AT510" s="18" t="s">
        <v>147</v>
      </c>
      <c r="AU510" s="18" t="s">
        <v>87</v>
      </c>
    </row>
    <row r="511" spans="1:47" s="2" customFormat="1" ht="12">
      <c r="A511" s="39"/>
      <c r="B511" s="40"/>
      <c r="C511" s="41"/>
      <c r="D511" s="241" t="s">
        <v>149</v>
      </c>
      <c r="E511" s="41"/>
      <c r="F511" s="242" t="s">
        <v>687</v>
      </c>
      <c r="G511" s="41"/>
      <c r="H511" s="41"/>
      <c r="I511" s="238"/>
      <c r="J511" s="238"/>
      <c r="K511" s="41"/>
      <c r="L511" s="41"/>
      <c r="M511" s="45"/>
      <c r="N511" s="239"/>
      <c r="O511" s="240"/>
      <c r="P511" s="92"/>
      <c r="Q511" s="92"/>
      <c r="R511" s="92"/>
      <c r="S511" s="92"/>
      <c r="T511" s="92"/>
      <c r="U511" s="92"/>
      <c r="V511" s="92"/>
      <c r="W511" s="92"/>
      <c r="X511" s="93"/>
      <c r="Y511" s="39"/>
      <c r="Z511" s="39"/>
      <c r="AA511" s="39"/>
      <c r="AB511" s="39"/>
      <c r="AC511" s="39"/>
      <c r="AD511" s="39"/>
      <c r="AE511" s="39"/>
      <c r="AT511" s="18" t="s">
        <v>149</v>
      </c>
      <c r="AU511" s="18" t="s">
        <v>87</v>
      </c>
    </row>
    <row r="512" spans="1:47" s="2" customFormat="1" ht="12">
      <c r="A512" s="39"/>
      <c r="B512" s="40"/>
      <c r="C512" s="41"/>
      <c r="D512" s="236" t="s">
        <v>153</v>
      </c>
      <c r="E512" s="41"/>
      <c r="F512" s="243" t="s">
        <v>688</v>
      </c>
      <c r="G512" s="41"/>
      <c r="H512" s="41"/>
      <c r="I512" s="238"/>
      <c r="J512" s="238"/>
      <c r="K512" s="41"/>
      <c r="L512" s="41"/>
      <c r="M512" s="45"/>
      <c r="N512" s="239"/>
      <c r="O512" s="240"/>
      <c r="P512" s="92"/>
      <c r="Q512" s="92"/>
      <c r="R512" s="92"/>
      <c r="S512" s="92"/>
      <c r="T512" s="92"/>
      <c r="U512" s="92"/>
      <c r="V512" s="92"/>
      <c r="W512" s="92"/>
      <c r="X512" s="93"/>
      <c r="Y512" s="39"/>
      <c r="Z512" s="39"/>
      <c r="AA512" s="39"/>
      <c r="AB512" s="39"/>
      <c r="AC512" s="39"/>
      <c r="AD512" s="39"/>
      <c r="AE512" s="39"/>
      <c r="AT512" s="18" t="s">
        <v>153</v>
      </c>
      <c r="AU512" s="18" t="s">
        <v>87</v>
      </c>
    </row>
    <row r="513" spans="1:51" s="13" customFormat="1" ht="12">
      <c r="A513" s="13"/>
      <c r="B513" s="244"/>
      <c r="C513" s="245"/>
      <c r="D513" s="236" t="s">
        <v>256</v>
      </c>
      <c r="E513" s="246" t="s">
        <v>1</v>
      </c>
      <c r="F513" s="247" t="s">
        <v>689</v>
      </c>
      <c r="G513" s="245"/>
      <c r="H513" s="248">
        <v>15.73</v>
      </c>
      <c r="I513" s="249"/>
      <c r="J513" s="249"/>
      <c r="K513" s="245"/>
      <c r="L513" s="245"/>
      <c r="M513" s="250"/>
      <c r="N513" s="251"/>
      <c r="O513" s="252"/>
      <c r="P513" s="252"/>
      <c r="Q513" s="252"/>
      <c r="R513" s="252"/>
      <c r="S513" s="252"/>
      <c r="T513" s="252"/>
      <c r="U513" s="252"/>
      <c r="V513" s="252"/>
      <c r="W513" s="252"/>
      <c r="X513" s="253"/>
      <c r="Y513" s="13"/>
      <c r="Z513" s="13"/>
      <c r="AA513" s="13"/>
      <c r="AB513" s="13"/>
      <c r="AC513" s="13"/>
      <c r="AD513" s="13"/>
      <c r="AE513" s="13"/>
      <c r="AT513" s="254" t="s">
        <v>256</v>
      </c>
      <c r="AU513" s="254" t="s">
        <v>87</v>
      </c>
      <c r="AV513" s="13" t="s">
        <v>87</v>
      </c>
      <c r="AW513" s="13" t="s">
        <v>5</v>
      </c>
      <c r="AX513" s="13" t="s">
        <v>85</v>
      </c>
      <c r="AY513" s="254" t="s">
        <v>138</v>
      </c>
    </row>
    <row r="514" spans="1:63" s="12" customFormat="1" ht="22.8" customHeight="1">
      <c r="A514" s="12"/>
      <c r="B514" s="205"/>
      <c r="C514" s="206"/>
      <c r="D514" s="207" t="s">
        <v>76</v>
      </c>
      <c r="E514" s="220" t="s">
        <v>690</v>
      </c>
      <c r="F514" s="220" t="s">
        <v>691</v>
      </c>
      <c r="G514" s="206"/>
      <c r="H514" s="206"/>
      <c r="I514" s="209"/>
      <c r="J514" s="209"/>
      <c r="K514" s="221">
        <f>BK514</f>
        <v>0</v>
      </c>
      <c r="L514" s="206"/>
      <c r="M514" s="211"/>
      <c r="N514" s="212"/>
      <c r="O514" s="213"/>
      <c r="P514" s="213"/>
      <c r="Q514" s="214">
        <f>SUM(Q515:Q518)</f>
        <v>0</v>
      </c>
      <c r="R514" s="214">
        <f>SUM(R515:R518)</f>
        <v>0</v>
      </c>
      <c r="S514" s="213"/>
      <c r="T514" s="215">
        <f>SUM(T515:T518)</f>
        <v>0</v>
      </c>
      <c r="U514" s="213"/>
      <c r="V514" s="215">
        <f>SUM(V515:V518)</f>
        <v>0</v>
      </c>
      <c r="W514" s="213"/>
      <c r="X514" s="216">
        <f>SUM(X515:X518)</f>
        <v>0</v>
      </c>
      <c r="Y514" s="12"/>
      <c r="Z514" s="12"/>
      <c r="AA514" s="12"/>
      <c r="AB514" s="12"/>
      <c r="AC514" s="12"/>
      <c r="AD514" s="12"/>
      <c r="AE514" s="12"/>
      <c r="AR514" s="217" t="s">
        <v>85</v>
      </c>
      <c r="AT514" s="218" t="s">
        <v>76</v>
      </c>
      <c r="AU514" s="218" t="s">
        <v>85</v>
      </c>
      <c r="AY514" s="217" t="s">
        <v>138</v>
      </c>
      <c r="BK514" s="219">
        <f>SUM(BK515:BK518)</f>
        <v>0</v>
      </c>
    </row>
    <row r="515" spans="1:65" s="2" customFormat="1" ht="33" customHeight="1">
      <c r="A515" s="39"/>
      <c r="B515" s="40"/>
      <c r="C515" s="222" t="s">
        <v>692</v>
      </c>
      <c r="D515" s="222" t="s">
        <v>140</v>
      </c>
      <c r="E515" s="223" t="s">
        <v>693</v>
      </c>
      <c r="F515" s="224" t="s">
        <v>694</v>
      </c>
      <c r="G515" s="225" t="s">
        <v>276</v>
      </c>
      <c r="H515" s="226">
        <v>176.591</v>
      </c>
      <c r="I515" s="227"/>
      <c r="J515" s="227"/>
      <c r="K515" s="228">
        <f>ROUND(P515*H515,2)</f>
        <v>0</v>
      </c>
      <c r="L515" s="224" t="s">
        <v>144</v>
      </c>
      <c r="M515" s="45"/>
      <c r="N515" s="229" t="s">
        <v>1</v>
      </c>
      <c r="O515" s="230" t="s">
        <v>40</v>
      </c>
      <c r="P515" s="231">
        <f>I515+J515</f>
        <v>0</v>
      </c>
      <c r="Q515" s="231">
        <f>ROUND(I515*H515,2)</f>
        <v>0</v>
      </c>
      <c r="R515" s="231">
        <f>ROUND(J515*H515,2)</f>
        <v>0</v>
      </c>
      <c r="S515" s="92"/>
      <c r="T515" s="232">
        <f>S515*H515</f>
        <v>0</v>
      </c>
      <c r="U515" s="232">
        <v>0</v>
      </c>
      <c r="V515" s="232">
        <f>U515*H515</f>
        <v>0</v>
      </c>
      <c r="W515" s="232">
        <v>0</v>
      </c>
      <c r="X515" s="233">
        <f>W515*H515</f>
        <v>0</v>
      </c>
      <c r="Y515" s="39"/>
      <c r="Z515" s="39"/>
      <c r="AA515" s="39"/>
      <c r="AB515" s="39"/>
      <c r="AC515" s="39"/>
      <c r="AD515" s="39"/>
      <c r="AE515" s="39"/>
      <c r="AR515" s="234" t="s">
        <v>145</v>
      </c>
      <c r="AT515" s="234" t="s">
        <v>140</v>
      </c>
      <c r="AU515" s="234" t="s">
        <v>87</v>
      </c>
      <c r="AY515" s="18" t="s">
        <v>138</v>
      </c>
      <c r="BE515" s="235">
        <f>IF(O515="základní",K515,0)</f>
        <v>0</v>
      </c>
      <c r="BF515" s="235">
        <f>IF(O515="snížená",K515,0)</f>
        <v>0</v>
      </c>
      <c r="BG515" s="235">
        <f>IF(O515="zákl. přenesená",K515,0)</f>
        <v>0</v>
      </c>
      <c r="BH515" s="235">
        <f>IF(O515="sníž. přenesená",K515,0)</f>
        <v>0</v>
      </c>
      <c r="BI515" s="235">
        <f>IF(O515="nulová",K515,0)</f>
        <v>0</v>
      </c>
      <c r="BJ515" s="18" t="s">
        <v>85</v>
      </c>
      <c r="BK515" s="235">
        <f>ROUND(P515*H515,2)</f>
        <v>0</v>
      </c>
      <c r="BL515" s="18" t="s">
        <v>145</v>
      </c>
      <c r="BM515" s="234" t="s">
        <v>695</v>
      </c>
    </row>
    <row r="516" spans="1:47" s="2" customFormat="1" ht="12">
      <c r="A516" s="39"/>
      <c r="B516" s="40"/>
      <c r="C516" s="41"/>
      <c r="D516" s="236" t="s">
        <v>147</v>
      </c>
      <c r="E516" s="41"/>
      <c r="F516" s="237" t="s">
        <v>696</v>
      </c>
      <c r="G516" s="41"/>
      <c r="H516" s="41"/>
      <c r="I516" s="238"/>
      <c r="J516" s="238"/>
      <c r="K516" s="41"/>
      <c r="L516" s="41"/>
      <c r="M516" s="45"/>
      <c r="N516" s="239"/>
      <c r="O516" s="240"/>
      <c r="P516" s="92"/>
      <c r="Q516" s="92"/>
      <c r="R516" s="92"/>
      <c r="S516" s="92"/>
      <c r="T516" s="92"/>
      <c r="U516" s="92"/>
      <c r="V516" s="92"/>
      <c r="W516" s="92"/>
      <c r="X516" s="93"/>
      <c r="Y516" s="39"/>
      <c r="Z516" s="39"/>
      <c r="AA516" s="39"/>
      <c r="AB516" s="39"/>
      <c r="AC516" s="39"/>
      <c r="AD516" s="39"/>
      <c r="AE516" s="39"/>
      <c r="AT516" s="18" t="s">
        <v>147</v>
      </c>
      <c r="AU516" s="18" t="s">
        <v>87</v>
      </c>
    </row>
    <row r="517" spans="1:47" s="2" customFormat="1" ht="12">
      <c r="A517" s="39"/>
      <c r="B517" s="40"/>
      <c r="C517" s="41"/>
      <c r="D517" s="241" t="s">
        <v>149</v>
      </c>
      <c r="E517" s="41"/>
      <c r="F517" s="242" t="s">
        <v>697</v>
      </c>
      <c r="G517" s="41"/>
      <c r="H517" s="41"/>
      <c r="I517" s="238"/>
      <c r="J517" s="238"/>
      <c r="K517" s="41"/>
      <c r="L517" s="41"/>
      <c r="M517" s="45"/>
      <c r="N517" s="239"/>
      <c r="O517" s="240"/>
      <c r="P517" s="92"/>
      <c r="Q517" s="92"/>
      <c r="R517" s="92"/>
      <c r="S517" s="92"/>
      <c r="T517" s="92"/>
      <c r="U517" s="92"/>
      <c r="V517" s="92"/>
      <c r="W517" s="92"/>
      <c r="X517" s="93"/>
      <c r="Y517" s="39"/>
      <c r="Z517" s="39"/>
      <c r="AA517" s="39"/>
      <c r="AB517" s="39"/>
      <c r="AC517" s="39"/>
      <c r="AD517" s="39"/>
      <c r="AE517" s="39"/>
      <c r="AT517" s="18" t="s">
        <v>149</v>
      </c>
      <c r="AU517" s="18" t="s">
        <v>87</v>
      </c>
    </row>
    <row r="518" spans="1:47" s="2" customFormat="1" ht="12">
      <c r="A518" s="39"/>
      <c r="B518" s="40"/>
      <c r="C518" s="41"/>
      <c r="D518" s="236" t="s">
        <v>151</v>
      </c>
      <c r="E518" s="41"/>
      <c r="F518" s="243" t="s">
        <v>698</v>
      </c>
      <c r="G518" s="41"/>
      <c r="H518" s="41"/>
      <c r="I518" s="238"/>
      <c r="J518" s="238"/>
      <c r="K518" s="41"/>
      <c r="L518" s="41"/>
      <c r="M518" s="45"/>
      <c r="N518" s="265"/>
      <c r="O518" s="266"/>
      <c r="P518" s="267"/>
      <c r="Q518" s="267"/>
      <c r="R518" s="267"/>
      <c r="S518" s="267"/>
      <c r="T518" s="267"/>
      <c r="U518" s="267"/>
      <c r="V518" s="267"/>
      <c r="W518" s="267"/>
      <c r="X518" s="268"/>
      <c r="Y518" s="39"/>
      <c r="Z518" s="39"/>
      <c r="AA518" s="39"/>
      <c r="AB518" s="39"/>
      <c r="AC518" s="39"/>
      <c r="AD518" s="39"/>
      <c r="AE518" s="39"/>
      <c r="AT518" s="18" t="s">
        <v>151</v>
      </c>
      <c r="AU518" s="18" t="s">
        <v>87</v>
      </c>
    </row>
    <row r="519" spans="1:31" s="2" customFormat="1" ht="6.95" customHeight="1">
      <c r="A519" s="39"/>
      <c r="B519" s="67"/>
      <c r="C519" s="68"/>
      <c r="D519" s="68"/>
      <c r="E519" s="68"/>
      <c r="F519" s="68"/>
      <c r="G519" s="68"/>
      <c r="H519" s="68"/>
      <c r="I519" s="68"/>
      <c r="J519" s="68"/>
      <c r="K519" s="68"/>
      <c r="L519" s="68"/>
      <c r="M519" s="45"/>
      <c r="N519" s="39"/>
      <c r="P519" s="39"/>
      <c r="Q519" s="39"/>
      <c r="R519" s="39"/>
      <c r="S519" s="39"/>
      <c r="T519" s="39"/>
      <c r="U519" s="39"/>
      <c r="V519" s="39"/>
      <c r="W519" s="39"/>
      <c r="X519" s="39"/>
      <c r="Y519" s="39"/>
      <c r="Z519" s="39"/>
      <c r="AA519" s="39"/>
      <c r="AB519" s="39"/>
      <c r="AC519" s="39"/>
      <c r="AD519" s="39"/>
      <c r="AE519" s="39"/>
    </row>
  </sheetData>
  <sheetProtection password="CC35" sheet="1" objects="1" scenarios="1" formatColumns="0" formatRows="0" autoFilter="0"/>
  <autoFilter ref="C122:L518"/>
  <mergeCells count="9">
    <mergeCell ref="E7:H7"/>
    <mergeCell ref="E9:H9"/>
    <mergeCell ref="E18:H18"/>
    <mergeCell ref="E27:H27"/>
    <mergeCell ref="E85:H85"/>
    <mergeCell ref="E87:H87"/>
    <mergeCell ref="E113:H113"/>
    <mergeCell ref="E115:H115"/>
    <mergeCell ref="M2:Z2"/>
  </mergeCells>
  <hyperlinks>
    <hyperlink ref="F128" r:id="rId1" display="https://podminky.urs.cz/item/CS_URS_2022_01/113106123"/>
    <hyperlink ref="F133" r:id="rId2" display="https://podminky.urs.cz/item/CS_URS_2022_01/113107322"/>
    <hyperlink ref="F138" r:id="rId3" display="https://podminky.urs.cz/item/CS_URS_2022_01/113107323"/>
    <hyperlink ref="F143" r:id="rId4" display="https://podminky.urs.cz/item/CS_URS_2022_01/113107330"/>
    <hyperlink ref="F147" r:id="rId5" display="https://podminky.urs.cz/item/CS_URS_2022_01/113107341"/>
    <hyperlink ref="F152" r:id="rId6" display="https://podminky.urs.cz/item/CS_URS_2022_01/113107342"/>
    <hyperlink ref="F157" r:id="rId7" display="https://podminky.urs.cz/item/CS_URS_2022_01/113107423"/>
    <hyperlink ref="F162" r:id="rId8" display="https://podminky.urs.cz/item/CS_URS_2022_01/113107442"/>
    <hyperlink ref="F167" r:id="rId9" display="https://podminky.urs.cz/item/CS_URS_2022_01/113201112"/>
    <hyperlink ref="F171" r:id="rId10" display="https://podminky.urs.cz/item/CS_URS_2022_01/113202111"/>
    <hyperlink ref="F175" r:id="rId11" display="https://podminky.urs.cz/item/CS_URS_2022_01/113204111"/>
    <hyperlink ref="F179" r:id="rId12" display="https://podminky.urs.cz/item/CS_URS_2022_01/122211101"/>
    <hyperlink ref="F183" r:id="rId13" display="https://podminky.urs.cz/item/CS_URS_2022_01/122702119"/>
    <hyperlink ref="F188" r:id="rId14" display="https://podminky.urs.cz/item/CS_URS_2022_01/132212221"/>
    <hyperlink ref="F191" r:id="rId15" display="https://podminky.urs.cz/item/CS_URS_2022_01/162751117"/>
    <hyperlink ref="F196" r:id="rId16" display="https://podminky.urs.cz/item/CS_URS_2022_01/162751119"/>
    <hyperlink ref="F202" r:id="rId17" display="https://podminky.urs.cz/item/CS_URS_2022_01/162751117"/>
    <hyperlink ref="F207" r:id="rId18" display="https://podminky.urs.cz/item/CS_URS_2022_01/162751119"/>
    <hyperlink ref="F213" r:id="rId19" display="https://podminky.urs.cz/item/CS_URS_2022_01/167103101"/>
    <hyperlink ref="F218" r:id="rId20" display="https://podminky.urs.cz/item/CS_URS_2022_01/171201221"/>
    <hyperlink ref="F223" r:id="rId21" display="https://podminky.urs.cz/item/CS_URS_2022_01/171251101"/>
    <hyperlink ref="F228" r:id="rId22" display="https://podminky.urs.cz/item/CS_URS_2022_01/171251201"/>
    <hyperlink ref="F232" r:id="rId23" display="https://podminky.urs.cz/item/CS_URS_2022_01/175111101"/>
    <hyperlink ref="F237" r:id="rId24" display="https://podminky.urs.cz/item/CS_URS_2022_01/175111109"/>
    <hyperlink ref="F242" r:id="rId25" display="https://podminky.urs.cz/item/CS_URS_2022_01/181311103"/>
    <hyperlink ref="F246" r:id="rId26" display="https://podminky.urs.cz/item/CS_URS_2022_01/181411131"/>
    <hyperlink ref="F250" r:id="rId27" display="https://podminky.urs.cz/item/CS_URS_2022_01/182311123"/>
    <hyperlink ref="F254" r:id="rId28" display="https://podminky.urs.cz/item/CS_URS_2022_01/181411132"/>
    <hyperlink ref="F261" r:id="rId29" display="https://podminky.urs.cz/item/CS_URS_2022_01/181951111"/>
    <hyperlink ref="F265" r:id="rId30" display="https://podminky.urs.cz/item/CS_URS_2022_01/181951112"/>
    <hyperlink ref="F269" r:id="rId31" display="https://podminky.urs.cz/item/CS_URS_2022_01/182251101"/>
    <hyperlink ref="F273" r:id="rId32" display="https://podminky.urs.cz/item/CS_URS_2022_01/122702119"/>
    <hyperlink ref="F286" r:id="rId33" display="https://podminky.urs.cz/item/CS_URS_2022_01/564851111"/>
    <hyperlink ref="F290" r:id="rId34" display="https://podminky.urs.cz/item/CS_URS_2022_01/564851111"/>
    <hyperlink ref="F294" r:id="rId35" display="https://podminky.urs.cz/item/CS_URS_2022_01/564851111"/>
    <hyperlink ref="F298" r:id="rId36" display="https://podminky.urs.cz/item/CS_URS_2022_01/564952111"/>
    <hyperlink ref="F303" r:id="rId37" display="https://podminky.urs.cz/item/CS_URS_2022_01/565145111"/>
    <hyperlink ref="F308" r:id="rId38" display="https://podminky.urs.cz/item/CS_URS_2022_01/565145111"/>
    <hyperlink ref="F313" r:id="rId39" display="https://podminky.urs.cz/item/CS_URS_2022_01/566901132"/>
    <hyperlink ref="F318" r:id="rId40" display="https://podminky.urs.cz/item/CS_URS_2022_01/566901133"/>
    <hyperlink ref="F323" r:id="rId41" display="https://podminky.urs.cz/item/CS_URS_2022_01/573211107"/>
    <hyperlink ref="F327" r:id="rId42" display="https://podminky.urs.cz/item/CS_URS_2022_01/573211107"/>
    <hyperlink ref="F331" r:id="rId43" display="https://podminky.urs.cz/item/CS_URS_2022_01/573211107"/>
    <hyperlink ref="F335" r:id="rId44" display="https://podminky.urs.cz/item/CS_URS_2022_01/573211107"/>
    <hyperlink ref="F339" r:id="rId45" display="https://podminky.urs.cz/item/CS_URS_2022_01/577133111"/>
    <hyperlink ref="F343" r:id="rId46" display="https://podminky.urs.cz/item/CS_URS_2022_01/577133111"/>
    <hyperlink ref="F347" r:id="rId47" display="https://podminky.urs.cz/item/CS_URS_2022_01/577134211"/>
    <hyperlink ref="F352" r:id="rId48" display="https://podminky.urs.cz/item/CS_URS_2022_01/577134211"/>
    <hyperlink ref="F357" r:id="rId49" display="https://podminky.urs.cz/item/CS_URS_2022_01/577155112"/>
    <hyperlink ref="F362" r:id="rId50" display="https://podminky.urs.cz/item/CS_URS_2022_01/577155112"/>
    <hyperlink ref="F367" r:id="rId51" display="https://podminky.urs.cz/item/CS_URS_2022_01/596211110"/>
    <hyperlink ref="F381" r:id="rId52" display="https://podminky.urs.cz/item/CS_URS_2022_01/596211110"/>
    <hyperlink ref="F390" r:id="rId53" display="https://podminky.urs.cz/item/CS_URS_2022_01/890411811"/>
    <hyperlink ref="F395" r:id="rId54" display="https://podminky.urs.cz/item/CS_URS_2022_01/914111111"/>
    <hyperlink ref="F399" r:id="rId55" display="https://podminky.urs.cz/item/CS_URS_2022_01/914511112"/>
    <hyperlink ref="F409" r:id="rId56" display="https://podminky.urs.cz/item/CS_URS_2022_01/916111123"/>
    <hyperlink ref="F416" r:id="rId57" display="https://podminky.urs.cz/item/CS_URS_2022_01/916241213"/>
    <hyperlink ref="F423" r:id="rId58" display="https://podminky.urs.cz/item/CS_URS_2022_01/916331112"/>
    <hyperlink ref="F430" r:id="rId59" display="https://podminky.urs.cz/item/CS_URS_2022_01/916991121"/>
    <hyperlink ref="F434" r:id="rId60" display="https://podminky.urs.cz/item/CS_URS_2022_01/919731122"/>
    <hyperlink ref="F438" r:id="rId61" display="https://podminky.urs.cz/item/CS_URS_2022_01/919732211"/>
    <hyperlink ref="F442" r:id="rId62" display="https://podminky.urs.cz/item/CS_URS_2022_01/919735111"/>
    <hyperlink ref="F447" r:id="rId63" display="https://podminky.urs.cz/item/CS_URS_2022_01/919735112"/>
    <hyperlink ref="F452" r:id="rId64" display="https://podminky.urs.cz/item/CS_URS_2022_01/966006132"/>
    <hyperlink ref="F457" r:id="rId65" display="https://podminky.urs.cz/item/CS_URS_2022_01/966006211"/>
    <hyperlink ref="F462" r:id="rId66" display="https://podminky.urs.cz/item/CS_URS_2022_01/966006221"/>
    <hyperlink ref="F467" r:id="rId67" display="https://podminky.urs.cz/item/CS_URS_2022_01/979024443"/>
    <hyperlink ref="F471" r:id="rId68" display="https://podminky.urs.cz/item/CS_URS_2022_01/979054441"/>
    <hyperlink ref="F476" r:id="rId69" display="https://podminky.urs.cz/item/CS_URS_2022_01/997221551"/>
    <hyperlink ref="F481" r:id="rId70" display="https://podminky.urs.cz/item/CS_URS_2022_01/997221559"/>
    <hyperlink ref="F486" r:id="rId71" display="https://podminky.urs.cz/item/CS_URS_2022_01/997221561"/>
    <hyperlink ref="F491" r:id="rId72" display="https://podminky.urs.cz/item/CS_URS_2022_01/997221569"/>
    <hyperlink ref="F496" r:id="rId73" display="https://podminky.urs.cz/item/CS_URS_2022_01/997221569"/>
    <hyperlink ref="F501" r:id="rId74" display="https://podminky.urs.cz/item/CS_URS_2022_01/997221861"/>
    <hyperlink ref="F506" r:id="rId75" display="https://podminky.urs.cz/item/CS_URS_2022_01/997221873"/>
    <hyperlink ref="F511" r:id="rId76" display="https://podminky.urs.cz/item/CS_URS_2022_01/997221875"/>
    <hyperlink ref="F517" r:id="rId77" display="https://podminky.urs.cz/item/CS_URS_2022_01/998225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8"/>
</worksheet>
</file>

<file path=xl/worksheets/sheet3.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90</v>
      </c>
    </row>
    <row r="3" spans="2:46" s="1" customFormat="1" ht="6.95" customHeight="1">
      <c r="B3" s="138"/>
      <c r="C3" s="139"/>
      <c r="D3" s="139"/>
      <c r="E3" s="139"/>
      <c r="F3" s="139"/>
      <c r="G3" s="139"/>
      <c r="H3" s="139"/>
      <c r="I3" s="139"/>
      <c r="J3" s="139"/>
      <c r="K3" s="139"/>
      <c r="L3" s="139"/>
      <c r="M3" s="21"/>
      <c r="AT3" s="18" t="s">
        <v>87</v>
      </c>
    </row>
    <row r="4" spans="2:46" s="1" customFormat="1" ht="24.95" customHeight="1">
      <c r="B4" s="21"/>
      <c r="D4" s="140" t="s">
        <v>100</v>
      </c>
      <c r="M4" s="21"/>
      <c r="N4" s="141" t="s">
        <v>11</v>
      </c>
      <c r="AT4" s="18" t="s">
        <v>4</v>
      </c>
    </row>
    <row r="5" spans="2:13" s="1" customFormat="1" ht="6.95" customHeight="1">
      <c r="B5" s="21"/>
      <c r="M5" s="21"/>
    </row>
    <row r="6" spans="2:13" s="1" customFormat="1" ht="12" customHeight="1">
      <c r="B6" s="21"/>
      <c r="D6" s="142" t="s">
        <v>17</v>
      </c>
      <c r="M6" s="21"/>
    </row>
    <row r="7" spans="2:13" s="1" customFormat="1" ht="26.25" customHeight="1">
      <c r="B7" s="21"/>
      <c r="E7" s="143" t="str">
        <f>'Rekapitulace stavby'!K6</f>
        <v>Chodník v ulici Na Stráni, p.p.č., 476/1 k.ú.Tachov - aktualizace 2022</v>
      </c>
      <c r="F7" s="142"/>
      <c r="G7" s="142"/>
      <c r="H7" s="142"/>
      <c r="M7" s="21"/>
    </row>
    <row r="8" spans="1:31" s="2" customFormat="1" ht="12" customHeight="1">
      <c r="A8" s="39"/>
      <c r="B8" s="45"/>
      <c r="C8" s="39"/>
      <c r="D8" s="142" t="s">
        <v>101</v>
      </c>
      <c r="E8" s="39"/>
      <c r="F8" s="39"/>
      <c r="G8" s="39"/>
      <c r="H8" s="39"/>
      <c r="I8" s="39"/>
      <c r="J8" s="39"/>
      <c r="K8" s="39"/>
      <c r="L8" s="39"/>
      <c r="M8" s="64"/>
      <c r="S8" s="39"/>
      <c r="T8" s="39"/>
      <c r="U8" s="39"/>
      <c r="V8" s="39"/>
      <c r="W8" s="39"/>
      <c r="X8" s="39"/>
      <c r="Y8" s="39"/>
      <c r="Z8" s="39"/>
      <c r="AA8" s="39"/>
      <c r="AB8" s="39"/>
      <c r="AC8" s="39"/>
      <c r="AD8" s="39"/>
      <c r="AE8" s="39"/>
    </row>
    <row r="9" spans="1:31" s="2" customFormat="1" ht="16.5" customHeight="1">
      <c r="A9" s="39"/>
      <c r="B9" s="45"/>
      <c r="C9" s="39"/>
      <c r="D9" s="39"/>
      <c r="E9" s="144" t="s">
        <v>699</v>
      </c>
      <c r="F9" s="39"/>
      <c r="G9" s="39"/>
      <c r="H9" s="39"/>
      <c r="I9" s="39"/>
      <c r="J9" s="39"/>
      <c r="K9" s="39"/>
      <c r="L9" s="39"/>
      <c r="M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64"/>
      <c r="S10" s="39"/>
      <c r="T10" s="39"/>
      <c r="U10" s="39"/>
      <c r="V10" s="39"/>
      <c r="W10" s="39"/>
      <c r="X10" s="39"/>
      <c r="Y10" s="39"/>
      <c r="Z10" s="39"/>
      <c r="AA10" s="39"/>
      <c r="AB10" s="39"/>
      <c r="AC10" s="39"/>
      <c r="AD10" s="39"/>
      <c r="AE10" s="39"/>
    </row>
    <row r="11" spans="1:31" s="2" customFormat="1" ht="12" customHeight="1">
      <c r="A11" s="39"/>
      <c r="B11" s="45"/>
      <c r="C11" s="39"/>
      <c r="D11" s="142" t="s">
        <v>19</v>
      </c>
      <c r="E11" s="39"/>
      <c r="F11" s="145" t="s">
        <v>1</v>
      </c>
      <c r="G11" s="39"/>
      <c r="H11" s="39"/>
      <c r="I11" s="142" t="s">
        <v>20</v>
      </c>
      <c r="J11" s="145" t="s">
        <v>1</v>
      </c>
      <c r="K11" s="39"/>
      <c r="L11" s="39"/>
      <c r="M11" s="64"/>
      <c r="S11" s="39"/>
      <c r="T11" s="39"/>
      <c r="U11" s="39"/>
      <c r="V11" s="39"/>
      <c r="W11" s="39"/>
      <c r="X11" s="39"/>
      <c r="Y11" s="39"/>
      <c r="Z11" s="39"/>
      <c r="AA11" s="39"/>
      <c r="AB11" s="39"/>
      <c r="AC11" s="39"/>
      <c r="AD11" s="39"/>
      <c r="AE11" s="39"/>
    </row>
    <row r="12" spans="1:31" s="2" customFormat="1" ht="12" customHeight="1">
      <c r="A12" s="39"/>
      <c r="B12" s="45"/>
      <c r="C12" s="39"/>
      <c r="D12" s="142" t="s">
        <v>21</v>
      </c>
      <c r="E12" s="39"/>
      <c r="F12" s="145" t="s">
        <v>15</v>
      </c>
      <c r="G12" s="39"/>
      <c r="H12" s="39"/>
      <c r="I12" s="142" t="s">
        <v>22</v>
      </c>
      <c r="J12" s="146" t="str">
        <f>'Rekapitulace stavby'!AN8</f>
        <v>11. 1. 2022</v>
      </c>
      <c r="K12" s="39"/>
      <c r="L12" s="39"/>
      <c r="M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64"/>
      <c r="S13" s="39"/>
      <c r="T13" s="39"/>
      <c r="U13" s="39"/>
      <c r="V13" s="39"/>
      <c r="W13" s="39"/>
      <c r="X13" s="39"/>
      <c r="Y13" s="39"/>
      <c r="Z13" s="39"/>
      <c r="AA13" s="39"/>
      <c r="AB13" s="39"/>
      <c r="AC13" s="39"/>
      <c r="AD13" s="39"/>
      <c r="AE13" s="39"/>
    </row>
    <row r="14" spans="1:31" s="2" customFormat="1" ht="12" customHeight="1">
      <c r="A14" s="39"/>
      <c r="B14" s="45"/>
      <c r="C14" s="39"/>
      <c r="D14" s="142" t="s">
        <v>24</v>
      </c>
      <c r="E14" s="39"/>
      <c r="F14" s="39"/>
      <c r="G14" s="39"/>
      <c r="H14" s="39"/>
      <c r="I14" s="142" t="s">
        <v>25</v>
      </c>
      <c r="J14" s="145" t="s">
        <v>1</v>
      </c>
      <c r="K14" s="39"/>
      <c r="L14" s="39"/>
      <c r="M14" s="64"/>
      <c r="S14" s="39"/>
      <c r="T14" s="39"/>
      <c r="U14" s="39"/>
      <c r="V14" s="39"/>
      <c r="W14" s="39"/>
      <c r="X14" s="39"/>
      <c r="Y14" s="39"/>
      <c r="Z14" s="39"/>
      <c r="AA14" s="39"/>
      <c r="AB14" s="39"/>
      <c r="AC14" s="39"/>
      <c r="AD14" s="39"/>
      <c r="AE14" s="39"/>
    </row>
    <row r="15" spans="1:31" s="2" customFormat="1" ht="18" customHeight="1">
      <c r="A15" s="39"/>
      <c r="B15" s="45"/>
      <c r="C15" s="39"/>
      <c r="D15" s="39"/>
      <c r="E15" s="145" t="s">
        <v>26</v>
      </c>
      <c r="F15" s="39"/>
      <c r="G15" s="39"/>
      <c r="H15" s="39"/>
      <c r="I15" s="142" t="s">
        <v>27</v>
      </c>
      <c r="J15" s="145" t="s">
        <v>1</v>
      </c>
      <c r="K15" s="39"/>
      <c r="L15" s="39"/>
      <c r="M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64"/>
      <c r="S16" s="39"/>
      <c r="T16" s="39"/>
      <c r="U16" s="39"/>
      <c r="V16" s="39"/>
      <c r="W16" s="39"/>
      <c r="X16" s="39"/>
      <c r="Y16" s="39"/>
      <c r="Z16" s="39"/>
      <c r="AA16" s="39"/>
      <c r="AB16" s="39"/>
      <c r="AC16" s="39"/>
      <c r="AD16" s="39"/>
      <c r="AE16" s="39"/>
    </row>
    <row r="17" spans="1:31" s="2" customFormat="1" ht="12" customHeight="1">
      <c r="A17" s="39"/>
      <c r="B17" s="45"/>
      <c r="C17" s="39"/>
      <c r="D17" s="142" t="s">
        <v>28</v>
      </c>
      <c r="E17" s="39"/>
      <c r="F17" s="39"/>
      <c r="G17" s="39"/>
      <c r="H17" s="39"/>
      <c r="I17" s="142" t="s">
        <v>25</v>
      </c>
      <c r="J17" s="34" t="str">
        <f>'Rekapitulace stavby'!AN13</f>
        <v>Vyplň údaj</v>
      </c>
      <c r="K17" s="39"/>
      <c r="L17" s="39"/>
      <c r="M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5"/>
      <c r="G18" s="145"/>
      <c r="H18" s="145"/>
      <c r="I18" s="142" t="s">
        <v>27</v>
      </c>
      <c r="J18" s="34" t="str">
        <f>'Rekapitulace stavby'!AN14</f>
        <v>Vyplň údaj</v>
      </c>
      <c r="K18" s="39"/>
      <c r="L18" s="39"/>
      <c r="M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64"/>
      <c r="S19" s="39"/>
      <c r="T19" s="39"/>
      <c r="U19" s="39"/>
      <c r="V19" s="39"/>
      <c r="W19" s="39"/>
      <c r="X19" s="39"/>
      <c r="Y19" s="39"/>
      <c r="Z19" s="39"/>
      <c r="AA19" s="39"/>
      <c r="AB19" s="39"/>
      <c r="AC19" s="39"/>
      <c r="AD19" s="39"/>
      <c r="AE19" s="39"/>
    </row>
    <row r="20" spans="1:31" s="2" customFormat="1" ht="12" customHeight="1">
      <c r="A20" s="39"/>
      <c r="B20" s="45"/>
      <c r="C20" s="39"/>
      <c r="D20" s="142" t="s">
        <v>30</v>
      </c>
      <c r="E20" s="39"/>
      <c r="F20" s="39"/>
      <c r="G20" s="39"/>
      <c r="H20" s="39"/>
      <c r="I20" s="142" t="s">
        <v>25</v>
      </c>
      <c r="J20" s="145" t="s">
        <v>1</v>
      </c>
      <c r="K20" s="39"/>
      <c r="L20" s="39"/>
      <c r="M20" s="64"/>
      <c r="S20" s="39"/>
      <c r="T20" s="39"/>
      <c r="U20" s="39"/>
      <c r="V20" s="39"/>
      <c r="W20" s="39"/>
      <c r="X20" s="39"/>
      <c r="Y20" s="39"/>
      <c r="Z20" s="39"/>
      <c r="AA20" s="39"/>
      <c r="AB20" s="39"/>
      <c r="AC20" s="39"/>
      <c r="AD20" s="39"/>
      <c r="AE20" s="39"/>
    </row>
    <row r="21" spans="1:31" s="2" customFormat="1" ht="18" customHeight="1">
      <c r="A21" s="39"/>
      <c r="B21" s="45"/>
      <c r="C21" s="39"/>
      <c r="D21" s="39"/>
      <c r="E21" s="145" t="s">
        <v>31</v>
      </c>
      <c r="F21" s="39"/>
      <c r="G21" s="39"/>
      <c r="H21" s="39"/>
      <c r="I21" s="142" t="s">
        <v>27</v>
      </c>
      <c r="J21" s="145" t="s">
        <v>1</v>
      </c>
      <c r="K21" s="39"/>
      <c r="L21" s="39"/>
      <c r="M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64"/>
      <c r="S22" s="39"/>
      <c r="T22" s="39"/>
      <c r="U22" s="39"/>
      <c r="V22" s="39"/>
      <c r="W22" s="39"/>
      <c r="X22" s="39"/>
      <c r="Y22" s="39"/>
      <c r="Z22" s="39"/>
      <c r="AA22" s="39"/>
      <c r="AB22" s="39"/>
      <c r="AC22" s="39"/>
      <c r="AD22" s="39"/>
      <c r="AE22" s="39"/>
    </row>
    <row r="23" spans="1:31" s="2" customFormat="1" ht="12" customHeight="1">
      <c r="A23" s="39"/>
      <c r="B23" s="45"/>
      <c r="C23" s="39"/>
      <c r="D23" s="142" t="s">
        <v>32</v>
      </c>
      <c r="E23" s="39"/>
      <c r="F23" s="39"/>
      <c r="G23" s="39"/>
      <c r="H23" s="39"/>
      <c r="I23" s="142" t="s">
        <v>25</v>
      </c>
      <c r="J23" s="145" t="s">
        <v>1</v>
      </c>
      <c r="K23" s="39"/>
      <c r="L23" s="39"/>
      <c r="M23" s="64"/>
      <c r="S23" s="39"/>
      <c r="T23" s="39"/>
      <c r="U23" s="39"/>
      <c r="V23" s="39"/>
      <c r="W23" s="39"/>
      <c r="X23" s="39"/>
      <c r="Y23" s="39"/>
      <c r="Z23" s="39"/>
      <c r="AA23" s="39"/>
      <c r="AB23" s="39"/>
      <c r="AC23" s="39"/>
      <c r="AD23" s="39"/>
      <c r="AE23" s="39"/>
    </row>
    <row r="24" spans="1:31" s="2" customFormat="1" ht="18" customHeight="1">
      <c r="A24" s="39"/>
      <c r="B24" s="45"/>
      <c r="C24" s="39"/>
      <c r="D24" s="39"/>
      <c r="E24" s="145" t="s">
        <v>33</v>
      </c>
      <c r="F24" s="39"/>
      <c r="G24" s="39"/>
      <c r="H24" s="39"/>
      <c r="I24" s="142" t="s">
        <v>27</v>
      </c>
      <c r="J24" s="145" t="s">
        <v>1</v>
      </c>
      <c r="K24" s="39"/>
      <c r="L24" s="39"/>
      <c r="M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64"/>
      <c r="S25" s="39"/>
      <c r="T25" s="39"/>
      <c r="U25" s="39"/>
      <c r="V25" s="39"/>
      <c r="W25" s="39"/>
      <c r="X25" s="39"/>
      <c r="Y25" s="39"/>
      <c r="Z25" s="39"/>
      <c r="AA25" s="39"/>
      <c r="AB25" s="39"/>
      <c r="AC25" s="39"/>
      <c r="AD25" s="39"/>
      <c r="AE25" s="39"/>
    </row>
    <row r="26" spans="1:31" s="2" customFormat="1" ht="12" customHeight="1">
      <c r="A26" s="39"/>
      <c r="B26" s="45"/>
      <c r="C26" s="39"/>
      <c r="D26" s="142" t="s">
        <v>34</v>
      </c>
      <c r="E26" s="39"/>
      <c r="F26" s="39"/>
      <c r="G26" s="39"/>
      <c r="H26" s="39"/>
      <c r="I26" s="39"/>
      <c r="J26" s="39"/>
      <c r="K26" s="39"/>
      <c r="L26" s="39"/>
      <c r="M26" s="64"/>
      <c r="S26" s="39"/>
      <c r="T26" s="39"/>
      <c r="U26" s="39"/>
      <c r="V26" s="39"/>
      <c r="W26" s="39"/>
      <c r="X26" s="39"/>
      <c r="Y26" s="39"/>
      <c r="Z26" s="39"/>
      <c r="AA26" s="39"/>
      <c r="AB26" s="39"/>
      <c r="AC26" s="39"/>
      <c r="AD26" s="39"/>
      <c r="AE26" s="39"/>
    </row>
    <row r="27" spans="1:31" s="8" customFormat="1" ht="16.5" customHeight="1">
      <c r="A27" s="147"/>
      <c r="B27" s="148"/>
      <c r="C27" s="147"/>
      <c r="D27" s="147"/>
      <c r="E27" s="149" t="s">
        <v>1</v>
      </c>
      <c r="F27" s="149"/>
      <c r="G27" s="149"/>
      <c r="H27" s="149"/>
      <c r="I27" s="147"/>
      <c r="J27" s="147"/>
      <c r="K27" s="147"/>
      <c r="L27" s="147"/>
      <c r="M27" s="150"/>
      <c r="S27" s="147"/>
      <c r="T27" s="147"/>
      <c r="U27" s="147"/>
      <c r="V27" s="147"/>
      <c r="W27" s="147"/>
      <c r="X27" s="147"/>
      <c r="Y27" s="147"/>
      <c r="Z27" s="147"/>
      <c r="AA27" s="147"/>
      <c r="AB27" s="147"/>
      <c r="AC27" s="147"/>
      <c r="AD27" s="147"/>
      <c r="AE27" s="147"/>
    </row>
    <row r="28" spans="1:31" s="2" customFormat="1" ht="6.95" customHeight="1">
      <c r="A28" s="39"/>
      <c r="B28" s="45"/>
      <c r="C28" s="39"/>
      <c r="D28" s="39"/>
      <c r="E28" s="39"/>
      <c r="F28" s="39"/>
      <c r="G28" s="39"/>
      <c r="H28" s="39"/>
      <c r="I28" s="39"/>
      <c r="J28" s="39"/>
      <c r="K28" s="39"/>
      <c r="L28" s="39"/>
      <c r="M28" s="64"/>
      <c r="S28" s="39"/>
      <c r="T28" s="39"/>
      <c r="U28" s="39"/>
      <c r="V28" s="39"/>
      <c r="W28" s="39"/>
      <c r="X28" s="39"/>
      <c r="Y28" s="39"/>
      <c r="Z28" s="39"/>
      <c r="AA28" s="39"/>
      <c r="AB28" s="39"/>
      <c r="AC28" s="39"/>
      <c r="AD28" s="39"/>
      <c r="AE28" s="39"/>
    </row>
    <row r="29" spans="1:31" s="2" customFormat="1" ht="6.95" customHeight="1">
      <c r="A29" s="39"/>
      <c r="B29" s="45"/>
      <c r="C29" s="39"/>
      <c r="D29" s="151"/>
      <c r="E29" s="151"/>
      <c r="F29" s="151"/>
      <c r="G29" s="151"/>
      <c r="H29" s="151"/>
      <c r="I29" s="151"/>
      <c r="J29" s="151"/>
      <c r="K29" s="151"/>
      <c r="L29" s="151"/>
      <c r="M29" s="64"/>
      <c r="S29" s="39"/>
      <c r="T29" s="39"/>
      <c r="U29" s="39"/>
      <c r="V29" s="39"/>
      <c r="W29" s="39"/>
      <c r="X29" s="39"/>
      <c r="Y29" s="39"/>
      <c r="Z29" s="39"/>
      <c r="AA29" s="39"/>
      <c r="AB29" s="39"/>
      <c r="AC29" s="39"/>
      <c r="AD29" s="39"/>
      <c r="AE29" s="39"/>
    </row>
    <row r="30" spans="1:31" s="2" customFormat="1" ht="12">
      <c r="A30" s="39"/>
      <c r="B30" s="45"/>
      <c r="C30" s="39"/>
      <c r="D30" s="39"/>
      <c r="E30" s="142" t="s">
        <v>103</v>
      </c>
      <c r="F30" s="39"/>
      <c r="G30" s="39"/>
      <c r="H30" s="39"/>
      <c r="I30" s="39"/>
      <c r="J30" s="39"/>
      <c r="K30" s="152">
        <f>I96</f>
        <v>0</v>
      </c>
      <c r="L30" s="39"/>
      <c r="M30" s="64"/>
      <c r="S30" s="39"/>
      <c r="T30" s="39"/>
      <c r="U30" s="39"/>
      <c r="V30" s="39"/>
      <c r="W30" s="39"/>
      <c r="X30" s="39"/>
      <c r="Y30" s="39"/>
      <c r="Z30" s="39"/>
      <c r="AA30" s="39"/>
      <c r="AB30" s="39"/>
      <c r="AC30" s="39"/>
      <c r="AD30" s="39"/>
      <c r="AE30" s="39"/>
    </row>
    <row r="31" spans="1:31" s="2" customFormat="1" ht="12">
      <c r="A31" s="39"/>
      <c r="B31" s="45"/>
      <c r="C31" s="39"/>
      <c r="D31" s="39"/>
      <c r="E31" s="142" t="s">
        <v>104</v>
      </c>
      <c r="F31" s="39"/>
      <c r="G31" s="39"/>
      <c r="H31" s="39"/>
      <c r="I31" s="39"/>
      <c r="J31" s="39"/>
      <c r="K31" s="152">
        <f>J96</f>
        <v>0</v>
      </c>
      <c r="L31" s="39"/>
      <c r="M31" s="64"/>
      <c r="S31" s="39"/>
      <c r="T31" s="39"/>
      <c r="U31" s="39"/>
      <c r="V31" s="39"/>
      <c r="W31" s="39"/>
      <c r="X31" s="39"/>
      <c r="Y31" s="39"/>
      <c r="Z31" s="39"/>
      <c r="AA31" s="39"/>
      <c r="AB31" s="39"/>
      <c r="AC31" s="39"/>
      <c r="AD31" s="39"/>
      <c r="AE31" s="39"/>
    </row>
    <row r="32" spans="1:31" s="2" customFormat="1" ht="25.4" customHeight="1">
      <c r="A32" s="39"/>
      <c r="B32" s="45"/>
      <c r="C32" s="39"/>
      <c r="D32" s="153" t="s">
        <v>35</v>
      </c>
      <c r="E32" s="39"/>
      <c r="F32" s="39"/>
      <c r="G32" s="39"/>
      <c r="H32" s="39"/>
      <c r="I32" s="39"/>
      <c r="J32" s="39"/>
      <c r="K32" s="154">
        <f>ROUND(K119,2)</f>
        <v>0</v>
      </c>
      <c r="L32" s="39"/>
      <c r="M32" s="64"/>
      <c r="S32" s="39"/>
      <c r="T32" s="39"/>
      <c r="U32" s="39"/>
      <c r="V32" s="39"/>
      <c r="W32" s="39"/>
      <c r="X32" s="39"/>
      <c r="Y32" s="39"/>
      <c r="Z32" s="39"/>
      <c r="AA32" s="39"/>
      <c r="AB32" s="39"/>
      <c r="AC32" s="39"/>
      <c r="AD32" s="39"/>
      <c r="AE32" s="39"/>
    </row>
    <row r="33" spans="1:31" s="2" customFormat="1" ht="6.95" customHeight="1">
      <c r="A33" s="39"/>
      <c r="B33" s="45"/>
      <c r="C33" s="39"/>
      <c r="D33" s="151"/>
      <c r="E33" s="151"/>
      <c r="F33" s="151"/>
      <c r="G33" s="151"/>
      <c r="H33" s="151"/>
      <c r="I33" s="151"/>
      <c r="J33" s="151"/>
      <c r="K33" s="151"/>
      <c r="L33" s="151"/>
      <c r="M33" s="64"/>
      <c r="S33" s="39"/>
      <c r="T33" s="39"/>
      <c r="U33" s="39"/>
      <c r="V33" s="39"/>
      <c r="W33" s="39"/>
      <c r="X33" s="39"/>
      <c r="Y33" s="39"/>
      <c r="Z33" s="39"/>
      <c r="AA33" s="39"/>
      <c r="AB33" s="39"/>
      <c r="AC33" s="39"/>
      <c r="AD33" s="39"/>
      <c r="AE33" s="39"/>
    </row>
    <row r="34" spans="1:31" s="2" customFormat="1" ht="14.4" customHeight="1">
      <c r="A34" s="39"/>
      <c r="B34" s="45"/>
      <c r="C34" s="39"/>
      <c r="D34" s="39"/>
      <c r="E34" s="39"/>
      <c r="F34" s="155" t="s">
        <v>37</v>
      </c>
      <c r="G34" s="39"/>
      <c r="H34" s="39"/>
      <c r="I34" s="155" t="s">
        <v>36</v>
      </c>
      <c r="J34" s="39"/>
      <c r="K34" s="155" t="s">
        <v>38</v>
      </c>
      <c r="L34" s="39"/>
      <c r="M34" s="64"/>
      <c r="S34" s="39"/>
      <c r="T34" s="39"/>
      <c r="U34" s="39"/>
      <c r="V34" s="39"/>
      <c r="W34" s="39"/>
      <c r="X34" s="39"/>
      <c r="Y34" s="39"/>
      <c r="Z34" s="39"/>
      <c r="AA34" s="39"/>
      <c r="AB34" s="39"/>
      <c r="AC34" s="39"/>
      <c r="AD34" s="39"/>
      <c r="AE34" s="39"/>
    </row>
    <row r="35" spans="1:31" s="2" customFormat="1" ht="14.4" customHeight="1">
      <c r="A35" s="39"/>
      <c r="B35" s="45"/>
      <c r="C35" s="39"/>
      <c r="D35" s="156" t="s">
        <v>39</v>
      </c>
      <c r="E35" s="142" t="s">
        <v>40</v>
      </c>
      <c r="F35" s="152">
        <f>ROUND((SUM(BE119:BE159)),2)</f>
        <v>0</v>
      </c>
      <c r="G35" s="39"/>
      <c r="H35" s="39"/>
      <c r="I35" s="157">
        <v>0.21</v>
      </c>
      <c r="J35" s="39"/>
      <c r="K35" s="152">
        <f>ROUND(((SUM(BE119:BE159))*I35),2)</f>
        <v>0</v>
      </c>
      <c r="L35" s="39"/>
      <c r="M35" s="64"/>
      <c r="S35" s="39"/>
      <c r="T35" s="39"/>
      <c r="U35" s="39"/>
      <c r="V35" s="39"/>
      <c r="W35" s="39"/>
      <c r="X35" s="39"/>
      <c r="Y35" s="39"/>
      <c r="Z35" s="39"/>
      <c r="AA35" s="39"/>
      <c r="AB35" s="39"/>
      <c r="AC35" s="39"/>
      <c r="AD35" s="39"/>
      <c r="AE35" s="39"/>
    </row>
    <row r="36" spans="1:31" s="2" customFormat="1" ht="14.4" customHeight="1">
      <c r="A36" s="39"/>
      <c r="B36" s="45"/>
      <c r="C36" s="39"/>
      <c r="D36" s="39"/>
      <c r="E36" s="142" t="s">
        <v>41</v>
      </c>
      <c r="F36" s="152">
        <f>ROUND((SUM(BF119:BF159)),2)</f>
        <v>0</v>
      </c>
      <c r="G36" s="39"/>
      <c r="H36" s="39"/>
      <c r="I36" s="157">
        <v>0.15</v>
      </c>
      <c r="J36" s="39"/>
      <c r="K36" s="152">
        <f>ROUND(((SUM(BF119:BF159))*I36),2)</f>
        <v>0</v>
      </c>
      <c r="L36" s="39"/>
      <c r="M36" s="64"/>
      <c r="S36" s="39"/>
      <c r="T36" s="39"/>
      <c r="U36" s="39"/>
      <c r="V36" s="39"/>
      <c r="W36" s="39"/>
      <c r="X36" s="39"/>
      <c r="Y36" s="39"/>
      <c r="Z36" s="39"/>
      <c r="AA36" s="39"/>
      <c r="AB36" s="39"/>
      <c r="AC36" s="39"/>
      <c r="AD36" s="39"/>
      <c r="AE36" s="39"/>
    </row>
    <row r="37" spans="1:31" s="2" customFormat="1" ht="14.4" customHeight="1" hidden="1">
      <c r="A37" s="39"/>
      <c r="B37" s="45"/>
      <c r="C37" s="39"/>
      <c r="D37" s="39"/>
      <c r="E37" s="142" t="s">
        <v>42</v>
      </c>
      <c r="F37" s="152">
        <f>ROUND((SUM(BG119:BG159)),2)</f>
        <v>0</v>
      </c>
      <c r="G37" s="39"/>
      <c r="H37" s="39"/>
      <c r="I37" s="157">
        <v>0.21</v>
      </c>
      <c r="J37" s="39"/>
      <c r="K37" s="152">
        <f>0</f>
        <v>0</v>
      </c>
      <c r="L37" s="39"/>
      <c r="M37" s="64"/>
      <c r="S37" s="39"/>
      <c r="T37" s="39"/>
      <c r="U37" s="39"/>
      <c r="V37" s="39"/>
      <c r="W37" s="39"/>
      <c r="X37" s="39"/>
      <c r="Y37" s="39"/>
      <c r="Z37" s="39"/>
      <c r="AA37" s="39"/>
      <c r="AB37" s="39"/>
      <c r="AC37" s="39"/>
      <c r="AD37" s="39"/>
      <c r="AE37" s="39"/>
    </row>
    <row r="38" spans="1:31" s="2" customFormat="1" ht="14.4" customHeight="1" hidden="1">
      <c r="A38" s="39"/>
      <c r="B38" s="45"/>
      <c r="C38" s="39"/>
      <c r="D38" s="39"/>
      <c r="E38" s="142" t="s">
        <v>43</v>
      </c>
      <c r="F38" s="152">
        <f>ROUND((SUM(BH119:BH159)),2)</f>
        <v>0</v>
      </c>
      <c r="G38" s="39"/>
      <c r="H38" s="39"/>
      <c r="I38" s="157">
        <v>0.15</v>
      </c>
      <c r="J38" s="39"/>
      <c r="K38" s="152">
        <f>0</f>
        <v>0</v>
      </c>
      <c r="L38" s="39"/>
      <c r="M38" s="64"/>
      <c r="S38" s="39"/>
      <c r="T38" s="39"/>
      <c r="U38" s="39"/>
      <c r="V38" s="39"/>
      <c r="W38" s="39"/>
      <c r="X38" s="39"/>
      <c r="Y38" s="39"/>
      <c r="Z38" s="39"/>
      <c r="AA38" s="39"/>
      <c r="AB38" s="39"/>
      <c r="AC38" s="39"/>
      <c r="AD38" s="39"/>
      <c r="AE38" s="39"/>
    </row>
    <row r="39" spans="1:31" s="2" customFormat="1" ht="14.4" customHeight="1" hidden="1">
      <c r="A39" s="39"/>
      <c r="B39" s="45"/>
      <c r="C39" s="39"/>
      <c r="D39" s="39"/>
      <c r="E39" s="142" t="s">
        <v>44</v>
      </c>
      <c r="F39" s="152">
        <f>ROUND((SUM(BI119:BI159)),2)</f>
        <v>0</v>
      </c>
      <c r="G39" s="39"/>
      <c r="H39" s="39"/>
      <c r="I39" s="157">
        <v>0</v>
      </c>
      <c r="J39" s="39"/>
      <c r="K39" s="152">
        <f>0</f>
        <v>0</v>
      </c>
      <c r="L39" s="39"/>
      <c r="M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64"/>
      <c r="S40" s="39"/>
      <c r="T40" s="39"/>
      <c r="U40" s="39"/>
      <c r="V40" s="39"/>
      <c r="W40" s="39"/>
      <c r="X40" s="39"/>
      <c r="Y40" s="39"/>
      <c r="Z40" s="39"/>
      <c r="AA40" s="39"/>
      <c r="AB40" s="39"/>
      <c r="AC40" s="39"/>
      <c r="AD40" s="39"/>
      <c r="AE40" s="39"/>
    </row>
    <row r="41" spans="1:31" s="2" customFormat="1" ht="25.4" customHeight="1">
      <c r="A41" s="39"/>
      <c r="B41" s="45"/>
      <c r="C41" s="158"/>
      <c r="D41" s="159" t="s">
        <v>45</v>
      </c>
      <c r="E41" s="160"/>
      <c r="F41" s="160"/>
      <c r="G41" s="161" t="s">
        <v>46</v>
      </c>
      <c r="H41" s="162" t="s">
        <v>47</v>
      </c>
      <c r="I41" s="160"/>
      <c r="J41" s="160"/>
      <c r="K41" s="163">
        <f>SUM(K32:K39)</f>
        <v>0</v>
      </c>
      <c r="L41" s="164"/>
      <c r="M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39"/>
      <c r="M42" s="64"/>
      <c r="S42" s="39"/>
      <c r="T42" s="39"/>
      <c r="U42" s="39"/>
      <c r="V42" s="39"/>
      <c r="W42" s="39"/>
      <c r="X42" s="39"/>
      <c r="Y42" s="39"/>
      <c r="Z42" s="39"/>
      <c r="AA42" s="39"/>
      <c r="AB42" s="39"/>
      <c r="AC42" s="39"/>
      <c r="AD42" s="39"/>
      <c r="AE42" s="39"/>
    </row>
    <row r="43" spans="2:13" s="1" customFormat="1" ht="14.4" customHeight="1">
      <c r="B43" s="21"/>
      <c r="M43" s="21"/>
    </row>
    <row r="44" spans="2:13" s="1" customFormat="1" ht="14.4" customHeight="1">
      <c r="B44" s="21"/>
      <c r="M44" s="21"/>
    </row>
    <row r="45" spans="2:13" s="1" customFormat="1" ht="14.4" customHeight="1">
      <c r="B45" s="21"/>
      <c r="M45" s="21"/>
    </row>
    <row r="46" spans="2:13" s="1" customFormat="1" ht="14.4" customHeight="1">
      <c r="B46" s="21"/>
      <c r="M46" s="21"/>
    </row>
    <row r="47" spans="2:13" s="1" customFormat="1" ht="14.4" customHeight="1">
      <c r="B47" s="21"/>
      <c r="M47" s="21"/>
    </row>
    <row r="48" spans="2:13" s="1" customFormat="1" ht="14.4" customHeight="1">
      <c r="B48" s="21"/>
      <c r="M48" s="21"/>
    </row>
    <row r="49" spans="2:13" s="1" customFormat="1" ht="14.4" customHeight="1">
      <c r="B49" s="21"/>
      <c r="M49" s="21"/>
    </row>
    <row r="50" spans="2:13" s="2" customFormat="1" ht="14.4" customHeight="1">
      <c r="B50" s="64"/>
      <c r="D50" s="165" t="s">
        <v>48</v>
      </c>
      <c r="E50" s="166"/>
      <c r="F50" s="166"/>
      <c r="G50" s="165" t="s">
        <v>49</v>
      </c>
      <c r="H50" s="166"/>
      <c r="I50" s="166"/>
      <c r="J50" s="166"/>
      <c r="K50" s="166"/>
      <c r="L50" s="166"/>
      <c r="M50" s="64"/>
    </row>
    <row r="51" spans="2:13" ht="12">
      <c r="B51" s="21"/>
      <c r="M51" s="21"/>
    </row>
    <row r="52" spans="2:13" ht="12">
      <c r="B52" s="21"/>
      <c r="M52" s="21"/>
    </row>
    <row r="53" spans="2:13" ht="12">
      <c r="B53" s="21"/>
      <c r="M53" s="21"/>
    </row>
    <row r="54" spans="2:13" ht="12">
      <c r="B54" s="21"/>
      <c r="M54" s="21"/>
    </row>
    <row r="55" spans="2:13" ht="12">
      <c r="B55" s="21"/>
      <c r="M55" s="21"/>
    </row>
    <row r="56" spans="2:13" ht="12">
      <c r="B56" s="21"/>
      <c r="M56" s="21"/>
    </row>
    <row r="57" spans="2:13" ht="12">
      <c r="B57" s="21"/>
      <c r="M57" s="21"/>
    </row>
    <row r="58" spans="2:13" ht="12">
      <c r="B58" s="21"/>
      <c r="M58" s="21"/>
    </row>
    <row r="59" spans="2:13" ht="12">
      <c r="B59" s="21"/>
      <c r="M59" s="21"/>
    </row>
    <row r="60" spans="2:13" ht="12">
      <c r="B60" s="21"/>
      <c r="M60" s="21"/>
    </row>
    <row r="61" spans="1:31" s="2" customFormat="1" ht="12">
      <c r="A61" s="39"/>
      <c r="B61" s="45"/>
      <c r="C61" s="39"/>
      <c r="D61" s="167" t="s">
        <v>50</v>
      </c>
      <c r="E61" s="168"/>
      <c r="F61" s="169" t="s">
        <v>51</v>
      </c>
      <c r="G61" s="167" t="s">
        <v>50</v>
      </c>
      <c r="H61" s="168"/>
      <c r="I61" s="168"/>
      <c r="J61" s="170" t="s">
        <v>51</v>
      </c>
      <c r="K61" s="168"/>
      <c r="L61" s="168"/>
      <c r="M61" s="64"/>
      <c r="S61" s="39"/>
      <c r="T61" s="39"/>
      <c r="U61" s="39"/>
      <c r="V61" s="39"/>
      <c r="W61" s="39"/>
      <c r="X61" s="39"/>
      <c r="Y61" s="39"/>
      <c r="Z61" s="39"/>
      <c r="AA61" s="39"/>
      <c r="AB61" s="39"/>
      <c r="AC61" s="39"/>
      <c r="AD61" s="39"/>
      <c r="AE61" s="39"/>
    </row>
    <row r="62" spans="2:13" ht="12">
      <c r="B62" s="21"/>
      <c r="M62" s="21"/>
    </row>
    <row r="63" spans="2:13" ht="12">
      <c r="B63" s="21"/>
      <c r="M63" s="21"/>
    </row>
    <row r="64" spans="2:13" ht="12">
      <c r="B64" s="21"/>
      <c r="M64" s="21"/>
    </row>
    <row r="65" spans="1:31" s="2" customFormat="1" ht="12">
      <c r="A65" s="39"/>
      <c r="B65" s="45"/>
      <c r="C65" s="39"/>
      <c r="D65" s="165" t="s">
        <v>52</v>
      </c>
      <c r="E65" s="171"/>
      <c r="F65" s="171"/>
      <c r="G65" s="165" t="s">
        <v>53</v>
      </c>
      <c r="H65" s="171"/>
      <c r="I65" s="171"/>
      <c r="J65" s="171"/>
      <c r="K65" s="171"/>
      <c r="L65" s="171"/>
      <c r="M65" s="64"/>
      <c r="S65" s="39"/>
      <c r="T65" s="39"/>
      <c r="U65" s="39"/>
      <c r="V65" s="39"/>
      <c r="W65" s="39"/>
      <c r="X65" s="39"/>
      <c r="Y65" s="39"/>
      <c r="Z65" s="39"/>
      <c r="AA65" s="39"/>
      <c r="AB65" s="39"/>
      <c r="AC65" s="39"/>
      <c r="AD65" s="39"/>
      <c r="AE65" s="39"/>
    </row>
    <row r="66" spans="2:13" ht="12">
      <c r="B66" s="21"/>
      <c r="M66" s="21"/>
    </row>
    <row r="67" spans="2:13" ht="12">
      <c r="B67" s="21"/>
      <c r="M67" s="21"/>
    </row>
    <row r="68" spans="2:13" ht="12">
      <c r="B68" s="21"/>
      <c r="M68" s="21"/>
    </row>
    <row r="69" spans="2:13" ht="12">
      <c r="B69" s="21"/>
      <c r="M69" s="21"/>
    </row>
    <row r="70" spans="2:13" ht="12">
      <c r="B70" s="21"/>
      <c r="M70" s="21"/>
    </row>
    <row r="71" spans="2:13" ht="12">
      <c r="B71" s="21"/>
      <c r="M71" s="21"/>
    </row>
    <row r="72" spans="2:13" ht="12">
      <c r="B72" s="21"/>
      <c r="M72" s="21"/>
    </row>
    <row r="73" spans="2:13" ht="12">
      <c r="B73" s="21"/>
      <c r="M73" s="21"/>
    </row>
    <row r="74" spans="2:13" ht="12">
      <c r="B74" s="21"/>
      <c r="M74" s="21"/>
    </row>
    <row r="75" spans="2:13" ht="12">
      <c r="B75" s="21"/>
      <c r="M75" s="21"/>
    </row>
    <row r="76" spans="1:31" s="2" customFormat="1" ht="12">
      <c r="A76" s="39"/>
      <c r="B76" s="45"/>
      <c r="C76" s="39"/>
      <c r="D76" s="167" t="s">
        <v>50</v>
      </c>
      <c r="E76" s="168"/>
      <c r="F76" s="169" t="s">
        <v>51</v>
      </c>
      <c r="G76" s="167" t="s">
        <v>50</v>
      </c>
      <c r="H76" s="168"/>
      <c r="I76" s="168"/>
      <c r="J76" s="170" t="s">
        <v>51</v>
      </c>
      <c r="K76" s="168"/>
      <c r="L76" s="168"/>
      <c r="M76" s="64"/>
      <c r="S76" s="39"/>
      <c r="T76" s="39"/>
      <c r="U76" s="39"/>
      <c r="V76" s="39"/>
      <c r="W76" s="39"/>
      <c r="X76" s="39"/>
      <c r="Y76" s="39"/>
      <c r="Z76" s="39"/>
      <c r="AA76" s="39"/>
      <c r="AB76" s="39"/>
      <c r="AC76" s="39"/>
      <c r="AD76" s="39"/>
      <c r="AE76" s="39"/>
    </row>
    <row r="77" spans="1:31" s="2" customFormat="1" ht="14.4" customHeight="1">
      <c r="A77" s="39"/>
      <c r="B77" s="172"/>
      <c r="C77" s="173"/>
      <c r="D77" s="173"/>
      <c r="E77" s="173"/>
      <c r="F77" s="173"/>
      <c r="G77" s="173"/>
      <c r="H77" s="173"/>
      <c r="I77" s="173"/>
      <c r="J77" s="173"/>
      <c r="K77" s="173"/>
      <c r="L77" s="173"/>
      <c r="M77" s="64"/>
      <c r="S77" s="39"/>
      <c r="T77" s="39"/>
      <c r="U77" s="39"/>
      <c r="V77" s="39"/>
      <c r="W77" s="39"/>
      <c r="X77" s="39"/>
      <c r="Y77" s="39"/>
      <c r="Z77" s="39"/>
      <c r="AA77" s="39"/>
      <c r="AB77" s="39"/>
      <c r="AC77" s="39"/>
      <c r="AD77" s="39"/>
      <c r="AE77" s="39"/>
    </row>
    <row r="81" spans="1:31" s="2" customFormat="1" ht="6.95" customHeight="1">
      <c r="A81" s="39"/>
      <c r="B81" s="174"/>
      <c r="C81" s="175"/>
      <c r="D81" s="175"/>
      <c r="E81" s="175"/>
      <c r="F81" s="175"/>
      <c r="G81" s="175"/>
      <c r="H81" s="175"/>
      <c r="I81" s="175"/>
      <c r="J81" s="175"/>
      <c r="K81" s="175"/>
      <c r="L81" s="175"/>
      <c r="M81" s="64"/>
      <c r="S81" s="39"/>
      <c r="T81" s="39"/>
      <c r="U81" s="39"/>
      <c r="V81" s="39"/>
      <c r="W81" s="39"/>
      <c r="X81" s="39"/>
      <c r="Y81" s="39"/>
      <c r="Z81" s="39"/>
      <c r="AA81" s="39"/>
      <c r="AB81" s="39"/>
      <c r="AC81" s="39"/>
      <c r="AD81" s="39"/>
      <c r="AE81" s="39"/>
    </row>
    <row r="82" spans="1:31" s="2" customFormat="1" ht="24.95" customHeight="1">
      <c r="A82" s="39"/>
      <c r="B82" s="40"/>
      <c r="C82" s="24" t="s">
        <v>105</v>
      </c>
      <c r="D82" s="41"/>
      <c r="E82" s="41"/>
      <c r="F82" s="41"/>
      <c r="G82" s="41"/>
      <c r="H82" s="41"/>
      <c r="I82" s="41"/>
      <c r="J82" s="41"/>
      <c r="K82" s="41"/>
      <c r="L82" s="41"/>
      <c r="M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41"/>
      <c r="M83" s="64"/>
      <c r="S83" s="39"/>
      <c r="T83" s="39"/>
      <c r="U83" s="39"/>
      <c r="V83" s="39"/>
      <c r="W83" s="39"/>
      <c r="X83" s="39"/>
      <c r="Y83" s="39"/>
      <c r="Z83" s="39"/>
      <c r="AA83" s="39"/>
      <c r="AB83" s="39"/>
      <c r="AC83" s="39"/>
      <c r="AD83" s="39"/>
      <c r="AE83" s="39"/>
    </row>
    <row r="84" spans="1:31" s="2" customFormat="1" ht="12" customHeight="1">
      <c r="A84" s="39"/>
      <c r="B84" s="40"/>
      <c r="C84" s="33" t="s">
        <v>17</v>
      </c>
      <c r="D84" s="41"/>
      <c r="E84" s="41"/>
      <c r="F84" s="41"/>
      <c r="G84" s="41"/>
      <c r="H84" s="41"/>
      <c r="I84" s="41"/>
      <c r="J84" s="41"/>
      <c r="K84" s="41"/>
      <c r="L84" s="41"/>
      <c r="M84" s="64"/>
      <c r="S84" s="39"/>
      <c r="T84" s="39"/>
      <c r="U84" s="39"/>
      <c r="V84" s="39"/>
      <c r="W84" s="39"/>
      <c r="X84" s="39"/>
      <c r="Y84" s="39"/>
      <c r="Z84" s="39"/>
      <c r="AA84" s="39"/>
      <c r="AB84" s="39"/>
      <c r="AC84" s="39"/>
      <c r="AD84" s="39"/>
      <c r="AE84" s="39"/>
    </row>
    <row r="85" spans="1:31" s="2" customFormat="1" ht="26.25" customHeight="1">
      <c r="A85" s="39"/>
      <c r="B85" s="40"/>
      <c r="C85" s="41"/>
      <c r="D85" s="41"/>
      <c r="E85" s="176" t="str">
        <f>E7</f>
        <v>Chodník v ulici Na Stráni, p.p.č., 476/1 k.ú.Tachov - aktualizace 2022</v>
      </c>
      <c r="F85" s="33"/>
      <c r="G85" s="33"/>
      <c r="H85" s="33"/>
      <c r="I85" s="41"/>
      <c r="J85" s="41"/>
      <c r="K85" s="41"/>
      <c r="L85" s="41"/>
      <c r="M85" s="64"/>
      <c r="S85" s="39"/>
      <c r="T85" s="39"/>
      <c r="U85" s="39"/>
      <c r="V85" s="39"/>
      <c r="W85" s="39"/>
      <c r="X85" s="39"/>
      <c r="Y85" s="39"/>
      <c r="Z85" s="39"/>
      <c r="AA85" s="39"/>
      <c r="AB85" s="39"/>
      <c r="AC85" s="39"/>
      <c r="AD85" s="39"/>
      <c r="AE85" s="39"/>
    </row>
    <row r="86" spans="1:31" s="2" customFormat="1" ht="12" customHeight="1">
      <c r="A86" s="39"/>
      <c r="B86" s="40"/>
      <c r="C86" s="33" t="s">
        <v>101</v>
      </c>
      <c r="D86" s="41"/>
      <c r="E86" s="41"/>
      <c r="F86" s="41"/>
      <c r="G86" s="41"/>
      <c r="H86" s="41"/>
      <c r="I86" s="41"/>
      <c r="J86" s="41"/>
      <c r="K86" s="41"/>
      <c r="L86" s="41"/>
      <c r="M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 151 - DIO</v>
      </c>
      <c r="F87" s="41"/>
      <c r="G87" s="41"/>
      <c r="H87" s="41"/>
      <c r="I87" s="41"/>
      <c r="J87" s="41"/>
      <c r="K87" s="41"/>
      <c r="L87" s="41"/>
      <c r="M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41"/>
      <c r="M88" s="64"/>
      <c r="S88" s="39"/>
      <c r="T88" s="39"/>
      <c r="U88" s="39"/>
      <c r="V88" s="39"/>
      <c r="W88" s="39"/>
      <c r="X88" s="39"/>
      <c r="Y88" s="39"/>
      <c r="Z88" s="39"/>
      <c r="AA88" s="39"/>
      <c r="AB88" s="39"/>
      <c r="AC88" s="39"/>
      <c r="AD88" s="39"/>
      <c r="AE88" s="39"/>
    </row>
    <row r="89" spans="1:31" s="2" customFormat="1" ht="12" customHeight="1">
      <c r="A89" s="39"/>
      <c r="B89" s="40"/>
      <c r="C89" s="33" t="s">
        <v>21</v>
      </c>
      <c r="D89" s="41"/>
      <c r="E89" s="41"/>
      <c r="F89" s="28" t="str">
        <f>F12</f>
        <v>Tachov</v>
      </c>
      <c r="G89" s="41"/>
      <c r="H89" s="41"/>
      <c r="I89" s="33" t="s">
        <v>22</v>
      </c>
      <c r="J89" s="80" t="str">
        <f>IF(J12="","",J12)</f>
        <v>11. 1. 2022</v>
      </c>
      <c r="K89" s="41"/>
      <c r="L89" s="41"/>
      <c r="M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41"/>
      <c r="M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Město Tachov</v>
      </c>
      <c r="G91" s="41"/>
      <c r="H91" s="41"/>
      <c r="I91" s="33" t="s">
        <v>30</v>
      </c>
      <c r="J91" s="37" t="str">
        <f>E21</f>
        <v>Ing. Václav Lacyk</v>
      </c>
      <c r="K91" s="41"/>
      <c r="L91" s="41"/>
      <c r="M91" s="64"/>
      <c r="S91" s="39"/>
      <c r="T91" s="39"/>
      <c r="U91" s="39"/>
      <c r="V91" s="39"/>
      <c r="W91" s="39"/>
      <c r="X91" s="39"/>
      <c r="Y91" s="39"/>
      <c r="Z91" s="39"/>
      <c r="AA91" s="39"/>
      <c r="AB91" s="39"/>
      <c r="AC91" s="39"/>
      <c r="AD91" s="39"/>
      <c r="AE91" s="39"/>
    </row>
    <row r="92" spans="1:31" s="2" customFormat="1" ht="25.65" customHeight="1">
      <c r="A92" s="39"/>
      <c r="B92" s="40"/>
      <c r="C92" s="33" t="s">
        <v>28</v>
      </c>
      <c r="D92" s="41"/>
      <c r="E92" s="41"/>
      <c r="F92" s="28" t="str">
        <f>IF(E18="","",E18)</f>
        <v>Vyplň údaj</v>
      </c>
      <c r="G92" s="41"/>
      <c r="H92" s="41"/>
      <c r="I92" s="33" t="s">
        <v>32</v>
      </c>
      <c r="J92" s="37" t="str">
        <f>E24</f>
        <v>D PROJEKT PLZEŇ Nedvěd s.r.o.</v>
      </c>
      <c r="K92" s="41"/>
      <c r="L92" s="41"/>
      <c r="M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41"/>
      <c r="M93" s="64"/>
      <c r="S93" s="39"/>
      <c r="T93" s="39"/>
      <c r="U93" s="39"/>
      <c r="V93" s="39"/>
      <c r="W93" s="39"/>
      <c r="X93" s="39"/>
      <c r="Y93" s="39"/>
      <c r="Z93" s="39"/>
      <c r="AA93" s="39"/>
      <c r="AB93" s="39"/>
      <c r="AC93" s="39"/>
      <c r="AD93" s="39"/>
      <c r="AE93" s="39"/>
    </row>
    <row r="94" spans="1:31" s="2" customFormat="1" ht="29.25" customHeight="1">
      <c r="A94" s="39"/>
      <c r="B94" s="40"/>
      <c r="C94" s="177" t="s">
        <v>106</v>
      </c>
      <c r="D94" s="178"/>
      <c r="E94" s="178"/>
      <c r="F94" s="178"/>
      <c r="G94" s="178"/>
      <c r="H94" s="178"/>
      <c r="I94" s="179" t="s">
        <v>107</v>
      </c>
      <c r="J94" s="179" t="s">
        <v>108</v>
      </c>
      <c r="K94" s="179" t="s">
        <v>109</v>
      </c>
      <c r="L94" s="178"/>
      <c r="M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41"/>
      <c r="M95" s="64"/>
      <c r="S95" s="39"/>
      <c r="T95" s="39"/>
      <c r="U95" s="39"/>
      <c r="V95" s="39"/>
      <c r="W95" s="39"/>
      <c r="X95" s="39"/>
      <c r="Y95" s="39"/>
      <c r="Z95" s="39"/>
      <c r="AA95" s="39"/>
      <c r="AB95" s="39"/>
      <c r="AC95" s="39"/>
      <c r="AD95" s="39"/>
      <c r="AE95" s="39"/>
    </row>
    <row r="96" spans="1:47" s="2" customFormat="1" ht="22.8" customHeight="1">
      <c r="A96" s="39"/>
      <c r="B96" s="40"/>
      <c r="C96" s="180" t="s">
        <v>110</v>
      </c>
      <c r="D96" s="41"/>
      <c r="E96" s="41"/>
      <c r="F96" s="41"/>
      <c r="G96" s="41"/>
      <c r="H96" s="41"/>
      <c r="I96" s="111">
        <f>Q119</f>
        <v>0</v>
      </c>
      <c r="J96" s="111">
        <f>R119</f>
        <v>0</v>
      </c>
      <c r="K96" s="111">
        <f>K119</f>
        <v>0</v>
      </c>
      <c r="L96" s="41"/>
      <c r="M96" s="64"/>
      <c r="S96" s="39"/>
      <c r="T96" s="39"/>
      <c r="U96" s="39"/>
      <c r="V96" s="39"/>
      <c r="W96" s="39"/>
      <c r="X96" s="39"/>
      <c r="Y96" s="39"/>
      <c r="Z96" s="39"/>
      <c r="AA96" s="39"/>
      <c r="AB96" s="39"/>
      <c r="AC96" s="39"/>
      <c r="AD96" s="39"/>
      <c r="AE96" s="39"/>
      <c r="AU96" s="18" t="s">
        <v>111</v>
      </c>
    </row>
    <row r="97" spans="1:31" s="9" customFormat="1" ht="24.95" customHeight="1">
      <c r="A97" s="9"/>
      <c r="B97" s="181"/>
      <c r="C97" s="182"/>
      <c r="D97" s="183" t="s">
        <v>112</v>
      </c>
      <c r="E97" s="184"/>
      <c r="F97" s="184"/>
      <c r="G97" s="184"/>
      <c r="H97" s="184"/>
      <c r="I97" s="185">
        <f>Q120</f>
        <v>0</v>
      </c>
      <c r="J97" s="185">
        <f>R120</f>
        <v>0</v>
      </c>
      <c r="K97" s="185">
        <f>K120</f>
        <v>0</v>
      </c>
      <c r="L97" s="182"/>
      <c r="M97" s="186"/>
      <c r="S97" s="9"/>
      <c r="T97" s="9"/>
      <c r="U97" s="9"/>
      <c r="V97" s="9"/>
      <c r="W97" s="9"/>
      <c r="X97" s="9"/>
      <c r="Y97" s="9"/>
      <c r="Z97" s="9"/>
      <c r="AA97" s="9"/>
      <c r="AB97" s="9"/>
      <c r="AC97" s="9"/>
      <c r="AD97" s="9"/>
      <c r="AE97" s="9"/>
    </row>
    <row r="98" spans="1:31" s="10" customFormat="1" ht="19.9" customHeight="1">
      <c r="A98" s="10"/>
      <c r="B98" s="187"/>
      <c r="C98" s="188"/>
      <c r="D98" s="189" t="s">
        <v>114</v>
      </c>
      <c r="E98" s="190"/>
      <c r="F98" s="190"/>
      <c r="G98" s="190"/>
      <c r="H98" s="190"/>
      <c r="I98" s="191">
        <f>Q121</f>
        <v>0</v>
      </c>
      <c r="J98" s="191">
        <f>R121</f>
        <v>0</v>
      </c>
      <c r="K98" s="191">
        <f>K121</f>
        <v>0</v>
      </c>
      <c r="L98" s="188"/>
      <c r="M98" s="192"/>
      <c r="S98" s="10"/>
      <c r="T98" s="10"/>
      <c r="U98" s="10"/>
      <c r="V98" s="10"/>
      <c r="W98" s="10"/>
      <c r="X98" s="10"/>
      <c r="Y98" s="10"/>
      <c r="Z98" s="10"/>
      <c r="AA98" s="10"/>
      <c r="AB98" s="10"/>
      <c r="AC98" s="10"/>
      <c r="AD98" s="10"/>
      <c r="AE98" s="10"/>
    </row>
    <row r="99" spans="1:31" s="10" customFormat="1" ht="19.9" customHeight="1">
      <c r="A99" s="10"/>
      <c r="B99" s="187"/>
      <c r="C99" s="188"/>
      <c r="D99" s="189" t="s">
        <v>116</v>
      </c>
      <c r="E99" s="190"/>
      <c r="F99" s="190"/>
      <c r="G99" s="190"/>
      <c r="H99" s="190"/>
      <c r="I99" s="191">
        <f>Q126</f>
        <v>0</v>
      </c>
      <c r="J99" s="191">
        <f>R126</f>
        <v>0</v>
      </c>
      <c r="K99" s="191">
        <f>K126</f>
        <v>0</v>
      </c>
      <c r="L99" s="188"/>
      <c r="M99" s="192"/>
      <c r="S99" s="10"/>
      <c r="T99" s="10"/>
      <c r="U99" s="10"/>
      <c r="V99" s="10"/>
      <c r="W99" s="10"/>
      <c r="X99" s="10"/>
      <c r="Y99" s="10"/>
      <c r="Z99" s="10"/>
      <c r="AA99" s="10"/>
      <c r="AB99" s="10"/>
      <c r="AC99" s="10"/>
      <c r="AD99" s="10"/>
      <c r="AE99" s="10"/>
    </row>
    <row r="100" spans="1:31" s="2" customFormat="1" ht="21.8" customHeight="1">
      <c r="A100" s="39"/>
      <c r="B100" s="40"/>
      <c r="C100" s="41"/>
      <c r="D100" s="41"/>
      <c r="E100" s="41"/>
      <c r="F100" s="41"/>
      <c r="G100" s="41"/>
      <c r="H100" s="41"/>
      <c r="I100" s="41"/>
      <c r="J100" s="41"/>
      <c r="K100" s="41"/>
      <c r="L100" s="41"/>
      <c r="M100" s="64"/>
      <c r="S100" s="39"/>
      <c r="T100" s="39"/>
      <c r="U100" s="39"/>
      <c r="V100" s="39"/>
      <c r="W100" s="39"/>
      <c r="X100" s="39"/>
      <c r="Y100" s="39"/>
      <c r="Z100" s="39"/>
      <c r="AA100" s="39"/>
      <c r="AB100" s="39"/>
      <c r="AC100" s="39"/>
      <c r="AD100" s="39"/>
      <c r="AE100" s="39"/>
    </row>
    <row r="101" spans="1:31" s="2" customFormat="1" ht="6.95" customHeight="1">
      <c r="A101" s="39"/>
      <c r="B101" s="67"/>
      <c r="C101" s="68"/>
      <c r="D101" s="68"/>
      <c r="E101" s="68"/>
      <c r="F101" s="68"/>
      <c r="G101" s="68"/>
      <c r="H101" s="68"/>
      <c r="I101" s="68"/>
      <c r="J101" s="68"/>
      <c r="K101" s="68"/>
      <c r="L101" s="68"/>
      <c r="M101" s="64"/>
      <c r="S101" s="39"/>
      <c r="T101" s="39"/>
      <c r="U101" s="39"/>
      <c r="V101" s="39"/>
      <c r="W101" s="39"/>
      <c r="X101" s="39"/>
      <c r="Y101" s="39"/>
      <c r="Z101" s="39"/>
      <c r="AA101" s="39"/>
      <c r="AB101" s="39"/>
      <c r="AC101" s="39"/>
      <c r="AD101" s="39"/>
      <c r="AE101" s="39"/>
    </row>
    <row r="105" spans="1:31" s="2" customFormat="1" ht="6.95" customHeight="1">
      <c r="A105" s="39"/>
      <c r="B105" s="69"/>
      <c r="C105" s="70"/>
      <c r="D105" s="70"/>
      <c r="E105" s="70"/>
      <c r="F105" s="70"/>
      <c r="G105" s="70"/>
      <c r="H105" s="70"/>
      <c r="I105" s="70"/>
      <c r="J105" s="70"/>
      <c r="K105" s="70"/>
      <c r="L105" s="70"/>
      <c r="M105" s="64"/>
      <c r="S105" s="39"/>
      <c r="T105" s="39"/>
      <c r="U105" s="39"/>
      <c r="V105" s="39"/>
      <c r="W105" s="39"/>
      <c r="X105" s="39"/>
      <c r="Y105" s="39"/>
      <c r="Z105" s="39"/>
      <c r="AA105" s="39"/>
      <c r="AB105" s="39"/>
      <c r="AC105" s="39"/>
      <c r="AD105" s="39"/>
      <c r="AE105" s="39"/>
    </row>
    <row r="106" spans="1:31" s="2" customFormat="1" ht="24.95" customHeight="1">
      <c r="A106" s="39"/>
      <c r="B106" s="40"/>
      <c r="C106" s="24" t="s">
        <v>119</v>
      </c>
      <c r="D106" s="41"/>
      <c r="E106" s="41"/>
      <c r="F106" s="41"/>
      <c r="G106" s="41"/>
      <c r="H106" s="41"/>
      <c r="I106" s="41"/>
      <c r="J106" s="41"/>
      <c r="K106" s="41"/>
      <c r="L106" s="41"/>
      <c r="M106" s="64"/>
      <c r="S106" s="39"/>
      <c r="T106" s="39"/>
      <c r="U106" s="39"/>
      <c r="V106" s="39"/>
      <c r="W106" s="39"/>
      <c r="X106" s="39"/>
      <c r="Y106" s="39"/>
      <c r="Z106" s="39"/>
      <c r="AA106" s="39"/>
      <c r="AB106" s="39"/>
      <c r="AC106" s="39"/>
      <c r="AD106" s="39"/>
      <c r="AE106" s="39"/>
    </row>
    <row r="107" spans="1:31" s="2" customFormat="1" ht="6.95" customHeight="1">
      <c r="A107" s="39"/>
      <c r="B107" s="40"/>
      <c r="C107" s="41"/>
      <c r="D107" s="41"/>
      <c r="E107" s="41"/>
      <c r="F107" s="41"/>
      <c r="G107" s="41"/>
      <c r="H107" s="41"/>
      <c r="I107" s="41"/>
      <c r="J107" s="41"/>
      <c r="K107" s="41"/>
      <c r="L107" s="41"/>
      <c r="M107" s="64"/>
      <c r="S107" s="39"/>
      <c r="T107" s="39"/>
      <c r="U107" s="39"/>
      <c r="V107" s="39"/>
      <c r="W107" s="39"/>
      <c r="X107" s="39"/>
      <c r="Y107" s="39"/>
      <c r="Z107" s="39"/>
      <c r="AA107" s="39"/>
      <c r="AB107" s="39"/>
      <c r="AC107" s="39"/>
      <c r="AD107" s="39"/>
      <c r="AE107" s="39"/>
    </row>
    <row r="108" spans="1:31" s="2" customFormat="1" ht="12" customHeight="1">
      <c r="A108" s="39"/>
      <c r="B108" s="40"/>
      <c r="C108" s="33" t="s">
        <v>17</v>
      </c>
      <c r="D108" s="41"/>
      <c r="E108" s="41"/>
      <c r="F108" s="41"/>
      <c r="G108" s="41"/>
      <c r="H108" s="41"/>
      <c r="I108" s="41"/>
      <c r="J108" s="41"/>
      <c r="K108" s="41"/>
      <c r="L108" s="41"/>
      <c r="M108" s="64"/>
      <c r="S108" s="39"/>
      <c r="T108" s="39"/>
      <c r="U108" s="39"/>
      <c r="V108" s="39"/>
      <c r="W108" s="39"/>
      <c r="X108" s="39"/>
      <c r="Y108" s="39"/>
      <c r="Z108" s="39"/>
      <c r="AA108" s="39"/>
      <c r="AB108" s="39"/>
      <c r="AC108" s="39"/>
      <c r="AD108" s="39"/>
      <c r="AE108" s="39"/>
    </row>
    <row r="109" spans="1:31" s="2" customFormat="1" ht="26.25" customHeight="1">
      <c r="A109" s="39"/>
      <c r="B109" s="40"/>
      <c r="C109" s="41"/>
      <c r="D109" s="41"/>
      <c r="E109" s="176" t="str">
        <f>E7</f>
        <v>Chodník v ulici Na Stráni, p.p.č., 476/1 k.ú.Tachov - aktualizace 2022</v>
      </c>
      <c r="F109" s="33"/>
      <c r="G109" s="33"/>
      <c r="H109" s="33"/>
      <c r="I109" s="41"/>
      <c r="J109" s="41"/>
      <c r="K109" s="41"/>
      <c r="L109" s="41"/>
      <c r="M109" s="64"/>
      <c r="S109" s="39"/>
      <c r="T109" s="39"/>
      <c r="U109" s="39"/>
      <c r="V109" s="39"/>
      <c r="W109" s="39"/>
      <c r="X109" s="39"/>
      <c r="Y109" s="39"/>
      <c r="Z109" s="39"/>
      <c r="AA109" s="39"/>
      <c r="AB109" s="39"/>
      <c r="AC109" s="39"/>
      <c r="AD109" s="39"/>
      <c r="AE109" s="39"/>
    </row>
    <row r="110" spans="1:31" s="2" customFormat="1" ht="12" customHeight="1">
      <c r="A110" s="39"/>
      <c r="B110" s="40"/>
      <c r="C110" s="33" t="s">
        <v>101</v>
      </c>
      <c r="D110" s="41"/>
      <c r="E110" s="41"/>
      <c r="F110" s="41"/>
      <c r="G110" s="41"/>
      <c r="H110" s="41"/>
      <c r="I110" s="41"/>
      <c r="J110" s="41"/>
      <c r="K110" s="41"/>
      <c r="L110" s="41"/>
      <c r="M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77" t="str">
        <f>E9</f>
        <v>SO 151 - DIO</v>
      </c>
      <c r="F111" s="41"/>
      <c r="G111" s="41"/>
      <c r="H111" s="41"/>
      <c r="I111" s="41"/>
      <c r="J111" s="41"/>
      <c r="K111" s="41"/>
      <c r="L111" s="41"/>
      <c r="M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41"/>
      <c r="M112" s="64"/>
      <c r="S112" s="39"/>
      <c r="T112" s="39"/>
      <c r="U112" s="39"/>
      <c r="V112" s="39"/>
      <c r="W112" s="39"/>
      <c r="X112" s="39"/>
      <c r="Y112" s="39"/>
      <c r="Z112" s="39"/>
      <c r="AA112" s="39"/>
      <c r="AB112" s="39"/>
      <c r="AC112" s="39"/>
      <c r="AD112" s="39"/>
      <c r="AE112" s="39"/>
    </row>
    <row r="113" spans="1:31" s="2" customFormat="1" ht="12" customHeight="1">
      <c r="A113" s="39"/>
      <c r="B113" s="40"/>
      <c r="C113" s="33" t="s">
        <v>21</v>
      </c>
      <c r="D113" s="41"/>
      <c r="E113" s="41"/>
      <c r="F113" s="28" t="str">
        <f>F12</f>
        <v>Tachov</v>
      </c>
      <c r="G113" s="41"/>
      <c r="H113" s="41"/>
      <c r="I113" s="33" t="s">
        <v>22</v>
      </c>
      <c r="J113" s="80" t="str">
        <f>IF(J12="","",J12)</f>
        <v>11. 1. 2022</v>
      </c>
      <c r="K113" s="41"/>
      <c r="L113" s="41"/>
      <c r="M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41"/>
      <c r="M114" s="64"/>
      <c r="S114" s="39"/>
      <c r="T114" s="39"/>
      <c r="U114" s="39"/>
      <c r="V114" s="39"/>
      <c r="W114" s="39"/>
      <c r="X114" s="39"/>
      <c r="Y114" s="39"/>
      <c r="Z114" s="39"/>
      <c r="AA114" s="39"/>
      <c r="AB114" s="39"/>
      <c r="AC114" s="39"/>
      <c r="AD114" s="39"/>
      <c r="AE114" s="39"/>
    </row>
    <row r="115" spans="1:31" s="2" customFormat="1" ht="15.15" customHeight="1">
      <c r="A115" s="39"/>
      <c r="B115" s="40"/>
      <c r="C115" s="33" t="s">
        <v>24</v>
      </c>
      <c r="D115" s="41"/>
      <c r="E115" s="41"/>
      <c r="F115" s="28" t="str">
        <f>E15</f>
        <v>Město Tachov</v>
      </c>
      <c r="G115" s="41"/>
      <c r="H115" s="41"/>
      <c r="I115" s="33" t="s">
        <v>30</v>
      </c>
      <c r="J115" s="37" t="str">
        <f>E21</f>
        <v>Ing. Václav Lacyk</v>
      </c>
      <c r="K115" s="41"/>
      <c r="L115" s="41"/>
      <c r="M115" s="64"/>
      <c r="S115" s="39"/>
      <c r="T115" s="39"/>
      <c r="U115" s="39"/>
      <c r="V115" s="39"/>
      <c r="W115" s="39"/>
      <c r="X115" s="39"/>
      <c r="Y115" s="39"/>
      <c r="Z115" s="39"/>
      <c r="AA115" s="39"/>
      <c r="AB115" s="39"/>
      <c r="AC115" s="39"/>
      <c r="AD115" s="39"/>
      <c r="AE115" s="39"/>
    </row>
    <row r="116" spans="1:31" s="2" customFormat="1" ht="25.65" customHeight="1">
      <c r="A116" s="39"/>
      <c r="B116" s="40"/>
      <c r="C116" s="33" t="s">
        <v>28</v>
      </c>
      <c r="D116" s="41"/>
      <c r="E116" s="41"/>
      <c r="F116" s="28" t="str">
        <f>IF(E18="","",E18)</f>
        <v>Vyplň údaj</v>
      </c>
      <c r="G116" s="41"/>
      <c r="H116" s="41"/>
      <c r="I116" s="33" t="s">
        <v>32</v>
      </c>
      <c r="J116" s="37" t="str">
        <f>E24</f>
        <v>D PROJEKT PLZEŇ Nedvěd s.r.o.</v>
      </c>
      <c r="K116" s="41"/>
      <c r="L116" s="41"/>
      <c r="M116" s="64"/>
      <c r="S116" s="39"/>
      <c r="T116" s="39"/>
      <c r="U116" s="39"/>
      <c r="V116" s="39"/>
      <c r="W116" s="39"/>
      <c r="X116" s="39"/>
      <c r="Y116" s="39"/>
      <c r="Z116" s="39"/>
      <c r="AA116" s="39"/>
      <c r="AB116" s="39"/>
      <c r="AC116" s="39"/>
      <c r="AD116" s="39"/>
      <c r="AE116" s="39"/>
    </row>
    <row r="117" spans="1:31" s="2" customFormat="1" ht="10.3" customHeight="1">
      <c r="A117" s="39"/>
      <c r="B117" s="40"/>
      <c r="C117" s="41"/>
      <c r="D117" s="41"/>
      <c r="E117" s="41"/>
      <c r="F117" s="41"/>
      <c r="G117" s="41"/>
      <c r="H117" s="41"/>
      <c r="I117" s="41"/>
      <c r="J117" s="41"/>
      <c r="K117" s="41"/>
      <c r="L117" s="41"/>
      <c r="M117" s="64"/>
      <c r="S117" s="39"/>
      <c r="T117" s="39"/>
      <c r="U117" s="39"/>
      <c r="V117" s="39"/>
      <c r="W117" s="39"/>
      <c r="X117" s="39"/>
      <c r="Y117" s="39"/>
      <c r="Z117" s="39"/>
      <c r="AA117" s="39"/>
      <c r="AB117" s="39"/>
      <c r="AC117" s="39"/>
      <c r="AD117" s="39"/>
      <c r="AE117" s="39"/>
    </row>
    <row r="118" spans="1:31" s="11" customFormat="1" ht="29.25" customHeight="1">
      <c r="A118" s="193"/>
      <c r="B118" s="194"/>
      <c r="C118" s="195" t="s">
        <v>120</v>
      </c>
      <c r="D118" s="196" t="s">
        <v>60</v>
      </c>
      <c r="E118" s="196" t="s">
        <v>56</v>
      </c>
      <c r="F118" s="196" t="s">
        <v>57</v>
      </c>
      <c r="G118" s="196" t="s">
        <v>121</v>
      </c>
      <c r="H118" s="196" t="s">
        <v>122</v>
      </c>
      <c r="I118" s="196" t="s">
        <v>123</v>
      </c>
      <c r="J118" s="196" t="s">
        <v>124</v>
      </c>
      <c r="K118" s="196" t="s">
        <v>109</v>
      </c>
      <c r="L118" s="197" t="s">
        <v>125</v>
      </c>
      <c r="M118" s="198"/>
      <c r="N118" s="101" t="s">
        <v>1</v>
      </c>
      <c r="O118" s="102" t="s">
        <v>39</v>
      </c>
      <c r="P118" s="102" t="s">
        <v>126</v>
      </c>
      <c r="Q118" s="102" t="s">
        <v>127</v>
      </c>
      <c r="R118" s="102" t="s">
        <v>128</v>
      </c>
      <c r="S118" s="102" t="s">
        <v>129</v>
      </c>
      <c r="T118" s="102" t="s">
        <v>130</v>
      </c>
      <c r="U118" s="102" t="s">
        <v>131</v>
      </c>
      <c r="V118" s="102" t="s">
        <v>132</v>
      </c>
      <c r="W118" s="102" t="s">
        <v>133</v>
      </c>
      <c r="X118" s="103" t="s">
        <v>134</v>
      </c>
      <c r="Y118" s="193"/>
      <c r="Z118" s="193"/>
      <c r="AA118" s="193"/>
      <c r="AB118" s="193"/>
      <c r="AC118" s="193"/>
      <c r="AD118" s="193"/>
      <c r="AE118" s="193"/>
    </row>
    <row r="119" spans="1:63" s="2" customFormat="1" ht="22.8" customHeight="1">
      <c r="A119" s="39"/>
      <c r="B119" s="40"/>
      <c r="C119" s="108" t="s">
        <v>135</v>
      </c>
      <c r="D119" s="41"/>
      <c r="E119" s="41"/>
      <c r="F119" s="41"/>
      <c r="G119" s="41"/>
      <c r="H119" s="41"/>
      <c r="I119" s="41"/>
      <c r="J119" s="41"/>
      <c r="K119" s="199">
        <f>BK119</f>
        <v>0</v>
      </c>
      <c r="L119" s="41"/>
      <c r="M119" s="45"/>
      <c r="N119" s="104"/>
      <c r="O119" s="200"/>
      <c r="P119" s="105"/>
      <c r="Q119" s="201">
        <f>Q120</f>
        <v>0</v>
      </c>
      <c r="R119" s="201">
        <f>R120</f>
        <v>0</v>
      </c>
      <c r="S119" s="105"/>
      <c r="T119" s="202">
        <f>T120</f>
        <v>0</v>
      </c>
      <c r="U119" s="105"/>
      <c r="V119" s="202">
        <f>V120</f>
        <v>0</v>
      </c>
      <c r="W119" s="105"/>
      <c r="X119" s="203">
        <f>X120</f>
        <v>0</v>
      </c>
      <c r="Y119" s="39"/>
      <c r="Z119" s="39"/>
      <c r="AA119" s="39"/>
      <c r="AB119" s="39"/>
      <c r="AC119" s="39"/>
      <c r="AD119" s="39"/>
      <c r="AE119" s="39"/>
      <c r="AT119" s="18" t="s">
        <v>76</v>
      </c>
      <c r="AU119" s="18" t="s">
        <v>111</v>
      </c>
      <c r="BK119" s="204">
        <f>BK120</f>
        <v>0</v>
      </c>
    </row>
    <row r="120" spans="1:63" s="12" customFormat="1" ht="25.9" customHeight="1">
      <c r="A120" s="12"/>
      <c r="B120" s="205"/>
      <c r="C120" s="206"/>
      <c r="D120" s="207" t="s">
        <v>76</v>
      </c>
      <c r="E120" s="208" t="s">
        <v>136</v>
      </c>
      <c r="F120" s="208" t="s">
        <v>137</v>
      </c>
      <c r="G120" s="206"/>
      <c r="H120" s="206"/>
      <c r="I120" s="209"/>
      <c r="J120" s="209"/>
      <c r="K120" s="210">
        <f>BK120</f>
        <v>0</v>
      </c>
      <c r="L120" s="206"/>
      <c r="M120" s="211"/>
      <c r="N120" s="212"/>
      <c r="O120" s="213"/>
      <c r="P120" s="213"/>
      <c r="Q120" s="214">
        <f>Q121+Q126</f>
        <v>0</v>
      </c>
      <c r="R120" s="214">
        <f>R121+R126</f>
        <v>0</v>
      </c>
      <c r="S120" s="213"/>
      <c r="T120" s="215">
        <f>T121+T126</f>
        <v>0</v>
      </c>
      <c r="U120" s="213"/>
      <c r="V120" s="215">
        <f>V121+V126</f>
        <v>0</v>
      </c>
      <c r="W120" s="213"/>
      <c r="X120" s="216">
        <f>X121+X126</f>
        <v>0</v>
      </c>
      <c r="Y120" s="12"/>
      <c r="Z120" s="12"/>
      <c r="AA120" s="12"/>
      <c r="AB120" s="12"/>
      <c r="AC120" s="12"/>
      <c r="AD120" s="12"/>
      <c r="AE120" s="12"/>
      <c r="AR120" s="217" t="s">
        <v>85</v>
      </c>
      <c r="AT120" s="218" t="s">
        <v>76</v>
      </c>
      <c r="AU120" s="218" t="s">
        <v>77</v>
      </c>
      <c r="AY120" s="217" t="s">
        <v>138</v>
      </c>
      <c r="BK120" s="219">
        <f>BK121+BK126</f>
        <v>0</v>
      </c>
    </row>
    <row r="121" spans="1:63" s="12" customFormat="1" ht="22.8" customHeight="1">
      <c r="A121" s="12"/>
      <c r="B121" s="205"/>
      <c r="C121" s="206"/>
      <c r="D121" s="207" t="s">
        <v>76</v>
      </c>
      <c r="E121" s="220" t="s">
        <v>174</v>
      </c>
      <c r="F121" s="220" t="s">
        <v>378</v>
      </c>
      <c r="G121" s="206"/>
      <c r="H121" s="206"/>
      <c r="I121" s="209"/>
      <c r="J121" s="209"/>
      <c r="K121" s="221">
        <f>BK121</f>
        <v>0</v>
      </c>
      <c r="L121" s="206"/>
      <c r="M121" s="211"/>
      <c r="N121" s="212"/>
      <c r="O121" s="213"/>
      <c r="P121" s="213"/>
      <c r="Q121" s="214">
        <f>SUM(Q122:Q125)</f>
        <v>0</v>
      </c>
      <c r="R121" s="214">
        <f>SUM(R122:R125)</f>
        <v>0</v>
      </c>
      <c r="S121" s="213"/>
      <c r="T121" s="215">
        <f>SUM(T122:T125)</f>
        <v>0</v>
      </c>
      <c r="U121" s="213"/>
      <c r="V121" s="215">
        <f>SUM(V122:V125)</f>
        <v>0</v>
      </c>
      <c r="W121" s="213"/>
      <c r="X121" s="216">
        <f>SUM(X122:X125)</f>
        <v>0</v>
      </c>
      <c r="Y121" s="12"/>
      <c r="Z121" s="12"/>
      <c r="AA121" s="12"/>
      <c r="AB121" s="12"/>
      <c r="AC121" s="12"/>
      <c r="AD121" s="12"/>
      <c r="AE121" s="12"/>
      <c r="AR121" s="217" t="s">
        <v>85</v>
      </c>
      <c r="AT121" s="218" t="s">
        <v>76</v>
      </c>
      <c r="AU121" s="218" t="s">
        <v>85</v>
      </c>
      <c r="AY121" s="217" t="s">
        <v>138</v>
      </c>
      <c r="BK121" s="219">
        <f>SUM(BK122:BK125)</f>
        <v>0</v>
      </c>
    </row>
    <row r="122" spans="1:65" s="2" customFormat="1" ht="24.15" customHeight="1">
      <c r="A122" s="39"/>
      <c r="B122" s="40"/>
      <c r="C122" s="222" t="s">
        <v>85</v>
      </c>
      <c r="D122" s="222" t="s">
        <v>140</v>
      </c>
      <c r="E122" s="223" t="s">
        <v>380</v>
      </c>
      <c r="F122" s="224" t="s">
        <v>381</v>
      </c>
      <c r="G122" s="225" t="s">
        <v>143</v>
      </c>
      <c r="H122" s="226">
        <v>50</v>
      </c>
      <c r="I122" s="227"/>
      <c r="J122" s="227"/>
      <c r="K122" s="228">
        <f>ROUND(P122*H122,2)</f>
        <v>0</v>
      </c>
      <c r="L122" s="224" t="s">
        <v>144</v>
      </c>
      <c r="M122" s="45"/>
      <c r="N122" s="229" t="s">
        <v>1</v>
      </c>
      <c r="O122" s="230" t="s">
        <v>40</v>
      </c>
      <c r="P122" s="231">
        <f>I122+J122</f>
        <v>0</v>
      </c>
      <c r="Q122" s="231">
        <f>ROUND(I122*H122,2)</f>
        <v>0</v>
      </c>
      <c r="R122" s="231">
        <f>ROUND(J122*H122,2)</f>
        <v>0</v>
      </c>
      <c r="S122" s="92"/>
      <c r="T122" s="232">
        <f>S122*H122</f>
        <v>0</v>
      </c>
      <c r="U122" s="232">
        <v>0</v>
      </c>
      <c r="V122" s="232">
        <f>U122*H122</f>
        <v>0</v>
      </c>
      <c r="W122" s="232">
        <v>0</v>
      </c>
      <c r="X122" s="233">
        <f>W122*H122</f>
        <v>0</v>
      </c>
      <c r="Y122" s="39"/>
      <c r="Z122" s="39"/>
      <c r="AA122" s="39"/>
      <c r="AB122" s="39"/>
      <c r="AC122" s="39"/>
      <c r="AD122" s="39"/>
      <c r="AE122" s="39"/>
      <c r="AR122" s="234" t="s">
        <v>145</v>
      </c>
      <c r="AT122" s="234" t="s">
        <v>140</v>
      </c>
      <c r="AU122" s="234" t="s">
        <v>87</v>
      </c>
      <c r="AY122" s="18" t="s">
        <v>138</v>
      </c>
      <c r="BE122" s="235">
        <f>IF(O122="základní",K122,0)</f>
        <v>0</v>
      </c>
      <c r="BF122" s="235">
        <f>IF(O122="snížená",K122,0)</f>
        <v>0</v>
      </c>
      <c r="BG122" s="235">
        <f>IF(O122="zákl. přenesená",K122,0)</f>
        <v>0</v>
      </c>
      <c r="BH122" s="235">
        <f>IF(O122="sníž. přenesená",K122,0)</f>
        <v>0</v>
      </c>
      <c r="BI122" s="235">
        <f>IF(O122="nulová",K122,0)</f>
        <v>0</v>
      </c>
      <c r="BJ122" s="18" t="s">
        <v>85</v>
      </c>
      <c r="BK122" s="235">
        <f>ROUND(P122*H122,2)</f>
        <v>0</v>
      </c>
      <c r="BL122" s="18" t="s">
        <v>145</v>
      </c>
      <c r="BM122" s="234" t="s">
        <v>700</v>
      </c>
    </row>
    <row r="123" spans="1:47" s="2" customFormat="1" ht="12">
      <c r="A123" s="39"/>
      <c r="B123" s="40"/>
      <c r="C123" s="41"/>
      <c r="D123" s="236" t="s">
        <v>147</v>
      </c>
      <c r="E123" s="41"/>
      <c r="F123" s="237" t="s">
        <v>383</v>
      </c>
      <c r="G123" s="41"/>
      <c r="H123" s="41"/>
      <c r="I123" s="238"/>
      <c r="J123" s="238"/>
      <c r="K123" s="41"/>
      <c r="L123" s="41"/>
      <c r="M123" s="45"/>
      <c r="N123" s="239"/>
      <c r="O123" s="240"/>
      <c r="P123" s="92"/>
      <c r="Q123" s="92"/>
      <c r="R123" s="92"/>
      <c r="S123" s="92"/>
      <c r="T123" s="92"/>
      <c r="U123" s="92"/>
      <c r="V123" s="92"/>
      <c r="W123" s="92"/>
      <c r="X123" s="93"/>
      <c r="Y123" s="39"/>
      <c r="Z123" s="39"/>
      <c r="AA123" s="39"/>
      <c r="AB123" s="39"/>
      <c r="AC123" s="39"/>
      <c r="AD123" s="39"/>
      <c r="AE123" s="39"/>
      <c r="AT123" s="18" t="s">
        <v>147</v>
      </c>
      <c r="AU123" s="18" t="s">
        <v>87</v>
      </c>
    </row>
    <row r="124" spans="1:47" s="2" customFormat="1" ht="12">
      <c r="A124" s="39"/>
      <c r="B124" s="40"/>
      <c r="C124" s="41"/>
      <c r="D124" s="241" t="s">
        <v>149</v>
      </c>
      <c r="E124" s="41"/>
      <c r="F124" s="242" t="s">
        <v>384</v>
      </c>
      <c r="G124" s="41"/>
      <c r="H124" s="41"/>
      <c r="I124" s="238"/>
      <c r="J124" s="238"/>
      <c r="K124" s="41"/>
      <c r="L124" s="41"/>
      <c r="M124" s="45"/>
      <c r="N124" s="239"/>
      <c r="O124" s="240"/>
      <c r="P124" s="92"/>
      <c r="Q124" s="92"/>
      <c r="R124" s="92"/>
      <c r="S124" s="92"/>
      <c r="T124" s="92"/>
      <c r="U124" s="92"/>
      <c r="V124" s="92"/>
      <c r="W124" s="92"/>
      <c r="X124" s="93"/>
      <c r="Y124" s="39"/>
      <c r="Z124" s="39"/>
      <c r="AA124" s="39"/>
      <c r="AB124" s="39"/>
      <c r="AC124" s="39"/>
      <c r="AD124" s="39"/>
      <c r="AE124" s="39"/>
      <c r="AT124" s="18" t="s">
        <v>149</v>
      </c>
      <c r="AU124" s="18" t="s">
        <v>87</v>
      </c>
    </row>
    <row r="125" spans="1:47" s="2" customFormat="1" ht="12">
      <c r="A125" s="39"/>
      <c r="B125" s="40"/>
      <c r="C125" s="41"/>
      <c r="D125" s="236" t="s">
        <v>153</v>
      </c>
      <c r="E125" s="41"/>
      <c r="F125" s="243" t="s">
        <v>701</v>
      </c>
      <c r="G125" s="41"/>
      <c r="H125" s="41"/>
      <c r="I125" s="238"/>
      <c r="J125" s="238"/>
      <c r="K125" s="41"/>
      <c r="L125" s="41"/>
      <c r="M125" s="45"/>
      <c r="N125" s="239"/>
      <c r="O125" s="240"/>
      <c r="P125" s="92"/>
      <c r="Q125" s="92"/>
      <c r="R125" s="92"/>
      <c r="S125" s="92"/>
      <c r="T125" s="92"/>
      <c r="U125" s="92"/>
      <c r="V125" s="92"/>
      <c r="W125" s="92"/>
      <c r="X125" s="93"/>
      <c r="Y125" s="39"/>
      <c r="Z125" s="39"/>
      <c r="AA125" s="39"/>
      <c r="AB125" s="39"/>
      <c r="AC125" s="39"/>
      <c r="AD125" s="39"/>
      <c r="AE125" s="39"/>
      <c r="AT125" s="18" t="s">
        <v>153</v>
      </c>
      <c r="AU125" s="18" t="s">
        <v>87</v>
      </c>
    </row>
    <row r="126" spans="1:63" s="12" customFormat="1" ht="22.8" customHeight="1">
      <c r="A126" s="12"/>
      <c r="B126" s="205"/>
      <c r="C126" s="206"/>
      <c r="D126" s="207" t="s">
        <v>76</v>
      </c>
      <c r="E126" s="220" t="s">
        <v>200</v>
      </c>
      <c r="F126" s="220" t="s">
        <v>497</v>
      </c>
      <c r="G126" s="206"/>
      <c r="H126" s="206"/>
      <c r="I126" s="209"/>
      <c r="J126" s="209"/>
      <c r="K126" s="221">
        <f>BK126</f>
        <v>0</v>
      </c>
      <c r="L126" s="206"/>
      <c r="M126" s="211"/>
      <c r="N126" s="212"/>
      <c r="O126" s="213"/>
      <c r="P126" s="213"/>
      <c r="Q126" s="214">
        <f>SUM(Q127:Q159)</f>
        <v>0</v>
      </c>
      <c r="R126" s="214">
        <f>SUM(R127:R159)</f>
        <v>0</v>
      </c>
      <c r="S126" s="213"/>
      <c r="T126" s="215">
        <f>SUM(T127:T159)</f>
        <v>0</v>
      </c>
      <c r="U126" s="213"/>
      <c r="V126" s="215">
        <f>SUM(V127:V159)</f>
        <v>0</v>
      </c>
      <c r="W126" s="213"/>
      <c r="X126" s="216">
        <f>SUM(X127:X159)</f>
        <v>0</v>
      </c>
      <c r="Y126" s="12"/>
      <c r="Z126" s="12"/>
      <c r="AA126" s="12"/>
      <c r="AB126" s="12"/>
      <c r="AC126" s="12"/>
      <c r="AD126" s="12"/>
      <c r="AE126" s="12"/>
      <c r="AR126" s="217" t="s">
        <v>85</v>
      </c>
      <c r="AT126" s="218" t="s">
        <v>76</v>
      </c>
      <c r="AU126" s="218" t="s">
        <v>85</v>
      </c>
      <c r="AY126" s="217" t="s">
        <v>138</v>
      </c>
      <c r="BK126" s="219">
        <f>SUM(BK127:BK159)</f>
        <v>0</v>
      </c>
    </row>
    <row r="127" spans="1:65" s="2" customFormat="1" ht="24.15" customHeight="1">
      <c r="A127" s="39"/>
      <c r="B127" s="40"/>
      <c r="C127" s="255" t="s">
        <v>87</v>
      </c>
      <c r="D127" s="255" t="s">
        <v>337</v>
      </c>
      <c r="E127" s="256" t="s">
        <v>702</v>
      </c>
      <c r="F127" s="257" t="s">
        <v>703</v>
      </c>
      <c r="G127" s="258" t="s">
        <v>368</v>
      </c>
      <c r="H127" s="259">
        <v>1</v>
      </c>
      <c r="I127" s="260"/>
      <c r="J127" s="261"/>
      <c r="K127" s="262">
        <f>ROUND(P127*H127,2)</f>
        <v>0</v>
      </c>
      <c r="L127" s="257" t="s">
        <v>1</v>
      </c>
      <c r="M127" s="263"/>
      <c r="N127" s="264" t="s">
        <v>1</v>
      </c>
      <c r="O127" s="230" t="s">
        <v>40</v>
      </c>
      <c r="P127" s="231">
        <f>I127+J127</f>
        <v>0</v>
      </c>
      <c r="Q127" s="231">
        <f>ROUND(I127*H127,2)</f>
        <v>0</v>
      </c>
      <c r="R127" s="231">
        <f>ROUND(J127*H127,2)</f>
        <v>0</v>
      </c>
      <c r="S127" s="92"/>
      <c r="T127" s="232">
        <f>S127*H127</f>
        <v>0</v>
      </c>
      <c r="U127" s="232">
        <v>0</v>
      </c>
      <c r="V127" s="232">
        <f>U127*H127</f>
        <v>0</v>
      </c>
      <c r="W127" s="232">
        <v>0</v>
      </c>
      <c r="X127" s="233">
        <f>W127*H127</f>
        <v>0</v>
      </c>
      <c r="Y127" s="39"/>
      <c r="Z127" s="39"/>
      <c r="AA127" s="39"/>
      <c r="AB127" s="39"/>
      <c r="AC127" s="39"/>
      <c r="AD127" s="39"/>
      <c r="AE127" s="39"/>
      <c r="AR127" s="234" t="s">
        <v>194</v>
      </c>
      <c r="AT127" s="234" t="s">
        <v>337</v>
      </c>
      <c r="AU127" s="234" t="s">
        <v>87</v>
      </c>
      <c r="AY127" s="18" t="s">
        <v>138</v>
      </c>
      <c r="BE127" s="235">
        <f>IF(O127="základní",K127,0)</f>
        <v>0</v>
      </c>
      <c r="BF127" s="235">
        <f>IF(O127="snížená",K127,0)</f>
        <v>0</v>
      </c>
      <c r="BG127" s="235">
        <f>IF(O127="zákl. přenesená",K127,0)</f>
        <v>0</v>
      </c>
      <c r="BH127" s="235">
        <f>IF(O127="sníž. přenesená",K127,0)</f>
        <v>0</v>
      </c>
      <c r="BI127" s="235">
        <f>IF(O127="nulová",K127,0)</f>
        <v>0</v>
      </c>
      <c r="BJ127" s="18" t="s">
        <v>85</v>
      </c>
      <c r="BK127" s="235">
        <f>ROUND(P127*H127,2)</f>
        <v>0</v>
      </c>
      <c r="BL127" s="18" t="s">
        <v>145</v>
      </c>
      <c r="BM127" s="234" t="s">
        <v>704</v>
      </c>
    </row>
    <row r="128" spans="1:47" s="2" customFormat="1" ht="12">
      <c r="A128" s="39"/>
      <c r="B128" s="40"/>
      <c r="C128" s="41"/>
      <c r="D128" s="236" t="s">
        <v>147</v>
      </c>
      <c r="E128" s="41"/>
      <c r="F128" s="237" t="s">
        <v>703</v>
      </c>
      <c r="G128" s="41"/>
      <c r="H128" s="41"/>
      <c r="I128" s="238"/>
      <c r="J128" s="238"/>
      <c r="K128" s="41"/>
      <c r="L128" s="41"/>
      <c r="M128" s="45"/>
      <c r="N128" s="239"/>
      <c r="O128" s="240"/>
      <c r="P128" s="92"/>
      <c r="Q128" s="92"/>
      <c r="R128" s="92"/>
      <c r="S128" s="92"/>
      <c r="T128" s="92"/>
      <c r="U128" s="92"/>
      <c r="V128" s="92"/>
      <c r="W128" s="92"/>
      <c r="X128" s="93"/>
      <c r="Y128" s="39"/>
      <c r="Z128" s="39"/>
      <c r="AA128" s="39"/>
      <c r="AB128" s="39"/>
      <c r="AC128" s="39"/>
      <c r="AD128" s="39"/>
      <c r="AE128" s="39"/>
      <c r="AT128" s="18" t="s">
        <v>147</v>
      </c>
      <c r="AU128" s="18" t="s">
        <v>87</v>
      </c>
    </row>
    <row r="129" spans="1:65" s="2" customFormat="1" ht="24.15" customHeight="1">
      <c r="A129" s="39"/>
      <c r="B129" s="40"/>
      <c r="C129" s="255" t="s">
        <v>162</v>
      </c>
      <c r="D129" s="255" t="s">
        <v>337</v>
      </c>
      <c r="E129" s="256" t="s">
        <v>705</v>
      </c>
      <c r="F129" s="257" t="s">
        <v>706</v>
      </c>
      <c r="G129" s="258" t="s">
        <v>368</v>
      </c>
      <c r="H129" s="259">
        <v>1</v>
      </c>
      <c r="I129" s="260"/>
      <c r="J129" s="261"/>
      <c r="K129" s="262">
        <f>ROUND(P129*H129,2)</f>
        <v>0</v>
      </c>
      <c r="L129" s="257" t="s">
        <v>1</v>
      </c>
      <c r="M129" s="263"/>
      <c r="N129" s="264" t="s">
        <v>1</v>
      </c>
      <c r="O129" s="230" t="s">
        <v>40</v>
      </c>
      <c r="P129" s="231">
        <f>I129+J129</f>
        <v>0</v>
      </c>
      <c r="Q129" s="231">
        <f>ROUND(I129*H129,2)</f>
        <v>0</v>
      </c>
      <c r="R129" s="231">
        <f>ROUND(J129*H129,2)</f>
        <v>0</v>
      </c>
      <c r="S129" s="92"/>
      <c r="T129" s="232">
        <f>S129*H129</f>
        <v>0</v>
      </c>
      <c r="U129" s="232">
        <v>0</v>
      </c>
      <c r="V129" s="232">
        <f>U129*H129</f>
        <v>0</v>
      </c>
      <c r="W129" s="232">
        <v>0</v>
      </c>
      <c r="X129" s="233">
        <f>W129*H129</f>
        <v>0</v>
      </c>
      <c r="Y129" s="39"/>
      <c r="Z129" s="39"/>
      <c r="AA129" s="39"/>
      <c r="AB129" s="39"/>
      <c r="AC129" s="39"/>
      <c r="AD129" s="39"/>
      <c r="AE129" s="39"/>
      <c r="AR129" s="234" t="s">
        <v>194</v>
      </c>
      <c r="AT129" s="234" t="s">
        <v>337</v>
      </c>
      <c r="AU129" s="234" t="s">
        <v>87</v>
      </c>
      <c r="AY129" s="18" t="s">
        <v>138</v>
      </c>
      <c r="BE129" s="235">
        <f>IF(O129="základní",K129,0)</f>
        <v>0</v>
      </c>
      <c r="BF129" s="235">
        <f>IF(O129="snížená",K129,0)</f>
        <v>0</v>
      </c>
      <c r="BG129" s="235">
        <f>IF(O129="zákl. přenesená",K129,0)</f>
        <v>0</v>
      </c>
      <c r="BH129" s="235">
        <f>IF(O129="sníž. přenesená",K129,0)</f>
        <v>0</v>
      </c>
      <c r="BI129" s="235">
        <f>IF(O129="nulová",K129,0)</f>
        <v>0</v>
      </c>
      <c r="BJ129" s="18" t="s">
        <v>85</v>
      </c>
      <c r="BK129" s="235">
        <f>ROUND(P129*H129,2)</f>
        <v>0</v>
      </c>
      <c r="BL129" s="18" t="s">
        <v>145</v>
      </c>
      <c r="BM129" s="234" t="s">
        <v>707</v>
      </c>
    </row>
    <row r="130" spans="1:47" s="2" customFormat="1" ht="12">
      <c r="A130" s="39"/>
      <c r="B130" s="40"/>
      <c r="C130" s="41"/>
      <c r="D130" s="236" t="s">
        <v>147</v>
      </c>
      <c r="E130" s="41"/>
      <c r="F130" s="237" t="s">
        <v>706</v>
      </c>
      <c r="G130" s="41"/>
      <c r="H130" s="41"/>
      <c r="I130" s="238"/>
      <c r="J130" s="238"/>
      <c r="K130" s="41"/>
      <c r="L130" s="41"/>
      <c r="M130" s="45"/>
      <c r="N130" s="239"/>
      <c r="O130" s="240"/>
      <c r="P130" s="92"/>
      <c r="Q130" s="92"/>
      <c r="R130" s="92"/>
      <c r="S130" s="92"/>
      <c r="T130" s="92"/>
      <c r="U130" s="92"/>
      <c r="V130" s="92"/>
      <c r="W130" s="92"/>
      <c r="X130" s="93"/>
      <c r="Y130" s="39"/>
      <c r="Z130" s="39"/>
      <c r="AA130" s="39"/>
      <c r="AB130" s="39"/>
      <c r="AC130" s="39"/>
      <c r="AD130" s="39"/>
      <c r="AE130" s="39"/>
      <c r="AT130" s="18" t="s">
        <v>147</v>
      </c>
      <c r="AU130" s="18" t="s">
        <v>87</v>
      </c>
    </row>
    <row r="131" spans="1:65" s="2" customFormat="1" ht="24.15" customHeight="1">
      <c r="A131" s="39"/>
      <c r="B131" s="40"/>
      <c r="C131" s="222" t="s">
        <v>145</v>
      </c>
      <c r="D131" s="222" t="s">
        <v>140</v>
      </c>
      <c r="E131" s="223" t="s">
        <v>708</v>
      </c>
      <c r="F131" s="224" t="s">
        <v>709</v>
      </c>
      <c r="G131" s="225" t="s">
        <v>368</v>
      </c>
      <c r="H131" s="226">
        <v>1554</v>
      </c>
      <c r="I131" s="227"/>
      <c r="J131" s="227"/>
      <c r="K131" s="228">
        <f>ROUND(P131*H131,2)</f>
        <v>0</v>
      </c>
      <c r="L131" s="224" t="s">
        <v>144</v>
      </c>
      <c r="M131" s="45"/>
      <c r="N131" s="229" t="s">
        <v>1</v>
      </c>
      <c r="O131" s="230" t="s">
        <v>40</v>
      </c>
      <c r="P131" s="231">
        <f>I131+J131</f>
        <v>0</v>
      </c>
      <c r="Q131" s="231">
        <f>ROUND(I131*H131,2)</f>
        <v>0</v>
      </c>
      <c r="R131" s="231">
        <f>ROUND(J131*H131,2)</f>
        <v>0</v>
      </c>
      <c r="S131" s="92"/>
      <c r="T131" s="232">
        <f>S131*H131</f>
        <v>0</v>
      </c>
      <c r="U131" s="232">
        <v>0</v>
      </c>
      <c r="V131" s="232">
        <f>U131*H131</f>
        <v>0</v>
      </c>
      <c r="W131" s="232">
        <v>0</v>
      </c>
      <c r="X131" s="233">
        <f>W131*H131</f>
        <v>0</v>
      </c>
      <c r="Y131" s="39"/>
      <c r="Z131" s="39"/>
      <c r="AA131" s="39"/>
      <c r="AB131" s="39"/>
      <c r="AC131" s="39"/>
      <c r="AD131" s="39"/>
      <c r="AE131" s="39"/>
      <c r="AR131" s="234" t="s">
        <v>145</v>
      </c>
      <c r="AT131" s="234" t="s">
        <v>140</v>
      </c>
      <c r="AU131" s="234" t="s">
        <v>87</v>
      </c>
      <c r="AY131" s="18" t="s">
        <v>138</v>
      </c>
      <c r="BE131" s="235">
        <f>IF(O131="základní",K131,0)</f>
        <v>0</v>
      </c>
      <c r="BF131" s="235">
        <f>IF(O131="snížená",K131,0)</f>
        <v>0</v>
      </c>
      <c r="BG131" s="235">
        <f>IF(O131="zákl. přenesená",K131,0)</f>
        <v>0</v>
      </c>
      <c r="BH131" s="235">
        <f>IF(O131="sníž. přenesená",K131,0)</f>
        <v>0</v>
      </c>
      <c r="BI131" s="235">
        <f>IF(O131="nulová",K131,0)</f>
        <v>0</v>
      </c>
      <c r="BJ131" s="18" t="s">
        <v>85</v>
      </c>
      <c r="BK131" s="235">
        <f>ROUND(P131*H131,2)</f>
        <v>0</v>
      </c>
      <c r="BL131" s="18" t="s">
        <v>145</v>
      </c>
      <c r="BM131" s="234" t="s">
        <v>710</v>
      </c>
    </row>
    <row r="132" spans="1:47" s="2" customFormat="1" ht="12">
      <c r="A132" s="39"/>
      <c r="B132" s="40"/>
      <c r="C132" s="41"/>
      <c r="D132" s="236" t="s">
        <v>147</v>
      </c>
      <c r="E132" s="41"/>
      <c r="F132" s="237" t="s">
        <v>711</v>
      </c>
      <c r="G132" s="41"/>
      <c r="H132" s="41"/>
      <c r="I132" s="238"/>
      <c r="J132" s="238"/>
      <c r="K132" s="41"/>
      <c r="L132" s="41"/>
      <c r="M132" s="45"/>
      <c r="N132" s="239"/>
      <c r="O132" s="240"/>
      <c r="P132" s="92"/>
      <c r="Q132" s="92"/>
      <c r="R132" s="92"/>
      <c r="S132" s="92"/>
      <c r="T132" s="92"/>
      <c r="U132" s="92"/>
      <c r="V132" s="92"/>
      <c r="W132" s="92"/>
      <c r="X132" s="93"/>
      <c r="Y132" s="39"/>
      <c r="Z132" s="39"/>
      <c r="AA132" s="39"/>
      <c r="AB132" s="39"/>
      <c r="AC132" s="39"/>
      <c r="AD132" s="39"/>
      <c r="AE132" s="39"/>
      <c r="AT132" s="18" t="s">
        <v>147</v>
      </c>
      <c r="AU132" s="18" t="s">
        <v>87</v>
      </c>
    </row>
    <row r="133" spans="1:47" s="2" customFormat="1" ht="12">
      <c r="A133" s="39"/>
      <c r="B133" s="40"/>
      <c r="C133" s="41"/>
      <c r="D133" s="241" t="s">
        <v>149</v>
      </c>
      <c r="E133" s="41"/>
      <c r="F133" s="242" t="s">
        <v>712</v>
      </c>
      <c r="G133" s="41"/>
      <c r="H133" s="41"/>
      <c r="I133" s="238"/>
      <c r="J133" s="238"/>
      <c r="K133" s="41"/>
      <c r="L133" s="41"/>
      <c r="M133" s="45"/>
      <c r="N133" s="239"/>
      <c r="O133" s="240"/>
      <c r="P133" s="92"/>
      <c r="Q133" s="92"/>
      <c r="R133" s="92"/>
      <c r="S133" s="92"/>
      <c r="T133" s="92"/>
      <c r="U133" s="92"/>
      <c r="V133" s="92"/>
      <c r="W133" s="92"/>
      <c r="X133" s="93"/>
      <c r="Y133" s="39"/>
      <c r="Z133" s="39"/>
      <c r="AA133" s="39"/>
      <c r="AB133" s="39"/>
      <c r="AC133" s="39"/>
      <c r="AD133" s="39"/>
      <c r="AE133" s="39"/>
      <c r="AT133" s="18" t="s">
        <v>149</v>
      </c>
      <c r="AU133" s="18" t="s">
        <v>87</v>
      </c>
    </row>
    <row r="134" spans="1:47" s="2" customFormat="1" ht="12">
      <c r="A134" s="39"/>
      <c r="B134" s="40"/>
      <c r="C134" s="41"/>
      <c r="D134" s="236" t="s">
        <v>153</v>
      </c>
      <c r="E134" s="41"/>
      <c r="F134" s="243" t="s">
        <v>713</v>
      </c>
      <c r="G134" s="41"/>
      <c r="H134" s="41"/>
      <c r="I134" s="238"/>
      <c r="J134" s="238"/>
      <c r="K134" s="41"/>
      <c r="L134" s="41"/>
      <c r="M134" s="45"/>
      <c r="N134" s="239"/>
      <c r="O134" s="240"/>
      <c r="P134" s="92"/>
      <c r="Q134" s="92"/>
      <c r="R134" s="92"/>
      <c r="S134" s="92"/>
      <c r="T134" s="92"/>
      <c r="U134" s="92"/>
      <c r="V134" s="92"/>
      <c r="W134" s="92"/>
      <c r="X134" s="93"/>
      <c r="Y134" s="39"/>
      <c r="Z134" s="39"/>
      <c r="AA134" s="39"/>
      <c r="AB134" s="39"/>
      <c r="AC134" s="39"/>
      <c r="AD134" s="39"/>
      <c r="AE134" s="39"/>
      <c r="AT134" s="18" t="s">
        <v>153</v>
      </c>
      <c r="AU134" s="18" t="s">
        <v>87</v>
      </c>
    </row>
    <row r="135" spans="1:51" s="13" customFormat="1" ht="12">
      <c r="A135" s="13"/>
      <c r="B135" s="244"/>
      <c r="C135" s="245"/>
      <c r="D135" s="236" t="s">
        <v>256</v>
      </c>
      <c r="E135" s="246" t="s">
        <v>1</v>
      </c>
      <c r="F135" s="247" t="s">
        <v>714</v>
      </c>
      <c r="G135" s="245"/>
      <c r="H135" s="248">
        <v>1554</v>
      </c>
      <c r="I135" s="249"/>
      <c r="J135" s="249"/>
      <c r="K135" s="245"/>
      <c r="L135" s="245"/>
      <c r="M135" s="250"/>
      <c r="N135" s="251"/>
      <c r="O135" s="252"/>
      <c r="P135" s="252"/>
      <c r="Q135" s="252"/>
      <c r="R135" s="252"/>
      <c r="S135" s="252"/>
      <c r="T135" s="252"/>
      <c r="U135" s="252"/>
      <c r="V135" s="252"/>
      <c r="W135" s="252"/>
      <c r="X135" s="253"/>
      <c r="Y135" s="13"/>
      <c r="Z135" s="13"/>
      <c r="AA135" s="13"/>
      <c r="AB135" s="13"/>
      <c r="AC135" s="13"/>
      <c r="AD135" s="13"/>
      <c r="AE135" s="13"/>
      <c r="AT135" s="254" t="s">
        <v>256</v>
      </c>
      <c r="AU135" s="254" t="s">
        <v>87</v>
      </c>
      <c r="AV135" s="13" t="s">
        <v>87</v>
      </c>
      <c r="AW135" s="13" t="s">
        <v>5</v>
      </c>
      <c r="AX135" s="13" t="s">
        <v>85</v>
      </c>
      <c r="AY135" s="254" t="s">
        <v>138</v>
      </c>
    </row>
    <row r="136" spans="1:65" s="2" customFormat="1" ht="24.15" customHeight="1">
      <c r="A136" s="39"/>
      <c r="B136" s="40"/>
      <c r="C136" s="222" t="s">
        <v>174</v>
      </c>
      <c r="D136" s="222" t="s">
        <v>140</v>
      </c>
      <c r="E136" s="223" t="s">
        <v>715</v>
      </c>
      <c r="F136" s="224" t="s">
        <v>716</v>
      </c>
      <c r="G136" s="225" t="s">
        <v>368</v>
      </c>
      <c r="H136" s="226">
        <v>25</v>
      </c>
      <c r="I136" s="227"/>
      <c r="J136" s="227"/>
      <c r="K136" s="228">
        <f>ROUND(P136*H136,2)</f>
        <v>0</v>
      </c>
      <c r="L136" s="224" t="s">
        <v>144</v>
      </c>
      <c r="M136" s="45"/>
      <c r="N136" s="229" t="s">
        <v>1</v>
      </c>
      <c r="O136" s="230" t="s">
        <v>40</v>
      </c>
      <c r="P136" s="231">
        <f>I136+J136</f>
        <v>0</v>
      </c>
      <c r="Q136" s="231">
        <f>ROUND(I136*H136,2)</f>
        <v>0</v>
      </c>
      <c r="R136" s="231">
        <f>ROUND(J136*H136,2)</f>
        <v>0</v>
      </c>
      <c r="S136" s="92"/>
      <c r="T136" s="232">
        <f>S136*H136</f>
        <v>0</v>
      </c>
      <c r="U136" s="232">
        <v>0</v>
      </c>
      <c r="V136" s="232">
        <f>U136*H136</f>
        <v>0</v>
      </c>
      <c r="W136" s="232">
        <v>0</v>
      </c>
      <c r="X136" s="233">
        <f>W136*H136</f>
        <v>0</v>
      </c>
      <c r="Y136" s="39"/>
      <c r="Z136" s="39"/>
      <c r="AA136" s="39"/>
      <c r="AB136" s="39"/>
      <c r="AC136" s="39"/>
      <c r="AD136" s="39"/>
      <c r="AE136" s="39"/>
      <c r="AR136" s="234" t="s">
        <v>145</v>
      </c>
      <c r="AT136" s="234" t="s">
        <v>140</v>
      </c>
      <c r="AU136" s="234" t="s">
        <v>87</v>
      </c>
      <c r="AY136" s="18" t="s">
        <v>138</v>
      </c>
      <c r="BE136" s="235">
        <f>IF(O136="základní",K136,0)</f>
        <v>0</v>
      </c>
      <c r="BF136" s="235">
        <f>IF(O136="snížená",K136,0)</f>
        <v>0</v>
      </c>
      <c r="BG136" s="235">
        <f>IF(O136="zákl. přenesená",K136,0)</f>
        <v>0</v>
      </c>
      <c r="BH136" s="235">
        <f>IF(O136="sníž. přenesená",K136,0)</f>
        <v>0</v>
      </c>
      <c r="BI136" s="235">
        <f>IF(O136="nulová",K136,0)</f>
        <v>0</v>
      </c>
      <c r="BJ136" s="18" t="s">
        <v>85</v>
      </c>
      <c r="BK136" s="235">
        <f>ROUND(P136*H136,2)</f>
        <v>0</v>
      </c>
      <c r="BL136" s="18" t="s">
        <v>145</v>
      </c>
      <c r="BM136" s="234" t="s">
        <v>717</v>
      </c>
    </row>
    <row r="137" spans="1:47" s="2" customFormat="1" ht="12">
      <c r="A137" s="39"/>
      <c r="B137" s="40"/>
      <c r="C137" s="41"/>
      <c r="D137" s="236" t="s">
        <v>147</v>
      </c>
      <c r="E137" s="41"/>
      <c r="F137" s="237" t="s">
        <v>718</v>
      </c>
      <c r="G137" s="41"/>
      <c r="H137" s="41"/>
      <c r="I137" s="238"/>
      <c r="J137" s="238"/>
      <c r="K137" s="41"/>
      <c r="L137" s="41"/>
      <c r="M137" s="45"/>
      <c r="N137" s="239"/>
      <c r="O137" s="240"/>
      <c r="P137" s="92"/>
      <c r="Q137" s="92"/>
      <c r="R137" s="92"/>
      <c r="S137" s="92"/>
      <c r="T137" s="92"/>
      <c r="U137" s="92"/>
      <c r="V137" s="92"/>
      <c r="W137" s="92"/>
      <c r="X137" s="93"/>
      <c r="Y137" s="39"/>
      <c r="Z137" s="39"/>
      <c r="AA137" s="39"/>
      <c r="AB137" s="39"/>
      <c r="AC137" s="39"/>
      <c r="AD137" s="39"/>
      <c r="AE137" s="39"/>
      <c r="AT137" s="18" t="s">
        <v>147</v>
      </c>
      <c r="AU137" s="18" t="s">
        <v>87</v>
      </c>
    </row>
    <row r="138" spans="1:47" s="2" customFormat="1" ht="12">
      <c r="A138" s="39"/>
      <c r="B138" s="40"/>
      <c r="C138" s="41"/>
      <c r="D138" s="241" t="s">
        <v>149</v>
      </c>
      <c r="E138" s="41"/>
      <c r="F138" s="242" t="s">
        <v>719</v>
      </c>
      <c r="G138" s="41"/>
      <c r="H138" s="41"/>
      <c r="I138" s="238"/>
      <c r="J138" s="238"/>
      <c r="K138" s="41"/>
      <c r="L138" s="41"/>
      <c r="M138" s="45"/>
      <c r="N138" s="239"/>
      <c r="O138" s="240"/>
      <c r="P138" s="92"/>
      <c r="Q138" s="92"/>
      <c r="R138" s="92"/>
      <c r="S138" s="92"/>
      <c r="T138" s="92"/>
      <c r="U138" s="92"/>
      <c r="V138" s="92"/>
      <c r="W138" s="92"/>
      <c r="X138" s="93"/>
      <c r="Y138" s="39"/>
      <c r="Z138" s="39"/>
      <c r="AA138" s="39"/>
      <c r="AB138" s="39"/>
      <c r="AC138" s="39"/>
      <c r="AD138" s="39"/>
      <c r="AE138" s="39"/>
      <c r="AT138" s="18" t="s">
        <v>149</v>
      </c>
      <c r="AU138" s="18" t="s">
        <v>87</v>
      </c>
    </row>
    <row r="139" spans="1:47" s="2" customFormat="1" ht="12">
      <c r="A139" s="39"/>
      <c r="B139" s="40"/>
      <c r="C139" s="41"/>
      <c r="D139" s="236" t="s">
        <v>153</v>
      </c>
      <c r="E139" s="41"/>
      <c r="F139" s="243" t="s">
        <v>720</v>
      </c>
      <c r="G139" s="41"/>
      <c r="H139" s="41"/>
      <c r="I139" s="238"/>
      <c r="J139" s="238"/>
      <c r="K139" s="41"/>
      <c r="L139" s="41"/>
      <c r="M139" s="45"/>
      <c r="N139" s="239"/>
      <c r="O139" s="240"/>
      <c r="P139" s="92"/>
      <c r="Q139" s="92"/>
      <c r="R139" s="92"/>
      <c r="S139" s="92"/>
      <c r="T139" s="92"/>
      <c r="U139" s="92"/>
      <c r="V139" s="92"/>
      <c r="W139" s="92"/>
      <c r="X139" s="93"/>
      <c r="Y139" s="39"/>
      <c r="Z139" s="39"/>
      <c r="AA139" s="39"/>
      <c r="AB139" s="39"/>
      <c r="AC139" s="39"/>
      <c r="AD139" s="39"/>
      <c r="AE139" s="39"/>
      <c r="AT139" s="18" t="s">
        <v>153</v>
      </c>
      <c r="AU139" s="18" t="s">
        <v>87</v>
      </c>
    </row>
    <row r="140" spans="1:51" s="13" customFormat="1" ht="12">
      <c r="A140" s="13"/>
      <c r="B140" s="244"/>
      <c r="C140" s="245"/>
      <c r="D140" s="236" t="s">
        <v>256</v>
      </c>
      <c r="E140" s="246" t="s">
        <v>1</v>
      </c>
      <c r="F140" s="247" t="s">
        <v>721</v>
      </c>
      <c r="G140" s="245"/>
      <c r="H140" s="248">
        <v>25</v>
      </c>
      <c r="I140" s="249"/>
      <c r="J140" s="249"/>
      <c r="K140" s="245"/>
      <c r="L140" s="245"/>
      <c r="M140" s="250"/>
      <c r="N140" s="251"/>
      <c r="O140" s="252"/>
      <c r="P140" s="252"/>
      <c r="Q140" s="252"/>
      <c r="R140" s="252"/>
      <c r="S140" s="252"/>
      <c r="T140" s="252"/>
      <c r="U140" s="252"/>
      <c r="V140" s="252"/>
      <c r="W140" s="252"/>
      <c r="X140" s="253"/>
      <c r="Y140" s="13"/>
      <c r="Z140" s="13"/>
      <c r="AA140" s="13"/>
      <c r="AB140" s="13"/>
      <c r="AC140" s="13"/>
      <c r="AD140" s="13"/>
      <c r="AE140" s="13"/>
      <c r="AT140" s="254" t="s">
        <v>256</v>
      </c>
      <c r="AU140" s="254" t="s">
        <v>87</v>
      </c>
      <c r="AV140" s="13" t="s">
        <v>87</v>
      </c>
      <c r="AW140" s="13" t="s">
        <v>5</v>
      </c>
      <c r="AX140" s="13" t="s">
        <v>85</v>
      </c>
      <c r="AY140" s="254" t="s">
        <v>138</v>
      </c>
    </row>
    <row r="141" spans="1:65" s="2" customFormat="1" ht="24.15" customHeight="1">
      <c r="A141" s="39"/>
      <c r="B141" s="40"/>
      <c r="C141" s="222" t="s">
        <v>180</v>
      </c>
      <c r="D141" s="222" t="s">
        <v>140</v>
      </c>
      <c r="E141" s="223" t="s">
        <v>722</v>
      </c>
      <c r="F141" s="224" t="s">
        <v>723</v>
      </c>
      <c r="G141" s="225" t="s">
        <v>368</v>
      </c>
      <c r="H141" s="226">
        <v>440</v>
      </c>
      <c r="I141" s="227"/>
      <c r="J141" s="227"/>
      <c r="K141" s="228">
        <f>ROUND(P141*H141,2)</f>
        <v>0</v>
      </c>
      <c r="L141" s="224" t="s">
        <v>144</v>
      </c>
      <c r="M141" s="45"/>
      <c r="N141" s="229" t="s">
        <v>1</v>
      </c>
      <c r="O141" s="230" t="s">
        <v>40</v>
      </c>
      <c r="P141" s="231">
        <f>I141+J141</f>
        <v>0</v>
      </c>
      <c r="Q141" s="231">
        <f>ROUND(I141*H141,2)</f>
        <v>0</v>
      </c>
      <c r="R141" s="231">
        <f>ROUND(J141*H141,2)</f>
        <v>0</v>
      </c>
      <c r="S141" s="92"/>
      <c r="T141" s="232">
        <f>S141*H141</f>
        <v>0</v>
      </c>
      <c r="U141" s="232">
        <v>0</v>
      </c>
      <c r="V141" s="232">
        <f>U141*H141</f>
        <v>0</v>
      </c>
      <c r="W141" s="232">
        <v>0</v>
      </c>
      <c r="X141" s="233">
        <f>W141*H141</f>
        <v>0</v>
      </c>
      <c r="Y141" s="39"/>
      <c r="Z141" s="39"/>
      <c r="AA141" s="39"/>
      <c r="AB141" s="39"/>
      <c r="AC141" s="39"/>
      <c r="AD141" s="39"/>
      <c r="AE141" s="39"/>
      <c r="AR141" s="234" t="s">
        <v>145</v>
      </c>
      <c r="AT141" s="234" t="s">
        <v>140</v>
      </c>
      <c r="AU141" s="234" t="s">
        <v>87</v>
      </c>
      <c r="AY141" s="18" t="s">
        <v>138</v>
      </c>
      <c r="BE141" s="235">
        <f>IF(O141="základní",K141,0)</f>
        <v>0</v>
      </c>
      <c r="BF141" s="235">
        <f>IF(O141="snížená",K141,0)</f>
        <v>0</v>
      </c>
      <c r="BG141" s="235">
        <f>IF(O141="zákl. přenesená",K141,0)</f>
        <v>0</v>
      </c>
      <c r="BH141" s="235">
        <f>IF(O141="sníž. přenesená",K141,0)</f>
        <v>0</v>
      </c>
      <c r="BI141" s="235">
        <f>IF(O141="nulová",K141,0)</f>
        <v>0</v>
      </c>
      <c r="BJ141" s="18" t="s">
        <v>85</v>
      </c>
      <c r="BK141" s="235">
        <f>ROUND(P141*H141,2)</f>
        <v>0</v>
      </c>
      <c r="BL141" s="18" t="s">
        <v>145</v>
      </c>
      <c r="BM141" s="234" t="s">
        <v>724</v>
      </c>
    </row>
    <row r="142" spans="1:47" s="2" customFormat="1" ht="12">
      <c r="A142" s="39"/>
      <c r="B142" s="40"/>
      <c r="C142" s="41"/>
      <c r="D142" s="236" t="s">
        <v>147</v>
      </c>
      <c r="E142" s="41"/>
      <c r="F142" s="237" t="s">
        <v>725</v>
      </c>
      <c r="G142" s="41"/>
      <c r="H142" s="41"/>
      <c r="I142" s="238"/>
      <c r="J142" s="238"/>
      <c r="K142" s="41"/>
      <c r="L142" s="41"/>
      <c r="M142" s="45"/>
      <c r="N142" s="239"/>
      <c r="O142" s="240"/>
      <c r="P142" s="92"/>
      <c r="Q142" s="92"/>
      <c r="R142" s="92"/>
      <c r="S142" s="92"/>
      <c r="T142" s="92"/>
      <c r="U142" s="92"/>
      <c r="V142" s="92"/>
      <c r="W142" s="92"/>
      <c r="X142" s="93"/>
      <c r="Y142" s="39"/>
      <c r="Z142" s="39"/>
      <c r="AA142" s="39"/>
      <c r="AB142" s="39"/>
      <c r="AC142" s="39"/>
      <c r="AD142" s="39"/>
      <c r="AE142" s="39"/>
      <c r="AT142" s="18" t="s">
        <v>147</v>
      </c>
      <c r="AU142" s="18" t="s">
        <v>87</v>
      </c>
    </row>
    <row r="143" spans="1:47" s="2" customFormat="1" ht="12">
      <c r="A143" s="39"/>
      <c r="B143" s="40"/>
      <c r="C143" s="41"/>
      <c r="D143" s="241" t="s">
        <v>149</v>
      </c>
      <c r="E143" s="41"/>
      <c r="F143" s="242" t="s">
        <v>726</v>
      </c>
      <c r="G143" s="41"/>
      <c r="H143" s="41"/>
      <c r="I143" s="238"/>
      <c r="J143" s="238"/>
      <c r="K143" s="41"/>
      <c r="L143" s="41"/>
      <c r="M143" s="45"/>
      <c r="N143" s="239"/>
      <c r="O143" s="240"/>
      <c r="P143" s="92"/>
      <c r="Q143" s="92"/>
      <c r="R143" s="92"/>
      <c r="S143" s="92"/>
      <c r="T143" s="92"/>
      <c r="U143" s="92"/>
      <c r="V143" s="92"/>
      <c r="W143" s="92"/>
      <c r="X143" s="93"/>
      <c r="Y143" s="39"/>
      <c r="Z143" s="39"/>
      <c r="AA143" s="39"/>
      <c r="AB143" s="39"/>
      <c r="AC143" s="39"/>
      <c r="AD143" s="39"/>
      <c r="AE143" s="39"/>
      <c r="AT143" s="18" t="s">
        <v>149</v>
      </c>
      <c r="AU143" s="18" t="s">
        <v>87</v>
      </c>
    </row>
    <row r="144" spans="1:47" s="2" customFormat="1" ht="12">
      <c r="A144" s="39"/>
      <c r="B144" s="40"/>
      <c r="C144" s="41"/>
      <c r="D144" s="236" t="s">
        <v>151</v>
      </c>
      <c r="E144" s="41"/>
      <c r="F144" s="243" t="s">
        <v>727</v>
      </c>
      <c r="G144" s="41"/>
      <c r="H144" s="41"/>
      <c r="I144" s="238"/>
      <c r="J144" s="238"/>
      <c r="K144" s="41"/>
      <c r="L144" s="41"/>
      <c r="M144" s="45"/>
      <c r="N144" s="239"/>
      <c r="O144" s="240"/>
      <c r="P144" s="92"/>
      <c r="Q144" s="92"/>
      <c r="R144" s="92"/>
      <c r="S144" s="92"/>
      <c r="T144" s="92"/>
      <c r="U144" s="92"/>
      <c r="V144" s="92"/>
      <c r="W144" s="92"/>
      <c r="X144" s="93"/>
      <c r="Y144" s="39"/>
      <c r="Z144" s="39"/>
      <c r="AA144" s="39"/>
      <c r="AB144" s="39"/>
      <c r="AC144" s="39"/>
      <c r="AD144" s="39"/>
      <c r="AE144" s="39"/>
      <c r="AT144" s="18" t="s">
        <v>151</v>
      </c>
      <c r="AU144" s="18" t="s">
        <v>87</v>
      </c>
    </row>
    <row r="145" spans="1:47" s="2" customFormat="1" ht="12">
      <c r="A145" s="39"/>
      <c r="B145" s="40"/>
      <c r="C145" s="41"/>
      <c r="D145" s="236" t="s">
        <v>153</v>
      </c>
      <c r="E145" s="41"/>
      <c r="F145" s="243" t="s">
        <v>728</v>
      </c>
      <c r="G145" s="41"/>
      <c r="H145" s="41"/>
      <c r="I145" s="238"/>
      <c r="J145" s="238"/>
      <c r="K145" s="41"/>
      <c r="L145" s="41"/>
      <c r="M145" s="45"/>
      <c r="N145" s="239"/>
      <c r="O145" s="240"/>
      <c r="P145" s="92"/>
      <c r="Q145" s="92"/>
      <c r="R145" s="92"/>
      <c r="S145" s="92"/>
      <c r="T145" s="92"/>
      <c r="U145" s="92"/>
      <c r="V145" s="92"/>
      <c r="W145" s="92"/>
      <c r="X145" s="93"/>
      <c r="Y145" s="39"/>
      <c r="Z145" s="39"/>
      <c r="AA145" s="39"/>
      <c r="AB145" s="39"/>
      <c r="AC145" s="39"/>
      <c r="AD145" s="39"/>
      <c r="AE145" s="39"/>
      <c r="AT145" s="18" t="s">
        <v>153</v>
      </c>
      <c r="AU145" s="18" t="s">
        <v>87</v>
      </c>
    </row>
    <row r="146" spans="1:51" s="13" customFormat="1" ht="12">
      <c r="A146" s="13"/>
      <c r="B146" s="244"/>
      <c r="C146" s="245"/>
      <c r="D146" s="236" t="s">
        <v>256</v>
      </c>
      <c r="E146" s="246" t="s">
        <v>1</v>
      </c>
      <c r="F146" s="247" t="s">
        <v>729</v>
      </c>
      <c r="G146" s="245"/>
      <c r="H146" s="248">
        <v>440</v>
      </c>
      <c r="I146" s="249"/>
      <c r="J146" s="249"/>
      <c r="K146" s="245"/>
      <c r="L146" s="245"/>
      <c r="M146" s="250"/>
      <c r="N146" s="251"/>
      <c r="O146" s="252"/>
      <c r="P146" s="252"/>
      <c r="Q146" s="252"/>
      <c r="R146" s="252"/>
      <c r="S146" s="252"/>
      <c r="T146" s="252"/>
      <c r="U146" s="252"/>
      <c r="V146" s="252"/>
      <c r="W146" s="252"/>
      <c r="X146" s="253"/>
      <c r="Y146" s="13"/>
      <c r="Z146" s="13"/>
      <c r="AA146" s="13"/>
      <c r="AB146" s="13"/>
      <c r="AC146" s="13"/>
      <c r="AD146" s="13"/>
      <c r="AE146" s="13"/>
      <c r="AT146" s="254" t="s">
        <v>256</v>
      </c>
      <c r="AU146" s="254" t="s">
        <v>87</v>
      </c>
      <c r="AV146" s="13" t="s">
        <v>87</v>
      </c>
      <c r="AW146" s="13" t="s">
        <v>5</v>
      </c>
      <c r="AX146" s="13" t="s">
        <v>85</v>
      </c>
      <c r="AY146" s="254" t="s">
        <v>138</v>
      </c>
    </row>
    <row r="147" spans="1:65" s="2" customFormat="1" ht="24.15" customHeight="1">
      <c r="A147" s="39"/>
      <c r="B147" s="40"/>
      <c r="C147" s="222" t="s">
        <v>186</v>
      </c>
      <c r="D147" s="222" t="s">
        <v>140</v>
      </c>
      <c r="E147" s="223" t="s">
        <v>730</v>
      </c>
      <c r="F147" s="224" t="s">
        <v>731</v>
      </c>
      <c r="G147" s="225" t="s">
        <v>368</v>
      </c>
      <c r="H147" s="226">
        <v>27</v>
      </c>
      <c r="I147" s="227"/>
      <c r="J147" s="227"/>
      <c r="K147" s="228">
        <f>ROUND(P147*H147,2)</f>
        <v>0</v>
      </c>
      <c r="L147" s="224" t="s">
        <v>144</v>
      </c>
      <c r="M147" s="45"/>
      <c r="N147" s="229" t="s">
        <v>1</v>
      </c>
      <c r="O147" s="230" t="s">
        <v>40</v>
      </c>
      <c r="P147" s="231">
        <f>I147+J147</f>
        <v>0</v>
      </c>
      <c r="Q147" s="231">
        <f>ROUND(I147*H147,2)</f>
        <v>0</v>
      </c>
      <c r="R147" s="231">
        <f>ROUND(J147*H147,2)</f>
        <v>0</v>
      </c>
      <c r="S147" s="92"/>
      <c r="T147" s="232">
        <f>S147*H147</f>
        <v>0</v>
      </c>
      <c r="U147" s="232">
        <v>0</v>
      </c>
      <c r="V147" s="232">
        <f>U147*H147</f>
        <v>0</v>
      </c>
      <c r="W147" s="232">
        <v>0</v>
      </c>
      <c r="X147" s="233">
        <f>W147*H147</f>
        <v>0</v>
      </c>
      <c r="Y147" s="39"/>
      <c r="Z147" s="39"/>
      <c r="AA147" s="39"/>
      <c r="AB147" s="39"/>
      <c r="AC147" s="39"/>
      <c r="AD147" s="39"/>
      <c r="AE147" s="39"/>
      <c r="AR147" s="234" t="s">
        <v>145</v>
      </c>
      <c r="AT147" s="234" t="s">
        <v>140</v>
      </c>
      <c r="AU147" s="234" t="s">
        <v>87</v>
      </c>
      <c r="AY147" s="18" t="s">
        <v>138</v>
      </c>
      <c r="BE147" s="235">
        <f>IF(O147="základní",K147,0)</f>
        <v>0</v>
      </c>
      <c r="BF147" s="235">
        <f>IF(O147="snížená",K147,0)</f>
        <v>0</v>
      </c>
      <c r="BG147" s="235">
        <f>IF(O147="zákl. přenesená",K147,0)</f>
        <v>0</v>
      </c>
      <c r="BH147" s="235">
        <f>IF(O147="sníž. přenesená",K147,0)</f>
        <v>0</v>
      </c>
      <c r="BI147" s="235">
        <f>IF(O147="nulová",K147,0)</f>
        <v>0</v>
      </c>
      <c r="BJ147" s="18" t="s">
        <v>85</v>
      </c>
      <c r="BK147" s="235">
        <f>ROUND(P147*H147,2)</f>
        <v>0</v>
      </c>
      <c r="BL147" s="18" t="s">
        <v>145</v>
      </c>
      <c r="BM147" s="234" t="s">
        <v>732</v>
      </c>
    </row>
    <row r="148" spans="1:47" s="2" customFormat="1" ht="12">
      <c r="A148" s="39"/>
      <c r="B148" s="40"/>
      <c r="C148" s="41"/>
      <c r="D148" s="236" t="s">
        <v>147</v>
      </c>
      <c r="E148" s="41"/>
      <c r="F148" s="237" t="s">
        <v>733</v>
      </c>
      <c r="G148" s="41"/>
      <c r="H148" s="41"/>
      <c r="I148" s="238"/>
      <c r="J148" s="238"/>
      <c r="K148" s="41"/>
      <c r="L148" s="41"/>
      <c r="M148" s="45"/>
      <c r="N148" s="239"/>
      <c r="O148" s="240"/>
      <c r="P148" s="92"/>
      <c r="Q148" s="92"/>
      <c r="R148" s="92"/>
      <c r="S148" s="92"/>
      <c r="T148" s="92"/>
      <c r="U148" s="92"/>
      <c r="V148" s="92"/>
      <c r="W148" s="92"/>
      <c r="X148" s="93"/>
      <c r="Y148" s="39"/>
      <c r="Z148" s="39"/>
      <c r="AA148" s="39"/>
      <c r="AB148" s="39"/>
      <c r="AC148" s="39"/>
      <c r="AD148" s="39"/>
      <c r="AE148" s="39"/>
      <c r="AT148" s="18" t="s">
        <v>147</v>
      </c>
      <c r="AU148" s="18" t="s">
        <v>87</v>
      </c>
    </row>
    <row r="149" spans="1:47" s="2" customFormat="1" ht="12">
      <c r="A149" s="39"/>
      <c r="B149" s="40"/>
      <c r="C149" s="41"/>
      <c r="D149" s="241" t="s">
        <v>149</v>
      </c>
      <c r="E149" s="41"/>
      <c r="F149" s="242" t="s">
        <v>734</v>
      </c>
      <c r="G149" s="41"/>
      <c r="H149" s="41"/>
      <c r="I149" s="238"/>
      <c r="J149" s="238"/>
      <c r="K149" s="41"/>
      <c r="L149" s="41"/>
      <c r="M149" s="45"/>
      <c r="N149" s="239"/>
      <c r="O149" s="240"/>
      <c r="P149" s="92"/>
      <c r="Q149" s="92"/>
      <c r="R149" s="92"/>
      <c r="S149" s="92"/>
      <c r="T149" s="92"/>
      <c r="U149" s="92"/>
      <c r="V149" s="92"/>
      <c r="W149" s="92"/>
      <c r="X149" s="93"/>
      <c r="Y149" s="39"/>
      <c r="Z149" s="39"/>
      <c r="AA149" s="39"/>
      <c r="AB149" s="39"/>
      <c r="AC149" s="39"/>
      <c r="AD149" s="39"/>
      <c r="AE149" s="39"/>
      <c r="AT149" s="18" t="s">
        <v>149</v>
      </c>
      <c r="AU149" s="18" t="s">
        <v>87</v>
      </c>
    </row>
    <row r="150" spans="1:47" s="2" customFormat="1" ht="12">
      <c r="A150" s="39"/>
      <c r="B150" s="40"/>
      <c r="C150" s="41"/>
      <c r="D150" s="236" t="s">
        <v>153</v>
      </c>
      <c r="E150" s="41"/>
      <c r="F150" s="243" t="s">
        <v>735</v>
      </c>
      <c r="G150" s="41"/>
      <c r="H150" s="41"/>
      <c r="I150" s="238"/>
      <c r="J150" s="238"/>
      <c r="K150" s="41"/>
      <c r="L150" s="41"/>
      <c r="M150" s="45"/>
      <c r="N150" s="239"/>
      <c r="O150" s="240"/>
      <c r="P150" s="92"/>
      <c r="Q150" s="92"/>
      <c r="R150" s="92"/>
      <c r="S150" s="92"/>
      <c r="T150" s="92"/>
      <c r="U150" s="92"/>
      <c r="V150" s="92"/>
      <c r="W150" s="92"/>
      <c r="X150" s="93"/>
      <c r="Y150" s="39"/>
      <c r="Z150" s="39"/>
      <c r="AA150" s="39"/>
      <c r="AB150" s="39"/>
      <c r="AC150" s="39"/>
      <c r="AD150" s="39"/>
      <c r="AE150" s="39"/>
      <c r="AT150" s="18" t="s">
        <v>153</v>
      </c>
      <c r="AU150" s="18" t="s">
        <v>87</v>
      </c>
    </row>
    <row r="151" spans="1:65" s="2" customFormat="1" ht="24.15" customHeight="1">
      <c r="A151" s="39"/>
      <c r="B151" s="40"/>
      <c r="C151" s="222" t="s">
        <v>194</v>
      </c>
      <c r="D151" s="222" t="s">
        <v>140</v>
      </c>
      <c r="E151" s="223" t="s">
        <v>736</v>
      </c>
      <c r="F151" s="224" t="s">
        <v>737</v>
      </c>
      <c r="G151" s="225" t="s">
        <v>368</v>
      </c>
      <c r="H151" s="226">
        <v>756</v>
      </c>
      <c r="I151" s="227"/>
      <c r="J151" s="227"/>
      <c r="K151" s="228">
        <f>ROUND(P151*H151,2)</f>
        <v>0</v>
      </c>
      <c r="L151" s="224" t="s">
        <v>144</v>
      </c>
      <c r="M151" s="45"/>
      <c r="N151" s="229" t="s">
        <v>1</v>
      </c>
      <c r="O151" s="230" t="s">
        <v>40</v>
      </c>
      <c r="P151" s="231">
        <f>I151+J151</f>
        <v>0</v>
      </c>
      <c r="Q151" s="231">
        <f>ROUND(I151*H151,2)</f>
        <v>0</v>
      </c>
      <c r="R151" s="231">
        <f>ROUND(J151*H151,2)</f>
        <v>0</v>
      </c>
      <c r="S151" s="92"/>
      <c r="T151" s="232">
        <f>S151*H151</f>
        <v>0</v>
      </c>
      <c r="U151" s="232">
        <v>0</v>
      </c>
      <c r="V151" s="232">
        <f>U151*H151</f>
        <v>0</v>
      </c>
      <c r="W151" s="232">
        <v>0</v>
      </c>
      <c r="X151" s="233">
        <f>W151*H151</f>
        <v>0</v>
      </c>
      <c r="Y151" s="39"/>
      <c r="Z151" s="39"/>
      <c r="AA151" s="39"/>
      <c r="AB151" s="39"/>
      <c r="AC151" s="39"/>
      <c r="AD151" s="39"/>
      <c r="AE151" s="39"/>
      <c r="AR151" s="234" t="s">
        <v>145</v>
      </c>
      <c r="AT151" s="234" t="s">
        <v>140</v>
      </c>
      <c r="AU151" s="234" t="s">
        <v>87</v>
      </c>
      <c r="AY151" s="18" t="s">
        <v>138</v>
      </c>
      <c r="BE151" s="235">
        <f>IF(O151="základní",K151,0)</f>
        <v>0</v>
      </c>
      <c r="BF151" s="235">
        <f>IF(O151="snížená",K151,0)</f>
        <v>0</v>
      </c>
      <c r="BG151" s="235">
        <f>IF(O151="zákl. přenesená",K151,0)</f>
        <v>0</v>
      </c>
      <c r="BH151" s="235">
        <f>IF(O151="sníž. přenesená",K151,0)</f>
        <v>0</v>
      </c>
      <c r="BI151" s="235">
        <f>IF(O151="nulová",K151,0)</f>
        <v>0</v>
      </c>
      <c r="BJ151" s="18" t="s">
        <v>85</v>
      </c>
      <c r="BK151" s="235">
        <f>ROUND(P151*H151,2)</f>
        <v>0</v>
      </c>
      <c r="BL151" s="18" t="s">
        <v>145</v>
      </c>
      <c r="BM151" s="234" t="s">
        <v>738</v>
      </c>
    </row>
    <row r="152" spans="1:47" s="2" customFormat="1" ht="12">
      <c r="A152" s="39"/>
      <c r="B152" s="40"/>
      <c r="C152" s="41"/>
      <c r="D152" s="236" t="s">
        <v>147</v>
      </c>
      <c r="E152" s="41"/>
      <c r="F152" s="237" t="s">
        <v>739</v>
      </c>
      <c r="G152" s="41"/>
      <c r="H152" s="41"/>
      <c r="I152" s="238"/>
      <c r="J152" s="238"/>
      <c r="K152" s="41"/>
      <c r="L152" s="41"/>
      <c r="M152" s="45"/>
      <c r="N152" s="239"/>
      <c r="O152" s="240"/>
      <c r="P152" s="92"/>
      <c r="Q152" s="92"/>
      <c r="R152" s="92"/>
      <c r="S152" s="92"/>
      <c r="T152" s="92"/>
      <c r="U152" s="92"/>
      <c r="V152" s="92"/>
      <c r="W152" s="92"/>
      <c r="X152" s="93"/>
      <c r="Y152" s="39"/>
      <c r="Z152" s="39"/>
      <c r="AA152" s="39"/>
      <c r="AB152" s="39"/>
      <c r="AC152" s="39"/>
      <c r="AD152" s="39"/>
      <c r="AE152" s="39"/>
      <c r="AT152" s="18" t="s">
        <v>147</v>
      </c>
      <c r="AU152" s="18" t="s">
        <v>87</v>
      </c>
    </row>
    <row r="153" spans="1:47" s="2" customFormat="1" ht="12">
      <c r="A153" s="39"/>
      <c r="B153" s="40"/>
      <c r="C153" s="41"/>
      <c r="D153" s="241" t="s">
        <v>149</v>
      </c>
      <c r="E153" s="41"/>
      <c r="F153" s="242" t="s">
        <v>740</v>
      </c>
      <c r="G153" s="41"/>
      <c r="H153" s="41"/>
      <c r="I153" s="238"/>
      <c r="J153" s="238"/>
      <c r="K153" s="41"/>
      <c r="L153" s="41"/>
      <c r="M153" s="45"/>
      <c r="N153" s="239"/>
      <c r="O153" s="240"/>
      <c r="P153" s="92"/>
      <c r="Q153" s="92"/>
      <c r="R153" s="92"/>
      <c r="S153" s="92"/>
      <c r="T153" s="92"/>
      <c r="U153" s="92"/>
      <c r="V153" s="92"/>
      <c r="W153" s="92"/>
      <c r="X153" s="93"/>
      <c r="Y153" s="39"/>
      <c r="Z153" s="39"/>
      <c r="AA153" s="39"/>
      <c r="AB153" s="39"/>
      <c r="AC153" s="39"/>
      <c r="AD153" s="39"/>
      <c r="AE153" s="39"/>
      <c r="AT153" s="18" t="s">
        <v>149</v>
      </c>
      <c r="AU153" s="18" t="s">
        <v>87</v>
      </c>
    </row>
    <row r="154" spans="1:47" s="2" customFormat="1" ht="12">
      <c r="A154" s="39"/>
      <c r="B154" s="40"/>
      <c r="C154" s="41"/>
      <c r="D154" s="236" t="s">
        <v>151</v>
      </c>
      <c r="E154" s="41"/>
      <c r="F154" s="243" t="s">
        <v>741</v>
      </c>
      <c r="G154" s="41"/>
      <c r="H154" s="41"/>
      <c r="I154" s="238"/>
      <c r="J154" s="238"/>
      <c r="K154" s="41"/>
      <c r="L154" s="41"/>
      <c r="M154" s="45"/>
      <c r="N154" s="239"/>
      <c r="O154" s="240"/>
      <c r="P154" s="92"/>
      <c r="Q154" s="92"/>
      <c r="R154" s="92"/>
      <c r="S154" s="92"/>
      <c r="T154" s="92"/>
      <c r="U154" s="92"/>
      <c r="V154" s="92"/>
      <c r="W154" s="92"/>
      <c r="X154" s="93"/>
      <c r="Y154" s="39"/>
      <c r="Z154" s="39"/>
      <c r="AA154" s="39"/>
      <c r="AB154" s="39"/>
      <c r="AC154" s="39"/>
      <c r="AD154" s="39"/>
      <c r="AE154" s="39"/>
      <c r="AT154" s="18" t="s">
        <v>151</v>
      </c>
      <c r="AU154" s="18" t="s">
        <v>87</v>
      </c>
    </row>
    <row r="155" spans="1:47" s="2" customFormat="1" ht="12">
      <c r="A155" s="39"/>
      <c r="B155" s="40"/>
      <c r="C155" s="41"/>
      <c r="D155" s="236" t="s">
        <v>153</v>
      </c>
      <c r="E155" s="41"/>
      <c r="F155" s="243" t="s">
        <v>742</v>
      </c>
      <c r="G155" s="41"/>
      <c r="H155" s="41"/>
      <c r="I155" s="238"/>
      <c r="J155" s="238"/>
      <c r="K155" s="41"/>
      <c r="L155" s="41"/>
      <c r="M155" s="45"/>
      <c r="N155" s="239"/>
      <c r="O155" s="240"/>
      <c r="P155" s="92"/>
      <c r="Q155" s="92"/>
      <c r="R155" s="92"/>
      <c r="S155" s="92"/>
      <c r="T155" s="92"/>
      <c r="U155" s="92"/>
      <c r="V155" s="92"/>
      <c r="W155" s="92"/>
      <c r="X155" s="93"/>
      <c r="Y155" s="39"/>
      <c r="Z155" s="39"/>
      <c r="AA155" s="39"/>
      <c r="AB155" s="39"/>
      <c r="AC155" s="39"/>
      <c r="AD155" s="39"/>
      <c r="AE155" s="39"/>
      <c r="AT155" s="18" t="s">
        <v>153</v>
      </c>
      <c r="AU155" s="18" t="s">
        <v>87</v>
      </c>
    </row>
    <row r="156" spans="1:51" s="13" customFormat="1" ht="12">
      <c r="A156" s="13"/>
      <c r="B156" s="244"/>
      <c r="C156" s="245"/>
      <c r="D156" s="236" t="s">
        <v>256</v>
      </c>
      <c r="E156" s="246" t="s">
        <v>1</v>
      </c>
      <c r="F156" s="247" t="s">
        <v>743</v>
      </c>
      <c r="G156" s="245"/>
      <c r="H156" s="248">
        <v>756</v>
      </c>
      <c r="I156" s="249"/>
      <c r="J156" s="249"/>
      <c r="K156" s="245"/>
      <c r="L156" s="245"/>
      <c r="M156" s="250"/>
      <c r="N156" s="251"/>
      <c r="O156" s="252"/>
      <c r="P156" s="252"/>
      <c r="Q156" s="252"/>
      <c r="R156" s="252"/>
      <c r="S156" s="252"/>
      <c r="T156" s="252"/>
      <c r="U156" s="252"/>
      <c r="V156" s="252"/>
      <c r="W156" s="252"/>
      <c r="X156" s="253"/>
      <c r="Y156" s="13"/>
      <c r="Z156" s="13"/>
      <c r="AA156" s="13"/>
      <c r="AB156" s="13"/>
      <c r="AC156" s="13"/>
      <c r="AD156" s="13"/>
      <c r="AE156" s="13"/>
      <c r="AT156" s="254" t="s">
        <v>256</v>
      </c>
      <c r="AU156" s="254" t="s">
        <v>87</v>
      </c>
      <c r="AV156" s="13" t="s">
        <v>87</v>
      </c>
      <c r="AW156" s="13" t="s">
        <v>5</v>
      </c>
      <c r="AX156" s="13" t="s">
        <v>85</v>
      </c>
      <c r="AY156" s="254" t="s">
        <v>138</v>
      </c>
    </row>
    <row r="157" spans="1:65" s="2" customFormat="1" ht="16.5" customHeight="1">
      <c r="A157" s="39"/>
      <c r="B157" s="40"/>
      <c r="C157" s="255" t="s">
        <v>200</v>
      </c>
      <c r="D157" s="255" t="s">
        <v>337</v>
      </c>
      <c r="E157" s="256" t="s">
        <v>744</v>
      </c>
      <c r="F157" s="257" t="s">
        <v>745</v>
      </c>
      <c r="G157" s="258" t="s">
        <v>746</v>
      </c>
      <c r="H157" s="259">
        <v>3</v>
      </c>
      <c r="I157" s="260"/>
      <c r="J157" s="261"/>
      <c r="K157" s="262">
        <f>ROUND(P157*H157,2)</f>
        <v>0</v>
      </c>
      <c r="L157" s="257" t="s">
        <v>1</v>
      </c>
      <c r="M157" s="263"/>
      <c r="N157" s="264" t="s">
        <v>1</v>
      </c>
      <c r="O157" s="230" t="s">
        <v>40</v>
      </c>
      <c r="P157" s="231">
        <f>I157+J157</f>
        <v>0</v>
      </c>
      <c r="Q157" s="231">
        <f>ROUND(I157*H157,2)</f>
        <v>0</v>
      </c>
      <c r="R157" s="231">
        <f>ROUND(J157*H157,2)</f>
        <v>0</v>
      </c>
      <c r="S157" s="92"/>
      <c r="T157" s="232">
        <f>S157*H157</f>
        <v>0</v>
      </c>
      <c r="U157" s="232">
        <v>0</v>
      </c>
      <c r="V157" s="232">
        <f>U157*H157</f>
        <v>0</v>
      </c>
      <c r="W157" s="232">
        <v>0</v>
      </c>
      <c r="X157" s="233">
        <f>W157*H157</f>
        <v>0</v>
      </c>
      <c r="Y157" s="39"/>
      <c r="Z157" s="39"/>
      <c r="AA157" s="39"/>
      <c r="AB157" s="39"/>
      <c r="AC157" s="39"/>
      <c r="AD157" s="39"/>
      <c r="AE157" s="39"/>
      <c r="AR157" s="234" t="s">
        <v>194</v>
      </c>
      <c r="AT157" s="234" t="s">
        <v>337</v>
      </c>
      <c r="AU157" s="234" t="s">
        <v>87</v>
      </c>
      <c r="AY157" s="18" t="s">
        <v>138</v>
      </c>
      <c r="BE157" s="235">
        <f>IF(O157="základní",K157,0)</f>
        <v>0</v>
      </c>
      <c r="BF157" s="235">
        <f>IF(O157="snížená",K157,0)</f>
        <v>0</v>
      </c>
      <c r="BG157" s="235">
        <f>IF(O157="zákl. přenesená",K157,0)</f>
        <v>0</v>
      </c>
      <c r="BH157" s="235">
        <f>IF(O157="sníž. přenesená",K157,0)</f>
        <v>0</v>
      </c>
      <c r="BI157" s="235">
        <f>IF(O157="nulová",K157,0)</f>
        <v>0</v>
      </c>
      <c r="BJ157" s="18" t="s">
        <v>85</v>
      </c>
      <c r="BK157" s="235">
        <f>ROUND(P157*H157,2)</f>
        <v>0</v>
      </c>
      <c r="BL157" s="18" t="s">
        <v>145</v>
      </c>
      <c r="BM157" s="234" t="s">
        <v>747</v>
      </c>
    </row>
    <row r="158" spans="1:47" s="2" customFormat="1" ht="12">
      <c r="A158" s="39"/>
      <c r="B158" s="40"/>
      <c r="C158" s="41"/>
      <c r="D158" s="236" t="s">
        <v>147</v>
      </c>
      <c r="E158" s="41"/>
      <c r="F158" s="237" t="s">
        <v>745</v>
      </c>
      <c r="G158" s="41"/>
      <c r="H158" s="41"/>
      <c r="I158" s="238"/>
      <c r="J158" s="238"/>
      <c r="K158" s="41"/>
      <c r="L158" s="41"/>
      <c r="M158" s="45"/>
      <c r="N158" s="239"/>
      <c r="O158" s="240"/>
      <c r="P158" s="92"/>
      <c r="Q158" s="92"/>
      <c r="R158" s="92"/>
      <c r="S158" s="92"/>
      <c r="T158" s="92"/>
      <c r="U158" s="92"/>
      <c r="V158" s="92"/>
      <c r="W158" s="92"/>
      <c r="X158" s="93"/>
      <c r="Y158" s="39"/>
      <c r="Z158" s="39"/>
      <c r="AA158" s="39"/>
      <c r="AB158" s="39"/>
      <c r="AC158" s="39"/>
      <c r="AD158" s="39"/>
      <c r="AE158" s="39"/>
      <c r="AT158" s="18" t="s">
        <v>147</v>
      </c>
      <c r="AU158" s="18" t="s">
        <v>87</v>
      </c>
    </row>
    <row r="159" spans="1:47" s="2" customFormat="1" ht="12">
      <c r="A159" s="39"/>
      <c r="B159" s="40"/>
      <c r="C159" s="41"/>
      <c r="D159" s="236" t="s">
        <v>153</v>
      </c>
      <c r="E159" s="41"/>
      <c r="F159" s="243" t="s">
        <v>748</v>
      </c>
      <c r="G159" s="41"/>
      <c r="H159" s="41"/>
      <c r="I159" s="238"/>
      <c r="J159" s="238"/>
      <c r="K159" s="41"/>
      <c r="L159" s="41"/>
      <c r="M159" s="45"/>
      <c r="N159" s="265"/>
      <c r="O159" s="266"/>
      <c r="P159" s="267"/>
      <c r="Q159" s="267"/>
      <c r="R159" s="267"/>
      <c r="S159" s="267"/>
      <c r="T159" s="267"/>
      <c r="U159" s="267"/>
      <c r="V159" s="267"/>
      <c r="W159" s="267"/>
      <c r="X159" s="268"/>
      <c r="Y159" s="39"/>
      <c r="Z159" s="39"/>
      <c r="AA159" s="39"/>
      <c r="AB159" s="39"/>
      <c r="AC159" s="39"/>
      <c r="AD159" s="39"/>
      <c r="AE159" s="39"/>
      <c r="AT159" s="18" t="s">
        <v>153</v>
      </c>
      <c r="AU159" s="18" t="s">
        <v>87</v>
      </c>
    </row>
    <row r="160" spans="1:31" s="2" customFormat="1" ht="6.95" customHeight="1">
      <c r="A160" s="39"/>
      <c r="B160" s="67"/>
      <c r="C160" s="68"/>
      <c r="D160" s="68"/>
      <c r="E160" s="68"/>
      <c r="F160" s="68"/>
      <c r="G160" s="68"/>
      <c r="H160" s="68"/>
      <c r="I160" s="68"/>
      <c r="J160" s="68"/>
      <c r="K160" s="68"/>
      <c r="L160" s="68"/>
      <c r="M160" s="45"/>
      <c r="N160" s="39"/>
      <c r="P160" s="39"/>
      <c r="Q160" s="39"/>
      <c r="R160" s="39"/>
      <c r="S160" s="39"/>
      <c r="T160" s="39"/>
      <c r="U160" s="39"/>
      <c r="V160" s="39"/>
      <c r="W160" s="39"/>
      <c r="X160" s="39"/>
      <c r="Y160" s="39"/>
      <c r="Z160" s="39"/>
      <c r="AA160" s="39"/>
      <c r="AB160" s="39"/>
      <c r="AC160" s="39"/>
      <c r="AD160" s="39"/>
      <c r="AE160" s="39"/>
    </row>
  </sheetData>
  <sheetProtection password="CC35" sheet="1" objects="1" scenarios="1" formatColumns="0" formatRows="0" autoFilter="0"/>
  <autoFilter ref="C118:L159"/>
  <mergeCells count="9">
    <mergeCell ref="E7:H7"/>
    <mergeCell ref="E9:H9"/>
    <mergeCell ref="E18:H18"/>
    <mergeCell ref="E27:H27"/>
    <mergeCell ref="E85:H85"/>
    <mergeCell ref="E87:H87"/>
    <mergeCell ref="E109:H109"/>
    <mergeCell ref="E111:H111"/>
    <mergeCell ref="M2:Z2"/>
  </mergeCells>
  <hyperlinks>
    <hyperlink ref="F124" r:id="rId1" display="https://podminky.urs.cz/item/CS_URS_2022_01/564851111"/>
    <hyperlink ref="F133" r:id="rId2" display="https://podminky.urs.cz/item/CS_URS_2022_01/913111211"/>
    <hyperlink ref="F138" r:id="rId3" display="https://podminky.urs.cz/item/CS_URS_2022_01/913121111"/>
    <hyperlink ref="F143" r:id="rId4" display="https://podminky.urs.cz/item/CS_URS_2022_01/913121211"/>
    <hyperlink ref="F149" r:id="rId5" display="https://podminky.urs.cz/item/CS_URS_2022_01/913321111"/>
    <hyperlink ref="F153" r:id="rId6" display="https://podminky.urs.cz/item/CS_URS_2022_01/9133212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
</worksheet>
</file>

<file path=xl/worksheets/sheet4.xml><?xml version="1.0" encoding="utf-8"?>
<worksheet xmlns="http://schemas.openxmlformats.org/spreadsheetml/2006/main" xmlns:r="http://schemas.openxmlformats.org/officeDocument/2006/relationships">
  <sheetPr>
    <pageSetUpPr fitToPage="1"/>
  </sheetPr>
  <dimension ref="A2:BM7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93</v>
      </c>
    </row>
    <row r="3" spans="2:46" s="1" customFormat="1" ht="6.95" customHeight="1">
      <c r="B3" s="138"/>
      <c r="C3" s="139"/>
      <c r="D3" s="139"/>
      <c r="E3" s="139"/>
      <c r="F3" s="139"/>
      <c r="G3" s="139"/>
      <c r="H3" s="139"/>
      <c r="I3" s="139"/>
      <c r="J3" s="139"/>
      <c r="K3" s="139"/>
      <c r="L3" s="139"/>
      <c r="M3" s="21"/>
      <c r="AT3" s="18" t="s">
        <v>87</v>
      </c>
    </row>
    <row r="4" spans="2:46" s="1" customFormat="1" ht="24.95" customHeight="1">
      <c r="B4" s="21"/>
      <c r="D4" s="140" t="s">
        <v>100</v>
      </c>
      <c r="M4" s="21"/>
      <c r="N4" s="141" t="s">
        <v>11</v>
      </c>
      <c r="AT4" s="18" t="s">
        <v>4</v>
      </c>
    </row>
    <row r="5" spans="2:13" s="1" customFormat="1" ht="6.95" customHeight="1">
      <c r="B5" s="21"/>
      <c r="M5" s="21"/>
    </row>
    <row r="6" spans="2:13" s="1" customFormat="1" ht="12" customHeight="1">
      <c r="B6" s="21"/>
      <c r="D6" s="142" t="s">
        <v>17</v>
      </c>
      <c r="M6" s="21"/>
    </row>
    <row r="7" spans="2:13" s="1" customFormat="1" ht="26.25" customHeight="1">
      <c r="B7" s="21"/>
      <c r="E7" s="143" t="str">
        <f>'Rekapitulace stavby'!K6</f>
        <v>Chodník v ulici Na Stráni, p.p.č., 476/1 k.ú.Tachov - aktualizace 2022</v>
      </c>
      <c r="F7" s="142"/>
      <c r="G7" s="142"/>
      <c r="H7" s="142"/>
      <c r="M7" s="21"/>
    </row>
    <row r="8" spans="1:31" s="2" customFormat="1" ht="12" customHeight="1">
      <c r="A8" s="39"/>
      <c r="B8" s="45"/>
      <c r="C8" s="39"/>
      <c r="D8" s="142" t="s">
        <v>101</v>
      </c>
      <c r="E8" s="39"/>
      <c r="F8" s="39"/>
      <c r="G8" s="39"/>
      <c r="H8" s="39"/>
      <c r="I8" s="39"/>
      <c r="J8" s="39"/>
      <c r="K8" s="39"/>
      <c r="L8" s="39"/>
      <c r="M8" s="64"/>
      <c r="S8" s="39"/>
      <c r="T8" s="39"/>
      <c r="U8" s="39"/>
      <c r="V8" s="39"/>
      <c r="W8" s="39"/>
      <c r="X8" s="39"/>
      <c r="Y8" s="39"/>
      <c r="Z8" s="39"/>
      <c r="AA8" s="39"/>
      <c r="AB8" s="39"/>
      <c r="AC8" s="39"/>
      <c r="AD8" s="39"/>
      <c r="AE8" s="39"/>
    </row>
    <row r="9" spans="1:31" s="2" customFormat="1" ht="16.5" customHeight="1">
      <c r="A9" s="39"/>
      <c r="B9" s="45"/>
      <c r="C9" s="39"/>
      <c r="D9" s="39"/>
      <c r="E9" s="144" t="s">
        <v>749</v>
      </c>
      <c r="F9" s="39"/>
      <c r="G9" s="39"/>
      <c r="H9" s="39"/>
      <c r="I9" s="39"/>
      <c r="J9" s="39"/>
      <c r="K9" s="39"/>
      <c r="L9" s="39"/>
      <c r="M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64"/>
      <c r="S10" s="39"/>
      <c r="T10" s="39"/>
      <c r="U10" s="39"/>
      <c r="V10" s="39"/>
      <c r="W10" s="39"/>
      <c r="X10" s="39"/>
      <c r="Y10" s="39"/>
      <c r="Z10" s="39"/>
      <c r="AA10" s="39"/>
      <c r="AB10" s="39"/>
      <c r="AC10" s="39"/>
      <c r="AD10" s="39"/>
      <c r="AE10" s="39"/>
    </row>
    <row r="11" spans="1:31" s="2" customFormat="1" ht="12" customHeight="1">
      <c r="A11" s="39"/>
      <c r="B11" s="45"/>
      <c r="C11" s="39"/>
      <c r="D11" s="142" t="s">
        <v>19</v>
      </c>
      <c r="E11" s="39"/>
      <c r="F11" s="145" t="s">
        <v>1</v>
      </c>
      <c r="G11" s="39"/>
      <c r="H11" s="39"/>
      <c r="I11" s="142" t="s">
        <v>20</v>
      </c>
      <c r="J11" s="145" t="s">
        <v>1</v>
      </c>
      <c r="K11" s="39"/>
      <c r="L11" s="39"/>
      <c r="M11" s="64"/>
      <c r="S11" s="39"/>
      <c r="T11" s="39"/>
      <c r="U11" s="39"/>
      <c r="V11" s="39"/>
      <c r="W11" s="39"/>
      <c r="X11" s="39"/>
      <c r="Y11" s="39"/>
      <c r="Z11" s="39"/>
      <c r="AA11" s="39"/>
      <c r="AB11" s="39"/>
      <c r="AC11" s="39"/>
      <c r="AD11" s="39"/>
      <c r="AE11" s="39"/>
    </row>
    <row r="12" spans="1:31" s="2" customFormat="1" ht="12" customHeight="1">
      <c r="A12" s="39"/>
      <c r="B12" s="45"/>
      <c r="C12" s="39"/>
      <c r="D12" s="142" t="s">
        <v>21</v>
      </c>
      <c r="E12" s="39"/>
      <c r="F12" s="145" t="s">
        <v>750</v>
      </c>
      <c r="G12" s="39"/>
      <c r="H12" s="39"/>
      <c r="I12" s="142" t="s">
        <v>22</v>
      </c>
      <c r="J12" s="146" t="str">
        <f>'Rekapitulace stavby'!AN8</f>
        <v>11. 1. 2022</v>
      </c>
      <c r="K12" s="39"/>
      <c r="L12" s="39"/>
      <c r="M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64"/>
      <c r="S13" s="39"/>
      <c r="T13" s="39"/>
      <c r="U13" s="39"/>
      <c r="V13" s="39"/>
      <c r="W13" s="39"/>
      <c r="X13" s="39"/>
      <c r="Y13" s="39"/>
      <c r="Z13" s="39"/>
      <c r="AA13" s="39"/>
      <c r="AB13" s="39"/>
      <c r="AC13" s="39"/>
      <c r="AD13" s="39"/>
      <c r="AE13" s="39"/>
    </row>
    <row r="14" spans="1:31" s="2" customFormat="1" ht="12" customHeight="1">
      <c r="A14" s="39"/>
      <c r="B14" s="45"/>
      <c r="C14" s="39"/>
      <c r="D14" s="142" t="s">
        <v>24</v>
      </c>
      <c r="E14" s="39"/>
      <c r="F14" s="39"/>
      <c r="G14" s="39"/>
      <c r="H14" s="39"/>
      <c r="I14" s="142" t="s">
        <v>25</v>
      </c>
      <c r="J14" s="145" t="s">
        <v>751</v>
      </c>
      <c r="K14" s="39"/>
      <c r="L14" s="39"/>
      <c r="M14" s="64"/>
      <c r="S14" s="39"/>
      <c r="T14" s="39"/>
      <c r="U14" s="39"/>
      <c r="V14" s="39"/>
      <c r="W14" s="39"/>
      <c r="X14" s="39"/>
      <c r="Y14" s="39"/>
      <c r="Z14" s="39"/>
      <c r="AA14" s="39"/>
      <c r="AB14" s="39"/>
      <c r="AC14" s="39"/>
      <c r="AD14" s="39"/>
      <c r="AE14" s="39"/>
    </row>
    <row r="15" spans="1:31" s="2" customFormat="1" ht="18" customHeight="1">
      <c r="A15" s="39"/>
      <c r="B15" s="45"/>
      <c r="C15" s="39"/>
      <c r="D15" s="39"/>
      <c r="E15" s="145" t="s">
        <v>752</v>
      </c>
      <c r="F15" s="39"/>
      <c r="G15" s="39"/>
      <c r="H15" s="39"/>
      <c r="I15" s="142" t="s">
        <v>27</v>
      </c>
      <c r="J15" s="145" t="s">
        <v>753</v>
      </c>
      <c r="K15" s="39"/>
      <c r="L15" s="39"/>
      <c r="M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64"/>
      <c r="S16" s="39"/>
      <c r="T16" s="39"/>
      <c r="U16" s="39"/>
      <c r="V16" s="39"/>
      <c r="W16" s="39"/>
      <c r="X16" s="39"/>
      <c r="Y16" s="39"/>
      <c r="Z16" s="39"/>
      <c r="AA16" s="39"/>
      <c r="AB16" s="39"/>
      <c r="AC16" s="39"/>
      <c r="AD16" s="39"/>
      <c r="AE16" s="39"/>
    </row>
    <row r="17" spans="1:31" s="2" customFormat="1" ht="12" customHeight="1">
      <c r="A17" s="39"/>
      <c r="B17" s="45"/>
      <c r="C17" s="39"/>
      <c r="D17" s="142" t="s">
        <v>28</v>
      </c>
      <c r="E17" s="39"/>
      <c r="F17" s="39"/>
      <c r="G17" s="39"/>
      <c r="H17" s="39"/>
      <c r="I17" s="142" t="s">
        <v>25</v>
      </c>
      <c r="J17" s="34" t="str">
        <f>'Rekapitulace stavby'!AN13</f>
        <v>Vyplň údaj</v>
      </c>
      <c r="K17" s="39"/>
      <c r="L17" s="39"/>
      <c r="M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5"/>
      <c r="G18" s="145"/>
      <c r="H18" s="145"/>
      <c r="I18" s="142" t="s">
        <v>27</v>
      </c>
      <c r="J18" s="34" t="str">
        <f>'Rekapitulace stavby'!AN14</f>
        <v>Vyplň údaj</v>
      </c>
      <c r="K18" s="39"/>
      <c r="L18" s="39"/>
      <c r="M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64"/>
      <c r="S19" s="39"/>
      <c r="T19" s="39"/>
      <c r="U19" s="39"/>
      <c r="V19" s="39"/>
      <c r="W19" s="39"/>
      <c r="X19" s="39"/>
      <c r="Y19" s="39"/>
      <c r="Z19" s="39"/>
      <c r="AA19" s="39"/>
      <c r="AB19" s="39"/>
      <c r="AC19" s="39"/>
      <c r="AD19" s="39"/>
      <c r="AE19" s="39"/>
    </row>
    <row r="20" spans="1:31" s="2" customFormat="1" ht="12" customHeight="1">
      <c r="A20" s="39"/>
      <c r="B20" s="45"/>
      <c r="C20" s="39"/>
      <c r="D20" s="142" t="s">
        <v>30</v>
      </c>
      <c r="E20" s="39"/>
      <c r="F20" s="39"/>
      <c r="G20" s="39"/>
      <c r="H20" s="39"/>
      <c r="I20" s="142" t="s">
        <v>25</v>
      </c>
      <c r="J20" s="145" t="s">
        <v>754</v>
      </c>
      <c r="K20" s="39"/>
      <c r="L20" s="39"/>
      <c r="M20" s="64"/>
      <c r="S20" s="39"/>
      <c r="T20" s="39"/>
      <c r="U20" s="39"/>
      <c r="V20" s="39"/>
      <c r="W20" s="39"/>
      <c r="X20" s="39"/>
      <c r="Y20" s="39"/>
      <c r="Z20" s="39"/>
      <c r="AA20" s="39"/>
      <c r="AB20" s="39"/>
      <c r="AC20" s="39"/>
      <c r="AD20" s="39"/>
      <c r="AE20" s="39"/>
    </row>
    <row r="21" spans="1:31" s="2" customFormat="1" ht="18" customHeight="1">
      <c r="A21" s="39"/>
      <c r="B21" s="45"/>
      <c r="C21" s="39"/>
      <c r="D21" s="39"/>
      <c r="E21" s="145" t="s">
        <v>755</v>
      </c>
      <c r="F21" s="39"/>
      <c r="G21" s="39"/>
      <c r="H21" s="39"/>
      <c r="I21" s="142" t="s">
        <v>27</v>
      </c>
      <c r="J21" s="145" t="s">
        <v>756</v>
      </c>
      <c r="K21" s="39"/>
      <c r="L21" s="39"/>
      <c r="M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64"/>
      <c r="S22" s="39"/>
      <c r="T22" s="39"/>
      <c r="U22" s="39"/>
      <c r="V22" s="39"/>
      <c r="W22" s="39"/>
      <c r="X22" s="39"/>
      <c r="Y22" s="39"/>
      <c r="Z22" s="39"/>
      <c r="AA22" s="39"/>
      <c r="AB22" s="39"/>
      <c r="AC22" s="39"/>
      <c r="AD22" s="39"/>
      <c r="AE22" s="39"/>
    </row>
    <row r="23" spans="1:31" s="2" customFormat="1" ht="12" customHeight="1">
      <c r="A23" s="39"/>
      <c r="B23" s="45"/>
      <c r="C23" s="39"/>
      <c r="D23" s="142" t="s">
        <v>32</v>
      </c>
      <c r="E23" s="39"/>
      <c r="F23" s="39"/>
      <c r="G23" s="39"/>
      <c r="H23" s="39"/>
      <c r="I23" s="142" t="s">
        <v>25</v>
      </c>
      <c r="J23" s="145" t="str">
        <f>IF('Rekapitulace stavby'!AN19="","",'Rekapitulace stavby'!AN19)</f>
        <v/>
      </c>
      <c r="K23" s="39"/>
      <c r="L23" s="39"/>
      <c r="M23" s="64"/>
      <c r="S23" s="39"/>
      <c r="T23" s="39"/>
      <c r="U23" s="39"/>
      <c r="V23" s="39"/>
      <c r="W23" s="39"/>
      <c r="X23" s="39"/>
      <c r="Y23" s="39"/>
      <c r="Z23" s="39"/>
      <c r="AA23" s="39"/>
      <c r="AB23" s="39"/>
      <c r="AC23" s="39"/>
      <c r="AD23" s="39"/>
      <c r="AE23" s="39"/>
    </row>
    <row r="24" spans="1:31" s="2" customFormat="1" ht="18" customHeight="1">
      <c r="A24" s="39"/>
      <c r="B24" s="45"/>
      <c r="C24" s="39"/>
      <c r="D24" s="39"/>
      <c r="E24" s="145" t="str">
        <f>IF('Rekapitulace stavby'!E20="","",'Rekapitulace stavby'!E20)</f>
        <v>D PROJEKT PLZEŇ Nedvěd s.r.o.</v>
      </c>
      <c r="F24" s="39"/>
      <c r="G24" s="39"/>
      <c r="H24" s="39"/>
      <c r="I24" s="142" t="s">
        <v>27</v>
      </c>
      <c r="J24" s="145" t="str">
        <f>IF('Rekapitulace stavby'!AN20="","",'Rekapitulace stavby'!AN20)</f>
        <v/>
      </c>
      <c r="K24" s="39"/>
      <c r="L24" s="39"/>
      <c r="M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64"/>
      <c r="S25" s="39"/>
      <c r="T25" s="39"/>
      <c r="U25" s="39"/>
      <c r="V25" s="39"/>
      <c r="W25" s="39"/>
      <c r="X25" s="39"/>
      <c r="Y25" s="39"/>
      <c r="Z25" s="39"/>
      <c r="AA25" s="39"/>
      <c r="AB25" s="39"/>
      <c r="AC25" s="39"/>
      <c r="AD25" s="39"/>
      <c r="AE25" s="39"/>
    </row>
    <row r="26" spans="1:31" s="2" customFormat="1" ht="12" customHeight="1">
      <c r="A26" s="39"/>
      <c r="B26" s="45"/>
      <c r="C26" s="39"/>
      <c r="D26" s="142" t="s">
        <v>34</v>
      </c>
      <c r="E26" s="39"/>
      <c r="F26" s="39"/>
      <c r="G26" s="39"/>
      <c r="H26" s="39"/>
      <c r="I26" s="39"/>
      <c r="J26" s="39"/>
      <c r="K26" s="39"/>
      <c r="L26" s="39"/>
      <c r="M26" s="64"/>
      <c r="S26" s="39"/>
      <c r="T26" s="39"/>
      <c r="U26" s="39"/>
      <c r="V26" s="39"/>
      <c r="W26" s="39"/>
      <c r="X26" s="39"/>
      <c r="Y26" s="39"/>
      <c r="Z26" s="39"/>
      <c r="AA26" s="39"/>
      <c r="AB26" s="39"/>
      <c r="AC26" s="39"/>
      <c r="AD26" s="39"/>
      <c r="AE26" s="39"/>
    </row>
    <row r="27" spans="1:31" s="8" customFormat="1" ht="71.25" customHeight="1">
      <c r="A27" s="147"/>
      <c r="B27" s="148"/>
      <c r="C27" s="147"/>
      <c r="D27" s="147"/>
      <c r="E27" s="149" t="s">
        <v>757</v>
      </c>
      <c r="F27" s="149"/>
      <c r="G27" s="149"/>
      <c r="H27" s="149"/>
      <c r="I27" s="147"/>
      <c r="J27" s="147"/>
      <c r="K27" s="147"/>
      <c r="L27" s="147"/>
      <c r="M27" s="150"/>
      <c r="S27" s="147"/>
      <c r="T27" s="147"/>
      <c r="U27" s="147"/>
      <c r="V27" s="147"/>
      <c r="W27" s="147"/>
      <c r="X27" s="147"/>
      <c r="Y27" s="147"/>
      <c r="Z27" s="147"/>
      <c r="AA27" s="147"/>
      <c r="AB27" s="147"/>
      <c r="AC27" s="147"/>
      <c r="AD27" s="147"/>
      <c r="AE27" s="147"/>
    </row>
    <row r="28" spans="1:31" s="2" customFormat="1" ht="6.95" customHeight="1">
      <c r="A28" s="39"/>
      <c r="B28" s="45"/>
      <c r="C28" s="39"/>
      <c r="D28" s="39"/>
      <c r="E28" s="39"/>
      <c r="F28" s="39"/>
      <c r="G28" s="39"/>
      <c r="H28" s="39"/>
      <c r="I28" s="39"/>
      <c r="J28" s="39"/>
      <c r="K28" s="39"/>
      <c r="L28" s="39"/>
      <c r="M28" s="64"/>
      <c r="S28" s="39"/>
      <c r="T28" s="39"/>
      <c r="U28" s="39"/>
      <c r="V28" s="39"/>
      <c r="W28" s="39"/>
      <c r="X28" s="39"/>
      <c r="Y28" s="39"/>
      <c r="Z28" s="39"/>
      <c r="AA28" s="39"/>
      <c r="AB28" s="39"/>
      <c r="AC28" s="39"/>
      <c r="AD28" s="39"/>
      <c r="AE28" s="39"/>
    </row>
    <row r="29" spans="1:31" s="2" customFormat="1" ht="6.95" customHeight="1">
      <c r="A29" s="39"/>
      <c r="B29" s="45"/>
      <c r="C29" s="39"/>
      <c r="D29" s="151"/>
      <c r="E29" s="151"/>
      <c r="F29" s="151"/>
      <c r="G29" s="151"/>
      <c r="H29" s="151"/>
      <c r="I29" s="151"/>
      <c r="J29" s="151"/>
      <c r="K29" s="151"/>
      <c r="L29" s="151"/>
      <c r="M29" s="64"/>
      <c r="S29" s="39"/>
      <c r="T29" s="39"/>
      <c r="U29" s="39"/>
      <c r="V29" s="39"/>
      <c r="W29" s="39"/>
      <c r="X29" s="39"/>
      <c r="Y29" s="39"/>
      <c r="Z29" s="39"/>
      <c r="AA29" s="39"/>
      <c r="AB29" s="39"/>
      <c r="AC29" s="39"/>
      <c r="AD29" s="39"/>
      <c r="AE29" s="39"/>
    </row>
    <row r="30" spans="1:31" s="2" customFormat="1" ht="12">
      <c r="A30" s="39"/>
      <c r="B30" s="45"/>
      <c r="C30" s="39"/>
      <c r="D30" s="39"/>
      <c r="E30" s="142" t="s">
        <v>103</v>
      </c>
      <c r="F30" s="39"/>
      <c r="G30" s="39"/>
      <c r="H30" s="39"/>
      <c r="I30" s="39"/>
      <c r="J30" s="39"/>
      <c r="K30" s="152">
        <f>I96</f>
        <v>0</v>
      </c>
      <c r="L30" s="39"/>
      <c r="M30" s="64"/>
      <c r="S30" s="39"/>
      <c r="T30" s="39"/>
      <c r="U30" s="39"/>
      <c r="V30" s="39"/>
      <c r="W30" s="39"/>
      <c r="X30" s="39"/>
      <c r="Y30" s="39"/>
      <c r="Z30" s="39"/>
      <c r="AA30" s="39"/>
      <c r="AB30" s="39"/>
      <c r="AC30" s="39"/>
      <c r="AD30" s="39"/>
      <c r="AE30" s="39"/>
    </row>
    <row r="31" spans="1:31" s="2" customFormat="1" ht="12">
      <c r="A31" s="39"/>
      <c r="B31" s="45"/>
      <c r="C31" s="39"/>
      <c r="D31" s="39"/>
      <c r="E31" s="142" t="s">
        <v>104</v>
      </c>
      <c r="F31" s="39"/>
      <c r="G31" s="39"/>
      <c r="H31" s="39"/>
      <c r="I31" s="39"/>
      <c r="J31" s="39"/>
      <c r="K31" s="152">
        <f>J96</f>
        <v>0</v>
      </c>
      <c r="L31" s="39"/>
      <c r="M31" s="64"/>
      <c r="S31" s="39"/>
      <c r="T31" s="39"/>
      <c r="U31" s="39"/>
      <c r="V31" s="39"/>
      <c r="W31" s="39"/>
      <c r="X31" s="39"/>
      <c r="Y31" s="39"/>
      <c r="Z31" s="39"/>
      <c r="AA31" s="39"/>
      <c r="AB31" s="39"/>
      <c r="AC31" s="39"/>
      <c r="AD31" s="39"/>
      <c r="AE31" s="39"/>
    </row>
    <row r="32" spans="1:31" s="2" customFormat="1" ht="25.4" customHeight="1">
      <c r="A32" s="39"/>
      <c r="B32" s="45"/>
      <c r="C32" s="39"/>
      <c r="D32" s="153" t="s">
        <v>35</v>
      </c>
      <c r="E32" s="39"/>
      <c r="F32" s="39"/>
      <c r="G32" s="39"/>
      <c r="H32" s="39"/>
      <c r="I32" s="39"/>
      <c r="J32" s="39"/>
      <c r="K32" s="154">
        <f>ROUND(K131,2)</f>
        <v>0</v>
      </c>
      <c r="L32" s="39"/>
      <c r="M32" s="64"/>
      <c r="S32" s="39"/>
      <c r="T32" s="39"/>
      <c r="U32" s="39"/>
      <c r="V32" s="39"/>
      <c r="W32" s="39"/>
      <c r="X32" s="39"/>
      <c r="Y32" s="39"/>
      <c r="Z32" s="39"/>
      <c r="AA32" s="39"/>
      <c r="AB32" s="39"/>
      <c r="AC32" s="39"/>
      <c r="AD32" s="39"/>
      <c r="AE32" s="39"/>
    </row>
    <row r="33" spans="1:31" s="2" customFormat="1" ht="6.95" customHeight="1">
      <c r="A33" s="39"/>
      <c r="B33" s="45"/>
      <c r="C33" s="39"/>
      <c r="D33" s="151"/>
      <c r="E33" s="151"/>
      <c r="F33" s="151"/>
      <c r="G33" s="151"/>
      <c r="H33" s="151"/>
      <c r="I33" s="151"/>
      <c r="J33" s="151"/>
      <c r="K33" s="151"/>
      <c r="L33" s="151"/>
      <c r="M33" s="64"/>
      <c r="S33" s="39"/>
      <c r="T33" s="39"/>
      <c r="U33" s="39"/>
      <c r="V33" s="39"/>
      <c r="W33" s="39"/>
      <c r="X33" s="39"/>
      <c r="Y33" s="39"/>
      <c r="Z33" s="39"/>
      <c r="AA33" s="39"/>
      <c r="AB33" s="39"/>
      <c r="AC33" s="39"/>
      <c r="AD33" s="39"/>
      <c r="AE33" s="39"/>
    </row>
    <row r="34" spans="1:31" s="2" customFormat="1" ht="14.4" customHeight="1">
      <c r="A34" s="39"/>
      <c r="B34" s="45"/>
      <c r="C34" s="39"/>
      <c r="D34" s="39"/>
      <c r="E34" s="39"/>
      <c r="F34" s="155" t="s">
        <v>37</v>
      </c>
      <c r="G34" s="39"/>
      <c r="H34" s="39"/>
      <c r="I34" s="155" t="s">
        <v>36</v>
      </c>
      <c r="J34" s="39"/>
      <c r="K34" s="155" t="s">
        <v>38</v>
      </c>
      <c r="L34" s="39"/>
      <c r="M34" s="64"/>
      <c r="S34" s="39"/>
      <c r="T34" s="39"/>
      <c r="U34" s="39"/>
      <c r="V34" s="39"/>
      <c r="W34" s="39"/>
      <c r="X34" s="39"/>
      <c r="Y34" s="39"/>
      <c r="Z34" s="39"/>
      <c r="AA34" s="39"/>
      <c r="AB34" s="39"/>
      <c r="AC34" s="39"/>
      <c r="AD34" s="39"/>
      <c r="AE34" s="39"/>
    </row>
    <row r="35" spans="1:31" s="2" customFormat="1" ht="14.4" customHeight="1">
      <c r="A35" s="39"/>
      <c r="B35" s="45"/>
      <c r="C35" s="39"/>
      <c r="D35" s="156" t="s">
        <v>39</v>
      </c>
      <c r="E35" s="142" t="s">
        <v>40</v>
      </c>
      <c r="F35" s="152">
        <f>ROUND((SUM(BE131:BE713)),2)</f>
        <v>0</v>
      </c>
      <c r="G35" s="39"/>
      <c r="H35" s="39"/>
      <c r="I35" s="157">
        <v>0.21</v>
      </c>
      <c r="J35" s="39"/>
      <c r="K35" s="152">
        <f>ROUND(((SUM(BE131:BE713))*I35),2)</f>
        <v>0</v>
      </c>
      <c r="L35" s="39"/>
      <c r="M35" s="64"/>
      <c r="S35" s="39"/>
      <c r="T35" s="39"/>
      <c r="U35" s="39"/>
      <c r="V35" s="39"/>
      <c r="W35" s="39"/>
      <c r="X35" s="39"/>
      <c r="Y35" s="39"/>
      <c r="Z35" s="39"/>
      <c r="AA35" s="39"/>
      <c r="AB35" s="39"/>
      <c r="AC35" s="39"/>
      <c r="AD35" s="39"/>
      <c r="AE35" s="39"/>
    </row>
    <row r="36" spans="1:31" s="2" customFormat="1" ht="14.4" customHeight="1">
      <c r="A36" s="39"/>
      <c r="B36" s="45"/>
      <c r="C36" s="39"/>
      <c r="D36" s="39"/>
      <c r="E36" s="142" t="s">
        <v>41</v>
      </c>
      <c r="F36" s="152">
        <f>ROUND((SUM(BF131:BF713)),2)</f>
        <v>0</v>
      </c>
      <c r="G36" s="39"/>
      <c r="H36" s="39"/>
      <c r="I36" s="157">
        <v>0.15</v>
      </c>
      <c r="J36" s="39"/>
      <c r="K36" s="152">
        <f>ROUND(((SUM(BF131:BF713))*I36),2)</f>
        <v>0</v>
      </c>
      <c r="L36" s="39"/>
      <c r="M36" s="64"/>
      <c r="S36" s="39"/>
      <c r="T36" s="39"/>
      <c r="U36" s="39"/>
      <c r="V36" s="39"/>
      <c r="W36" s="39"/>
      <c r="X36" s="39"/>
      <c r="Y36" s="39"/>
      <c r="Z36" s="39"/>
      <c r="AA36" s="39"/>
      <c r="AB36" s="39"/>
      <c r="AC36" s="39"/>
      <c r="AD36" s="39"/>
      <c r="AE36" s="39"/>
    </row>
    <row r="37" spans="1:31" s="2" customFormat="1" ht="14.4" customHeight="1" hidden="1">
      <c r="A37" s="39"/>
      <c r="B37" s="45"/>
      <c r="C37" s="39"/>
      <c r="D37" s="39"/>
      <c r="E37" s="142" t="s">
        <v>42</v>
      </c>
      <c r="F37" s="152">
        <f>ROUND((SUM(BG131:BG713)),2)</f>
        <v>0</v>
      </c>
      <c r="G37" s="39"/>
      <c r="H37" s="39"/>
      <c r="I37" s="157">
        <v>0.21</v>
      </c>
      <c r="J37" s="39"/>
      <c r="K37" s="152">
        <f>0</f>
        <v>0</v>
      </c>
      <c r="L37" s="39"/>
      <c r="M37" s="64"/>
      <c r="S37" s="39"/>
      <c r="T37" s="39"/>
      <c r="U37" s="39"/>
      <c r="V37" s="39"/>
      <c r="W37" s="39"/>
      <c r="X37" s="39"/>
      <c r="Y37" s="39"/>
      <c r="Z37" s="39"/>
      <c r="AA37" s="39"/>
      <c r="AB37" s="39"/>
      <c r="AC37" s="39"/>
      <c r="AD37" s="39"/>
      <c r="AE37" s="39"/>
    </row>
    <row r="38" spans="1:31" s="2" customFormat="1" ht="14.4" customHeight="1" hidden="1">
      <c r="A38" s="39"/>
      <c r="B38" s="45"/>
      <c r="C38" s="39"/>
      <c r="D38" s="39"/>
      <c r="E38" s="142" t="s">
        <v>43</v>
      </c>
      <c r="F38" s="152">
        <f>ROUND((SUM(BH131:BH713)),2)</f>
        <v>0</v>
      </c>
      <c r="G38" s="39"/>
      <c r="H38" s="39"/>
      <c r="I38" s="157">
        <v>0.15</v>
      </c>
      <c r="J38" s="39"/>
      <c r="K38" s="152">
        <f>0</f>
        <v>0</v>
      </c>
      <c r="L38" s="39"/>
      <c r="M38" s="64"/>
      <c r="S38" s="39"/>
      <c r="T38" s="39"/>
      <c r="U38" s="39"/>
      <c r="V38" s="39"/>
      <c r="W38" s="39"/>
      <c r="X38" s="39"/>
      <c r="Y38" s="39"/>
      <c r="Z38" s="39"/>
      <c r="AA38" s="39"/>
      <c r="AB38" s="39"/>
      <c r="AC38" s="39"/>
      <c r="AD38" s="39"/>
      <c r="AE38" s="39"/>
    </row>
    <row r="39" spans="1:31" s="2" customFormat="1" ht="14.4" customHeight="1" hidden="1">
      <c r="A39" s="39"/>
      <c r="B39" s="45"/>
      <c r="C39" s="39"/>
      <c r="D39" s="39"/>
      <c r="E39" s="142" t="s">
        <v>44</v>
      </c>
      <c r="F39" s="152">
        <f>ROUND((SUM(BI131:BI713)),2)</f>
        <v>0</v>
      </c>
      <c r="G39" s="39"/>
      <c r="H39" s="39"/>
      <c r="I39" s="157">
        <v>0</v>
      </c>
      <c r="J39" s="39"/>
      <c r="K39" s="152">
        <f>0</f>
        <v>0</v>
      </c>
      <c r="L39" s="39"/>
      <c r="M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64"/>
      <c r="S40" s="39"/>
      <c r="T40" s="39"/>
      <c r="U40" s="39"/>
      <c r="V40" s="39"/>
      <c r="W40" s="39"/>
      <c r="X40" s="39"/>
      <c r="Y40" s="39"/>
      <c r="Z40" s="39"/>
      <c r="AA40" s="39"/>
      <c r="AB40" s="39"/>
      <c r="AC40" s="39"/>
      <c r="AD40" s="39"/>
      <c r="AE40" s="39"/>
    </row>
    <row r="41" spans="1:31" s="2" customFormat="1" ht="25.4" customHeight="1">
      <c r="A41" s="39"/>
      <c r="B41" s="45"/>
      <c r="C41" s="158"/>
      <c r="D41" s="159" t="s">
        <v>45</v>
      </c>
      <c r="E41" s="160"/>
      <c r="F41" s="160"/>
      <c r="G41" s="161" t="s">
        <v>46</v>
      </c>
      <c r="H41" s="162" t="s">
        <v>47</v>
      </c>
      <c r="I41" s="160"/>
      <c r="J41" s="160"/>
      <c r="K41" s="163">
        <f>SUM(K32:K39)</f>
        <v>0</v>
      </c>
      <c r="L41" s="164"/>
      <c r="M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39"/>
      <c r="M42" s="64"/>
      <c r="S42" s="39"/>
      <c r="T42" s="39"/>
      <c r="U42" s="39"/>
      <c r="V42" s="39"/>
      <c r="W42" s="39"/>
      <c r="X42" s="39"/>
      <c r="Y42" s="39"/>
      <c r="Z42" s="39"/>
      <c r="AA42" s="39"/>
      <c r="AB42" s="39"/>
      <c r="AC42" s="39"/>
      <c r="AD42" s="39"/>
      <c r="AE42" s="39"/>
    </row>
    <row r="43" spans="2:13" s="1" customFormat="1" ht="14.4" customHeight="1">
      <c r="B43" s="21"/>
      <c r="M43" s="21"/>
    </row>
    <row r="44" spans="2:13" s="1" customFormat="1" ht="14.4" customHeight="1">
      <c r="B44" s="21"/>
      <c r="M44" s="21"/>
    </row>
    <row r="45" spans="2:13" s="1" customFormat="1" ht="14.4" customHeight="1">
      <c r="B45" s="21"/>
      <c r="M45" s="21"/>
    </row>
    <row r="46" spans="2:13" s="1" customFormat="1" ht="14.4" customHeight="1">
      <c r="B46" s="21"/>
      <c r="M46" s="21"/>
    </row>
    <row r="47" spans="2:13" s="1" customFormat="1" ht="14.4" customHeight="1">
      <c r="B47" s="21"/>
      <c r="M47" s="21"/>
    </row>
    <row r="48" spans="2:13" s="1" customFormat="1" ht="14.4" customHeight="1">
      <c r="B48" s="21"/>
      <c r="M48" s="21"/>
    </row>
    <row r="49" spans="2:13" s="1" customFormat="1" ht="14.4" customHeight="1">
      <c r="B49" s="21"/>
      <c r="M49" s="21"/>
    </row>
    <row r="50" spans="2:13" s="2" customFormat="1" ht="14.4" customHeight="1">
      <c r="B50" s="64"/>
      <c r="D50" s="165" t="s">
        <v>48</v>
      </c>
      <c r="E50" s="166"/>
      <c r="F50" s="166"/>
      <c r="G50" s="165" t="s">
        <v>49</v>
      </c>
      <c r="H50" s="166"/>
      <c r="I50" s="166"/>
      <c r="J50" s="166"/>
      <c r="K50" s="166"/>
      <c r="L50" s="166"/>
      <c r="M50" s="64"/>
    </row>
    <row r="51" spans="2:13" ht="12">
      <c r="B51" s="21"/>
      <c r="M51" s="21"/>
    </row>
    <row r="52" spans="2:13" ht="12">
      <c r="B52" s="21"/>
      <c r="M52" s="21"/>
    </row>
    <row r="53" spans="2:13" ht="12">
      <c r="B53" s="21"/>
      <c r="M53" s="21"/>
    </row>
    <row r="54" spans="2:13" ht="12">
      <c r="B54" s="21"/>
      <c r="M54" s="21"/>
    </row>
    <row r="55" spans="2:13" ht="12">
      <c r="B55" s="21"/>
      <c r="M55" s="21"/>
    </row>
    <row r="56" spans="2:13" ht="12">
      <c r="B56" s="21"/>
      <c r="M56" s="21"/>
    </row>
    <row r="57" spans="2:13" ht="12">
      <c r="B57" s="21"/>
      <c r="M57" s="21"/>
    </row>
    <row r="58" spans="2:13" ht="12">
      <c r="B58" s="21"/>
      <c r="M58" s="21"/>
    </row>
    <row r="59" spans="2:13" ht="12">
      <c r="B59" s="21"/>
      <c r="M59" s="21"/>
    </row>
    <row r="60" spans="2:13" ht="12">
      <c r="B60" s="21"/>
      <c r="M60" s="21"/>
    </row>
    <row r="61" spans="1:31" s="2" customFormat="1" ht="12">
      <c r="A61" s="39"/>
      <c r="B61" s="45"/>
      <c r="C61" s="39"/>
      <c r="D61" s="167" t="s">
        <v>50</v>
      </c>
      <c r="E61" s="168"/>
      <c r="F61" s="169" t="s">
        <v>51</v>
      </c>
      <c r="G61" s="167" t="s">
        <v>50</v>
      </c>
      <c r="H61" s="168"/>
      <c r="I61" s="168"/>
      <c r="J61" s="170" t="s">
        <v>51</v>
      </c>
      <c r="K61" s="168"/>
      <c r="L61" s="168"/>
      <c r="M61" s="64"/>
      <c r="S61" s="39"/>
      <c r="T61" s="39"/>
      <c r="U61" s="39"/>
      <c r="V61" s="39"/>
      <c r="W61" s="39"/>
      <c r="X61" s="39"/>
      <c r="Y61" s="39"/>
      <c r="Z61" s="39"/>
      <c r="AA61" s="39"/>
      <c r="AB61" s="39"/>
      <c r="AC61" s="39"/>
      <c r="AD61" s="39"/>
      <c r="AE61" s="39"/>
    </row>
    <row r="62" spans="2:13" ht="12">
      <c r="B62" s="21"/>
      <c r="M62" s="21"/>
    </row>
    <row r="63" spans="2:13" ht="12">
      <c r="B63" s="21"/>
      <c r="M63" s="21"/>
    </row>
    <row r="64" spans="2:13" ht="12">
      <c r="B64" s="21"/>
      <c r="M64" s="21"/>
    </row>
    <row r="65" spans="1:31" s="2" customFormat="1" ht="12">
      <c r="A65" s="39"/>
      <c r="B65" s="45"/>
      <c r="C65" s="39"/>
      <c r="D65" s="165" t="s">
        <v>52</v>
      </c>
      <c r="E65" s="171"/>
      <c r="F65" s="171"/>
      <c r="G65" s="165" t="s">
        <v>53</v>
      </c>
      <c r="H65" s="171"/>
      <c r="I65" s="171"/>
      <c r="J65" s="171"/>
      <c r="K65" s="171"/>
      <c r="L65" s="171"/>
      <c r="M65" s="64"/>
      <c r="S65" s="39"/>
      <c r="T65" s="39"/>
      <c r="U65" s="39"/>
      <c r="V65" s="39"/>
      <c r="W65" s="39"/>
      <c r="X65" s="39"/>
      <c r="Y65" s="39"/>
      <c r="Z65" s="39"/>
      <c r="AA65" s="39"/>
      <c r="AB65" s="39"/>
      <c r="AC65" s="39"/>
      <c r="AD65" s="39"/>
      <c r="AE65" s="39"/>
    </row>
    <row r="66" spans="2:13" ht="12">
      <c r="B66" s="21"/>
      <c r="M66" s="21"/>
    </row>
    <row r="67" spans="2:13" ht="12">
      <c r="B67" s="21"/>
      <c r="M67" s="21"/>
    </row>
    <row r="68" spans="2:13" ht="12">
      <c r="B68" s="21"/>
      <c r="M68" s="21"/>
    </row>
    <row r="69" spans="2:13" ht="12">
      <c r="B69" s="21"/>
      <c r="M69" s="21"/>
    </row>
    <row r="70" spans="2:13" ht="12">
      <c r="B70" s="21"/>
      <c r="M70" s="21"/>
    </row>
    <row r="71" spans="2:13" ht="12">
      <c r="B71" s="21"/>
      <c r="M71" s="21"/>
    </row>
    <row r="72" spans="2:13" ht="12">
      <c r="B72" s="21"/>
      <c r="M72" s="21"/>
    </row>
    <row r="73" spans="2:13" ht="12">
      <c r="B73" s="21"/>
      <c r="M73" s="21"/>
    </row>
    <row r="74" spans="2:13" ht="12">
      <c r="B74" s="21"/>
      <c r="M74" s="21"/>
    </row>
    <row r="75" spans="2:13" ht="12">
      <c r="B75" s="21"/>
      <c r="M75" s="21"/>
    </row>
    <row r="76" spans="1:31" s="2" customFormat="1" ht="12">
      <c r="A76" s="39"/>
      <c r="B76" s="45"/>
      <c r="C76" s="39"/>
      <c r="D76" s="167" t="s">
        <v>50</v>
      </c>
      <c r="E76" s="168"/>
      <c r="F76" s="169" t="s">
        <v>51</v>
      </c>
      <c r="G76" s="167" t="s">
        <v>50</v>
      </c>
      <c r="H76" s="168"/>
      <c r="I76" s="168"/>
      <c r="J76" s="170" t="s">
        <v>51</v>
      </c>
      <c r="K76" s="168"/>
      <c r="L76" s="168"/>
      <c r="M76" s="64"/>
      <c r="S76" s="39"/>
      <c r="T76" s="39"/>
      <c r="U76" s="39"/>
      <c r="V76" s="39"/>
      <c r="W76" s="39"/>
      <c r="X76" s="39"/>
      <c r="Y76" s="39"/>
      <c r="Z76" s="39"/>
      <c r="AA76" s="39"/>
      <c r="AB76" s="39"/>
      <c r="AC76" s="39"/>
      <c r="AD76" s="39"/>
      <c r="AE76" s="39"/>
    </row>
    <row r="77" spans="1:31" s="2" customFormat="1" ht="14.4" customHeight="1">
      <c r="A77" s="39"/>
      <c r="B77" s="172"/>
      <c r="C77" s="173"/>
      <c r="D77" s="173"/>
      <c r="E77" s="173"/>
      <c r="F77" s="173"/>
      <c r="G77" s="173"/>
      <c r="H77" s="173"/>
      <c r="I77" s="173"/>
      <c r="J77" s="173"/>
      <c r="K77" s="173"/>
      <c r="L77" s="173"/>
      <c r="M77" s="64"/>
      <c r="S77" s="39"/>
      <c r="T77" s="39"/>
      <c r="U77" s="39"/>
      <c r="V77" s="39"/>
      <c r="W77" s="39"/>
      <c r="X77" s="39"/>
      <c r="Y77" s="39"/>
      <c r="Z77" s="39"/>
      <c r="AA77" s="39"/>
      <c r="AB77" s="39"/>
      <c r="AC77" s="39"/>
      <c r="AD77" s="39"/>
      <c r="AE77" s="39"/>
    </row>
    <row r="81" spans="1:31" s="2" customFormat="1" ht="6.95" customHeight="1">
      <c r="A81" s="39"/>
      <c r="B81" s="174"/>
      <c r="C81" s="175"/>
      <c r="D81" s="175"/>
      <c r="E81" s="175"/>
      <c r="F81" s="175"/>
      <c r="G81" s="175"/>
      <c r="H81" s="175"/>
      <c r="I81" s="175"/>
      <c r="J81" s="175"/>
      <c r="K81" s="175"/>
      <c r="L81" s="175"/>
      <c r="M81" s="64"/>
      <c r="S81" s="39"/>
      <c r="T81" s="39"/>
      <c r="U81" s="39"/>
      <c r="V81" s="39"/>
      <c r="W81" s="39"/>
      <c r="X81" s="39"/>
      <c r="Y81" s="39"/>
      <c r="Z81" s="39"/>
      <c r="AA81" s="39"/>
      <c r="AB81" s="39"/>
      <c r="AC81" s="39"/>
      <c r="AD81" s="39"/>
      <c r="AE81" s="39"/>
    </row>
    <row r="82" spans="1:31" s="2" customFormat="1" ht="24.95" customHeight="1">
      <c r="A82" s="39"/>
      <c r="B82" s="40"/>
      <c r="C82" s="24" t="s">
        <v>105</v>
      </c>
      <c r="D82" s="41"/>
      <c r="E82" s="41"/>
      <c r="F82" s="41"/>
      <c r="G82" s="41"/>
      <c r="H82" s="41"/>
      <c r="I82" s="41"/>
      <c r="J82" s="41"/>
      <c r="K82" s="41"/>
      <c r="L82" s="41"/>
      <c r="M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41"/>
      <c r="M83" s="64"/>
      <c r="S83" s="39"/>
      <c r="T83" s="39"/>
      <c r="U83" s="39"/>
      <c r="V83" s="39"/>
      <c r="W83" s="39"/>
      <c r="X83" s="39"/>
      <c r="Y83" s="39"/>
      <c r="Z83" s="39"/>
      <c r="AA83" s="39"/>
      <c r="AB83" s="39"/>
      <c r="AC83" s="39"/>
      <c r="AD83" s="39"/>
      <c r="AE83" s="39"/>
    </row>
    <row r="84" spans="1:31" s="2" customFormat="1" ht="12" customHeight="1">
      <c r="A84" s="39"/>
      <c r="B84" s="40"/>
      <c r="C84" s="33" t="s">
        <v>17</v>
      </c>
      <c r="D84" s="41"/>
      <c r="E84" s="41"/>
      <c r="F84" s="41"/>
      <c r="G84" s="41"/>
      <c r="H84" s="41"/>
      <c r="I84" s="41"/>
      <c r="J84" s="41"/>
      <c r="K84" s="41"/>
      <c r="L84" s="41"/>
      <c r="M84" s="64"/>
      <c r="S84" s="39"/>
      <c r="T84" s="39"/>
      <c r="U84" s="39"/>
      <c r="V84" s="39"/>
      <c r="W84" s="39"/>
      <c r="X84" s="39"/>
      <c r="Y84" s="39"/>
      <c r="Z84" s="39"/>
      <c r="AA84" s="39"/>
      <c r="AB84" s="39"/>
      <c r="AC84" s="39"/>
      <c r="AD84" s="39"/>
      <c r="AE84" s="39"/>
    </row>
    <row r="85" spans="1:31" s="2" customFormat="1" ht="26.25" customHeight="1">
      <c r="A85" s="39"/>
      <c r="B85" s="40"/>
      <c r="C85" s="41"/>
      <c r="D85" s="41"/>
      <c r="E85" s="176" t="str">
        <f>E7</f>
        <v>Chodník v ulici Na Stráni, p.p.č., 476/1 k.ú.Tachov - aktualizace 2022</v>
      </c>
      <c r="F85" s="33"/>
      <c r="G85" s="33"/>
      <c r="H85" s="33"/>
      <c r="I85" s="41"/>
      <c r="J85" s="41"/>
      <c r="K85" s="41"/>
      <c r="L85" s="41"/>
      <c r="M85" s="64"/>
      <c r="S85" s="39"/>
      <c r="T85" s="39"/>
      <c r="U85" s="39"/>
      <c r="V85" s="39"/>
      <c r="W85" s="39"/>
      <c r="X85" s="39"/>
      <c r="Y85" s="39"/>
      <c r="Z85" s="39"/>
      <c r="AA85" s="39"/>
      <c r="AB85" s="39"/>
      <c r="AC85" s="39"/>
      <c r="AD85" s="39"/>
      <c r="AE85" s="39"/>
    </row>
    <row r="86" spans="1:31" s="2" customFormat="1" ht="12" customHeight="1">
      <c r="A86" s="39"/>
      <c r="B86" s="40"/>
      <c r="C86" s="33" t="s">
        <v>101</v>
      </c>
      <c r="D86" s="41"/>
      <c r="E86" s="41"/>
      <c r="F86" s="41"/>
      <c r="G86" s="41"/>
      <c r="H86" s="41"/>
      <c r="I86" s="41"/>
      <c r="J86" s="41"/>
      <c r="K86" s="41"/>
      <c r="L86" s="41"/>
      <c r="M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 201 - Opěrná stěna a schodiště</v>
      </c>
      <c r="F87" s="41"/>
      <c r="G87" s="41"/>
      <c r="H87" s="41"/>
      <c r="I87" s="41"/>
      <c r="J87" s="41"/>
      <c r="K87" s="41"/>
      <c r="L87" s="41"/>
      <c r="M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41"/>
      <c r="M88" s="64"/>
      <c r="S88" s="39"/>
      <c r="T88" s="39"/>
      <c r="U88" s="39"/>
      <c r="V88" s="39"/>
      <c r="W88" s="39"/>
      <c r="X88" s="39"/>
      <c r="Y88" s="39"/>
      <c r="Z88" s="39"/>
      <c r="AA88" s="39"/>
      <c r="AB88" s="39"/>
      <c r="AC88" s="39"/>
      <c r="AD88" s="39"/>
      <c r="AE88" s="39"/>
    </row>
    <row r="89" spans="1:31" s="2" customFormat="1" ht="12" customHeight="1">
      <c r="A89" s="39"/>
      <c r="B89" s="40"/>
      <c r="C89" s="33" t="s">
        <v>21</v>
      </c>
      <c r="D89" s="41"/>
      <c r="E89" s="41"/>
      <c r="F89" s="28" t="str">
        <f>F12</f>
        <v>Tachov, Na Stráni p.p.č. 476/1</v>
      </c>
      <c r="G89" s="41"/>
      <c r="H89" s="41"/>
      <c r="I89" s="33" t="s">
        <v>22</v>
      </c>
      <c r="J89" s="80" t="str">
        <f>IF(J12="","",J12)</f>
        <v>11. 1. 2022</v>
      </c>
      <c r="K89" s="41"/>
      <c r="L89" s="41"/>
      <c r="M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41"/>
      <c r="M90" s="64"/>
      <c r="S90" s="39"/>
      <c r="T90" s="39"/>
      <c r="U90" s="39"/>
      <c r="V90" s="39"/>
      <c r="W90" s="39"/>
      <c r="X90" s="39"/>
      <c r="Y90" s="39"/>
      <c r="Z90" s="39"/>
      <c r="AA90" s="39"/>
      <c r="AB90" s="39"/>
      <c r="AC90" s="39"/>
      <c r="AD90" s="39"/>
      <c r="AE90" s="39"/>
    </row>
    <row r="91" spans="1:31" s="2" customFormat="1" ht="25.65" customHeight="1">
      <c r="A91" s="39"/>
      <c r="B91" s="40"/>
      <c r="C91" s="33" t="s">
        <v>24</v>
      </c>
      <c r="D91" s="41"/>
      <c r="E91" s="41"/>
      <c r="F91" s="28" t="str">
        <f>E15</f>
        <v>D PROJEKT PLZEŇ Nedvěd, s.r.o.</v>
      </c>
      <c r="G91" s="41"/>
      <c r="H91" s="41"/>
      <c r="I91" s="33" t="s">
        <v>30</v>
      </c>
      <c r="J91" s="37" t="str">
        <f>E21</f>
        <v>Arista Global, spol. s r.o.</v>
      </c>
      <c r="K91" s="41"/>
      <c r="L91" s="41"/>
      <c r="M91" s="64"/>
      <c r="S91" s="39"/>
      <c r="T91" s="39"/>
      <c r="U91" s="39"/>
      <c r="V91" s="39"/>
      <c r="W91" s="39"/>
      <c r="X91" s="39"/>
      <c r="Y91" s="39"/>
      <c r="Z91" s="39"/>
      <c r="AA91" s="39"/>
      <c r="AB91" s="39"/>
      <c r="AC91" s="39"/>
      <c r="AD91" s="39"/>
      <c r="AE91" s="39"/>
    </row>
    <row r="92" spans="1:31" s="2" customFormat="1" ht="25.65" customHeight="1">
      <c r="A92" s="39"/>
      <c r="B92" s="40"/>
      <c r="C92" s="33" t="s">
        <v>28</v>
      </c>
      <c r="D92" s="41"/>
      <c r="E92" s="41"/>
      <c r="F92" s="28" t="str">
        <f>IF(E18="","",E18)</f>
        <v>Vyplň údaj</v>
      </c>
      <c r="G92" s="41"/>
      <c r="H92" s="41"/>
      <c r="I92" s="33" t="s">
        <v>32</v>
      </c>
      <c r="J92" s="37" t="str">
        <f>E24</f>
        <v>D PROJEKT PLZEŇ Nedvěd s.r.o.</v>
      </c>
      <c r="K92" s="41"/>
      <c r="L92" s="41"/>
      <c r="M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41"/>
      <c r="M93" s="64"/>
      <c r="S93" s="39"/>
      <c r="T93" s="39"/>
      <c r="U93" s="39"/>
      <c r="V93" s="39"/>
      <c r="W93" s="39"/>
      <c r="X93" s="39"/>
      <c r="Y93" s="39"/>
      <c r="Z93" s="39"/>
      <c r="AA93" s="39"/>
      <c r="AB93" s="39"/>
      <c r="AC93" s="39"/>
      <c r="AD93" s="39"/>
      <c r="AE93" s="39"/>
    </row>
    <row r="94" spans="1:31" s="2" customFormat="1" ht="29.25" customHeight="1">
      <c r="A94" s="39"/>
      <c r="B94" s="40"/>
      <c r="C94" s="177" t="s">
        <v>106</v>
      </c>
      <c r="D94" s="178"/>
      <c r="E94" s="178"/>
      <c r="F94" s="178"/>
      <c r="G94" s="178"/>
      <c r="H94" s="178"/>
      <c r="I94" s="179" t="s">
        <v>107</v>
      </c>
      <c r="J94" s="179" t="s">
        <v>108</v>
      </c>
      <c r="K94" s="179" t="s">
        <v>109</v>
      </c>
      <c r="L94" s="178"/>
      <c r="M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41"/>
      <c r="M95" s="64"/>
      <c r="S95" s="39"/>
      <c r="T95" s="39"/>
      <c r="U95" s="39"/>
      <c r="V95" s="39"/>
      <c r="W95" s="39"/>
      <c r="X95" s="39"/>
      <c r="Y95" s="39"/>
      <c r="Z95" s="39"/>
      <c r="AA95" s="39"/>
      <c r="AB95" s="39"/>
      <c r="AC95" s="39"/>
      <c r="AD95" s="39"/>
      <c r="AE95" s="39"/>
    </row>
    <row r="96" spans="1:47" s="2" customFormat="1" ht="22.8" customHeight="1">
      <c r="A96" s="39"/>
      <c r="B96" s="40"/>
      <c r="C96" s="180" t="s">
        <v>110</v>
      </c>
      <c r="D96" s="41"/>
      <c r="E96" s="41"/>
      <c r="F96" s="41"/>
      <c r="G96" s="41"/>
      <c r="H96" s="41"/>
      <c r="I96" s="111">
        <f>Q131</f>
        <v>0</v>
      </c>
      <c r="J96" s="111">
        <f>R131</f>
        <v>0</v>
      </c>
      <c r="K96" s="111">
        <f>K131</f>
        <v>0</v>
      </c>
      <c r="L96" s="41"/>
      <c r="M96" s="64"/>
      <c r="S96" s="39"/>
      <c r="T96" s="39"/>
      <c r="U96" s="39"/>
      <c r="V96" s="39"/>
      <c r="W96" s="39"/>
      <c r="X96" s="39"/>
      <c r="Y96" s="39"/>
      <c r="Z96" s="39"/>
      <c r="AA96" s="39"/>
      <c r="AB96" s="39"/>
      <c r="AC96" s="39"/>
      <c r="AD96" s="39"/>
      <c r="AE96" s="39"/>
      <c r="AU96" s="18" t="s">
        <v>111</v>
      </c>
    </row>
    <row r="97" spans="1:31" s="9" customFormat="1" ht="24.95" customHeight="1">
      <c r="A97" s="9"/>
      <c r="B97" s="181"/>
      <c r="C97" s="182"/>
      <c r="D97" s="183" t="s">
        <v>112</v>
      </c>
      <c r="E97" s="184"/>
      <c r="F97" s="184"/>
      <c r="G97" s="184"/>
      <c r="H97" s="184"/>
      <c r="I97" s="185">
        <f>Q132</f>
        <v>0</v>
      </c>
      <c r="J97" s="185">
        <f>R132</f>
        <v>0</v>
      </c>
      <c r="K97" s="185">
        <f>K132</f>
        <v>0</v>
      </c>
      <c r="L97" s="182"/>
      <c r="M97" s="186"/>
      <c r="S97" s="9"/>
      <c r="T97" s="9"/>
      <c r="U97" s="9"/>
      <c r="V97" s="9"/>
      <c r="W97" s="9"/>
      <c r="X97" s="9"/>
      <c r="Y97" s="9"/>
      <c r="Z97" s="9"/>
      <c r="AA97" s="9"/>
      <c r="AB97" s="9"/>
      <c r="AC97" s="9"/>
      <c r="AD97" s="9"/>
      <c r="AE97" s="9"/>
    </row>
    <row r="98" spans="1:31" s="10" customFormat="1" ht="19.9" customHeight="1">
      <c r="A98" s="10"/>
      <c r="B98" s="187"/>
      <c r="C98" s="188"/>
      <c r="D98" s="189" t="s">
        <v>113</v>
      </c>
      <c r="E98" s="190"/>
      <c r="F98" s="190"/>
      <c r="G98" s="190"/>
      <c r="H98" s="190"/>
      <c r="I98" s="191">
        <f>Q133</f>
        <v>0</v>
      </c>
      <c r="J98" s="191">
        <f>R133</f>
        <v>0</v>
      </c>
      <c r="K98" s="191">
        <f>K133</f>
        <v>0</v>
      </c>
      <c r="L98" s="188"/>
      <c r="M98" s="192"/>
      <c r="S98" s="10"/>
      <c r="T98" s="10"/>
      <c r="U98" s="10"/>
      <c r="V98" s="10"/>
      <c r="W98" s="10"/>
      <c r="X98" s="10"/>
      <c r="Y98" s="10"/>
      <c r="Z98" s="10"/>
      <c r="AA98" s="10"/>
      <c r="AB98" s="10"/>
      <c r="AC98" s="10"/>
      <c r="AD98" s="10"/>
      <c r="AE98" s="10"/>
    </row>
    <row r="99" spans="1:31" s="10" customFormat="1" ht="19.9" customHeight="1">
      <c r="A99" s="10"/>
      <c r="B99" s="187"/>
      <c r="C99" s="188"/>
      <c r="D99" s="189" t="s">
        <v>758</v>
      </c>
      <c r="E99" s="190"/>
      <c r="F99" s="190"/>
      <c r="G99" s="190"/>
      <c r="H99" s="190"/>
      <c r="I99" s="191">
        <f>Q209</f>
        <v>0</v>
      </c>
      <c r="J99" s="191">
        <f>R209</f>
        <v>0</v>
      </c>
      <c r="K99" s="191">
        <f>K209</f>
        <v>0</v>
      </c>
      <c r="L99" s="188"/>
      <c r="M99" s="192"/>
      <c r="S99" s="10"/>
      <c r="T99" s="10"/>
      <c r="U99" s="10"/>
      <c r="V99" s="10"/>
      <c r="W99" s="10"/>
      <c r="X99" s="10"/>
      <c r="Y99" s="10"/>
      <c r="Z99" s="10"/>
      <c r="AA99" s="10"/>
      <c r="AB99" s="10"/>
      <c r="AC99" s="10"/>
      <c r="AD99" s="10"/>
      <c r="AE99" s="10"/>
    </row>
    <row r="100" spans="1:31" s="10" customFormat="1" ht="19.9" customHeight="1">
      <c r="A100" s="10"/>
      <c r="B100" s="187"/>
      <c r="C100" s="188"/>
      <c r="D100" s="189" t="s">
        <v>759</v>
      </c>
      <c r="E100" s="190"/>
      <c r="F100" s="190"/>
      <c r="G100" s="190"/>
      <c r="H100" s="190"/>
      <c r="I100" s="191">
        <f>Q264</f>
        <v>0</v>
      </c>
      <c r="J100" s="191">
        <f>R264</f>
        <v>0</v>
      </c>
      <c r="K100" s="191">
        <f>K264</f>
        <v>0</v>
      </c>
      <c r="L100" s="188"/>
      <c r="M100" s="192"/>
      <c r="S100" s="10"/>
      <c r="T100" s="10"/>
      <c r="U100" s="10"/>
      <c r="V100" s="10"/>
      <c r="W100" s="10"/>
      <c r="X100" s="10"/>
      <c r="Y100" s="10"/>
      <c r="Z100" s="10"/>
      <c r="AA100" s="10"/>
      <c r="AB100" s="10"/>
      <c r="AC100" s="10"/>
      <c r="AD100" s="10"/>
      <c r="AE100" s="10"/>
    </row>
    <row r="101" spans="1:31" s="10" customFormat="1" ht="19.9" customHeight="1">
      <c r="A101" s="10"/>
      <c r="B101" s="187"/>
      <c r="C101" s="188"/>
      <c r="D101" s="189" t="s">
        <v>760</v>
      </c>
      <c r="E101" s="190"/>
      <c r="F101" s="190"/>
      <c r="G101" s="190"/>
      <c r="H101" s="190"/>
      <c r="I101" s="191">
        <f>Q378</f>
        <v>0</v>
      </c>
      <c r="J101" s="191">
        <f>R378</f>
        <v>0</v>
      </c>
      <c r="K101" s="191">
        <f>K378</f>
        <v>0</v>
      </c>
      <c r="L101" s="188"/>
      <c r="M101" s="192"/>
      <c r="S101" s="10"/>
      <c r="T101" s="10"/>
      <c r="U101" s="10"/>
      <c r="V101" s="10"/>
      <c r="W101" s="10"/>
      <c r="X101" s="10"/>
      <c r="Y101" s="10"/>
      <c r="Z101" s="10"/>
      <c r="AA101" s="10"/>
      <c r="AB101" s="10"/>
      <c r="AC101" s="10"/>
      <c r="AD101" s="10"/>
      <c r="AE101" s="10"/>
    </row>
    <row r="102" spans="1:31" s="10" customFormat="1" ht="19.9" customHeight="1">
      <c r="A102" s="10"/>
      <c r="B102" s="187"/>
      <c r="C102" s="188"/>
      <c r="D102" s="189" t="s">
        <v>114</v>
      </c>
      <c r="E102" s="190"/>
      <c r="F102" s="190"/>
      <c r="G102" s="190"/>
      <c r="H102" s="190"/>
      <c r="I102" s="191">
        <f>Q399</f>
        <v>0</v>
      </c>
      <c r="J102" s="191">
        <f>R399</f>
        <v>0</v>
      </c>
      <c r="K102" s="191">
        <f>K399</f>
        <v>0</v>
      </c>
      <c r="L102" s="188"/>
      <c r="M102" s="192"/>
      <c r="S102" s="10"/>
      <c r="T102" s="10"/>
      <c r="U102" s="10"/>
      <c r="V102" s="10"/>
      <c r="W102" s="10"/>
      <c r="X102" s="10"/>
      <c r="Y102" s="10"/>
      <c r="Z102" s="10"/>
      <c r="AA102" s="10"/>
      <c r="AB102" s="10"/>
      <c r="AC102" s="10"/>
      <c r="AD102" s="10"/>
      <c r="AE102" s="10"/>
    </row>
    <row r="103" spans="1:31" s="10" customFormat="1" ht="19.9" customHeight="1">
      <c r="A103" s="10"/>
      <c r="B103" s="187"/>
      <c r="C103" s="188"/>
      <c r="D103" s="189" t="s">
        <v>761</v>
      </c>
      <c r="E103" s="190"/>
      <c r="F103" s="190"/>
      <c r="G103" s="190"/>
      <c r="H103" s="190"/>
      <c r="I103" s="191">
        <f>Q419</f>
        <v>0</v>
      </c>
      <c r="J103" s="191">
        <f>R419</f>
        <v>0</v>
      </c>
      <c r="K103" s="191">
        <f>K419</f>
        <v>0</v>
      </c>
      <c r="L103" s="188"/>
      <c r="M103" s="192"/>
      <c r="S103" s="10"/>
      <c r="T103" s="10"/>
      <c r="U103" s="10"/>
      <c r="V103" s="10"/>
      <c r="W103" s="10"/>
      <c r="X103" s="10"/>
      <c r="Y103" s="10"/>
      <c r="Z103" s="10"/>
      <c r="AA103" s="10"/>
      <c r="AB103" s="10"/>
      <c r="AC103" s="10"/>
      <c r="AD103" s="10"/>
      <c r="AE103" s="10"/>
    </row>
    <row r="104" spans="1:31" s="10" customFormat="1" ht="19.9" customHeight="1">
      <c r="A104" s="10"/>
      <c r="B104" s="187"/>
      <c r="C104" s="188"/>
      <c r="D104" s="189" t="s">
        <v>116</v>
      </c>
      <c r="E104" s="190"/>
      <c r="F104" s="190"/>
      <c r="G104" s="190"/>
      <c r="H104" s="190"/>
      <c r="I104" s="191">
        <f>Q444</f>
        <v>0</v>
      </c>
      <c r="J104" s="191">
        <f>R444</f>
        <v>0</v>
      </c>
      <c r="K104" s="191">
        <f>K444</f>
        <v>0</v>
      </c>
      <c r="L104" s="188"/>
      <c r="M104" s="192"/>
      <c r="S104" s="10"/>
      <c r="T104" s="10"/>
      <c r="U104" s="10"/>
      <c r="V104" s="10"/>
      <c r="W104" s="10"/>
      <c r="X104" s="10"/>
      <c r="Y104" s="10"/>
      <c r="Z104" s="10"/>
      <c r="AA104" s="10"/>
      <c r="AB104" s="10"/>
      <c r="AC104" s="10"/>
      <c r="AD104" s="10"/>
      <c r="AE104" s="10"/>
    </row>
    <row r="105" spans="1:31" s="10" customFormat="1" ht="14.85" customHeight="1">
      <c r="A105" s="10"/>
      <c r="B105" s="187"/>
      <c r="C105" s="188"/>
      <c r="D105" s="189" t="s">
        <v>762</v>
      </c>
      <c r="E105" s="190"/>
      <c r="F105" s="190"/>
      <c r="G105" s="190"/>
      <c r="H105" s="190"/>
      <c r="I105" s="191">
        <f>Q554</f>
        <v>0</v>
      </c>
      <c r="J105" s="191">
        <f>R554</f>
        <v>0</v>
      </c>
      <c r="K105" s="191">
        <f>K554</f>
        <v>0</v>
      </c>
      <c r="L105" s="188"/>
      <c r="M105" s="192"/>
      <c r="S105" s="10"/>
      <c r="T105" s="10"/>
      <c r="U105" s="10"/>
      <c r="V105" s="10"/>
      <c r="W105" s="10"/>
      <c r="X105" s="10"/>
      <c r="Y105" s="10"/>
      <c r="Z105" s="10"/>
      <c r="AA105" s="10"/>
      <c r="AB105" s="10"/>
      <c r="AC105" s="10"/>
      <c r="AD105" s="10"/>
      <c r="AE105" s="10"/>
    </row>
    <row r="106" spans="1:31" s="9" customFormat="1" ht="24.95" customHeight="1">
      <c r="A106" s="9"/>
      <c r="B106" s="181"/>
      <c r="C106" s="182"/>
      <c r="D106" s="183" t="s">
        <v>763</v>
      </c>
      <c r="E106" s="184"/>
      <c r="F106" s="184"/>
      <c r="G106" s="184"/>
      <c r="H106" s="184"/>
      <c r="I106" s="185">
        <f>Q561</f>
        <v>0</v>
      </c>
      <c r="J106" s="185">
        <f>R561</f>
        <v>0</v>
      </c>
      <c r="K106" s="185">
        <f>K561</f>
        <v>0</v>
      </c>
      <c r="L106" s="182"/>
      <c r="M106" s="186"/>
      <c r="S106" s="9"/>
      <c r="T106" s="9"/>
      <c r="U106" s="9"/>
      <c r="V106" s="9"/>
      <c r="W106" s="9"/>
      <c r="X106" s="9"/>
      <c r="Y106" s="9"/>
      <c r="Z106" s="9"/>
      <c r="AA106" s="9"/>
      <c r="AB106" s="9"/>
      <c r="AC106" s="9"/>
      <c r="AD106" s="9"/>
      <c r="AE106" s="9"/>
    </row>
    <row r="107" spans="1:31" s="10" customFormat="1" ht="19.9" customHeight="1">
      <c r="A107" s="10"/>
      <c r="B107" s="187"/>
      <c r="C107" s="188"/>
      <c r="D107" s="189" t="s">
        <v>764</v>
      </c>
      <c r="E107" s="190"/>
      <c r="F107" s="190"/>
      <c r="G107" s="190"/>
      <c r="H107" s="190"/>
      <c r="I107" s="191">
        <f>Q562</f>
        <v>0</v>
      </c>
      <c r="J107" s="191">
        <f>R562</f>
        <v>0</v>
      </c>
      <c r="K107" s="191">
        <f>K562</f>
        <v>0</v>
      </c>
      <c r="L107" s="188"/>
      <c r="M107" s="192"/>
      <c r="S107" s="10"/>
      <c r="T107" s="10"/>
      <c r="U107" s="10"/>
      <c r="V107" s="10"/>
      <c r="W107" s="10"/>
      <c r="X107" s="10"/>
      <c r="Y107" s="10"/>
      <c r="Z107" s="10"/>
      <c r="AA107" s="10"/>
      <c r="AB107" s="10"/>
      <c r="AC107" s="10"/>
      <c r="AD107" s="10"/>
      <c r="AE107" s="10"/>
    </row>
    <row r="108" spans="1:31" s="10" customFormat="1" ht="19.9" customHeight="1">
      <c r="A108" s="10"/>
      <c r="B108" s="187"/>
      <c r="C108" s="188"/>
      <c r="D108" s="189" t="s">
        <v>765</v>
      </c>
      <c r="E108" s="190"/>
      <c r="F108" s="190"/>
      <c r="G108" s="190"/>
      <c r="H108" s="190"/>
      <c r="I108" s="191">
        <f>Q668</f>
        <v>0</v>
      </c>
      <c r="J108" s="191">
        <f>R668</f>
        <v>0</v>
      </c>
      <c r="K108" s="191">
        <f>K668</f>
        <v>0</v>
      </c>
      <c r="L108" s="188"/>
      <c r="M108" s="192"/>
      <c r="S108" s="10"/>
      <c r="T108" s="10"/>
      <c r="U108" s="10"/>
      <c r="V108" s="10"/>
      <c r="W108" s="10"/>
      <c r="X108" s="10"/>
      <c r="Y108" s="10"/>
      <c r="Z108" s="10"/>
      <c r="AA108" s="10"/>
      <c r="AB108" s="10"/>
      <c r="AC108" s="10"/>
      <c r="AD108" s="10"/>
      <c r="AE108" s="10"/>
    </row>
    <row r="109" spans="1:31" s="9" customFormat="1" ht="24.95" customHeight="1">
      <c r="A109" s="9"/>
      <c r="B109" s="181"/>
      <c r="C109" s="182"/>
      <c r="D109" s="183" t="s">
        <v>766</v>
      </c>
      <c r="E109" s="184"/>
      <c r="F109" s="184"/>
      <c r="G109" s="184"/>
      <c r="H109" s="184"/>
      <c r="I109" s="185">
        <f>Q692</f>
        <v>0</v>
      </c>
      <c r="J109" s="185">
        <f>R692</f>
        <v>0</v>
      </c>
      <c r="K109" s="185">
        <f>K692</f>
        <v>0</v>
      </c>
      <c r="L109" s="182"/>
      <c r="M109" s="186"/>
      <c r="S109" s="9"/>
      <c r="T109" s="9"/>
      <c r="U109" s="9"/>
      <c r="V109" s="9"/>
      <c r="W109" s="9"/>
      <c r="X109" s="9"/>
      <c r="Y109" s="9"/>
      <c r="Z109" s="9"/>
      <c r="AA109" s="9"/>
      <c r="AB109" s="9"/>
      <c r="AC109" s="9"/>
      <c r="AD109" s="9"/>
      <c r="AE109" s="9"/>
    </row>
    <row r="110" spans="1:31" s="9" customFormat="1" ht="24.95" customHeight="1">
      <c r="A110" s="9"/>
      <c r="B110" s="181"/>
      <c r="C110" s="182"/>
      <c r="D110" s="183" t="s">
        <v>767</v>
      </c>
      <c r="E110" s="184"/>
      <c r="F110" s="184"/>
      <c r="G110" s="184"/>
      <c r="H110" s="184"/>
      <c r="I110" s="185">
        <f>Q708</f>
        <v>0</v>
      </c>
      <c r="J110" s="185">
        <f>R708</f>
        <v>0</v>
      </c>
      <c r="K110" s="185">
        <f>K708</f>
        <v>0</v>
      </c>
      <c r="L110" s="182"/>
      <c r="M110" s="186"/>
      <c r="S110" s="9"/>
      <c r="T110" s="9"/>
      <c r="U110" s="9"/>
      <c r="V110" s="9"/>
      <c r="W110" s="9"/>
      <c r="X110" s="9"/>
      <c r="Y110" s="9"/>
      <c r="Z110" s="9"/>
      <c r="AA110" s="9"/>
      <c r="AB110" s="9"/>
      <c r="AC110" s="9"/>
      <c r="AD110" s="9"/>
      <c r="AE110" s="9"/>
    </row>
    <row r="111" spans="1:31" s="10" customFormat="1" ht="19.9" customHeight="1">
      <c r="A111" s="10"/>
      <c r="B111" s="187"/>
      <c r="C111" s="188"/>
      <c r="D111" s="189" t="s">
        <v>768</v>
      </c>
      <c r="E111" s="190"/>
      <c r="F111" s="190"/>
      <c r="G111" s="190"/>
      <c r="H111" s="190"/>
      <c r="I111" s="191">
        <f>Q709</f>
        <v>0</v>
      </c>
      <c r="J111" s="191">
        <f>R709</f>
        <v>0</v>
      </c>
      <c r="K111" s="191">
        <f>K709</f>
        <v>0</v>
      </c>
      <c r="L111" s="188"/>
      <c r="M111" s="192"/>
      <c r="S111" s="10"/>
      <c r="T111" s="10"/>
      <c r="U111" s="10"/>
      <c r="V111" s="10"/>
      <c r="W111" s="10"/>
      <c r="X111" s="10"/>
      <c r="Y111" s="10"/>
      <c r="Z111" s="10"/>
      <c r="AA111" s="10"/>
      <c r="AB111" s="10"/>
      <c r="AC111" s="10"/>
      <c r="AD111" s="10"/>
      <c r="AE111" s="10"/>
    </row>
    <row r="112" spans="1:31" s="2" customFormat="1" ht="21.8" customHeight="1">
      <c r="A112" s="39"/>
      <c r="B112" s="40"/>
      <c r="C112" s="41"/>
      <c r="D112" s="41"/>
      <c r="E112" s="41"/>
      <c r="F112" s="41"/>
      <c r="G112" s="41"/>
      <c r="H112" s="41"/>
      <c r="I112" s="41"/>
      <c r="J112" s="41"/>
      <c r="K112" s="41"/>
      <c r="L112" s="41"/>
      <c r="M112" s="64"/>
      <c r="S112" s="39"/>
      <c r="T112" s="39"/>
      <c r="U112" s="39"/>
      <c r="V112" s="39"/>
      <c r="W112" s="39"/>
      <c r="X112" s="39"/>
      <c r="Y112" s="39"/>
      <c r="Z112" s="39"/>
      <c r="AA112" s="39"/>
      <c r="AB112" s="39"/>
      <c r="AC112" s="39"/>
      <c r="AD112" s="39"/>
      <c r="AE112" s="39"/>
    </row>
    <row r="113" spans="1:31" s="2" customFormat="1" ht="6.95" customHeight="1">
      <c r="A113" s="39"/>
      <c r="B113" s="67"/>
      <c r="C113" s="68"/>
      <c r="D113" s="68"/>
      <c r="E113" s="68"/>
      <c r="F113" s="68"/>
      <c r="G113" s="68"/>
      <c r="H113" s="68"/>
      <c r="I113" s="68"/>
      <c r="J113" s="68"/>
      <c r="K113" s="68"/>
      <c r="L113" s="68"/>
      <c r="M113" s="64"/>
      <c r="S113" s="39"/>
      <c r="T113" s="39"/>
      <c r="U113" s="39"/>
      <c r="V113" s="39"/>
      <c r="W113" s="39"/>
      <c r="X113" s="39"/>
      <c r="Y113" s="39"/>
      <c r="Z113" s="39"/>
      <c r="AA113" s="39"/>
      <c r="AB113" s="39"/>
      <c r="AC113" s="39"/>
      <c r="AD113" s="39"/>
      <c r="AE113" s="39"/>
    </row>
    <row r="117" spans="1:31" s="2" customFormat="1" ht="6.95" customHeight="1">
      <c r="A117" s="39"/>
      <c r="B117" s="69"/>
      <c r="C117" s="70"/>
      <c r="D117" s="70"/>
      <c r="E117" s="70"/>
      <c r="F117" s="70"/>
      <c r="G117" s="70"/>
      <c r="H117" s="70"/>
      <c r="I117" s="70"/>
      <c r="J117" s="70"/>
      <c r="K117" s="70"/>
      <c r="L117" s="70"/>
      <c r="M117" s="64"/>
      <c r="S117" s="39"/>
      <c r="T117" s="39"/>
      <c r="U117" s="39"/>
      <c r="V117" s="39"/>
      <c r="W117" s="39"/>
      <c r="X117" s="39"/>
      <c r="Y117" s="39"/>
      <c r="Z117" s="39"/>
      <c r="AA117" s="39"/>
      <c r="AB117" s="39"/>
      <c r="AC117" s="39"/>
      <c r="AD117" s="39"/>
      <c r="AE117" s="39"/>
    </row>
    <row r="118" spans="1:31" s="2" customFormat="1" ht="24.95" customHeight="1">
      <c r="A118" s="39"/>
      <c r="B118" s="40"/>
      <c r="C118" s="24" t="s">
        <v>119</v>
      </c>
      <c r="D118" s="41"/>
      <c r="E118" s="41"/>
      <c r="F118" s="41"/>
      <c r="G118" s="41"/>
      <c r="H118" s="41"/>
      <c r="I118" s="41"/>
      <c r="J118" s="41"/>
      <c r="K118" s="41"/>
      <c r="L118" s="41"/>
      <c r="M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41"/>
      <c r="M119" s="64"/>
      <c r="S119" s="39"/>
      <c r="T119" s="39"/>
      <c r="U119" s="39"/>
      <c r="V119" s="39"/>
      <c r="W119" s="39"/>
      <c r="X119" s="39"/>
      <c r="Y119" s="39"/>
      <c r="Z119" s="39"/>
      <c r="AA119" s="39"/>
      <c r="AB119" s="39"/>
      <c r="AC119" s="39"/>
      <c r="AD119" s="39"/>
      <c r="AE119" s="39"/>
    </row>
    <row r="120" spans="1:31" s="2" customFormat="1" ht="12" customHeight="1">
      <c r="A120" s="39"/>
      <c r="B120" s="40"/>
      <c r="C120" s="33" t="s">
        <v>17</v>
      </c>
      <c r="D120" s="41"/>
      <c r="E120" s="41"/>
      <c r="F120" s="41"/>
      <c r="G120" s="41"/>
      <c r="H120" s="41"/>
      <c r="I120" s="41"/>
      <c r="J120" s="41"/>
      <c r="K120" s="41"/>
      <c r="L120" s="41"/>
      <c r="M120" s="64"/>
      <c r="S120" s="39"/>
      <c r="T120" s="39"/>
      <c r="U120" s="39"/>
      <c r="V120" s="39"/>
      <c r="W120" s="39"/>
      <c r="X120" s="39"/>
      <c r="Y120" s="39"/>
      <c r="Z120" s="39"/>
      <c r="AA120" s="39"/>
      <c r="AB120" s="39"/>
      <c r="AC120" s="39"/>
      <c r="AD120" s="39"/>
      <c r="AE120" s="39"/>
    </row>
    <row r="121" spans="1:31" s="2" customFormat="1" ht="26.25" customHeight="1">
      <c r="A121" s="39"/>
      <c r="B121" s="40"/>
      <c r="C121" s="41"/>
      <c r="D121" s="41"/>
      <c r="E121" s="176" t="str">
        <f>E7</f>
        <v>Chodník v ulici Na Stráni, p.p.č., 476/1 k.ú.Tachov - aktualizace 2022</v>
      </c>
      <c r="F121" s="33"/>
      <c r="G121" s="33"/>
      <c r="H121" s="33"/>
      <c r="I121" s="41"/>
      <c r="J121" s="41"/>
      <c r="K121" s="41"/>
      <c r="L121" s="41"/>
      <c r="M121" s="64"/>
      <c r="S121" s="39"/>
      <c r="T121" s="39"/>
      <c r="U121" s="39"/>
      <c r="V121" s="39"/>
      <c r="W121" s="39"/>
      <c r="X121" s="39"/>
      <c r="Y121" s="39"/>
      <c r="Z121" s="39"/>
      <c r="AA121" s="39"/>
      <c r="AB121" s="39"/>
      <c r="AC121" s="39"/>
      <c r="AD121" s="39"/>
      <c r="AE121" s="39"/>
    </row>
    <row r="122" spans="1:31" s="2" customFormat="1" ht="12" customHeight="1">
      <c r="A122" s="39"/>
      <c r="B122" s="40"/>
      <c r="C122" s="33" t="s">
        <v>101</v>
      </c>
      <c r="D122" s="41"/>
      <c r="E122" s="41"/>
      <c r="F122" s="41"/>
      <c r="G122" s="41"/>
      <c r="H122" s="41"/>
      <c r="I122" s="41"/>
      <c r="J122" s="41"/>
      <c r="K122" s="41"/>
      <c r="L122" s="41"/>
      <c r="M122" s="64"/>
      <c r="S122" s="39"/>
      <c r="T122" s="39"/>
      <c r="U122" s="39"/>
      <c r="V122" s="39"/>
      <c r="W122" s="39"/>
      <c r="X122" s="39"/>
      <c r="Y122" s="39"/>
      <c r="Z122" s="39"/>
      <c r="AA122" s="39"/>
      <c r="AB122" s="39"/>
      <c r="AC122" s="39"/>
      <c r="AD122" s="39"/>
      <c r="AE122" s="39"/>
    </row>
    <row r="123" spans="1:31" s="2" customFormat="1" ht="16.5" customHeight="1">
      <c r="A123" s="39"/>
      <c r="B123" s="40"/>
      <c r="C123" s="41"/>
      <c r="D123" s="41"/>
      <c r="E123" s="77" t="str">
        <f>E9</f>
        <v>SO 201 - Opěrná stěna a schodiště</v>
      </c>
      <c r="F123" s="41"/>
      <c r="G123" s="41"/>
      <c r="H123" s="41"/>
      <c r="I123" s="41"/>
      <c r="J123" s="41"/>
      <c r="K123" s="41"/>
      <c r="L123" s="41"/>
      <c r="M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41"/>
      <c r="J124" s="41"/>
      <c r="K124" s="41"/>
      <c r="L124" s="41"/>
      <c r="M124" s="64"/>
      <c r="S124" s="39"/>
      <c r="T124" s="39"/>
      <c r="U124" s="39"/>
      <c r="V124" s="39"/>
      <c r="W124" s="39"/>
      <c r="X124" s="39"/>
      <c r="Y124" s="39"/>
      <c r="Z124" s="39"/>
      <c r="AA124" s="39"/>
      <c r="AB124" s="39"/>
      <c r="AC124" s="39"/>
      <c r="AD124" s="39"/>
      <c r="AE124" s="39"/>
    </row>
    <row r="125" spans="1:31" s="2" customFormat="1" ht="12" customHeight="1">
      <c r="A125" s="39"/>
      <c r="B125" s="40"/>
      <c r="C125" s="33" t="s">
        <v>21</v>
      </c>
      <c r="D125" s="41"/>
      <c r="E125" s="41"/>
      <c r="F125" s="28" t="str">
        <f>F12</f>
        <v>Tachov, Na Stráni p.p.č. 476/1</v>
      </c>
      <c r="G125" s="41"/>
      <c r="H125" s="41"/>
      <c r="I125" s="33" t="s">
        <v>22</v>
      </c>
      <c r="J125" s="80" t="str">
        <f>IF(J12="","",J12)</f>
        <v>11. 1. 2022</v>
      </c>
      <c r="K125" s="41"/>
      <c r="L125" s="41"/>
      <c r="M125" s="64"/>
      <c r="S125" s="39"/>
      <c r="T125" s="39"/>
      <c r="U125" s="39"/>
      <c r="V125" s="39"/>
      <c r="W125" s="39"/>
      <c r="X125" s="39"/>
      <c r="Y125" s="39"/>
      <c r="Z125" s="39"/>
      <c r="AA125" s="39"/>
      <c r="AB125" s="39"/>
      <c r="AC125" s="39"/>
      <c r="AD125" s="39"/>
      <c r="AE125" s="39"/>
    </row>
    <row r="126" spans="1:31" s="2" customFormat="1" ht="6.95" customHeight="1">
      <c r="A126" s="39"/>
      <c r="B126" s="40"/>
      <c r="C126" s="41"/>
      <c r="D126" s="41"/>
      <c r="E126" s="41"/>
      <c r="F126" s="41"/>
      <c r="G126" s="41"/>
      <c r="H126" s="41"/>
      <c r="I126" s="41"/>
      <c r="J126" s="41"/>
      <c r="K126" s="41"/>
      <c r="L126" s="41"/>
      <c r="M126" s="64"/>
      <c r="S126" s="39"/>
      <c r="T126" s="39"/>
      <c r="U126" s="39"/>
      <c r="V126" s="39"/>
      <c r="W126" s="39"/>
      <c r="X126" s="39"/>
      <c r="Y126" s="39"/>
      <c r="Z126" s="39"/>
      <c r="AA126" s="39"/>
      <c r="AB126" s="39"/>
      <c r="AC126" s="39"/>
      <c r="AD126" s="39"/>
      <c r="AE126" s="39"/>
    </row>
    <row r="127" spans="1:31" s="2" customFormat="1" ht="25.65" customHeight="1">
      <c r="A127" s="39"/>
      <c r="B127" s="40"/>
      <c r="C127" s="33" t="s">
        <v>24</v>
      </c>
      <c r="D127" s="41"/>
      <c r="E127" s="41"/>
      <c r="F127" s="28" t="str">
        <f>E15</f>
        <v>D PROJEKT PLZEŇ Nedvěd, s.r.o.</v>
      </c>
      <c r="G127" s="41"/>
      <c r="H127" s="41"/>
      <c r="I127" s="33" t="s">
        <v>30</v>
      </c>
      <c r="J127" s="37" t="str">
        <f>E21</f>
        <v>Arista Global, spol. s r.o.</v>
      </c>
      <c r="K127" s="41"/>
      <c r="L127" s="41"/>
      <c r="M127" s="64"/>
      <c r="S127" s="39"/>
      <c r="T127" s="39"/>
      <c r="U127" s="39"/>
      <c r="V127" s="39"/>
      <c r="W127" s="39"/>
      <c r="X127" s="39"/>
      <c r="Y127" s="39"/>
      <c r="Z127" s="39"/>
      <c r="AA127" s="39"/>
      <c r="AB127" s="39"/>
      <c r="AC127" s="39"/>
      <c r="AD127" s="39"/>
      <c r="AE127" s="39"/>
    </row>
    <row r="128" spans="1:31" s="2" customFormat="1" ht="25.65" customHeight="1">
      <c r="A128" s="39"/>
      <c r="B128" s="40"/>
      <c r="C128" s="33" t="s">
        <v>28</v>
      </c>
      <c r="D128" s="41"/>
      <c r="E128" s="41"/>
      <c r="F128" s="28" t="str">
        <f>IF(E18="","",E18)</f>
        <v>Vyplň údaj</v>
      </c>
      <c r="G128" s="41"/>
      <c r="H128" s="41"/>
      <c r="I128" s="33" t="s">
        <v>32</v>
      </c>
      <c r="J128" s="37" t="str">
        <f>E24</f>
        <v>D PROJEKT PLZEŇ Nedvěd s.r.o.</v>
      </c>
      <c r="K128" s="41"/>
      <c r="L128" s="41"/>
      <c r="M128" s="64"/>
      <c r="S128" s="39"/>
      <c r="T128" s="39"/>
      <c r="U128" s="39"/>
      <c r="V128" s="39"/>
      <c r="W128" s="39"/>
      <c r="X128" s="39"/>
      <c r="Y128" s="39"/>
      <c r="Z128" s="39"/>
      <c r="AA128" s="39"/>
      <c r="AB128" s="39"/>
      <c r="AC128" s="39"/>
      <c r="AD128" s="39"/>
      <c r="AE128" s="39"/>
    </row>
    <row r="129" spans="1:31" s="2" customFormat="1" ht="10.3" customHeight="1">
      <c r="A129" s="39"/>
      <c r="B129" s="40"/>
      <c r="C129" s="41"/>
      <c r="D129" s="41"/>
      <c r="E129" s="41"/>
      <c r="F129" s="41"/>
      <c r="G129" s="41"/>
      <c r="H129" s="41"/>
      <c r="I129" s="41"/>
      <c r="J129" s="41"/>
      <c r="K129" s="41"/>
      <c r="L129" s="41"/>
      <c r="M129" s="64"/>
      <c r="S129" s="39"/>
      <c r="T129" s="39"/>
      <c r="U129" s="39"/>
      <c r="V129" s="39"/>
      <c r="W129" s="39"/>
      <c r="X129" s="39"/>
      <c r="Y129" s="39"/>
      <c r="Z129" s="39"/>
      <c r="AA129" s="39"/>
      <c r="AB129" s="39"/>
      <c r="AC129" s="39"/>
      <c r="AD129" s="39"/>
      <c r="AE129" s="39"/>
    </row>
    <row r="130" spans="1:31" s="11" customFormat="1" ht="29.25" customHeight="1">
      <c r="A130" s="193"/>
      <c r="B130" s="194"/>
      <c r="C130" s="195" t="s">
        <v>120</v>
      </c>
      <c r="D130" s="196" t="s">
        <v>60</v>
      </c>
      <c r="E130" s="196" t="s">
        <v>56</v>
      </c>
      <c r="F130" s="196" t="s">
        <v>57</v>
      </c>
      <c r="G130" s="196" t="s">
        <v>121</v>
      </c>
      <c r="H130" s="196" t="s">
        <v>122</v>
      </c>
      <c r="I130" s="196" t="s">
        <v>123</v>
      </c>
      <c r="J130" s="196" t="s">
        <v>124</v>
      </c>
      <c r="K130" s="196" t="s">
        <v>109</v>
      </c>
      <c r="L130" s="197" t="s">
        <v>125</v>
      </c>
      <c r="M130" s="198"/>
      <c r="N130" s="101" t="s">
        <v>1</v>
      </c>
      <c r="O130" s="102" t="s">
        <v>39</v>
      </c>
      <c r="P130" s="102" t="s">
        <v>126</v>
      </c>
      <c r="Q130" s="102" t="s">
        <v>127</v>
      </c>
      <c r="R130" s="102" t="s">
        <v>128</v>
      </c>
      <c r="S130" s="102" t="s">
        <v>129</v>
      </c>
      <c r="T130" s="102" t="s">
        <v>130</v>
      </c>
      <c r="U130" s="102" t="s">
        <v>131</v>
      </c>
      <c r="V130" s="102" t="s">
        <v>132</v>
      </c>
      <c r="W130" s="102" t="s">
        <v>133</v>
      </c>
      <c r="X130" s="103" t="s">
        <v>134</v>
      </c>
      <c r="Y130" s="193"/>
      <c r="Z130" s="193"/>
      <c r="AA130" s="193"/>
      <c r="AB130" s="193"/>
      <c r="AC130" s="193"/>
      <c r="AD130" s="193"/>
      <c r="AE130" s="193"/>
    </row>
    <row r="131" spans="1:63" s="2" customFormat="1" ht="22.8" customHeight="1">
      <c r="A131" s="39"/>
      <c r="B131" s="40"/>
      <c r="C131" s="108" t="s">
        <v>135</v>
      </c>
      <c r="D131" s="41"/>
      <c r="E131" s="41"/>
      <c r="F131" s="41"/>
      <c r="G131" s="41"/>
      <c r="H131" s="41"/>
      <c r="I131" s="41"/>
      <c r="J131" s="41"/>
      <c r="K131" s="199">
        <f>BK131</f>
        <v>0</v>
      </c>
      <c r="L131" s="41"/>
      <c r="M131" s="45"/>
      <c r="N131" s="104"/>
      <c r="O131" s="200"/>
      <c r="P131" s="105"/>
      <c r="Q131" s="201">
        <f>Q132+Q561+Q692+Q708</f>
        <v>0</v>
      </c>
      <c r="R131" s="201">
        <f>R132+R561+R692+R708</f>
        <v>0</v>
      </c>
      <c r="S131" s="105"/>
      <c r="T131" s="202">
        <f>T132+T561+T692+T708</f>
        <v>0</v>
      </c>
      <c r="U131" s="105"/>
      <c r="V131" s="202">
        <f>V132+V561+V692+V708</f>
        <v>110.58436778000002</v>
      </c>
      <c r="W131" s="105"/>
      <c r="X131" s="203">
        <f>X132+X561+X692+X708</f>
        <v>0</v>
      </c>
      <c r="Y131" s="39"/>
      <c r="Z131" s="39"/>
      <c r="AA131" s="39"/>
      <c r="AB131" s="39"/>
      <c r="AC131" s="39"/>
      <c r="AD131" s="39"/>
      <c r="AE131" s="39"/>
      <c r="AT131" s="18" t="s">
        <v>76</v>
      </c>
      <c r="AU131" s="18" t="s">
        <v>111</v>
      </c>
      <c r="BK131" s="204">
        <f>BK132+BK561+BK692+BK708</f>
        <v>0</v>
      </c>
    </row>
    <row r="132" spans="1:63" s="12" customFormat="1" ht="25.9" customHeight="1">
      <c r="A132" s="12"/>
      <c r="B132" s="205"/>
      <c r="C132" s="206"/>
      <c r="D132" s="207" t="s">
        <v>76</v>
      </c>
      <c r="E132" s="208" t="s">
        <v>136</v>
      </c>
      <c r="F132" s="208" t="s">
        <v>137</v>
      </c>
      <c r="G132" s="206"/>
      <c r="H132" s="206"/>
      <c r="I132" s="209"/>
      <c r="J132" s="209"/>
      <c r="K132" s="210">
        <f>BK132</f>
        <v>0</v>
      </c>
      <c r="L132" s="206"/>
      <c r="M132" s="211"/>
      <c r="N132" s="212"/>
      <c r="O132" s="213"/>
      <c r="P132" s="213"/>
      <c r="Q132" s="214">
        <f>Q133+Q209+Q264+Q378+Q399+Q419+Q444</f>
        <v>0</v>
      </c>
      <c r="R132" s="214">
        <f>R133+R209+R264+R378+R399+R419+R444</f>
        <v>0</v>
      </c>
      <c r="S132" s="213"/>
      <c r="T132" s="215">
        <f>T133+T209+T264+T378+T399+T419+T444</f>
        <v>0</v>
      </c>
      <c r="U132" s="213"/>
      <c r="V132" s="215">
        <f>V133+V209+V264+V378+V399+V419+V444</f>
        <v>107.62034278000002</v>
      </c>
      <c r="W132" s="213"/>
      <c r="X132" s="216">
        <f>X133+X209+X264+X378+X399+X419+X444</f>
        <v>0</v>
      </c>
      <c r="Y132" s="12"/>
      <c r="Z132" s="12"/>
      <c r="AA132" s="12"/>
      <c r="AB132" s="12"/>
      <c r="AC132" s="12"/>
      <c r="AD132" s="12"/>
      <c r="AE132" s="12"/>
      <c r="AR132" s="217" t="s">
        <v>85</v>
      </c>
      <c r="AT132" s="218" t="s">
        <v>76</v>
      </c>
      <c r="AU132" s="218" t="s">
        <v>77</v>
      </c>
      <c r="AY132" s="217" t="s">
        <v>138</v>
      </c>
      <c r="BK132" s="219">
        <f>BK133+BK209+BK264+BK378+BK399+BK419+BK444</f>
        <v>0</v>
      </c>
    </row>
    <row r="133" spans="1:63" s="12" customFormat="1" ht="22.8" customHeight="1">
      <c r="A133" s="12"/>
      <c r="B133" s="205"/>
      <c r="C133" s="206"/>
      <c r="D133" s="207" t="s">
        <v>76</v>
      </c>
      <c r="E133" s="220" t="s">
        <v>85</v>
      </c>
      <c r="F133" s="220" t="s">
        <v>139</v>
      </c>
      <c r="G133" s="206"/>
      <c r="H133" s="206"/>
      <c r="I133" s="209"/>
      <c r="J133" s="209"/>
      <c r="K133" s="221">
        <f>BK133</f>
        <v>0</v>
      </c>
      <c r="L133" s="206"/>
      <c r="M133" s="211"/>
      <c r="N133" s="212"/>
      <c r="O133" s="213"/>
      <c r="P133" s="213"/>
      <c r="Q133" s="214">
        <f>SUM(Q134:Q208)</f>
        <v>0</v>
      </c>
      <c r="R133" s="214">
        <f>SUM(R134:R208)</f>
        <v>0</v>
      </c>
      <c r="S133" s="213"/>
      <c r="T133" s="215">
        <f>SUM(T134:T208)</f>
        <v>0</v>
      </c>
      <c r="U133" s="213"/>
      <c r="V133" s="215">
        <f>SUM(V134:V208)</f>
        <v>0</v>
      </c>
      <c r="W133" s="213"/>
      <c r="X133" s="216">
        <f>SUM(X134:X208)</f>
        <v>0</v>
      </c>
      <c r="Y133" s="12"/>
      <c r="Z133" s="12"/>
      <c r="AA133" s="12"/>
      <c r="AB133" s="12"/>
      <c r="AC133" s="12"/>
      <c r="AD133" s="12"/>
      <c r="AE133" s="12"/>
      <c r="AR133" s="217" t="s">
        <v>85</v>
      </c>
      <c r="AT133" s="218" t="s">
        <v>76</v>
      </c>
      <c r="AU133" s="218" t="s">
        <v>85</v>
      </c>
      <c r="AY133" s="217" t="s">
        <v>138</v>
      </c>
      <c r="BK133" s="219">
        <f>SUM(BK134:BK208)</f>
        <v>0</v>
      </c>
    </row>
    <row r="134" spans="1:65" s="2" customFormat="1" ht="33" customHeight="1">
      <c r="A134" s="39"/>
      <c r="B134" s="40"/>
      <c r="C134" s="222" t="s">
        <v>85</v>
      </c>
      <c r="D134" s="222" t="s">
        <v>140</v>
      </c>
      <c r="E134" s="223" t="s">
        <v>769</v>
      </c>
      <c r="F134" s="224" t="s">
        <v>770</v>
      </c>
      <c r="G134" s="225" t="s">
        <v>223</v>
      </c>
      <c r="H134" s="226">
        <v>374.08</v>
      </c>
      <c r="I134" s="227"/>
      <c r="J134" s="227"/>
      <c r="K134" s="228">
        <f>ROUND(P134*H134,2)</f>
        <v>0</v>
      </c>
      <c r="L134" s="224" t="s">
        <v>144</v>
      </c>
      <c r="M134" s="45"/>
      <c r="N134" s="229" t="s">
        <v>1</v>
      </c>
      <c r="O134" s="230" t="s">
        <v>40</v>
      </c>
      <c r="P134" s="231">
        <f>I134+J134</f>
        <v>0</v>
      </c>
      <c r="Q134" s="231">
        <f>ROUND(I134*H134,2)</f>
        <v>0</v>
      </c>
      <c r="R134" s="231">
        <f>ROUND(J134*H134,2)</f>
        <v>0</v>
      </c>
      <c r="S134" s="92"/>
      <c r="T134" s="232">
        <f>S134*H134</f>
        <v>0</v>
      </c>
      <c r="U134" s="232">
        <v>0</v>
      </c>
      <c r="V134" s="232">
        <f>U134*H134</f>
        <v>0</v>
      </c>
      <c r="W134" s="232">
        <v>0</v>
      </c>
      <c r="X134" s="233">
        <f>W134*H134</f>
        <v>0</v>
      </c>
      <c r="Y134" s="39"/>
      <c r="Z134" s="39"/>
      <c r="AA134" s="39"/>
      <c r="AB134" s="39"/>
      <c r="AC134" s="39"/>
      <c r="AD134" s="39"/>
      <c r="AE134" s="39"/>
      <c r="AR134" s="234" t="s">
        <v>145</v>
      </c>
      <c r="AT134" s="234" t="s">
        <v>140</v>
      </c>
      <c r="AU134" s="234" t="s">
        <v>87</v>
      </c>
      <c r="AY134" s="18" t="s">
        <v>138</v>
      </c>
      <c r="BE134" s="235">
        <f>IF(O134="základní",K134,0)</f>
        <v>0</v>
      </c>
      <c r="BF134" s="235">
        <f>IF(O134="snížená",K134,0)</f>
        <v>0</v>
      </c>
      <c r="BG134" s="235">
        <f>IF(O134="zákl. přenesená",K134,0)</f>
        <v>0</v>
      </c>
      <c r="BH134" s="235">
        <f>IF(O134="sníž. přenesená",K134,0)</f>
        <v>0</v>
      </c>
      <c r="BI134" s="235">
        <f>IF(O134="nulová",K134,0)</f>
        <v>0</v>
      </c>
      <c r="BJ134" s="18" t="s">
        <v>85</v>
      </c>
      <c r="BK134" s="235">
        <f>ROUND(P134*H134,2)</f>
        <v>0</v>
      </c>
      <c r="BL134" s="18" t="s">
        <v>145</v>
      </c>
      <c r="BM134" s="234" t="s">
        <v>771</v>
      </c>
    </row>
    <row r="135" spans="1:47" s="2" customFormat="1" ht="12">
      <c r="A135" s="39"/>
      <c r="B135" s="40"/>
      <c r="C135" s="41"/>
      <c r="D135" s="236" t="s">
        <v>147</v>
      </c>
      <c r="E135" s="41"/>
      <c r="F135" s="237" t="s">
        <v>772</v>
      </c>
      <c r="G135" s="41"/>
      <c r="H135" s="41"/>
      <c r="I135" s="238"/>
      <c r="J135" s="238"/>
      <c r="K135" s="41"/>
      <c r="L135" s="41"/>
      <c r="M135" s="45"/>
      <c r="N135" s="239"/>
      <c r="O135" s="240"/>
      <c r="P135" s="92"/>
      <c r="Q135" s="92"/>
      <c r="R135" s="92"/>
      <c r="S135" s="92"/>
      <c r="T135" s="92"/>
      <c r="U135" s="92"/>
      <c r="V135" s="92"/>
      <c r="W135" s="92"/>
      <c r="X135" s="93"/>
      <c r="Y135" s="39"/>
      <c r="Z135" s="39"/>
      <c r="AA135" s="39"/>
      <c r="AB135" s="39"/>
      <c r="AC135" s="39"/>
      <c r="AD135" s="39"/>
      <c r="AE135" s="39"/>
      <c r="AT135" s="18" t="s">
        <v>147</v>
      </c>
      <c r="AU135" s="18" t="s">
        <v>87</v>
      </c>
    </row>
    <row r="136" spans="1:47" s="2" customFormat="1" ht="12">
      <c r="A136" s="39"/>
      <c r="B136" s="40"/>
      <c r="C136" s="41"/>
      <c r="D136" s="241" t="s">
        <v>149</v>
      </c>
      <c r="E136" s="41"/>
      <c r="F136" s="242" t="s">
        <v>773</v>
      </c>
      <c r="G136" s="41"/>
      <c r="H136" s="41"/>
      <c r="I136" s="238"/>
      <c r="J136" s="238"/>
      <c r="K136" s="41"/>
      <c r="L136" s="41"/>
      <c r="M136" s="45"/>
      <c r="N136" s="239"/>
      <c r="O136" s="240"/>
      <c r="P136" s="92"/>
      <c r="Q136" s="92"/>
      <c r="R136" s="92"/>
      <c r="S136" s="92"/>
      <c r="T136" s="92"/>
      <c r="U136" s="92"/>
      <c r="V136" s="92"/>
      <c r="W136" s="92"/>
      <c r="X136" s="93"/>
      <c r="Y136" s="39"/>
      <c r="Z136" s="39"/>
      <c r="AA136" s="39"/>
      <c r="AB136" s="39"/>
      <c r="AC136" s="39"/>
      <c r="AD136" s="39"/>
      <c r="AE136" s="39"/>
      <c r="AT136" s="18" t="s">
        <v>149</v>
      </c>
      <c r="AU136" s="18" t="s">
        <v>87</v>
      </c>
    </row>
    <row r="137" spans="1:47" s="2" customFormat="1" ht="12">
      <c r="A137" s="39"/>
      <c r="B137" s="40"/>
      <c r="C137" s="41"/>
      <c r="D137" s="236" t="s">
        <v>151</v>
      </c>
      <c r="E137" s="41"/>
      <c r="F137" s="243" t="s">
        <v>774</v>
      </c>
      <c r="G137" s="41"/>
      <c r="H137" s="41"/>
      <c r="I137" s="238"/>
      <c r="J137" s="238"/>
      <c r="K137" s="41"/>
      <c r="L137" s="41"/>
      <c r="M137" s="45"/>
      <c r="N137" s="239"/>
      <c r="O137" s="240"/>
      <c r="P137" s="92"/>
      <c r="Q137" s="92"/>
      <c r="R137" s="92"/>
      <c r="S137" s="92"/>
      <c r="T137" s="92"/>
      <c r="U137" s="92"/>
      <c r="V137" s="92"/>
      <c r="W137" s="92"/>
      <c r="X137" s="93"/>
      <c r="Y137" s="39"/>
      <c r="Z137" s="39"/>
      <c r="AA137" s="39"/>
      <c r="AB137" s="39"/>
      <c r="AC137" s="39"/>
      <c r="AD137" s="39"/>
      <c r="AE137" s="39"/>
      <c r="AT137" s="18" t="s">
        <v>151</v>
      </c>
      <c r="AU137" s="18" t="s">
        <v>87</v>
      </c>
    </row>
    <row r="138" spans="1:51" s="14" customFormat="1" ht="12">
      <c r="A138" s="14"/>
      <c r="B138" s="269"/>
      <c r="C138" s="270"/>
      <c r="D138" s="236" t="s">
        <v>256</v>
      </c>
      <c r="E138" s="271" t="s">
        <v>1</v>
      </c>
      <c r="F138" s="272" t="s">
        <v>775</v>
      </c>
      <c r="G138" s="270"/>
      <c r="H138" s="271" t="s">
        <v>1</v>
      </c>
      <c r="I138" s="273"/>
      <c r="J138" s="273"/>
      <c r="K138" s="270"/>
      <c r="L138" s="270"/>
      <c r="M138" s="274"/>
      <c r="N138" s="275"/>
      <c r="O138" s="276"/>
      <c r="P138" s="276"/>
      <c r="Q138" s="276"/>
      <c r="R138" s="276"/>
      <c r="S138" s="276"/>
      <c r="T138" s="276"/>
      <c r="U138" s="276"/>
      <c r="V138" s="276"/>
      <c r="W138" s="276"/>
      <c r="X138" s="277"/>
      <c r="Y138" s="14"/>
      <c r="Z138" s="14"/>
      <c r="AA138" s="14"/>
      <c r="AB138" s="14"/>
      <c r="AC138" s="14"/>
      <c r="AD138" s="14"/>
      <c r="AE138" s="14"/>
      <c r="AT138" s="278" t="s">
        <v>256</v>
      </c>
      <c r="AU138" s="278" t="s">
        <v>87</v>
      </c>
      <c r="AV138" s="14" t="s">
        <v>85</v>
      </c>
      <c r="AW138" s="14" t="s">
        <v>5</v>
      </c>
      <c r="AX138" s="14" t="s">
        <v>77</v>
      </c>
      <c r="AY138" s="278" t="s">
        <v>138</v>
      </c>
    </row>
    <row r="139" spans="1:51" s="14" customFormat="1" ht="12">
      <c r="A139" s="14"/>
      <c r="B139" s="269"/>
      <c r="C139" s="270"/>
      <c r="D139" s="236" t="s">
        <v>256</v>
      </c>
      <c r="E139" s="271" t="s">
        <v>1</v>
      </c>
      <c r="F139" s="272" t="s">
        <v>776</v>
      </c>
      <c r="G139" s="270"/>
      <c r="H139" s="271" t="s">
        <v>1</v>
      </c>
      <c r="I139" s="273"/>
      <c r="J139" s="273"/>
      <c r="K139" s="270"/>
      <c r="L139" s="270"/>
      <c r="M139" s="274"/>
      <c r="N139" s="275"/>
      <c r="O139" s="276"/>
      <c r="P139" s="276"/>
      <c r="Q139" s="276"/>
      <c r="R139" s="276"/>
      <c r="S139" s="276"/>
      <c r="T139" s="276"/>
      <c r="U139" s="276"/>
      <c r="V139" s="276"/>
      <c r="W139" s="276"/>
      <c r="X139" s="277"/>
      <c r="Y139" s="14"/>
      <c r="Z139" s="14"/>
      <c r="AA139" s="14"/>
      <c r="AB139" s="14"/>
      <c r="AC139" s="14"/>
      <c r="AD139" s="14"/>
      <c r="AE139" s="14"/>
      <c r="AT139" s="278" t="s">
        <v>256</v>
      </c>
      <c r="AU139" s="278" t="s">
        <v>87</v>
      </c>
      <c r="AV139" s="14" t="s">
        <v>85</v>
      </c>
      <c r="AW139" s="14" t="s">
        <v>5</v>
      </c>
      <c r="AX139" s="14" t="s">
        <v>77</v>
      </c>
      <c r="AY139" s="278" t="s">
        <v>138</v>
      </c>
    </row>
    <row r="140" spans="1:51" s="14" customFormat="1" ht="12">
      <c r="A140" s="14"/>
      <c r="B140" s="269"/>
      <c r="C140" s="270"/>
      <c r="D140" s="236" t="s">
        <v>256</v>
      </c>
      <c r="E140" s="271" t="s">
        <v>1</v>
      </c>
      <c r="F140" s="272" t="s">
        <v>777</v>
      </c>
      <c r="G140" s="270"/>
      <c r="H140" s="271" t="s">
        <v>1</v>
      </c>
      <c r="I140" s="273"/>
      <c r="J140" s="273"/>
      <c r="K140" s="270"/>
      <c r="L140" s="270"/>
      <c r="M140" s="274"/>
      <c r="N140" s="275"/>
      <c r="O140" s="276"/>
      <c r="P140" s="276"/>
      <c r="Q140" s="276"/>
      <c r="R140" s="276"/>
      <c r="S140" s="276"/>
      <c r="T140" s="276"/>
      <c r="U140" s="276"/>
      <c r="V140" s="276"/>
      <c r="W140" s="276"/>
      <c r="X140" s="277"/>
      <c r="Y140" s="14"/>
      <c r="Z140" s="14"/>
      <c r="AA140" s="14"/>
      <c r="AB140" s="14"/>
      <c r="AC140" s="14"/>
      <c r="AD140" s="14"/>
      <c r="AE140" s="14"/>
      <c r="AT140" s="278" t="s">
        <v>256</v>
      </c>
      <c r="AU140" s="278" t="s">
        <v>87</v>
      </c>
      <c r="AV140" s="14" t="s">
        <v>85</v>
      </c>
      <c r="AW140" s="14" t="s">
        <v>5</v>
      </c>
      <c r="AX140" s="14" t="s">
        <v>77</v>
      </c>
      <c r="AY140" s="278" t="s">
        <v>138</v>
      </c>
    </row>
    <row r="141" spans="1:51" s="13" customFormat="1" ht="12">
      <c r="A141" s="13"/>
      <c r="B141" s="244"/>
      <c r="C141" s="245"/>
      <c r="D141" s="236" t="s">
        <v>256</v>
      </c>
      <c r="E141" s="246" t="s">
        <v>1</v>
      </c>
      <c r="F141" s="247" t="s">
        <v>778</v>
      </c>
      <c r="G141" s="245"/>
      <c r="H141" s="248">
        <v>234.08</v>
      </c>
      <c r="I141" s="249"/>
      <c r="J141" s="249"/>
      <c r="K141" s="245"/>
      <c r="L141" s="245"/>
      <c r="M141" s="250"/>
      <c r="N141" s="251"/>
      <c r="O141" s="252"/>
      <c r="P141" s="252"/>
      <c r="Q141" s="252"/>
      <c r="R141" s="252"/>
      <c r="S141" s="252"/>
      <c r="T141" s="252"/>
      <c r="U141" s="252"/>
      <c r="V141" s="252"/>
      <c r="W141" s="252"/>
      <c r="X141" s="253"/>
      <c r="Y141" s="13"/>
      <c r="Z141" s="13"/>
      <c r="AA141" s="13"/>
      <c r="AB141" s="13"/>
      <c r="AC141" s="13"/>
      <c r="AD141" s="13"/>
      <c r="AE141" s="13"/>
      <c r="AT141" s="254" t="s">
        <v>256</v>
      </c>
      <c r="AU141" s="254" t="s">
        <v>87</v>
      </c>
      <c r="AV141" s="13" t="s">
        <v>87</v>
      </c>
      <c r="AW141" s="13" t="s">
        <v>5</v>
      </c>
      <c r="AX141" s="13" t="s">
        <v>77</v>
      </c>
      <c r="AY141" s="254" t="s">
        <v>138</v>
      </c>
    </row>
    <row r="142" spans="1:51" s="14" customFormat="1" ht="12">
      <c r="A142" s="14"/>
      <c r="B142" s="269"/>
      <c r="C142" s="270"/>
      <c r="D142" s="236" t="s">
        <v>256</v>
      </c>
      <c r="E142" s="271" t="s">
        <v>1</v>
      </c>
      <c r="F142" s="272" t="s">
        <v>779</v>
      </c>
      <c r="G142" s="270"/>
      <c r="H142" s="271" t="s">
        <v>1</v>
      </c>
      <c r="I142" s="273"/>
      <c r="J142" s="273"/>
      <c r="K142" s="270"/>
      <c r="L142" s="270"/>
      <c r="M142" s="274"/>
      <c r="N142" s="275"/>
      <c r="O142" s="276"/>
      <c r="P142" s="276"/>
      <c r="Q142" s="276"/>
      <c r="R142" s="276"/>
      <c r="S142" s="276"/>
      <c r="T142" s="276"/>
      <c r="U142" s="276"/>
      <c r="V142" s="276"/>
      <c r="W142" s="276"/>
      <c r="X142" s="277"/>
      <c r="Y142" s="14"/>
      <c r="Z142" s="14"/>
      <c r="AA142" s="14"/>
      <c r="AB142" s="14"/>
      <c r="AC142" s="14"/>
      <c r="AD142" s="14"/>
      <c r="AE142" s="14"/>
      <c r="AT142" s="278" t="s">
        <v>256</v>
      </c>
      <c r="AU142" s="278" t="s">
        <v>87</v>
      </c>
      <c r="AV142" s="14" t="s">
        <v>85</v>
      </c>
      <c r="AW142" s="14" t="s">
        <v>5</v>
      </c>
      <c r="AX142" s="14" t="s">
        <v>77</v>
      </c>
      <c r="AY142" s="278" t="s">
        <v>138</v>
      </c>
    </row>
    <row r="143" spans="1:51" s="13" customFormat="1" ht="12">
      <c r="A143" s="13"/>
      <c r="B143" s="244"/>
      <c r="C143" s="245"/>
      <c r="D143" s="236" t="s">
        <v>256</v>
      </c>
      <c r="E143" s="246" t="s">
        <v>1</v>
      </c>
      <c r="F143" s="247" t="s">
        <v>780</v>
      </c>
      <c r="G143" s="245"/>
      <c r="H143" s="248">
        <v>140</v>
      </c>
      <c r="I143" s="249"/>
      <c r="J143" s="249"/>
      <c r="K143" s="245"/>
      <c r="L143" s="245"/>
      <c r="M143" s="250"/>
      <c r="N143" s="251"/>
      <c r="O143" s="252"/>
      <c r="P143" s="252"/>
      <c r="Q143" s="252"/>
      <c r="R143" s="252"/>
      <c r="S143" s="252"/>
      <c r="T143" s="252"/>
      <c r="U143" s="252"/>
      <c r="V143" s="252"/>
      <c r="W143" s="252"/>
      <c r="X143" s="253"/>
      <c r="Y143" s="13"/>
      <c r="Z143" s="13"/>
      <c r="AA143" s="13"/>
      <c r="AB143" s="13"/>
      <c r="AC143" s="13"/>
      <c r="AD143" s="13"/>
      <c r="AE143" s="13"/>
      <c r="AT143" s="254" t="s">
        <v>256</v>
      </c>
      <c r="AU143" s="254" t="s">
        <v>87</v>
      </c>
      <c r="AV143" s="13" t="s">
        <v>87</v>
      </c>
      <c r="AW143" s="13" t="s">
        <v>5</v>
      </c>
      <c r="AX143" s="13" t="s">
        <v>77</v>
      </c>
      <c r="AY143" s="254" t="s">
        <v>138</v>
      </c>
    </row>
    <row r="144" spans="1:51" s="15" customFormat="1" ht="12">
      <c r="A144" s="15"/>
      <c r="B144" s="279"/>
      <c r="C144" s="280"/>
      <c r="D144" s="236" t="s">
        <v>256</v>
      </c>
      <c r="E144" s="281" t="s">
        <v>1</v>
      </c>
      <c r="F144" s="282" t="s">
        <v>781</v>
      </c>
      <c r="G144" s="280"/>
      <c r="H144" s="283">
        <v>374.08000000000004</v>
      </c>
      <c r="I144" s="284"/>
      <c r="J144" s="284"/>
      <c r="K144" s="280"/>
      <c r="L144" s="280"/>
      <c r="M144" s="285"/>
      <c r="N144" s="286"/>
      <c r="O144" s="287"/>
      <c r="P144" s="287"/>
      <c r="Q144" s="287"/>
      <c r="R144" s="287"/>
      <c r="S144" s="287"/>
      <c r="T144" s="287"/>
      <c r="U144" s="287"/>
      <c r="V144" s="287"/>
      <c r="W144" s="287"/>
      <c r="X144" s="288"/>
      <c r="Y144" s="15"/>
      <c r="Z144" s="15"/>
      <c r="AA144" s="15"/>
      <c r="AB144" s="15"/>
      <c r="AC144" s="15"/>
      <c r="AD144" s="15"/>
      <c r="AE144" s="15"/>
      <c r="AT144" s="289" t="s">
        <v>256</v>
      </c>
      <c r="AU144" s="289" t="s">
        <v>87</v>
      </c>
      <c r="AV144" s="15" t="s">
        <v>145</v>
      </c>
      <c r="AW144" s="15" t="s">
        <v>5</v>
      </c>
      <c r="AX144" s="15" t="s">
        <v>85</v>
      </c>
      <c r="AY144" s="289" t="s">
        <v>138</v>
      </c>
    </row>
    <row r="145" spans="1:65" s="2" customFormat="1" ht="33" customHeight="1">
      <c r="A145" s="39"/>
      <c r="B145" s="40"/>
      <c r="C145" s="222" t="s">
        <v>87</v>
      </c>
      <c r="D145" s="222" t="s">
        <v>140</v>
      </c>
      <c r="E145" s="223" t="s">
        <v>782</v>
      </c>
      <c r="F145" s="224" t="s">
        <v>783</v>
      </c>
      <c r="G145" s="225" t="s">
        <v>223</v>
      </c>
      <c r="H145" s="226">
        <v>494.468</v>
      </c>
      <c r="I145" s="227"/>
      <c r="J145" s="227"/>
      <c r="K145" s="228">
        <f>ROUND(P145*H145,2)</f>
        <v>0</v>
      </c>
      <c r="L145" s="224" t="s">
        <v>144</v>
      </c>
      <c r="M145" s="45"/>
      <c r="N145" s="229" t="s">
        <v>1</v>
      </c>
      <c r="O145" s="230" t="s">
        <v>40</v>
      </c>
      <c r="P145" s="231">
        <f>I145+J145</f>
        <v>0</v>
      </c>
      <c r="Q145" s="231">
        <f>ROUND(I145*H145,2)</f>
        <v>0</v>
      </c>
      <c r="R145" s="231">
        <f>ROUND(J145*H145,2)</f>
        <v>0</v>
      </c>
      <c r="S145" s="92"/>
      <c r="T145" s="232">
        <f>S145*H145</f>
        <v>0</v>
      </c>
      <c r="U145" s="232">
        <v>0</v>
      </c>
      <c r="V145" s="232">
        <f>U145*H145</f>
        <v>0</v>
      </c>
      <c r="W145" s="232">
        <v>0</v>
      </c>
      <c r="X145" s="233">
        <f>W145*H145</f>
        <v>0</v>
      </c>
      <c r="Y145" s="39"/>
      <c r="Z145" s="39"/>
      <c r="AA145" s="39"/>
      <c r="AB145" s="39"/>
      <c r="AC145" s="39"/>
      <c r="AD145" s="39"/>
      <c r="AE145" s="39"/>
      <c r="AR145" s="234" t="s">
        <v>145</v>
      </c>
      <c r="AT145" s="234" t="s">
        <v>140</v>
      </c>
      <c r="AU145" s="234" t="s">
        <v>87</v>
      </c>
      <c r="AY145" s="18" t="s">
        <v>138</v>
      </c>
      <c r="BE145" s="235">
        <f>IF(O145="základní",K145,0)</f>
        <v>0</v>
      </c>
      <c r="BF145" s="235">
        <f>IF(O145="snížená",K145,0)</f>
        <v>0</v>
      </c>
      <c r="BG145" s="235">
        <f>IF(O145="zákl. přenesená",K145,0)</f>
        <v>0</v>
      </c>
      <c r="BH145" s="235">
        <f>IF(O145="sníž. přenesená",K145,0)</f>
        <v>0</v>
      </c>
      <c r="BI145" s="235">
        <f>IF(O145="nulová",K145,0)</f>
        <v>0</v>
      </c>
      <c r="BJ145" s="18" t="s">
        <v>85</v>
      </c>
      <c r="BK145" s="235">
        <f>ROUND(P145*H145,2)</f>
        <v>0</v>
      </c>
      <c r="BL145" s="18" t="s">
        <v>145</v>
      </c>
      <c r="BM145" s="234" t="s">
        <v>784</v>
      </c>
    </row>
    <row r="146" spans="1:47" s="2" customFormat="1" ht="12">
      <c r="A146" s="39"/>
      <c r="B146" s="40"/>
      <c r="C146" s="41"/>
      <c r="D146" s="236" t="s">
        <v>147</v>
      </c>
      <c r="E146" s="41"/>
      <c r="F146" s="237" t="s">
        <v>785</v>
      </c>
      <c r="G146" s="41"/>
      <c r="H146" s="41"/>
      <c r="I146" s="238"/>
      <c r="J146" s="238"/>
      <c r="K146" s="41"/>
      <c r="L146" s="41"/>
      <c r="M146" s="45"/>
      <c r="N146" s="239"/>
      <c r="O146" s="240"/>
      <c r="P146" s="92"/>
      <c r="Q146" s="92"/>
      <c r="R146" s="92"/>
      <c r="S146" s="92"/>
      <c r="T146" s="92"/>
      <c r="U146" s="92"/>
      <c r="V146" s="92"/>
      <c r="W146" s="92"/>
      <c r="X146" s="93"/>
      <c r="Y146" s="39"/>
      <c r="Z146" s="39"/>
      <c r="AA146" s="39"/>
      <c r="AB146" s="39"/>
      <c r="AC146" s="39"/>
      <c r="AD146" s="39"/>
      <c r="AE146" s="39"/>
      <c r="AT146" s="18" t="s">
        <v>147</v>
      </c>
      <c r="AU146" s="18" t="s">
        <v>87</v>
      </c>
    </row>
    <row r="147" spans="1:47" s="2" customFormat="1" ht="12">
      <c r="A147" s="39"/>
      <c r="B147" s="40"/>
      <c r="C147" s="41"/>
      <c r="D147" s="241" t="s">
        <v>149</v>
      </c>
      <c r="E147" s="41"/>
      <c r="F147" s="242" t="s">
        <v>786</v>
      </c>
      <c r="G147" s="41"/>
      <c r="H147" s="41"/>
      <c r="I147" s="238"/>
      <c r="J147" s="238"/>
      <c r="K147" s="41"/>
      <c r="L147" s="41"/>
      <c r="M147" s="45"/>
      <c r="N147" s="239"/>
      <c r="O147" s="240"/>
      <c r="P147" s="92"/>
      <c r="Q147" s="92"/>
      <c r="R147" s="92"/>
      <c r="S147" s="92"/>
      <c r="T147" s="92"/>
      <c r="U147" s="92"/>
      <c r="V147" s="92"/>
      <c r="W147" s="92"/>
      <c r="X147" s="93"/>
      <c r="Y147" s="39"/>
      <c r="Z147" s="39"/>
      <c r="AA147" s="39"/>
      <c r="AB147" s="39"/>
      <c r="AC147" s="39"/>
      <c r="AD147" s="39"/>
      <c r="AE147" s="39"/>
      <c r="AT147" s="18" t="s">
        <v>149</v>
      </c>
      <c r="AU147" s="18" t="s">
        <v>87</v>
      </c>
    </row>
    <row r="148" spans="1:47" s="2" customFormat="1" ht="12">
      <c r="A148" s="39"/>
      <c r="B148" s="40"/>
      <c r="C148" s="41"/>
      <c r="D148" s="236" t="s">
        <v>151</v>
      </c>
      <c r="E148" s="41"/>
      <c r="F148" s="243" t="s">
        <v>247</v>
      </c>
      <c r="G148" s="41"/>
      <c r="H148" s="41"/>
      <c r="I148" s="238"/>
      <c r="J148" s="238"/>
      <c r="K148" s="41"/>
      <c r="L148" s="41"/>
      <c r="M148" s="45"/>
      <c r="N148" s="239"/>
      <c r="O148" s="240"/>
      <c r="P148" s="92"/>
      <c r="Q148" s="92"/>
      <c r="R148" s="92"/>
      <c r="S148" s="92"/>
      <c r="T148" s="92"/>
      <c r="U148" s="92"/>
      <c r="V148" s="92"/>
      <c r="W148" s="92"/>
      <c r="X148" s="93"/>
      <c r="Y148" s="39"/>
      <c r="Z148" s="39"/>
      <c r="AA148" s="39"/>
      <c r="AB148" s="39"/>
      <c r="AC148" s="39"/>
      <c r="AD148" s="39"/>
      <c r="AE148" s="39"/>
      <c r="AT148" s="18" t="s">
        <v>151</v>
      </c>
      <c r="AU148" s="18" t="s">
        <v>87</v>
      </c>
    </row>
    <row r="149" spans="1:51" s="14" customFormat="1" ht="12">
      <c r="A149" s="14"/>
      <c r="B149" s="269"/>
      <c r="C149" s="270"/>
      <c r="D149" s="236" t="s">
        <v>256</v>
      </c>
      <c r="E149" s="271" t="s">
        <v>1</v>
      </c>
      <c r="F149" s="272" t="s">
        <v>787</v>
      </c>
      <c r="G149" s="270"/>
      <c r="H149" s="271" t="s">
        <v>1</v>
      </c>
      <c r="I149" s="273"/>
      <c r="J149" s="273"/>
      <c r="K149" s="270"/>
      <c r="L149" s="270"/>
      <c r="M149" s="274"/>
      <c r="N149" s="275"/>
      <c r="O149" s="276"/>
      <c r="P149" s="276"/>
      <c r="Q149" s="276"/>
      <c r="R149" s="276"/>
      <c r="S149" s="276"/>
      <c r="T149" s="276"/>
      <c r="U149" s="276"/>
      <c r="V149" s="276"/>
      <c r="W149" s="276"/>
      <c r="X149" s="277"/>
      <c r="Y149" s="14"/>
      <c r="Z149" s="14"/>
      <c r="AA149" s="14"/>
      <c r="AB149" s="14"/>
      <c r="AC149" s="14"/>
      <c r="AD149" s="14"/>
      <c r="AE149" s="14"/>
      <c r="AT149" s="278" t="s">
        <v>256</v>
      </c>
      <c r="AU149" s="278" t="s">
        <v>87</v>
      </c>
      <c r="AV149" s="14" t="s">
        <v>85</v>
      </c>
      <c r="AW149" s="14" t="s">
        <v>5</v>
      </c>
      <c r="AX149" s="14" t="s">
        <v>77</v>
      </c>
      <c r="AY149" s="278" t="s">
        <v>138</v>
      </c>
    </row>
    <row r="150" spans="1:51" s="13" customFormat="1" ht="12">
      <c r="A150" s="13"/>
      <c r="B150" s="244"/>
      <c r="C150" s="245"/>
      <c r="D150" s="236" t="s">
        <v>256</v>
      </c>
      <c r="E150" s="246" t="s">
        <v>1</v>
      </c>
      <c r="F150" s="247" t="s">
        <v>788</v>
      </c>
      <c r="G150" s="245"/>
      <c r="H150" s="248">
        <v>494.468</v>
      </c>
      <c r="I150" s="249"/>
      <c r="J150" s="249"/>
      <c r="K150" s="245"/>
      <c r="L150" s="245"/>
      <c r="M150" s="250"/>
      <c r="N150" s="251"/>
      <c r="O150" s="252"/>
      <c r="P150" s="252"/>
      <c r="Q150" s="252"/>
      <c r="R150" s="252"/>
      <c r="S150" s="252"/>
      <c r="T150" s="252"/>
      <c r="U150" s="252"/>
      <c r="V150" s="252"/>
      <c r="W150" s="252"/>
      <c r="X150" s="253"/>
      <c r="Y150" s="13"/>
      <c r="Z150" s="13"/>
      <c r="AA150" s="13"/>
      <c r="AB150" s="13"/>
      <c r="AC150" s="13"/>
      <c r="AD150" s="13"/>
      <c r="AE150" s="13"/>
      <c r="AT150" s="254" t="s">
        <v>256</v>
      </c>
      <c r="AU150" s="254" t="s">
        <v>87</v>
      </c>
      <c r="AV150" s="13" t="s">
        <v>87</v>
      </c>
      <c r="AW150" s="13" t="s">
        <v>5</v>
      </c>
      <c r="AX150" s="13" t="s">
        <v>85</v>
      </c>
      <c r="AY150" s="254" t="s">
        <v>138</v>
      </c>
    </row>
    <row r="151" spans="1:65" s="2" customFormat="1" ht="33" customHeight="1">
      <c r="A151" s="39"/>
      <c r="B151" s="40"/>
      <c r="C151" s="222" t="s">
        <v>162</v>
      </c>
      <c r="D151" s="222" t="s">
        <v>140</v>
      </c>
      <c r="E151" s="223" t="s">
        <v>789</v>
      </c>
      <c r="F151" s="224" t="s">
        <v>790</v>
      </c>
      <c r="G151" s="225" t="s">
        <v>223</v>
      </c>
      <c r="H151" s="226">
        <v>126.846</v>
      </c>
      <c r="I151" s="227"/>
      <c r="J151" s="227"/>
      <c r="K151" s="228">
        <f>ROUND(P151*H151,2)</f>
        <v>0</v>
      </c>
      <c r="L151" s="224" t="s">
        <v>144</v>
      </c>
      <c r="M151" s="45"/>
      <c r="N151" s="229" t="s">
        <v>1</v>
      </c>
      <c r="O151" s="230" t="s">
        <v>40</v>
      </c>
      <c r="P151" s="231">
        <f>I151+J151</f>
        <v>0</v>
      </c>
      <c r="Q151" s="231">
        <f>ROUND(I151*H151,2)</f>
        <v>0</v>
      </c>
      <c r="R151" s="231">
        <f>ROUND(J151*H151,2)</f>
        <v>0</v>
      </c>
      <c r="S151" s="92"/>
      <c r="T151" s="232">
        <f>S151*H151</f>
        <v>0</v>
      </c>
      <c r="U151" s="232">
        <v>0</v>
      </c>
      <c r="V151" s="232">
        <f>U151*H151</f>
        <v>0</v>
      </c>
      <c r="W151" s="232">
        <v>0</v>
      </c>
      <c r="X151" s="233">
        <f>W151*H151</f>
        <v>0</v>
      </c>
      <c r="Y151" s="39"/>
      <c r="Z151" s="39"/>
      <c r="AA151" s="39"/>
      <c r="AB151" s="39"/>
      <c r="AC151" s="39"/>
      <c r="AD151" s="39"/>
      <c r="AE151" s="39"/>
      <c r="AR151" s="234" t="s">
        <v>145</v>
      </c>
      <c r="AT151" s="234" t="s">
        <v>140</v>
      </c>
      <c r="AU151" s="234" t="s">
        <v>87</v>
      </c>
      <c r="AY151" s="18" t="s">
        <v>138</v>
      </c>
      <c r="BE151" s="235">
        <f>IF(O151="základní",K151,0)</f>
        <v>0</v>
      </c>
      <c r="BF151" s="235">
        <f>IF(O151="snížená",K151,0)</f>
        <v>0</v>
      </c>
      <c r="BG151" s="235">
        <f>IF(O151="zákl. přenesená",K151,0)</f>
        <v>0</v>
      </c>
      <c r="BH151" s="235">
        <f>IF(O151="sníž. přenesená",K151,0)</f>
        <v>0</v>
      </c>
      <c r="BI151" s="235">
        <f>IF(O151="nulová",K151,0)</f>
        <v>0</v>
      </c>
      <c r="BJ151" s="18" t="s">
        <v>85</v>
      </c>
      <c r="BK151" s="235">
        <f>ROUND(P151*H151,2)</f>
        <v>0</v>
      </c>
      <c r="BL151" s="18" t="s">
        <v>145</v>
      </c>
      <c r="BM151" s="234" t="s">
        <v>791</v>
      </c>
    </row>
    <row r="152" spans="1:47" s="2" customFormat="1" ht="12">
      <c r="A152" s="39"/>
      <c r="B152" s="40"/>
      <c r="C152" s="41"/>
      <c r="D152" s="236" t="s">
        <v>147</v>
      </c>
      <c r="E152" s="41"/>
      <c r="F152" s="237" t="s">
        <v>792</v>
      </c>
      <c r="G152" s="41"/>
      <c r="H152" s="41"/>
      <c r="I152" s="238"/>
      <c r="J152" s="238"/>
      <c r="K152" s="41"/>
      <c r="L152" s="41"/>
      <c r="M152" s="45"/>
      <c r="N152" s="239"/>
      <c r="O152" s="240"/>
      <c r="P152" s="92"/>
      <c r="Q152" s="92"/>
      <c r="R152" s="92"/>
      <c r="S152" s="92"/>
      <c r="T152" s="92"/>
      <c r="U152" s="92"/>
      <c r="V152" s="92"/>
      <c r="W152" s="92"/>
      <c r="X152" s="93"/>
      <c r="Y152" s="39"/>
      <c r="Z152" s="39"/>
      <c r="AA152" s="39"/>
      <c r="AB152" s="39"/>
      <c r="AC152" s="39"/>
      <c r="AD152" s="39"/>
      <c r="AE152" s="39"/>
      <c r="AT152" s="18" t="s">
        <v>147</v>
      </c>
      <c r="AU152" s="18" t="s">
        <v>87</v>
      </c>
    </row>
    <row r="153" spans="1:47" s="2" customFormat="1" ht="12">
      <c r="A153" s="39"/>
      <c r="B153" s="40"/>
      <c r="C153" s="41"/>
      <c r="D153" s="241" t="s">
        <v>149</v>
      </c>
      <c r="E153" s="41"/>
      <c r="F153" s="242" t="s">
        <v>793</v>
      </c>
      <c r="G153" s="41"/>
      <c r="H153" s="41"/>
      <c r="I153" s="238"/>
      <c r="J153" s="238"/>
      <c r="K153" s="41"/>
      <c r="L153" s="41"/>
      <c r="M153" s="45"/>
      <c r="N153" s="239"/>
      <c r="O153" s="240"/>
      <c r="P153" s="92"/>
      <c r="Q153" s="92"/>
      <c r="R153" s="92"/>
      <c r="S153" s="92"/>
      <c r="T153" s="92"/>
      <c r="U153" s="92"/>
      <c r="V153" s="92"/>
      <c r="W153" s="92"/>
      <c r="X153" s="93"/>
      <c r="Y153" s="39"/>
      <c r="Z153" s="39"/>
      <c r="AA153" s="39"/>
      <c r="AB153" s="39"/>
      <c r="AC153" s="39"/>
      <c r="AD153" s="39"/>
      <c r="AE153" s="39"/>
      <c r="AT153" s="18" t="s">
        <v>149</v>
      </c>
      <c r="AU153" s="18" t="s">
        <v>87</v>
      </c>
    </row>
    <row r="154" spans="1:47" s="2" customFormat="1" ht="12">
      <c r="A154" s="39"/>
      <c r="B154" s="40"/>
      <c r="C154" s="41"/>
      <c r="D154" s="236" t="s">
        <v>151</v>
      </c>
      <c r="E154" s="41"/>
      <c r="F154" s="243" t="s">
        <v>247</v>
      </c>
      <c r="G154" s="41"/>
      <c r="H154" s="41"/>
      <c r="I154" s="238"/>
      <c r="J154" s="238"/>
      <c r="K154" s="41"/>
      <c r="L154" s="41"/>
      <c r="M154" s="45"/>
      <c r="N154" s="239"/>
      <c r="O154" s="240"/>
      <c r="P154" s="92"/>
      <c r="Q154" s="92"/>
      <c r="R154" s="92"/>
      <c r="S154" s="92"/>
      <c r="T154" s="92"/>
      <c r="U154" s="92"/>
      <c r="V154" s="92"/>
      <c r="W154" s="92"/>
      <c r="X154" s="93"/>
      <c r="Y154" s="39"/>
      <c r="Z154" s="39"/>
      <c r="AA154" s="39"/>
      <c r="AB154" s="39"/>
      <c r="AC154" s="39"/>
      <c r="AD154" s="39"/>
      <c r="AE154" s="39"/>
      <c r="AT154" s="18" t="s">
        <v>151</v>
      </c>
      <c r="AU154" s="18" t="s">
        <v>87</v>
      </c>
    </row>
    <row r="155" spans="1:47" s="2" customFormat="1" ht="12">
      <c r="A155" s="39"/>
      <c r="B155" s="40"/>
      <c r="C155" s="41"/>
      <c r="D155" s="236" t="s">
        <v>153</v>
      </c>
      <c r="E155" s="41"/>
      <c r="F155" s="243" t="s">
        <v>794</v>
      </c>
      <c r="G155" s="41"/>
      <c r="H155" s="41"/>
      <c r="I155" s="238"/>
      <c r="J155" s="238"/>
      <c r="K155" s="41"/>
      <c r="L155" s="41"/>
      <c r="M155" s="45"/>
      <c r="N155" s="239"/>
      <c r="O155" s="240"/>
      <c r="P155" s="92"/>
      <c r="Q155" s="92"/>
      <c r="R155" s="92"/>
      <c r="S155" s="92"/>
      <c r="T155" s="92"/>
      <c r="U155" s="92"/>
      <c r="V155" s="92"/>
      <c r="W155" s="92"/>
      <c r="X155" s="93"/>
      <c r="Y155" s="39"/>
      <c r="Z155" s="39"/>
      <c r="AA155" s="39"/>
      <c r="AB155" s="39"/>
      <c r="AC155" s="39"/>
      <c r="AD155" s="39"/>
      <c r="AE155" s="39"/>
      <c r="AT155" s="18" t="s">
        <v>153</v>
      </c>
      <c r="AU155" s="18" t="s">
        <v>87</v>
      </c>
    </row>
    <row r="156" spans="1:51" s="14" customFormat="1" ht="12">
      <c r="A156" s="14"/>
      <c r="B156" s="269"/>
      <c r="C156" s="270"/>
      <c r="D156" s="236" t="s">
        <v>256</v>
      </c>
      <c r="E156" s="271" t="s">
        <v>1</v>
      </c>
      <c r="F156" s="272" t="s">
        <v>795</v>
      </c>
      <c r="G156" s="270"/>
      <c r="H156" s="271" t="s">
        <v>1</v>
      </c>
      <c r="I156" s="273"/>
      <c r="J156" s="273"/>
      <c r="K156" s="270"/>
      <c r="L156" s="270"/>
      <c r="M156" s="274"/>
      <c r="N156" s="275"/>
      <c r="O156" s="276"/>
      <c r="P156" s="276"/>
      <c r="Q156" s="276"/>
      <c r="R156" s="276"/>
      <c r="S156" s="276"/>
      <c r="T156" s="276"/>
      <c r="U156" s="276"/>
      <c r="V156" s="276"/>
      <c r="W156" s="276"/>
      <c r="X156" s="277"/>
      <c r="Y156" s="14"/>
      <c r="Z156" s="14"/>
      <c r="AA156" s="14"/>
      <c r="AB156" s="14"/>
      <c r="AC156" s="14"/>
      <c r="AD156" s="14"/>
      <c r="AE156" s="14"/>
      <c r="AT156" s="278" t="s">
        <v>256</v>
      </c>
      <c r="AU156" s="278" t="s">
        <v>87</v>
      </c>
      <c r="AV156" s="14" t="s">
        <v>85</v>
      </c>
      <c r="AW156" s="14" t="s">
        <v>5</v>
      </c>
      <c r="AX156" s="14" t="s">
        <v>77</v>
      </c>
      <c r="AY156" s="278" t="s">
        <v>138</v>
      </c>
    </row>
    <row r="157" spans="1:51" s="13" customFormat="1" ht="12">
      <c r="A157" s="13"/>
      <c r="B157" s="244"/>
      <c r="C157" s="245"/>
      <c r="D157" s="236" t="s">
        <v>256</v>
      </c>
      <c r="E157" s="246" t="s">
        <v>1</v>
      </c>
      <c r="F157" s="247" t="s">
        <v>796</v>
      </c>
      <c r="G157" s="245"/>
      <c r="H157" s="248">
        <v>374.08</v>
      </c>
      <c r="I157" s="249"/>
      <c r="J157" s="249"/>
      <c r="K157" s="245"/>
      <c r="L157" s="245"/>
      <c r="M157" s="250"/>
      <c r="N157" s="251"/>
      <c r="O157" s="252"/>
      <c r="P157" s="252"/>
      <c r="Q157" s="252"/>
      <c r="R157" s="252"/>
      <c r="S157" s="252"/>
      <c r="T157" s="252"/>
      <c r="U157" s="252"/>
      <c r="V157" s="252"/>
      <c r="W157" s="252"/>
      <c r="X157" s="253"/>
      <c r="Y157" s="13"/>
      <c r="Z157" s="13"/>
      <c r="AA157" s="13"/>
      <c r="AB157" s="13"/>
      <c r="AC157" s="13"/>
      <c r="AD157" s="13"/>
      <c r="AE157" s="13"/>
      <c r="AT157" s="254" t="s">
        <v>256</v>
      </c>
      <c r="AU157" s="254" t="s">
        <v>87</v>
      </c>
      <c r="AV157" s="13" t="s">
        <v>87</v>
      </c>
      <c r="AW157" s="13" t="s">
        <v>5</v>
      </c>
      <c r="AX157" s="13" t="s">
        <v>77</v>
      </c>
      <c r="AY157" s="254" t="s">
        <v>138</v>
      </c>
    </row>
    <row r="158" spans="1:51" s="14" customFormat="1" ht="12">
      <c r="A158" s="14"/>
      <c r="B158" s="269"/>
      <c r="C158" s="270"/>
      <c r="D158" s="236" t="s">
        <v>256</v>
      </c>
      <c r="E158" s="271" t="s">
        <v>1</v>
      </c>
      <c r="F158" s="272" t="s">
        <v>787</v>
      </c>
      <c r="G158" s="270"/>
      <c r="H158" s="271" t="s">
        <v>1</v>
      </c>
      <c r="I158" s="273"/>
      <c r="J158" s="273"/>
      <c r="K158" s="270"/>
      <c r="L158" s="270"/>
      <c r="M158" s="274"/>
      <c r="N158" s="275"/>
      <c r="O158" s="276"/>
      <c r="P158" s="276"/>
      <c r="Q158" s="276"/>
      <c r="R158" s="276"/>
      <c r="S158" s="276"/>
      <c r="T158" s="276"/>
      <c r="U158" s="276"/>
      <c r="V158" s="276"/>
      <c r="W158" s="276"/>
      <c r="X158" s="277"/>
      <c r="Y158" s="14"/>
      <c r="Z158" s="14"/>
      <c r="AA158" s="14"/>
      <c r="AB158" s="14"/>
      <c r="AC158" s="14"/>
      <c r="AD158" s="14"/>
      <c r="AE158" s="14"/>
      <c r="AT158" s="278" t="s">
        <v>256</v>
      </c>
      <c r="AU158" s="278" t="s">
        <v>87</v>
      </c>
      <c r="AV158" s="14" t="s">
        <v>85</v>
      </c>
      <c r="AW158" s="14" t="s">
        <v>5</v>
      </c>
      <c r="AX158" s="14" t="s">
        <v>77</v>
      </c>
      <c r="AY158" s="278" t="s">
        <v>138</v>
      </c>
    </row>
    <row r="159" spans="1:51" s="13" customFormat="1" ht="12">
      <c r="A159" s="13"/>
      <c r="B159" s="244"/>
      <c r="C159" s="245"/>
      <c r="D159" s="236" t="s">
        <v>256</v>
      </c>
      <c r="E159" s="246" t="s">
        <v>1</v>
      </c>
      <c r="F159" s="247" t="s">
        <v>797</v>
      </c>
      <c r="G159" s="245"/>
      <c r="H159" s="248">
        <v>-247.234</v>
      </c>
      <c r="I159" s="249"/>
      <c r="J159" s="249"/>
      <c r="K159" s="245"/>
      <c r="L159" s="245"/>
      <c r="M159" s="250"/>
      <c r="N159" s="251"/>
      <c r="O159" s="252"/>
      <c r="P159" s="252"/>
      <c r="Q159" s="252"/>
      <c r="R159" s="252"/>
      <c r="S159" s="252"/>
      <c r="T159" s="252"/>
      <c r="U159" s="252"/>
      <c r="V159" s="252"/>
      <c r="W159" s="252"/>
      <c r="X159" s="253"/>
      <c r="Y159" s="13"/>
      <c r="Z159" s="13"/>
      <c r="AA159" s="13"/>
      <c r="AB159" s="13"/>
      <c r="AC159" s="13"/>
      <c r="AD159" s="13"/>
      <c r="AE159" s="13"/>
      <c r="AT159" s="254" t="s">
        <v>256</v>
      </c>
      <c r="AU159" s="254" t="s">
        <v>87</v>
      </c>
      <c r="AV159" s="13" t="s">
        <v>87</v>
      </c>
      <c r="AW159" s="13" t="s">
        <v>5</v>
      </c>
      <c r="AX159" s="13" t="s">
        <v>77</v>
      </c>
      <c r="AY159" s="254" t="s">
        <v>138</v>
      </c>
    </row>
    <row r="160" spans="1:51" s="15" customFormat="1" ht="12">
      <c r="A160" s="15"/>
      <c r="B160" s="279"/>
      <c r="C160" s="280"/>
      <c r="D160" s="236" t="s">
        <v>256</v>
      </c>
      <c r="E160" s="281" t="s">
        <v>1</v>
      </c>
      <c r="F160" s="282" t="s">
        <v>781</v>
      </c>
      <c r="G160" s="280"/>
      <c r="H160" s="283">
        <v>126.84599999999998</v>
      </c>
      <c r="I160" s="284"/>
      <c r="J160" s="284"/>
      <c r="K160" s="280"/>
      <c r="L160" s="280"/>
      <c r="M160" s="285"/>
      <c r="N160" s="286"/>
      <c r="O160" s="287"/>
      <c r="P160" s="287"/>
      <c r="Q160" s="287"/>
      <c r="R160" s="287"/>
      <c r="S160" s="287"/>
      <c r="T160" s="287"/>
      <c r="U160" s="287"/>
      <c r="V160" s="287"/>
      <c r="W160" s="287"/>
      <c r="X160" s="288"/>
      <c r="Y160" s="15"/>
      <c r="Z160" s="15"/>
      <c r="AA160" s="15"/>
      <c r="AB160" s="15"/>
      <c r="AC160" s="15"/>
      <c r="AD160" s="15"/>
      <c r="AE160" s="15"/>
      <c r="AT160" s="289" t="s">
        <v>256</v>
      </c>
      <c r="AU160" s="289" t="s">
        <v>87</v>
      </c>
      <c r="AV160" s="15" t="s">
        <v>145</v>
      </c>
      <c r="AW160" s="15" t="s">
        <v>5</v>
      </c>
      <c r="AX160" s="15" t="s">
        <v>85</v>
      </c>
      <c r="AY160" s="289" t="s">
        <v>138</v>
      </c>
    </row>
    <row r="161" spans="1:65" s="2" customFormat="1" ht="24.15" customHeight="1">
      <c r="A161" s="39"/>
      <c r="B161" s="40"/>
      <c r="C161" s="222" t="s">
        <v>145</v>
      </c>
      <c r="D161" s="222" t="s">
        <v>140</v>
      </c>
      <c r="E161" s="223" t="s">
        <v>798</v>
      </c>
      <c r="F161" s="224" t="s">
        <v>799</v>
      </c>
      <c r="G161" s="225" t="s">
        <v>143</v>
      </c>
      <c r="H161" s="226">
        <v>55</v>
      </c>
      <c r="I161" s="227"/>
      <c r="J161" s="227"/>
      <c r="K161" s="228">
        <f>ROUND(P161*H161,2)</f>
        <v>0</v>
      </c>
      <c r="L161" s="224" t="s">
        <v>144</v>
      </c>
      <c r="M161" s="45"/>
      <c r="N161" s="229" t="s">
        <v>1</v>
      </c>
      <c r="O161" s="230" t="s">
        <v>40</v>
      </c>
      <c r="P161" s="231">
        <f>I161+J161</f>
        <v>0</v>
      </c>
      <c r="Q161" s="231">
        <f>ROUND(I161*H161,2)</f>
        <v>0</v>
      </c>
      <c r="R161" s="231">
        <f>ROUND(J161*H161,2)</f>
        <v>0</v>
      </c>
      <c r="S161" s="92"/>
      <c r="T161" s="232">
        <f>S161*H161</f>
        <v>0</v>
      </c>
      <c r="U161" s="232">
        <v>0</v>
      </c>
      <c r="V161" s="232">
        <f>U161*H161</f>
        <v>0</v>
      </c>
      <c r="W161" s="232">
        <v>0</v>
      </c>
      <c r="X161" s="233">
        <f>W161*H161</f>
        <v>0</v>
      </c>
      <c r="Y161" s="39"/>
      <c r="Z161" s="39"/>
      <c r="AA161" s="39"/>
      <c r="AB161" s="39"/>
      <c r="AC161" s="39"/>
      <c r="AD161" s="39"/>
      <c r="AE161" s="39"/>
      <c r="AR161" s="234" t="s">
        <v>145</v>
      </c>
      <c r="AT161" s="234" t="s">
        <v>140</v>
      </c>
      <c r="AU161" s="234" t="s">
        <v>87</v>
      </c>
      <c r="AY161" s="18" t="s">
        <v>138</v>
      </c>
      <c r="BE161" s="235">
        <f>IF(O161="základní",K161,0)</f>
        <v>0</v>
      </c>
      <c r="BF161" s="235">
        <f>IF(O161="snížená",K161,0)</f>
        <v>0</v>
      </c>
      <c r="BG161" s="235">
        <f>IF(O161="zákl. přenesená",K161,0)</f>
        <v>0</v>
      </c>
      <c r="BH161" s="235">
        <f>IF(O161="sníž. přenesená",K161,0)</f>
        <v>0</v>
      </c>
      <c r="BI161" s="235">
        <f>IF(O161="nulová",K161,0)</f>
        <v>0</v>
      </c>
      <c r="BJ161" s="18" t="s">
        <v>85</v>
      </c>
      <c r="BK161" s="235">
        <f>ROUND(P161*H161,2)</f>
        <v>0</v>
      </c>
      <c r="BL161" s="18" t="s">
        <v>145</v>
      </c>
      <c r="BM161" s="234" t="s">
        <v>800</v>
      </c>
    </row>
    <row r="162" spans="1:47" s="2" customFormat="1" ht="12">
      <c r="A162" s="39"/>
      <c r="B162" s="40"/>
      <c r="C162" s="41"/>
      <c r="D162" s="236" t="s">
        <v>147</v>
      </c>
      <c r="E162" s="41"/>
      <c r="F162" s="237" t="s">
        <v>801</v>
      </c>
      <c r="G162" s="41"/>
      <c r="H162" s="41"/>
      <c r="I162" s="238"/>
      <c r="J162" s="238"/>
      <c r="K162" s="41"/>
      <c r="L162" s="41"/>
      <c r="M162" s="45"/>
      <c r="N162" s="239"/>
      <c r="O162" s="240"/>
      <c r="P162" s="92"/>
      <c r="Q162" s="92"/>
      <c r="R162" s="92"/>
      <c r="S162" s="92"/>
      <c r="T162" s="92"/>
      <c r="U162" s="92"/>
      <c r="V162" s="92"/>
      <c r="W162" s="92"/>
      <c r="X162" s="93"/>
      <c r="Y162" s="39"/>
      <c r="Z162" s="39"/>
      <c r="AA162" s="39"/>
      <c r="AB162" s="39"/>
      <c r="AC162" s="39"/>
      <c r="AD162" s="39"/>
      <c r="AE162" s="39"/>
      <c r="AT162" s="18" t="s">
        <v>147</v>
      </c>
      <c r="AU162" s="18" t="s">
        <v>87</v>
      </c>
    </row>
    <row r="163" spans="1:47" s="2" customFormat="1" ht="12">
      <c r="A163" s="39"/>
      <c r="B163" s="40"/>
      <c r="C163" s="41"/>
      <c r="D163" s="241" t="s">
        <v>149</v>
      </c>
      <c r="E163" s="41"/>
      <c r="F163" s="242" t="s">
        <v>802</v>
      </c>
      <c r="G163" s="41"/>
      <c r="H163" s="41"/>
      <c r="I163" s="238"/>
      <c r="J163" s="238"/>
      <c r="K163" s="41"/>
      <c r="L163" s="41"/>
      <c r="M163" s="45"/>
      <c r="N163" s="239"/>
      <c r="O163" s="240"/>
      <c r="P163" s="92"/>
      <c r="Q163" s="92"/>
      <c r="R163" s="92"/>
      <c r="S163" s="92"/>
      <c r="T163" s="92"/>
      <c r="U163" s="92"/>
      <c r="V163" s="92"/>
      <c r="W163" s="92"/>
      <c r="X163" s="93"/>
      <c r="Y163" s="39"/>
      <c r="Z163" s="39"/>
      <c r="AA163" s="39"/>
      <c r="AB163" s="39"/>
      <c r="AC163" s="39"/>
      <c r="AD163" s="39"/>
      <c r="AE163" s="39"/>
      <c r="AT163" s="18" t="s">
        <v>149</v>
      </c>
      <c r="AU163" s="18" t="s">
        <v>87</v>
      </c>
    </row>
    <row r="164" spans="1:47" s="2" customFormat="1" ht="12">
      <c r="A164" s="39"/>
      <c r="B164" s="40"/>
      <c r="C164" s="41"/>
      <c r="D164" s="236" t="s">
        <v>151</v>
      </c>
      <c r="E164" s="41"/>
      <c r="F164" s="243" t="s">
        <v>803</v>
      </c>
      <c r="G164" s="41"/>
      <c r="H164" s="41"/>
      <c r="I164" s="238"/>
      <c r="J164" s="238"/>
      <c r="K164" s="41"/>
      <c r="L164" s="41"/>
      <c r="M164" s="45"/>
      <c r="N164" s="239"/>
      <c r="O164" s="240"/>
      <c r="P164" s="92"/>
      <c r="Q164" s="92"/>
      <c r="R164" s="92"/>
      <c r="S164" s="92"/>
      <c r="T164" s="92"/>
      <c r="U164" s="92"/>
      <c r="V164" s="92"/>
      <c r="W164" s="92"/>
      <c r="X164" s="93"/>
      <c r="Y164" s="39"/>
      <c r="Z164" s="39"/>
      <c r="AA164" s="39"/>
      <c r="AB164" s="39"/>
      <c r="AC164" s="39"/>
      <c r="AD164" s="39"/>
      <c r="AE164" s="39"/>
      <c r="AT164" s="18" t="s">
        <v>151</v>
      </c>
      <c r="AU164" s="18" t="s">
        <v>87</v>
      </c>
    </row>
    <row r="165" spans="1:51" s="14" customFormat="1" ht="12">
      <c r="A165" s="14"/>
      <c r="B165" s="269"/>
      <c r="C165" s="270"/>
      <c r="D165" s="236" t="s">
        <v>256</v>
      </c>
      <c r="E165" s="271" t="s">
        <v>1</v>
      </c>
      <c r="F165" s="272" t="s">
        <v>804</v>
      </c>
      <c r="G165" s="270"/>
      <c r="H165" s="271" t="s">
        <v>1</v>
      </c>
      <c r="I165" s="273"/>
      <c r="J165" s="273"/>
      <c r="K165" s="270"/>
      <c r="L165" s="270"/>
      <c r="M165" s="274"/>
      <c r="N165" s="275"/>
      <c r="O165" s="276"/>
      <c r="P165" s="276"/>
      <c r="Q165" s="276"/>
      <c r="R165" s="276"/>
      <c r="S165" s="276"/>
      <c r="T165" s="276"/>
      <c r="U165" s="276"/>
      <c r="V165" s="276"/>
      <c r="W165" s="276"/>
      <c r="X165" s="277"/>
      <c r="Y165" s="14"/>
      <c r="Z165" s="14"/>
      <c r="AA165" s="14"/>
      <c r="AB165" s="14"/>
      <c r="AC165" s="14"/>
      <c r="AD165" s="14"/>
      <c r="AE165" s="14"/>
      <c r="AT165" s="278" t="s">
        <v>256</v>
      </c>
      <c r="AU165" s="278" t="s">
        <v>87</v>
      </c>
      <c r="AV165" s="14" t="s">
        <v>85</v>
      </c>
      <c r="AW165" s="14" t="s">
        <v>5</v>
      </c>
      <c r="AX165" s="14" t="s">
        <v>77</v>
      </c>
      <c r="AY165" s="278" t="s">
        <v>138</v>
      </c>
    </row>
    <row r="166" spans="1:51" s="14" customFormat="1" ht="12">
      <c r="A166" s="14"/>
      <c r="B166" s="269"/>
      <c r="C166" s="270"/>
      <c r="D166" s="236" t="s">
        <v>256</v>
      </c>
      <c r="E166" s="271" t="s">
        <v>1</v>
      </c>
      <c r="F166" s="272" t="s">
        <v>777</v>
      </c>
      <c r="G166" s="270"/>
      <c r="H166" s="271" t="s">
        <v>1</v>
      </c>
      <c r="I166" s="273"/>
      <c r="J166" s="273"/>
      <c r="K166" s="270"/>
      <c r="L166" s="270"/>
      <c r="M166" s="274"/>
      <c r="N166" s="275"/>
      <c r="O166" s="276"/>
      <c r="P166" s="276"/>
      <c r="Q166" s="276"/>
      <c r="R166" s="276"/>
      <c r="S166" s="276"/>
      <c r="T166" s="276"/>
      <c r="U166" s="276"/>
      <c r="V166" s="276"/>
      <c r="W166" s="276"/>
      <c r="X166" s="277"/>
      <c r="Y166" s="14"/>
      <c r="Z166" s="14"/>
      <c r="AA166" s="14"/>
      <c r="AB166" s="14"/>
      <c r="AC166" s="14"/>
      <c r="AD166" s="14"/>
      <c r="AE166" s="14"/>
      <c r="AT166" s="278" t="s">
        <v>256</v>
      </c>
      <c r="AU166" s="278" t="s">
        <v>87</v>
      </c>
      <c r="AV166" s="14" t="s">
        <v>85</v>
      </c>
      <c r="AW166" s="14" t="s">
        <v>5</v>
      </c>
      <c r="AX166" s="14" t="s">
        <v>77</v>
      </c>
      <c r="AY166" s="278" t="s">
        <v>138</v>
      </c>
    </row>
    <row r="167" spans="1:51" s="14" customFormat="1" ht="12">
      <c r="A167" s="14"/>
      <c r="B167" s="269"/>
      <c r="C167" s="270"/>
      <c r="D167" s="236" t="s">
        <v>256</v>
      </c>
      <c r="E167" s="271" t="s">
        <v>1</v>
      </c>
      <c r="F167" s="272" t="s">
        <v>805</v>
      </c>
      <c r="G167" s="270"/>
      <c r="H167" s="271" t="s">
        <v>1</v>
      </c>
      <c r="I167" s="273"/>
      <c r="J167" s="273"/>
      <c r="K167" s="270"/>
      <c r="L167" s="270"/>
      <c r="M167" s="274"/>
      <c r="N167" s="275"/>
      <c r="O167" s="276"/>
      <c r="P167" s="276"/>
      <c r="Q167" s="276"/>
      <c r="R167" s="276"/>
      <c r="S167" s="276"/>
      <c r="T167" s="276"/>
      <c r="U167" s="276"/>
      <c r="V167" s="276"/>
      <c r="W167" s="276"/>
      <c r="X167" s="277"/>
      <c r="Y167" s="14"/>
      <c r="Z167" s="14"/>
      <c r="AA167" s="14"/>
      <c r="AB167" s="14"/>
      <c r="AC167" s="14"/>
      <c r="AD167" s="14"/>
      <c r="AE167" s="14"/>
      <c r="AT167" s="278" t="s">
        <v>256</v>
      </c>
      <c r="AU167" s="278" t="s">
        <v>87</v>
      </c>
      <c r="AV167" s="14" t="s">
        <v>85</v>
      </c>
      <c r="AW167" s="14" t="s">
        <v>5</v>
      </c>
      <c r="AX167" s="14" t="s">
        <v>77</v>
      </c>
      <c r="AY167" s="278" t="s">
        <v>138</v>
      </c>
    </row>
    <row r="168" spans="1:51" s="13" customFormat="1" ht="12">
      <c r="A168" s="13"/>
      <c r="B168" s="244"/>
      <c r="C168" s="245"/>
      <c r="D168" s="236" t="s">
        <v>256</v>
      </c>
      <c r="E168" s="246" t="s">
        <v>1</v>
      </c>
      <c r="F168" s="247" t="s">
        <v>806</v>
      </c>
      <c r="G168" s="245"/>
      <c r="H168" s="248">
        <v>12.768</v>
      </c>
      <c r="I168" s="249"/>
      <c r="J168" s="249"/>
      <c r="K168" s="245"/>
      <c r="L168" s="245"/>
      <c r="M168" s="250"/>
      <c r="N168" s="251"/>
      <c r="O168" s="252"/>
      <c r="P168" s="252"/>
      <c r="Q168" s="252"/>
      <c r="R168" s="252"/>
      <c r="S168" s="252"/>
      <c r="T168" s="252"/>
      <c r="U168" s="252"/>
      <c r="V168" s="252"/>
      <c r="W168" s="252"/>
      <c r="X168" s="253"/>
      <c r="Y168" s="13"/>
      <c r="Z168" s="13"/>
      <c r="AA168" s="13"/>
      <c r="AB168" s="13"/>
      <c r="AC168" s="13"/>
      <c r="AD168" s="13"/>
      <c r="AE168" s="13"/>
      <c r="AT168" s="254" t="s">
        <v>256</v>
      </c>
      <c r="AU168" s="254" t="s">
        <v>87</v>
      </c>
      <c r="AV168" s="13" t="s">
        <v>87</v>
      </c>
      <c r="AW168" s="13" t="s">
        <v>5</v>
      </c>
      <c r="AX168" s="13" t="s">
        <v>77</v>
      </c>
      <c r="AY168" s="254" t="s">
        <v>138</v>
      </c>
    </row>
    <row r="169" spans="1:51" s="14" customFormat="1" ht="12">
      <c r="A169" s="14"/>
      <c r="B169" s="269"/>
      <c r="C169" s="270"/>
      <c r="D169" s="236" t="s">
        <v>256</v>
      </c>
      <c r="E169" s="271" t="s">
        <v>1</v>
      </c>
      <c r="F169" s="272" t="s">
        <v>807</v>
      </c>
      <c r="G169" s="270"/>
      <c r="H169" s="271" t="s">
        <v>1</v>
      </c>
      <c r="I169" s="273"/>
      <c r="J169" s="273"/>
      <c r="K169" s="270"/>
      <c r="L169" s="270"/>
      <c r="M169" s="274"/>
      <c r="N169" s="275"/>
      <c r="O169" s="276"/>
      <c r="P169" s="276"/>
      <c r="Q169" s="276"/>
      <c r="R169" s="276"/>
      <c r="S169" s="276"/>
      <c r="T169" s="276"/>
      <c r="U169" s="276"/>
      <c r="V169" s="276"/>
      <c r="W169" s="276"/>
      <c r="X169" s="277"/>
      <c r="Y169" s="14"/>
      <c r="Z169" s="14"/>
      <c r="AA169" s="14"/>
      <c r="AB169" s="14"/>
      <c r="AC169" s="14"/>
      <c r="AD169" s="14"/>
      <c r="AE169" s="14"/>
      <c r="AT169" s="278" t="s">
        <v>256</v>
      </c>
      <c r="AU169" s="278" t="s">
        <v>87</v>
      </c>
      <c r="AV169" s="14" t="s">
        <v>85</v>
      </c>
      <c r="AW169" s="14" t="s">
        <v>5</v>
      </c>
      <c r="AX169" s="14" t="s">
        <v>77</v>
      </c>
      <c r="AY169" s="278" t="s">
        <v>138</v>
      </c>
    </row>
    <row r="170" spans="1:51" s="14" customFormat="1" ht="12">
      <c r="A170" s="14"/>
      <c r="B170" s="269"/>
      <c r="C170" s="270"/>
      <c r="D170" s="236" t="s">
        <v>256</v>
      </c>
      <c r="E170" s="271" t="s">
        <v>1</v>
      </c>
      <c r="F170" s="272" t="s">
        <v>805</v>
      </c>
      <c r="G170" s="270"/>
      <c r="H170" s="271" t="s">
        <v>1</v>
      </c>
      <c r="I170" s="273"/>
      <c r="J170" s="273"/>
      <c r="K170" s="270"/>
      <c r="L170" s="270"/>
      <c r="M170" s="274"/>
      <c r="N170" s="275"/>
      <c r="O170" s="276"/>
      <c r="P170" s="276"/>
      <c r="Q170" s="276"/>
      <c r="R170" s="276"/>
      <c r="S170" s="276"/>
      <c r="T170" s="276"/>
      <c r="U170" s="276"/>
      <c r="V170" s="276"/>
      <c r="W170" s="276"/>
      <c r="X170" s="277"/>
      <c r="Y170" s="14"/>
      <c r="Z170" s="14"/>
      <c r="AA170" s="14"/>
      <c r="AB170" s="14"/>
      <c r="AC170" s="14"/>
      <c r="AD170" s="14"/>
      <c r="AE170" s="14"/>
      <c r="AT170" s="278" t="s">
        <v>256</v>
      </c>
      <c r="AU170" s="278" t="s">
        <v>87</v>
      </c>
      <c r="AV170" s="14" t="s">
        <v>85</v>
      </c>
      <c r="AW170" s="14" t="s">
        <v>5</v>
      </c>
      <c r="AX170" s="14" t="s">
        <v>77</v>
      </c>
      <c r="AY170" s="278" t="s">
        <v>138</v>
      </c>
    </row>
    <row r="171" spans="1:51" s="13" customFormat="1" ht="12">
      <c r="A171" s="13"/>
      <c r="B171" s="244"/>
      <c r="C171" s="245"/>
      <c r="D171" s="236" t="s">
        <v>256</v>
      </c>
      <c r="E171" s="246" t="s">
        <v>1</v>
      </c>
      <c r="F171" s="247" t="s">
        <v>808</v>
      </c>
      <c r="G171" s="245"/>
      <c r="H171" s="248">
        <v>1.638</v>
      </c>
      <c r="I171" s="249"/>
      <c r="J171" s="249"/>
      <c r="K171" s="245"/>
      <c r="L171" s="245"/>
      <c r="M171" s="250"/>
      <c r="N171" s="251"/>
      <c r="O171" s="252"/>
      <c r="P171" s="252"/>
      <c r="Q171" s="252"/>
      <c r="R171" s="252"/>
      <c r="S171" s="252"/>
      <c r="T171" s="252"/>
      <c r="U171" s="252"/>
      <c r="V171" s="252"/>
      <c r="W171" s="252"/>
      <c r="X171" s="253"/>
      <c r="Y171" s="13"/>
      <c r="Z171" s="13"/>
      <c r="AA171" s="13"/>
      <c r="AB171" s="13"/>
      <c r="AC171" s="13"/>
      <c r="AD171" s="13"/>
      <c r="AE171" s="13"/>
      <c r="AT171" s="254" t="s">
        <v>256</v>
      </c>
      <c r="AU171" s="254" t="s">
        <v>87</v>
      </c>
      <c r="AV171" s="13" t="s">
        <v>87</v>
      </c>
      <c r="AW171" s="13" t="s">
        <v>5</v>
      </c>
      <c r="AX171" s="13" t="s">
        <v>77</v>
      </c>
      <c r="AY171" s="254" t="s">
        <v>138</v>
      </c>
    </row>
    <row r="172" spans="1:51" s="14" customFormat="1" ht="12">
      <c r="A172" s="14"/>
      <c r="B172" s="269"/>
      <c r="C172" s="270"/>
      <c r="D172" s="236" t="s">
        <v>256</v>
      </c>
      <c r="E172" s="271" t="s">
        <v>1</v>
      </c>
      <c r="F172" s="272" t="s">
        <v>809</v>
      </c>
      <c r="G172" s="270"/>
      <c r="H172" s="271" t="s">
        <v>1</v>
      </c>
      <c r="I172" s="273"/>
      <c r="J172" s="273"/>
      <c r="K172" s="270"/>
      <c r="L172" s="270"/>
      <c r="M172" s="274"/>
      <c r="N172" s="275"/>
      <c r="O172" s="276"/>
      <c r="P172" s="276"/>
      <c r="Q172" s="276"/>
      <c r="R172" s="276"/>
      <c r="S172" s="276"/>
      <c r="T172" s="276"/>
      <c r="U172" s="276"/>
      <c r="V172" s="276"/>
      <c r="W172" s="276"/>
      <c r="X172" s="277"/>
      <c r="Y172" s="14"/>
      <c r="Z172" s="14"/>
      <c r="AA172" s="14"/>
      <c r="AB172" s="14"/>
      <c r="AC172" s="14"/>
      <c r="AD172" s="14"/>
      <c r="AE172" s="14"/>
      <c r="AT172" s="278" t="s">
        <v>256</v>
      </c>
      <c r="AU172" s="278" t="s">
        <v>87</v>
      </c>
      <c r="AV172" s="14" t="s">
        <v>85</v>
      </c>
      <c r="AW172" s="14" t="s">
        <v>5</v>
      </c>
      <c r="AX172" s="14" t="s">
        <v>77</v>
      </c>
      <c r="AY172" s="278" t="s">
        <v>138</v>
      </c>
    </row>
    <row r="173" spans="1:51" s="14" customFormat="1" ht="12">
      <c r="A173" s="14"/>
      <c r="B173" s="269"/>
      <c r="C173" s="270"/>
      <c r="D173" s="236" t="s">
        <v>256</v>
      </c>
      <c r="E173" s="271" t="s">
        <v>1</v>
      </c>
      <c r="F173" s="272" t="s">
        <v>805</v>
      </c>
      <c r="G173" s="270"/>
      <c r="H173" s="271" t="s">
        <v>1</v>
      </c>
      <c r="I173" s="273"/>
      <c r="J173" s="273"/>
      <c r="K173" s="270"/>
      <c r="L173" s="270"/>
      <c r="M173" s="274"/>
      <c r="N173" s="275"/>
      <c r="O173" s="276"/>
      <c r="P173" s="276"/>
      <c r="Q173" s="276"/>
      <c r="R173" s="276"/>
      <c r="S173" s="276"/>
      <c r="T173" s="276"/>
      <c r="U173" s="276"/>
      <c r="V173" s="276"/>
      <c r="W173" s="276"/>
      <c r="X173" s="277"/>
      <c r="Y173" s="14"/>
      <c r="Z173" s="14"/>
      <c r="AA173" s="14"/>
      <c r="AB173" s="14"/>
      <c r="AC173" s="14"/>
      <c r="AD173" s="14"/>
      <c r="AE173" s="14"/>
      <c r="AT173" s="278" t="s">
        <v>256</v>
      </c>
      <c r="AU173" s="278" t="s">
        <v>87</v>
      </c>
      <c r="AV173" s="14" t="s">
        <v>85</v>
      </c>
      <c r="AW173" s="14" t="s">
        <v>5</v>
      </c>
      <c r="AX173" s="14" t="s">
        <v>77</v>
      </c>
      <c r="AY173" s="278" t="s">
        <v>138</v>
      </c>
    </row>
    <row r="174" spans="1:51" s="13" customFormat="1" ht="12">
      <c r="A174" s="13"/>
      <c r="B174" s="244"/>
      <c r="C174" s="245"/>
      <c r="D174" s="236" t="s">
        <v>256</v>
      </c>
      <c r="E174" s="246" t="s">
        <v>1</v>
      </c>
      <c r="F174" s="247" t="s">
        <v>808</v>
      </c>
      <c r="G174" s="245"/>
      <c r="H174" s="248">
        <v>1.638</v>
      </c>
      <c r="I174" s="249"/>
      <c r="J174" s="249"/>
      <c r="K174" s="245"/>
      <c r="L174" s="245"/>
      <c r="M174" s="250"/>
      <c r="N174" s="251"/>
      <c r="O174" s="252"/>
      <c r="P174" s="252"/>
      <c r="Q174" s="252"/>
      <c r="R174" s="252"/>
      <c r="S174" s="252"/>
      <c r="T174" s="252"/>
      <c r="U174" s="252"/>
      <c r="V174" s="252"/>
      <c r="W174" s="252"/>
      <c r="X174" s="253"/>
      <c r="Y174" s="13"/>
      <c r="Z174" s="13"/>
      <c r="AA174" s="13"/>
      <c r="AB174" s="13"/>
      <c r="AC174" s="13"/>
      <c r="AD174" s="13"/>
      <c r="AE174" s="13"/>
      <c r="AT174" s="254" t="s">
        <v>256</v>
      </c>
      <c r="AU174" s="254" t="s">
        <v>87</v>
      </c>
      <c r="AV174" s="13" t="s">
        <v>87</v>
      </c>
      <c r="AW174" s="13" t="s">
        <v>5</v>
      </c>
      <c r="AX174" s="13" t="s">
        <v>77</v>
      </c>
      <c r="AY174" s="254" t="s">
        <v>138</v>
      </c>
    </row>
    <row r="175" spans="1:51" s="14" customFormat="1" ht="12">
      <c r="A175" s="14"/>
      <c r="B175" s="269"/>
      <c r="C175" s="270"/>
      <c r="D175" s="236" t="s">
        <v>256</v>
      </c>
      <c r="E175" s="271" t="s">
        <v>1</v>
      </c>
      <c r="F175" s="272" t="s">
        <v>779</v>
      </c>
      <c r="G175" s="270"/>
      <c r="H175" s="271" t="s">
        <v>1</v>
      </c>
      <c r="I175" s="273"/>
      <c r="J175" s="273"/>
      <c r="K175" s="270"/>
      <c r="L175" s="270"/>
      <c r="M175" s="274"/>
      <c r="N175" s="275"/>
      <c r="O175" s="276"/>
      <c r="P175" s="276"/>
      <c r="Q175" s="276"/>
      <c r="R175" s="276"/>
      <c r="S175" s="276"/>
      <c r="T175" s="276"/>
      <c r="U175" s="276"/>
      <c r="V175" s="276"/>
      <c r="W175" s="276"/>
      <c r="X175" s="277"/>
      <c r="Y175" s="14"/>
      <c r="Z175" s="14"/>
      <c r="AA175" s="14"/>
      <c r="AB175" s="14"/>
      <c r="AC175" s="14"/>
      <c r="AD175" s="14"/>
      <c r="AE175" s="14"/>
      <c r="AT175" s="278" t="s">
        <v>256</v>
      </c>
      <c r="AU175" s="278" t="s">
        <v>87</v>
      </c>
      <c r="AV175" s="14" t="s">
        <v>85</v>
      </c>
      <c r="AW175" s="14" t="s">
        <v>5</v>
      </c>
      <c r="AX175" s="14" t="s">
        <v>77</v>
      </c>
      <c r="AY175" s="278" t="s">
        <v>138</v>
      </c>
    </row>
    <row r="176" spans="1:51" s="13" customFormat="1" ht="12">
      <c r="A176" s="13"/>
      <c r="B176" s="244"/>
      <c r="C176" s="245"/>
      <c r="D176" s="236" t="s">
        <v>256</v>
      </c>
      <c r="E176" s="246" t="s">
        <v>1</v>
      </c>
      <c r="F176" s="247" t="s">
        <v>810</v>
      </c>
      <c r="G176" s="245"/>
      <c r="H176" s="248">
        <v>16.5</v>
      </c>
      <c r="I176" s="249"/>
      <c r="J176" s="249"/>
      <c r="K176" s="245"/>
      <c r="L176" s="245"/>
      <c r="M176" s="250"/>
      <c r="N176" s="251"/>
      <c r="O176" s="252"/>
      <c r="P176" s="252"/>
      <c r="Q176" s="252"/>
      <c r="R176" s="252"/>
      <c r="S176" s="252"/>
      <c r="T176" s="252"/>
      <c r="U176" s="252"/>
      <c r="V176" s="252"/>
      <c r="W176" s="252"/>
      <c r="X176" s="253"/>
      <c r="Y176" s="13"/>
      <c r="Z176" s="13"/>
      <c r="AA176" s="13"/>
      <c r="AB176" s="13"/>
      <c r="AC176" s="13"/>
      <c r="AD176" s="13"/>
      <c r="AE176" s="13"/>
      <c r="AT176" s="254" t="s">
        <v>256</v>
      </c>
      <c r="AU176" s="254" t="s">
        <v>87</v>
      </c>
      <c r="AV176" s="13" t="s">
        <v>87</v>
      </c>
      <c r="AW176" s="13" t="s">
        <v>5</v>
      </c>
      <c r="AX176" s="13" t="s">
        <v>77</v>
      </c>
      <c r="AY176" s="254" t="s">
        <v>138</v>
      </c>
    </row>
    <row r="177" spans="1:51" s="13" customFormat="1" ht="12">
      <c r="A177" s="13"/>
      <c r="B177" s="244"/>
      <c r="C177" s="245"/>
      <c r="D177" s="236" t="s">
        <v>256</v>
      </c>
      <c r="E177" s="246" t="s">
        <v>1</v>
      </c>
      <c r="F177" s="247" t="s">
        <v>811</v>
      </c>
      <c r="G177" s="245"/>
      <c r="H177" s="248">
        <v>14.85</v>
      </c>
      <c r="I177" s="249"/>
      <c r="J177" s="249"/>
      <c r="K177" s="245"/>
      <c r="L177" s="245"/>
      <c r="M177" s="250"/>
      <c r="N177" s="251"/>
      <c r="O177" s="252"/>
      <c r="P177" s="252"/>
      <c r="Q177" s="252"/>
      <c r="R177" s="252"/>
      <c r="S177" s="252"/>
      <c r="T177" s="252"/>
      <c r="U177" s="252"/>
      <c r="V177" s="252"/>
      <c r="W177" s="252"/>
      <c r="X177" s="253"/>
      <c r="Y177" s="13"/>
      <c r="Z177" s="13"/>
      <c r="AA177" s="13"/>
      <c r="AB177" s="13"/>
      <c r="AC177" s="13"/>
      <c r="AD177" s="13"/>
      <c r="AE177" s="13"/>
      <c r="AT177" s="254" t="s">
        <v>256</v>
      </c>
      <c r="AU177" s="254" t="s">
        <v>87</v>
      </c>
      <c r="AV177" s="13" t="s">
        <v>87</v>
      </c>
      <c r="AW177" s="13" t="s">
        <v>5</v>
      </c>
      <c r="AX177" s="13" t="s">
        <v>77</v>
      </c>
      <c r="AY177" s="254" t="s">
        <v>138</v>
      </c>
    </row>
    <row r="178" spans="1:51" s="14" customFormat="1" ht="12">
      <c r="A178" s="14"/>
      <c r="B178" s="269"/>
      <c r="C178" s="270"/>
      <c r="D178" s="236" t="s">
        <v>256</v>
      </c>
      <c r="E178" s="271" t="s">
        <v>1</v>
      </c>
      <c r="F178" s="272" t="s">
        <v>812</v>
      </c>
      <c r="G178" s="270"/>
      <c r="H178" s="271" t="s">
        <v>1</v>
      </c>
      <c r="I178" s="273"/>
      <c r="J178" s="273"/>
      <c r="K178" s="270"/>
      <c r="L178" s="270"/>
      <c r="M178" s="274"/>
      <c r="N178" s="275"/>
      <c r="O178" s="276"/>
      <c r="P178" s="276"/>
      <c r="Q178" s="276"/>
      <c r="R178" s="276"/>
      <c r="S178" s="276"/>
      <c r="T178" s="276"/>
      <c r="U178" s="276"/>
      <c r="V178" s="276"/>
      <c r="W178" s="276"/>
      <c r="X178" s="277"/>
      <c r="Y178" s="14"/>
      <c r="Z178" s="14"/>
      <c r="AA178" s="14"/>
      <c r="AB178" s="14"/>
      <c r="AC178" s="14"/>
      <c r="AD178" s="14"/>
      <c r="AE178" s="14"/>
      <c r="AT178" s="278" t="s">
        <v>256</v>
      </c>
      <c r="AU178" s="278" t="s">
        <v>87</v>
      </c>
      <c r="AV178" s="14" t="s">
        <v>85</v>
      </c>
      <c r="AW178" s="14" t="s">
        <v>5</v>
      </c>
      <c r="AX178" s="14" t="s">
        <v>77</v>
      </c>
      <c r="AY178" s="278" t="s">
        <v>138</v>
      </c>
    </row>
    <row r="179" spans="1:51" s="13" customFormat="1" ht="12">
      <c r="A179" s="13"/>
      <c r="B179" s="244"/>
      <c r="C179" s="245"/>
      <c r="D179" s="236" t="s">
        <v>256</v>
      </c>
      <c r="E179" s="246" t="s">
        <v>1</v>
      </c>
      <c r="F179" s="247" t="s">
        <v>813</v>
      </c>
      <c r="G179" s="245"/>
      <c r="H179" s="248">
        <v>7.5</v>
      </c>
      <c r="I179" s="249"/>
      <c r="J179" s="249"/>
      <c r="K179" s="245"/>
      <c r="L179" s="245"/>
      <c r="M179" s="250"/>
      <c r="N179" s="251"/>
      <c r="O179" s="252"/>
      <c r="P179" s="252"/>
      <c r="Q179" s="252"/>
      <c r="R179" s="252"/>
      <c r="S179" s="252"/>
      <c r="T179" s="252"/>
      <c r="U179" s="252"/>
      <c r="V179" s="252"/>
      <c r="W179" s="252"/>
      <c r="X179" s="253"/>
      <c r="Y179" s="13"/>
      <c r="Z179" s="13"/>
      <c r="AA179" s="13"/>
      <c r="AB179" s="13"/>
      <c r="AC179" s="13"/>
      <c r="AD179" s="13"/>
      <c r="AE179" s="13"/>
      <c r="AT179" s="254" t="s">
        <v>256</v>
      </c>
      <c r="AU179" s="254" t="s">
        <v>87</v>
      </c>
      <c r="AV179" s="13" t="s">
        <v>87</v>
      </c>
      <c r="AW179" s="13" t="s">
        <v>5</v>
      </c>
      <c r="AX179" s="13" t="s">
        <v>77</v>
      </c>
      <c r="AY179" s="254" t="s">
        <v>138</v>
      </c>
    </row>
    <row r="180" spans="1:51" s="15" customFormat="1" ht="12">
      <c r="A180" s="15"/>
      <c r="B180" s="279"/>
      <c r="C180" s="280"/>
      <c r="D180" s="236" t="s">
        <v>256</v>
      </c>
      <c r="E180" s="281" t="s">
        <v>1</v>
      </c>
      <c r="F180" s="282" t="s">
        <v>781</v>
      </c>
      <c r="G180" s="280"/>
      <c r="H180" s="283">
        <v>54.894</v>
      </c>
      <c r="I180" s="284"/>
      <c r="J180" s="284"/>
      <c r="K180" s="280"/>
      <c r="L180" s="280"/>
      <c r="M180" s="285"/>
      <c r="N180" s="286"/>
      <c r="O180" s="287"/>
      <c r="P180" s="287"/>
      <c r="Q180" s="287"/>
      <c r="R180" s="287"/>
      <c r="S180" s="287"/>
      <c r="T180" s="287"/>
      <c r="U180" s="287"/>
      <c r="V180" s="287"/>
      <c r="W180" s="287"/>
      <c r="X180" s="288"/>
      <c r="Y180" s="15"/>
      <c r="Z180" s="15"/>
      <c r="AA180" s="15"/>
      <c r="AB180" s="15"/>
      <c r="AC180" s="15"/>
      <c r="AD180" s="15"/>
      <c r="AE180" s="15"/>
      <c r="AT180" s="289" t="s">
        <v>256</v>
      </c>
      <c r="AU180" s="289" t="s">
        <v>87</v>
      </c>
      <c r="AV180" s="15" t="s">
        <v>145</v>
      </c>
      <c r="AW180" s="15" t="s">
        <v>5</v>
      </c>
      <c r="AX180" s="15" t="s">
        <v>77</v>
      </c>
      <c r="AY180" s="289" t="s">
        <v>138</v>
      </c>
    </row>
    <row r="181" spans="1:51" s="13" customFormat="1" ht="12">
      <c r="A181" s="13"/>
      <c r="B181" s="244"/>
      <c r="C181" s="245"/>
      <c r="D181" s="236" t="s">
        <v>256</v>
      </c>
      <c r="E181" s="246" t="s">
        <v>1</v>
      </c>
      <c r="F181" s="247" t="s">
        <v>469</v>
      </c>
      <c r="G181" s="245"/>
      <c r="H181" s="248">
        <v>55</v>
      </c>
      <c r="I181" s="249"/>
      <c r="J181" s="249"/>
      <c r="K181" s="245"/>
      <c r="L181" s="245"/>
      <c r="M181" s="250"/>
      <c r="N181" s="251"/>
      <c r="O181" s="252"/>
      <c r="P181" s="252"/>
      <c r="Q181" s="252"/>
      <c r="R181" s="252"/>
      <c r="S181" s="252"/>
      <c r="T181" s="252"/>
      <c r="U181" s="252"/>
      <c r="V181" s="252"/>
      <c r="W181" s="252"/>
      <c r="X181" s="253"/>
      <c r="Y181" s="13"/>
      <c r="Z181" s="13"/>
      <c r="AA181" s="13"/>
      <c r="AB181" s="13"/>
      <c r="AC181" s="13"/>
      <c r="AD181" s="13"/>
      <c r="AE181" s="13"/>
      <c r="AT181" s="254" t="s">
        <v>256</v>
      </c>
      <c r="AU181" s="254" t="s">
        <v>87</v>
      </c>
      <c r="AV181" s="13" t="s">
        <v>87</v>
      </c>
      <c r="AW181" s="13" t="s">
        <v>5</v>
      </c>
      <c r="AX181" s="13" t="s">
        <v>85</v>
      </c>
      <c r="AY181" s="254" t="s">
        <v>138</v>
      </c>
    </row>
    <row r="182" spans="1:65" s="2" customFormat="1" ht="33" customHeight="1">
      <c r="A182" s="39"/>
      <c r="B182" s="40"/>
      <c r="C182" s="222" t="s">
        <v>174</v>
      </c>
      <c r="D182" s="222" t="s">
        <v>140</v>
      </c>
      <c r="E182" s="223" t="s">
        <v>814</v>
      </c>
      <c r="F182" s="224" t="s">
        <v>815</v>
      </c>
      <c r="G182" s="225" t="s">
        <v>276</v>
      </c>
      <c r="H182" s="226">
        <v>241.007</v>
      </c>
      <c r="I182" s="227"/>
      <c r="J182" s="227"/>
      <c r="K182" s="228">
        <f>ROUND(P182*H182,2)</f>
        <v>0</v>
      </c>
      <c r="L182" s="224" t="s">
        <v>144</v>
      </c>
      <c r="M182" s="45"/>
      <c r="N182" s="229" t="s">
        <v>1</v>
      </c>
      <c r="O182" s="230" t="s">
        <v>40</v>
      </c>
      <c r="P182" s="231">
        <f>I182+J182</f>
        <v>0</v>
      </c>
      <c r="Q182" s="231">
        <f>ROUND(I182*H182,2)</f>
        <v>0</v>
      </c>
      <c r="R182" s="231">
        <f>ROUND(J182*H182,2)</f>
        <v>0</v>
      </c>
      <c r="S182" s="92"/>
      <c r="T182" s="232">
        <f>S182*H182</f>
        <v>0</v>
      </c>
      <c r="U182" s="232">
        <v>0</v>
      </c>
      <c r="V182" s="232">
        <f>U182*H182</f>
        <v>0</v>
      </c>
      <c r="W182" s="232">
        <v>0</v>
      </c>
      <c r="X182" s="233">
        <f>W182*H182</f>
        <v>0</v>
      </c>
      <c r="Y182" s="39"/>
      <c r="Z182" s="39"/>
      <c r="AA182" s="39"/>
      <c r="AB182" s="39"/>
      <c r="AC182" s="39"/>
      <c r="AD182" s="39"/>
      <c r="AE182" s="39"/>
      <c r="AR182" s="234" t="s">
        <v>145</v>
      </c>
      <c r="AT182" s="234" t="s">
        <v>140</v>
      </c>
      <c r="AU182" s="234" t="s">
        <v>87</v>
      </c>
      <c r="AY182" s="18" t="s">
        <v>138</v>
      </c>
      <c r="BE182" s="235">
        <f>IF(O182="základní",K182,0)</f>
        <v>0</v>
      </c>
      <c r="BF182" s="235">
        <f>IF(O182="snížená",K182,0)</f>
        <v>0</v>
      </c>
      <c r="BG182" s="235">
        <f>IF(O182="zákl. přenesená",K182,0)</f>
        <v>0</v>
      </c>
      <c r="BH182" s="235">
        <f>IF(O182="sníž. přenesená",K182,0)</f>
        <v>0</v>
      </c>
      <c r="BI182" s="235">
        <f>IF(O182="nulová",K182,0)</f>
        <v>0</v>
      </c>
      <c r="BJ182" s="18" t="s">
        <v>85</v>
      </c>
      <c r="BK182" s="235">
        <f>ROUND(P182*H182,2)</f>
        <v>0</v>
      </c>
      <c r="BL182" s="18" t="s">
        <v>145</v>
      </c>
      <c r="BM182" s="234" t="s">
        <v>816</v>
      </c>
    </row>
    <row r="183" spans="1:47" s="2" customFormat="1" ht="12">
      <c r="A183" s="39"/>
      <c r="B183" s="40"/>
      <c r="C183" s="41"/>
      <c r="D183" s="236" t="s">
        <v>147</v>
      </c>
      <c r="E183" s="41"/>
      <c r="F183" s="237" t="s">
        <v>679</v>
      </c>
      <c r="G183" s="41"/>
      <c r="H183" s="41"/>
      <c r="I183" s="238"/>
      <c r="J183" s="238"/>
      <c r="K183" s="41"/>
      <c r="L183" s="41"/>
      <c r="M183" s="45"/>
      <c r="N183" s="239"/>
      <c r="O183" s="240"/>
      <c r="P183" s="92"/>
      <c r="Q183" s="92"/>
      <c r="R183" s="92"/>
      <c r="S183" s="92"/>
      <c r="T183" s="92"/>
      <c r="U183" s="92"/>
      <c r="V183" s="92"/>
      <c r="W183" s="92"/>
      <c r="X183" s="93"/>
      <c r="Y183" s="39"/>
      <c r="Z183" s="39"/>
      <c r="AA183" s="39"/>
      <c r="AB183" s="39"/>
      <c r="AC183" s="39"/>
      <c r="AD183" s="39"/>
      <c r="AE183" s="39"/>
      <c r="AT183" s="18" t="s">
        <v>147</v>
      </c>
      <c r="AU183" s="18" t="s">
        <v>87</v>
      </c>
    </row>
    <row r="184" spans="1:47" s="2" customFormat="1" ht="12">
      <c r="A184" s="39"/>
      <c r="B184" s="40"/>
      <c r="C184" s="41"/>
      <c r="D184" s="241" t="s">
        <v>149</v>
      </c>
      <c r="E184" s="41"/>
      <c r="F184" s="242" t="s">
        <v>817</v>
      </c>
      <c r="G184" s="41"/>
      <c r="H184" s="41"/>
      <c r="I184" s="238"/>
      <c r="J184" s="238"/>
      <c r="K184" s="41"/>
      <c r="L184" s="41"/>
      <c r="M184" s="45"/>
      <c r="N184" s="239"/>
      <c r="O184" s="240"/>
      <c r="P184" s="92"/>
      <c r="Q184" s="92"/>
      <c r="R184" s="92"/>
      <c r="S184" s="92"/>
      <c r="T184" s="92"/>
      <c r="U184" s="92"/>
      <c r="V184" s="92"/>
      <c r="W184" s="92"/>
      <c r="X184" s="93"/>
      <c r="Y184" s="39"/>
      <c r="Z184" s="39"/>
      <c r="AA184" s="39"/>
      <c r="AB184" s="39"/>
      <c r="AC184" s="39"/>
      <c r="AD184" s="39"/>
      <c r="AE184" s="39"/>
      <c r="AT184" s="18" t="s">
        <v>149</v>
      </c>
      <c r="AU184" s="18" t="s">
        <v>87</v>
      </c>
    </row>
    <row r="185" spans="1:51" s="13" customFormat="1" ht="12">
      <c r="A185" s="13"/>
      <c r="B185" s="244"/>
      <c r="C185" s="245"/>
      <c r="D185" s="236" t="s">
        <v>256</v>
      </c>
      <c r="E185" s="245"/>
      <c r="F185" s="247" t="s">
        <v>818</v>
      </c>
      <c r="G185" s="245"/>
      <c r="H185" s="248">
        <v>241.007</v>
      </c>
      <c r="I185" s="249"/>
      <c r="J185" s="249"/>
      <c r="K185" s="245"/>
      <c r="L185" s="245"/>
      <c r="M185" s="250"/>
      <c r="N185" s="251"/>
      <c r="O185" s="252"/>
      <c r="P185" s="252"/>
      <c r="Q185" s="252"/>
      <c r="R185" s="252"/>
      <c r="S185" s="252"/>
      <c r="T185" s="252"/>
      <c r="U185" s="252"/>
      <c r="V185" s="252"/>
      <c r="W185" s="252"/>
      <c r="X185" s="253"/>
      <c r="Y185" s="13"/>
      <c r="Z185" s="13"/>
      <c r="AA185" s="13"/>
      <c r="AB185" s="13"/>
      <c r="AC185" s="13"/>
      <c r="AD185" s="13"/>
      <c r="AE185" s="13"/>
      <c r="AT185" s="254" t="s">
        <v>256</v>
      </c>
      <c r="AU185" s="254" t="s">
        <v>87</v>
      </c>
      <c r="AV185" s="13" t="s">
        <v>87</v>
      </c>
      <c r="AW185" s="13" t="s">
        <v>4</v>
      </c>
      <c r="AX185" s="13" t="s">
        <v>85</v>
      </c>
      <c r="AY185" s="254" t="s">
        <v>138</v>
      </c>
    </row>
    <row r="186" spans="1:65" s="2" customFormat="1" ht="24.15" customHeight="1">
      <c r="A186" s="39"/>
      <c r="B186" s="40"/>
      <c r="C186" s="222" t="s">
        <v>180</v>
      </c>
      <c r="D186" s="222" t="s">
        <v>140</v>
      </c>
      <c r="E186" s="223" t="s">
        <v>290</v>
      </c>
      <c r="F186" s="224" t="s">
        <v>291</v>
      </c>
      <c r="G186" s="225" t="s">
        <v>223</v>
      </c>
      <c r="H186" s="226">
        <v>247.234</v>
      </c>
      <c r="I186" s="227"/>
      <c r="J186" s="227"/>
      <c r="K186" s="228">
        <f>ROUND(P186*H186,2)</f>
        <v>0</v>
      </c>
      <c r="L186" s="224" t="s">
        <v>144</v>
      </c>
      <c r="M186" s="45"/>
      <c r="N186" s="229" t="s">
        <v>1</v>
      </c>
      <c r="O186" s="230" t="s">
        <v>40</v>
      </c>
      <c r="P186" s="231">
        <f>I186+J186</f>
        <v>0</v>
      </c>
      <c r="Q186" s="231">
        <f>ROUND(I186*H186,2)</f>
        <v>0</v>
      </c>
      <c r="R186" s="231">
        <f>ROUND(J186*H186,2)</f>
        <v>0</v>
      </c>
      <c r="S186" s="92"/>
      <c r="T186" s="232">
        <f>S186*H186</f>
        <v>0</v>
      </c>
      <c r="U186" s="232">
        <v>0</v>
      </c>
      <c r="V186" s="232">
        <f>U186*H186</f>
        <v>0</v>
      </c>
      <c r="W186" s="232">
        <v>0</v>
      </c>
      <c r="X186" s="233">
        <f>W186*H186</f>
        <v>0</v>
      </c>
      <c r="Y186" s="39"/>
      <c r="Z186" s="39"/>
      <c r="AA186" s="39"/>
      <c r="AB186" s="39"/>
      <c r="AC186" s="39"/>
      <c r="AD186" s="39"/>
      <c r="AE186" s="39"/>
      <c r="AR186" s="234" t="s">
        <v>145</v>
      </c>
      <c r="AT186" s="234" t="s">
        <v>140</v>
      </c>
      <c r="AU186" s="234" t="s">
        <v>87</v>
      </c>
      <c r="AY186" s="18" t="s">
        <v>138</v>
      </c>
      <c r="BE186" s="235">
        <f>IF(O186="základní",K186,0)</f>
        <v>0</v>
      </c>
      <c r="BF186" s="235">
        <f>IF(O186="snížená",K186,0)</f>
        <v>0</v>
      </c>
      <c r="BG186" s="235">
        <f>IF(O186="zákl. přenesená",K186,0)</f>
        <v>0</v>
      </c>
      <c r="BH186" s="235">
        <f>IF(O186="sníž. přenesená",K186,0)</f>
        <v>0</v>
      </c>
      <c r="BI186" s="235">
        <f>IF(O186="nulová",K186,0)</f>
        <v>0</v>
      </c>
      <c r="BJ186" s="18" t="s">
        <v>85</v>
      </c>
      <c r="BK186" s="235">
        <f>ROUND(P186*H186,2)</f>
        <v>0</v>
      </c>
      <c r="BL186" s="18" t="s">
        <v>145</v>
      </c>
      <c r="BM186" s="234" t="s">
        <v>819</v>
      </c>
    </row>
    <row r="187" spans="1:47" s="2" customFormat="1" ht="12">
      <c r="A187" s="39"/>
      <c r="B187" s="40"/>
      <c r="C187" s="41"/>
      <c r="D187" s="236" t="s">
        <v>147</v>
      </c>
      <c r="E187" s="41"/>
      <c r="F187" s="237" t="s">
        <v>293</v>
      </c>
      <c r="G187" s="41"/>
      <c r="H187" s="41"/>
      <c r="I187" s="238"/>
      <c r="J187" s="238"/>
      <c r="K187" s="41"/>
      <c r="L187" s="41"/>
      <c r="M187" s="45"/>
      <c r="N187" s="239"/>
      <c r="O187" s="240"/>
      <c r="P187" s="92"/>
      <c r="Q187" s="92"/>
      <c r="R187" s="92"/>
      <c r="S187" s="92"/>
      <c r="T187" s="92"/>
      <c r="U187" s="92"/>
      <c r="V187" s="92"/>
      <c r="W187" s="92"/>
      <c r="X187" s="93"/>
      <c r="Y187" s="39"/>
      <c r="Z187" s="39"/>
      <c r="AA187" s="39"/>
      <c r="AB187" s="39"/>
      <c r="AC187" s="39"/>
      <c r="AD187" s="39"/>
      <c r="AE187" s="39"/>
      <c r="AT187" s="18" t="s">
        <v>147</v>
      </c>
      <c r="AU187" s="18" t="s">
        <v>87</v>
      </c>
    </row>
    <row r="188" spans="1:47" s="2" customFormat="1" ht="12">
      <c r="A188" s="39"/>
      <c r="B188" s="40"/>
      <c r="C188" s="41"/>
      <c r="D188" s="241" t="s">
        <v>149</v>
      </c>
      <c r="E188" s="41"/>
      <c r="F188" s="242" t="s">
        <v>294</v>
      </c>
      <c r="G188" s="41"/>
      <c r="H188" s="41"/>
      <c r="I188" s="238"/>
      <c r="J188" s="238"/>
      <c r="K188" s="41"/>
      <c r="L188" s="41"/>
      <c r="M188" s="45"/>
      <c r="N188" s="239"/>
      <c r="O188" s="240"/>
      <c r="P188" s="92"/>
      <c r="Q188" s="92"/>
      <c r="R188" s="92"/>
      <c r="S188" s="92"/>
      <c r="T188" s="92"/>
      <c r="U188" s="92"/>
      <c r="V188" s="92"/>
      <c r="W188" s="92"/>
      <c r="X188" s="93"/>
      <c r="Y188" s="39"/>
      <c r="Z188" s="39"/>
      <c r="AA188" s="39"/>
      <c r="AB188" s="39"/>
      <c r="AC188" s="39"/>
      <c r="AD188" s="39"/>
      <c r="AE188" s="39"/>
      <c r="AT188" s="18" t="s">
        <v>149</v>
      </c>
      <c r="AU188" s="18" t="s">
        <v>87</v>
      </c>
    </row>
    <row r="189" spans="1:47" s="2" customFormat="1" ht="12">
      <c r="A189" s="39"/>
      <c r="B189" s="40"/>
      <c r="C189" s="41"/>
      <c r="D189" s="236" t="s">
        <v>151</v>
      </c>
      <c r="E189" s="41"/>
      <c r="F189" s="243" t="s">
        <v>295</v>
      </c>
      <c r="G189" s="41"/>
      <c r="H189" s="41"/>
      <c r="I189" s="238"/>
      <c r="J189" s="238"/>
      <c r="K189" s="41"/>
      <c r="L189" s="41"/>
      <c r="M189" s="45"/>
      <c r="N189" s="239"/>
      <c r="O189" s="240"/>
      <c r="P189" s="92"/>
      <c r="Q189" s="92"/>
      <c r="R189" s="92"/>
      <c r="S189" s="92"/>
      <c r="T189" s="92"/>
      <c r="U189" s="92"/>
      <c r="V189" s="92"/>
      <c r="W189" s="92"/>
      <c r="X189" s="93"/>
      <c r="Y189" s="39"/>
      <c r="Z189" s="39"/>
      <c r="AA189" s="39"/>
      <c r="AB189" s="39"/>
      <c r="AC189" s="39"/>
      <c r="AD189" s="39"/>
      <c r="AE189" s="39"/>
      <c r="AT189" s="18" t="s">
        <v>151</v>
      </c>
      <c r="AU189" s="18" t="s">
        <v>87</v>
      </c>
    </row>
    <row r="190" spans="1:51" s="14" customFormat="1" ht="12">
      <c r="A190" s="14"/>
      <c r="B190" s="269"/>
      <c r="C190" s="270"/>
      <c r="D190" s="236" t="s">
        <v>256</v>
      </c>
      <c r="E190" s="271" t="s">
        <v>1</v>
      </c>
      <c r="F190" s="272" t="s">
        <v>820</v>
      </c>
      <c r="G190" s="270"/>
      <c r="H190" s="271" t="s">
        <v>1</v>
      </c>
      <c r="I190" s="273"/>
      <c r="J190" s="273"/>
      <c r="K190" s="270"/>
      <c r="L190" s="270"/>
      <c r="M190" s="274"/>
      <c r="N190" s="275"/>
      <c r="O190" s="276"/>
      <c r="P190" s="276"/>
      <c r="Q190" s="276"/>
      <c r="R190" s="276"/>
      <c r="S190" s="276"/>
      <c r="T190" s="276"/>
      <c r="U190" s="276"/>
      <c r="V190" s="276"/>
      <c r="W190" s="276"/>
      <c r="X190" s="277"/>
      <c r="Y190" s="14"/>
      <c r="Z190" s="14"/>
      <c r="AA190" s="14"/>
      <c r="AB190" s="14"/>
      <c r="AC190" s="14"/>
      <c r="AD190" s="14"/>
      <c r="AE190" s="14"/>
      <c r="AT190" s="278" t="s">
        <v>256</v>
      </c>
      <c r="AU190" s="278" t="s">
        <v>87</v>
      </c>
      <c r="AV190" s="14" t="s">
        <v>85</v>
      </c>
      <c r="AW190" s="14" t="s">
        <v>5</v>
      </c>
      <c r="AX190" s="14" t="s">
        <v>77</v>
      </c>
      <c r="AY190" s="278" t="s">
        <v>138</v>
      </c>
    </row>
    <row r="191" spans="1:51" s="13" customFormat="1" ht="12">
      <c r="A191" s="13"/>
      <c r="B191" s="244"/>
      <c r="C191" s="245"/>
      <c r="D191" s="236" t="s">
        <v>256</v>
      </c>
      <c r="E191" s="246" t="s">
        <v>1</v>
      </c>
      <c r="F191" s="247" t="s">
        <v>821</v>
      </c>
      <c r="G191" s="245"/>
      <c r="H191" s="248">
        <v>247.234</v>
      </c>
      <c r="I191" s="249"/>
      <c r="J191" s="249"/>
      <c r="K191" s="245"/>
      <c r="L191" s="245"/>
      <c r="M191" s="250"/>
      <c r="N191" s="251"/>
      <c r="O191" s="252"/>
      <c r="P191" s="252"/>
      <c r="Q191" s="252"/>
      <c r="R191" s="252"/>
      <c r="S191" s="252"/>
      <c r="T191" s="252"/>
      <c r="U191" s="252"/>
      <c r="V191" s="252"/>
      <c r="W191" s="252"/>
      <c r="X191" s="253"/>
      <c r="Y191" s="13"/>
      <c r="Z191" s="13"/>
      <c r="AA191" s="13"/>
      <c r="AB191" s="13"/>
      <c r="AC191" s="13"/>
      <c r="AD191" s="13"/>
      <c r="AE191" s="13"/>
      <c r="AT191" s="254" t="s">
        <v>256</v>
      </c>
      <c r="AU191" s="254" t="s">
        <v>87</v>
      </c>
      <c r="AV191" s="13" t="s">
        <v>87</v>
      </c>
      <c r="AW191" s="13" t="s">
        <v>5</v>
      </c>
      <c r="AX191" s="13" t="s">
        <v>85</v>
      </c>
      <c r="AY191" s="254" t="s">
        <v>138</v>
      </c>
    </row>
    <row r="192" spans="1:65" s="2" customFormat="1" ht="24.15" customHeight="1">
      <c r="A192" s="39"/>
      <c r="B192" s="40"/>
      <c r="C192" s="222" t="s">
        <v>186</v>
      </c>
      <c r="D192" s="222" t="s">
        <v>140</v>
      </c>
      <c r="E192" s="223" t="s">
        <v>822</v>
      </c>
      <c r="F192" s="224" t="s">
        <v>823</v>
      </c>
      <c r="G192" s="225" t="s">
        <v>223</v>
      </c>
      <c r="H192" s="226">
        <v>247.234</v>
      </c>
      <c r="I192" s="227"/>
      <c r="J192" s="227"/>
      <c r="K192" s="228">
        <f>ROUND(P192*H192,2)</f>
        <v>0</v>
      </c>
      <c r="L192" s="224" t="s">
        <v>144</v>
      </c>
      <c r="M192" s="45"/>
      <c r="N192" s="229" t="s">
        <v>1</v>
      </c>
      <c r="O192" s="230" t="s">
        <v>40</v>
      </c>
      <c r="P192" s="231">
        <f>I192+J192</f>
        <v>0</v>
      </c>
      <c r="Q192" s="231">
        <f>ROUND(I192*H192,2)</f>
        <v>0</v>
      </c>
      <c r="R192" s="231">
        <f>ROUND(J192*H192,2)</f>
        <v>0</v>
      </c>
      <c r="S192" s="92"/>
      <c r="T192" s="232">
        <f>S192*H192</f>
        <v>0</v>
      </c>
      <c r="U192" s="232">
        <v>0</v>
      </c>
      <c r="V192" s="232">
        <f>U192*H192</f>
        <v>0</v>
      </c>
      <c r="W192" s="232">
        <v>0</v>
      </c>
      <c r="X192" s="233">
        <f>W192*H192</f>
        <v>0</v>
      </c>
      <c r="Y192" s="39"/>
      <c r="Z192" s="39"/>
      <c r="AA192" s="39"/>
      <c r="AB192" s="39"/>
      <c r="AC192" s="39"/>
      <c r="AD192" s="39"/>
      <c r="AE192" s="39"/>
      <c r="AR192" s="234" t="s">
        <v>145</v>
      </c>
      <c r="AT192" s="234" t="s">
        <v>140</v>
      </c>
      <c r="AU192" s="234" t="s">
        <v>87</v>
      </c>
      <c r="AY192" s="18" t="s">
        <v>138</v>
      </c>
      <c r="BE192" s="235">
        <f>IF(O192="základní",K192,0)</f>
        <v>0</v>
      </c>
      <c r="BF192" s="235">
        <f>IF(O192="snížená",K192,0)</f>
        <v>0</v>
      </c>
      <c r="BG192" s="235">
        <f>IF(O192="zákl. přenesená",K192,0)</f>
        <v>0</v>
      </c>
      <c r="BH192" s="235">
        <f>IF(O192="sníž. přenesená",K192,0)</f>
        <v>0</v>
      </c>
      <c r="BI192" s="235">
        <f>IF(O192="nulová",K192,0)</f>
        <v>0</v>
      </c>
      <c r="BJ192" s="18" t="s">
        <v>85</v>
      </c>
      <c r="BK192" s="235">
        <f>ROUND(P192*H192,2)</f>
        <v>0</v>
      </c>
      <c r="BL192" s="18" t="s">
        <v>145</v>
      </c>
      <c r="BM192" s="234" t="s">
        <v>824</v>
      </c>
    </row>
    <row r="193" spans="1:47" s="2" customFormat="1" ht="12">
      <c r="A193" s="39"/>
      <c r="B193" s="40"/>
      <c r="C193" s="41"/>
      <c r="D193" s="236" t="s">
        <v>147</v>
      </c>
      <c r="E193" s="41"/>
      <c r="F193" s="237" t="s">
        <v>825</v>
      </c>
      <c r="G193" s="41"/>
      <c r="H193" s="41"/>
      <c r="I193" s="238"/>
      <c r="J193" s="238"/>
      <c r="K193" s="41"/>
      <c r="L193" s="41"/>
      <c r="M193" s="45"/>
      <c r="N193" s="239"/>
      <c r="O193" s="240"/>
      <c r="P193" s="92"/>
      <c r="Q193" s="92"/>
      <c r="R193" s="92"/>
      <c r="S193" s="92"/>
      <c r="T193" s="92"/>
      <c r="U193" s="92"/>
      <c r="V193" s="92"/>
      <c r="W193" s="92"/>
      <c r="X193" s="93"/>
      <c r="Y193" s="39"/>
      <c r="Z193" s="39"/>
      <c r="AA193" s="39"/>
      <c r="AB193" s="39"/>
      <c r="AC193" s="39"/>
      <c r="AD193" s="39"/>
      <c r="AE193" s="39"/>
      <c r="AT193" s="18" t="s">
        <v>147</v>
      </c>
      <c r="AU193" s="18" t="s">
        <v>87</v>
      </c>
    </row>
    <row r="194" spans="1:47" s="2" customFormat="1" ht="12">
      <c r="A194" s="39"/>
      <c r="B194" s="40"/>
      <c r="C194" s="41"/>
      <c r="D194" s="241" t="s">
        <v>149</v>
      </c>
      <c r="E194" s="41"/>
      <c r="F194" s="242" t="s">
        <v>826</v>
      </c>
      <c r="G194" s="41"/>
      <c r="H194" s="41"/>
      <c r="I194" s="238"/>
      <c r="J194" s="238"/>
      <c r="K194" s="41"/>
      <c r="L194" s="41"/>
      <c r="M194" s="45"/>
      <c r="N194" s="239"/>
      <c r="O194" s="240"/>
      <c r="P194" s="92"/>
      <c r="Q194" s="92"/>
      <c r="R194" s="92"/>
      <c r="S194" s="92"/>
      <c r="T194" s="92"/>
      <c r="U194" s="92"/>
      <c r="V194" s="92"/>
      <c r="W194" s="92"/>
      <c r="X194" s="93"/>
      <c r="Y194" s="39"/>
      <c r="Z194" s="39"/>
      <c r="AA194" s="39"/>
      <c r="AB194" s="39"/>
      <c r="AC194" s="39"/>
      <c r="AD194" s="39"/>
      <c r="AE194" s="39"/>
      <c r="AT194" s="18" t="s">
        <v>149</v>
      </c>
      <c r="AU194" s="18" t="s">
        <v>87</v>
      </c>
    </row>
    <row r="195" spans="1:47" s="2" customFormat="1" ht="12">
      <c r="A195" s="39"/>
      <c r="B195" s="40"/>
      <c r="C195" s="41"/>
      <c r="D195" s="236" t="s">
        <v>151</v>
      </c>
      <c r="E195" s="41"/>
      <c r="F195" s="243" t="s">
        <v>827</v>
      </c>
      <c r="G195" s="41"/>
      <c r="H195" s="41"/>
      <c r="I195" s="238"/>
      <c r="J195" s="238"/>
      <c r="K195" s="41"/>
      <c r="L195" s="41"/>
      <c r="M195" s="45"/>
      <c r="N195" s="239"/>
      <c r="O195" s="240"/>
      <c r="P195" s="92"/>
      <c r="Q195" s="92"/>
      <c r="R195" s="92"/>
      <c r="S195" s="92"/>
      <c r="T195" s="92"/>
      <c r="U195" s="92"/>
      <c r="V195" s="92"/>
      <c r="W195" s="92"/>
      <c r="X195" s="93"/>
      <c r="Y195" s="39"/>
      <c r="Z195" s="39"/>
      <c r="AA195" s="39"/>
      <c r="AB195" s="39"/>
      <c r="AC195" s="39"/>
      <c r="AD195" s="39"/>
      <c r="AE195" s="39"/>
      <c r="AT195" s="18" t="s">
        <v>151</v>
      </c>
      <c r="AU195" s="18" t="s">
        <v>87</v>
      </c>
    </row>
    <row r="196" spans="1:51" s="14" customFormat="1" ht="12">
      <c r="A196" s="14"/>
      <c r="B196" s="269"/>
      <c r="C196" s="270"/>
      <c r="D196" s="236" t="s">
        <v>256</v>
      </c>
      <c r="E196" s="271" t="s">
        <v>1</v>
      </c>
      <c r="F196" s="272" t="s">
        <v>820</v>
      </c>
      <c r="G196" s="270"/>
      <c r="H196" s="271" t="s">
        <v>1</v>
      </c>
      <c r="I196" s="273"/>
      <c r="J196" s="273"/>
      <c r="K196" s="270"/>
      <c r="L196" s="270"/>
      <c r="M196" s="274"/>
      <c r="N196" s="275"/>
      <c r="O196" s="276"/>
      <c r="P196" s="276"/>
      <c r="Q196" s="276"/>
      <c r="R196" s="276"/>
      <c r="S196" s="276"/>
      <c r="T196" s="276"/>
      <c r="U196" s="276"/>
      <c r="V196" s="276"/>
      <c r="W196" s="276"/>
      <c r="X196" s="277"/>
      <c r="Y196" s="14"/>
      <c r="Z196" s="14"/>
      <c r="AA196" s="14"/>
      <c r="AB196" s="14"/>
      <c r="AC196" s="14"/>
      <c r="AD196" s="14"/>
      <c r="AE196" s="14"/>
      <c r="AT196" s="278" t="s">
        <v>256</v>
      </c>
      <c r="AU196" s="278" t="s">
        <v>87</v>
      </c>
      <c r="AV196" s="14" t="s">
        <v>85</v>
      </c>
      <c r="AW196" s="14" t="s">
        <v>5</v>
      </c>
      <c r="AX196" s="14" t="s">
        <v>77</v>
      </c>
      <c r="AY196" s="278" t="s">
        <v>138</v>
      </c>
    </row>
    <row r="197" spans="1:51" s="13" customFormat="1" ht="12">
      <c r="A197" s="13"/>
      <c r="B197" s="244"/>
      <c r="C197" s="245"/>
      <c r="D197" s="236" t="s">
        <v>256</v>
      </c>
      <c r="E197" s="246" t="s">
        <v>1</v>
      </c>
      <c r="F197" s="247" t="s">
        <v>796</v>
      </c>
      <c r="G197" s="245"/>
      <c r="H197" s="248">
        <v>374.08</v>
      </c>
      <c r="I197" s="249"/>
      <c r="J197" s="249"/>
      <c r="K197" s="245"/>
      <c r="L197" s="245"/>
      <c r="M197" s="250"/>
      <c r="N197" s="251"/>
      <c r="O197" s="252"/>
      <c r="P197" s="252"/>
      <c r="Q197" s="252"/>
      <c r="R197" s="252"/>
      <c r="S197" s="252"/>
      <c r="T197" s="252"/>
      <c r="U197" s="252"/>
      <c r="V197" s="252"/>
      <c r="W197" s="252"/>
      <c r="X197" s="253"/>
      <c r="Y197" s="13"/>
      <c r="Z197" s="13"/>
      <c r="AA197" s="13"/>
      <c r="AB197" s="13"/>
      <c r="AC197" s="13"/>
      <c r="AD197" s="13"/>
      <c r="AE197" s="13"/>
      <c r="AT197" s="254" t="s">
        <v>256</v>
      </c>
      <c r="AU197" s="254" t="s">
        <v>87</v>
      </c>
      <c r="AV197" s="13" t="s">
        <v>87</v>
      </c>
      <c r="AW197" s="13" t="s">
        <v>5</v>
      </c>
      <c r="AX197" s="13" t="s">
        <v>77</v>
      </c>
      <c r="AY197" s="254" t="s">
        <v>138</v>
      </c>
    </row>
    <row r="198" spans="1:51" s="13" customFormat="1" ht="12">
      <c r="A198" s="13"/>
      <c r="B198" s="244"/>
      <c r="C198" s="245"/>
      <c r="D198" s="236" t="s">
        <v>256</v>
      </c>
      <c r="E198" s="246" t="s">
        <v>1</v>
      </c>
      <c r="F198" s="247" t="s">
        <v>828</v>
      </c>
      <c r="G198" s="245"/>
      <c r="H198" s="248">
        <v>-6.2</v>
      </c>
      <c r="I198" s="249"/>
      <c r="J198" s="249"/>
      <c r="K198" s="245"/>
      <c r="L198" s="245"/>
      <c r="M198" s="250"/>
      <c r="N198" s="251"/>
      <c r="O198" s="252"/>
      <c r="P198" s="252"/>
      <c r="Q198" s="252"/>
      <c r="R198" s="252"/>
      <c r="S198" s="252"/>
      <c r="T198" s="252"/>
      <c r="U198" s="252"/>
      <c r="V198" s="252"/>
      <c r="W198" s="252"/>
      <c r="X198" s="253"/>
      <c r="Y198" s="13"/>
      <c r="Z198" s="13"/>
      <c r="AA198" s="13"/>
      <c r="AB198" s="13"/>
      <c r="AC198" s="13"/>
      <c r="AD198" s="13"/>
      <c r="AE198" s="13"/>
      <c r="AT198" s="254" t="s">
        <v>256</v>
      </c>
      <c r="AU198" s="254" t="s">
        <v>87</v>
      </c>
      <c r="AV198" s="13" t="s">
        <v>87</v>
      </c>
      <c r="AW198" s="13" t="s">
        <v>5</v>
      </c>
      <c r="AX198" s="13" t="s">
        <v>77</v>
      </c>
      <c r="AY198" s="254" t="s">
        <v>138</v>
      </c>
    </row>
    <row r="199" spans="1:51" s="13" customFormat="1" ht="12">
      <c r="A199" s="13"/>
      <c r="B199" s="244"/>
      <c r="C199" s="245"/>
      <c r="D199" s="236" t="s">
        <v>256</v>
      </c>
      <c r="E199" s="246" t="s">
        <v>1</v>
      </c>
      <c r="F199" s="247" t="s">
        <v>829</v>
      </c>
      <c r="G199" s="245"/>
      <c r="H199" s="248">
        <v>-72.493</v>
      </c>
      <c r="I199" s="249"/>
      <c r="J199" s="249"/>
      <c r="K199" s="245"/>
      <c r="L199" s="245"/>
      <c r="M199" s="250"/>
      <c r="N199" s="251"/>
      <c r="O199" s="252"/>
      <c r="P199" s="252"/>
      <c r="Q199" s="252"/>
      <c r="R199" s="252"/>
      <c r="S199" s="252"/>
      <c r="T199" s="252"/>
      <c r="U199" s="252"/>
      <c r="V199" s="252"/>
      <c r="W199" s="252"/>
      <c r="X199" s="253"/>
      <c r="Y199" s="13"/>
      <c r="Z199" s="13"/>
      <c r="AA199" s="13"/>
      <c r="AB199" s="13"/>
      <c r="AC199" s="13"/>
      <c r="AD199" s="13"/>
      <c r="AE199" s="13"/>
      <c r="AT199" s="254" t="s">
        <v>256</v>
      </c>
      <c r="AU199" s="254" t="s">
        <v>87</v>
      </c>
      <c r="AV199" s="13" t="s">
        <v>87</v>
      </c>
      <c r="AW199" s="13" t="s">
        <v>5</v>
      </c>
      <c r="AX199" s="13" t="s">
        <v>77</v>
      </c>
      <c r="AY199" s="254" t="s">
        <v>138</v>
      </c>
    </row>
    <row r="200" spans="1:51" s="13" customFormat="1" ht="12">
      <c r="A200" s="13"/>
      <c r="B200" s="244"/>
      <c r="C200" s="245"/>
      <c r="D200" s="236" t="s">
        <v>256</v>
      </c>
      <c r="E200" s="246" t="s">
        <v>1</v>
      </c>
      <c r="F200" s="247" t="s">
        <v>830</v>
      </c>
      <c r="G200" s="245"/>
      <c r="H200" s="248">
        <v>-19.106</v>
      </c>
      <c r="I200" s="249"/>
      <c r="J200" s="249"/>
      <c r="K200" s="245"/>
      <c r="L200" s="245"/>
      <c r="M200" s="250"/>
      <c r="N200" s="251"/>
      <c r="O200" s="252"/>
      <c r="P200" s="252"/>
      <c r="Q200" s="252"/>
      <c r="R200" s="252"/>
      <c r="S200" s="252"/>
      <c r="T200" s="252"/>
      <c r="U200" s="252"/>
      <c r="V200" s="252"/>
      <c r="W200" s="252"/>
      <c r="X200" s="253"/>
      <c r="Y200" s="13"/>
      <c r="Z200" s="13"/>
      <c r="AA200" s="13"/>
      <c r="AB200" s="13"/>
      <c r="AC200" s="13"/>
      <c r="AD200" s="13"/>
      <c r="AE200" s="13"/>
      <c r="AT200" s="254" t="s">
        <v>256</v>
      </c>
      <c r="AU200" s="254" t="s">
        <v>87</v>
      </c>
      <c r="AV200" s="13" t="s">
        <v>87</v>
      </c>
      <c r="AW200" s="13" t="s">
        <v>5</v>
      </c>
      <c r="AX200" s="13" t="s">
        <v>77</v>
      </c>
      <c r="AY200" s="254" t="s">
        <v>138</v>
      </c>
    </row>
    <row r="201" spans="1:51" s="13" customFormat="1" ht="12">
      <c r="A201" s="13"/>
      <c r="B201" s="244"/>
      <c r="C201" s="245"/>
      <c r="D201" s="236" t="s">
        <v>256</v>
      </c>
      <c r="E201" s="246" t="s">
        <v>1</v>
      </c>
      <c r="F201" s="247" t="s">
        <v>831</v>
      </c>
      <c r="G201" s="245"/>
      <c r="H201" s="248">
        <v>-29.047</v>
      </c>
      <c r="I201" s="249"/>
      <c r="J201" s="249"/>
      <c r="K201" s="245"/>
      <c r="L201" s="245"/>
      <c r="M201" s="250"/>
      <c r="N201" s="251"/>
      <c r="O201" s="252"/>
      <c r="P201" s="252"/>
      <c r="Q201" s="252"/>
      <c r="R201" s="252"/>
      <c r="S201" s="252"/>
      <c r="T201" s="252"/>
      <c r="U201" s="252"/>
      <c r="V201" s="252"/>
      <c r="W201" s="252"/>
      <c r="X201" s="253"/>
      <c r="Y201" s="13"/>
      <c r="Z201" s="13"/>
      <c r="AA201" s="13"/>
      <c r="AB201" s="13"/>
      <c r="AC201" s="13"/>
      <c r="AD201" s="13"/>
      <c r="AE201" s="13"/>
      <c r="AT201" s="254" t="s">
        <v>256</v>
      </c>
      <c r="AU201" s="254" t="s">
        <v>87</v>
      </c>
      <c r="AV201" s="13" t="s">
        <v>87</v>
      </c>
      <c r="AW201" s="13" t="s">
        <v>5</v>
      </c>
      <c r="AX201" s="13" t="s">
        <v>77</v>
      </c>
      <c r="AY201" s="254" t="s">
        <v>138</v>
      </c>
    </row>
    <row r="202" spans="1:51" s="15" customFormat="1" ht="12">
      <c r="A202" s="15"/>
      <c r="B202" s="279"/>
      <c r="C202" s="280"/>
      <c r="D202" s="236" t="s">
        <v>256</v>
      </c>
      <c r="E202" s="281" t="s">
        <v>1</v>
      </c>
      <c r="F202" s="282" t="s">
        <v>781</v>
      </c>
      <c r="G202" s="280"/>
      <c r="H202" s="283">
        <v>247.234</v>
      </c>
      <c r="I202" s="284"/>
      <c r="J202" s="284"/>
      <c r="K202" s="280"/>
      <c r="L202" s="280"/>
      <c r="M202" s="285"/>
      <c r="N202" s="286"/>
      <c r="O202" s="287"/>
      <c r="P202" s="287"/>
      <c r="Q202" s="287"/>
      <c r="R202" s="287"/>
      <c r="S202" s="287"/>
      <c r="T202" s="287"/>
      <c r="U202" s="287"/>
      <c r="V202" s="287"/>
      <c r="W202" s="287"/>
      <c r="X202" s="288"/>
      <c r="Y202" s="15"/>
      <c r="Z202" s="15"/>
      <c r="AA202" s="15"/>
      <c r="AB202" s="15"/>
      <c r="AC202" s="15"/>
      <c r="AD202" s="15"/>
      <c r="AE202" s="15"/>
      <c r="AT202" s="289" t="s">
        <v>256</v>
      </c>
      <c r="AU202" s="289" t="s">
        <v>87</v>
      </c>
      <c r="AV202" s="15" t="s">
        <v>145</v>
      </c>
      <c r="AW202" s="15" t="s">
        <v>5</v>
      </c>
      <c r="AX202" s="15" t="s">
        <v>85</v>
      </c>
      <c r="AY202" s="289" t="s">
        <v>138</v>
      </c>
    </row>
    <row r="203" spans="1:65" s="2" customFormat="1" ht="24.15" customHeight="1">
      <c r="A203" s="39"/>
      <c r="B203" s="40"/>
      <c r="C203" s="222" t="s">
        <v>194</v>
      </c>
      <c r="D203" s="222" t="s">
        <v>140</v>
      </c>
      <c r="E203" s="223" t="s">
        <v>832</v>
      </c>
      <c r="F203" s="224" t="s">
        <v>833</v>
      </c>
      <c r="G203" s="225" t="s">
        <v>143</v>
      </c>
      <c r="H203" s="226">
        <v>329.84</v>
      </c>
      <c r="I203" s="227"/>
      <c r="J203" s="227"/>
      <c r="K203" s="228">
        <f>ROUND(P203*H203,2)</f>
        <v>0</v>
      </c>
      <c r="L203" s="224" t="s">
        <v>144</v>
      </c>
      <c r="M203" s="45"/>
      <c r="N203" s="229" t="s">
        <v>1</v>
      </c>
      <c r="O203" s="230" t="s">
        <v>40</v>
      </c>
      <c r="P203" s="231">
        <f>I203+J203</f>
        <v>0</v>
      </c>
      <c r="Q203" s="231">
        <f>ROUND(I203*H203,2)</f>
        <v>0</v>
      </c>
      <c r="R203" s="231">
        <f>ROUND(J203*H203,2)</f>
        <v>0</v>
      </c>
      <c r="S203" s="92"/>
      <c r="T203" s="232">
        <f>S203*H203</f>
        <v>0</v>
      </c>
      <c r="U203" s="232">
        <v>0</v>
      </c>
      <c r="V203" s="232">
        <f>U203*H203</f>
        <v>0</v>
      </c>
      <c r="W203" s="232">
        <v>0</v>
      </c>
      <c r="X203" s="233">
        <f>W203*H203</f>
        <v>0</v>
      </c>
      <c r="Y203" s="39"/>
      <c r="Z203" s="39"/>
      <c r="AA203" s="39"/>
      <c r="AB203" s="39"/>
      <c r="AC203" s="39"/>
      <c r="AD203" s="39"/>
      <c r="AE203" s="39"/>
      <c r="AR203" s="234" t="s">
        <v>145</v>
      </c>
      <c r="AT203" s="234" t="s">
        <v>140</v>
      </c>
      <c r="AU203" s="234" t="s">
        <v>87</v>
      </c>
      <c r="AY203" s="18" t="s">
        <v>138</v>
      </c>
      <c r="BE203" s="235">
        <f>IF(O203="základní",K203,0)</f>
        <v>0</v>
      </c>
      <c r="BF203" s="235">
        <f>IF(O203="snížená",K203,0)</f>
        <v>0</v>
      </c>
      <c r="BG203" s="235">
        <f>IF(O203="zákl. přenesená",K203,0)</f>
        <v>0</v>
      </c>
      <c r="BH203" s="235">
        <f>IF(O203="sníž. přenesená",K203,0)</f>
        <v>0</v>
      </c>
      <c r="BI203" s="235">
        <f>IF(O203="nulová",K203,0)</f>
        <v>0</v>
      </c>
      <c r="BJ203" s="18" t="s">
        <v>85</v>
      </c>
      <c r="BK203" s="235">
        <f>ROUND(P203*H203,2)</f>
        <v>0</v>
      </c>
      <c r="BL203" s="18" t="s">
        <v>145</v>
      </c>
      <c r="BM203" s="234" t="s">
        <v>834</v>
      </c>
    </row>
    <row r="204" spans="1:47" s="2" customFormat="1" ht="12">
      <c r="A204" s="39"/>
      <c r="B204" s="40"/>
      <c r="C204" s="41"/>
      <c r="D204" s="236" t="s">
        <v>147</v>
      </c>
      <c r="E204" s="41"/>
      <c r="F204" s="237" t="s">
        <v>835</v>
      </c>
      <c r="G204" s="41"/>
      <c r="H204" s="41"/>
      <c r="I204" s="238"/>
      <c r="J204" s="238"/>
      <c r="K204" s="41"/>
      <c r="L204" s="41"/>
      <c r="M204" s="45"/>
      <c r="N204" s="239"/>
      <c r="O204" s="240"/>
      <c r="P204" s="92"/>
      <c r="Q204" s="92"/>
      <c r="R204" s="92"/>
      <c r="S204" s="92"/>
      <c r="T204" s="92"/>
      <c r="U204" s="92"/>
      <c r="V204" s="92"/>
      <c r="W204" s="92"/>
      <c r="X204" s="93"/>
      <c r="Y204" s="39"/>
      <c r="Z204" s="39"/>
      <c r="AA204" s="39"/>
      <c r="AB204" s="39"/>
      <c r="AC204" s="39"/>
      <c r="AD204" s="39"/>
      <c r="AE204" s="39"/>
      <c r="AT204" s="18" t="s">
        <v>147</v>
      </c>
      <c r="AU204" s="18" t="s">
        <v>87</v>
      </c>
    </row>
    <row r="205" spans="1:47" s="2" customFormat="1" ht="12">
      <c r="A205" s="39"/>
      <c r="B205" s="40"/>
      <c r="C205" s="41"/>
      <c r="D205" s="241" t="s">
        <v>149</v>
      </c>
      <c r="E205" s="41"/>
      <c r="F205" s="242" t="s">
        <v>836</v>
      </c>
      <c r="G205" s="41"/>
      <c r="H205" s="41"/>
      <c r="I205" s="238"/>
      <c r="J205" s="238"/>
      <c r="K205" s="41"/>
      <c r="L205" s="41"/>
      <c r="M205" s="45"/>
      <c r="N205" s="239"/>
      <c r="O205" s="240"/>
      <c r="P205" s="92"/>
      <c r="Q205" s="92"/>
      <c r="R205" s="92"/>
      <c r="S205" s="92"/>
      <c r="T205" s="92"/>
      <c r="U205" s="92"/>
      <c r="V205" s="92"/>
      <c r="W205" s="92"/>
      <c r="X205" s="93"/>
      <c r="Y205" s="39"/>
      <c r="Z205" s="39"/>
      <c r="AA205" s="39"/>
      <c r="AB205" s="39"/>
      <c r="AC205" s="39"/>
      <c r="AD205" s="39"/>
      <c r="AE205" s="39"/>
      <c r="AT205" s="18" t="s">
        <v>149</v>
      </c>
      <c r="AU205" s="18" t="s">
        <v>87</v>
      </c>
    </row>
    <row r="206" spans="1:47" s="2" customFormat="1" ht="12">
      <c r="A206" s="39"/>
      <c r="B206" s="40"/>
      <c r="C206" s="41"/>
      <c r="D206" s="236" t="s">
        <v>151</v>
      </c>
      <c r="E206" s="41"/>
      <c r="F206" s="243" t="s">
        <v>837</v>
      </c>
      <c r="G206" s="41"/>
      <c r="H206" s="41"/>
      <c r="I206" s="238"/>
      <c r="J206" s="238"/>
      <c r="K206" s="41"/>
      <c r="L206" s="41"/>
      <c r="M206" s="45"/>
      <c r="N206" s="239"/>
      <c r="O206" s="240"/>
      <c r="P206" s="92"/>
      <c r="Q206" s="92"/>
      <c r="R206" s="92"/>
      <c r="S206" s="92"/>
      <c r="T206" s="92"/>
      <c r="U206" s="92"/>
      <c r="V206" s="92"/>
      <c r="W206" s="92"/>
      <c r="X206" s="93"/>
      <c r="Y206" s="39"/>
      <c r="Z206" s="39"/>
      <c r="AA206" s="39"/>
      <c r="AB206" s="39"/>
      <c r="AC206" s="39"/>
      <c r="AD206" s="39"/>
      <c r="AE206" s="39"/>
      <c r="AT206" s="18" t="s">
        <v>151</v>
      </c>
      <c r="AU206" s="18" t="s">
        <v>87</v>
      </c>
    </row>
    <row r="207" spans="1:51" s="14" customFormat="1" ht="12">
      <c r="A207" s="14"/>
      <c r="B207" s="269"/>
      <c r="C207" s="270"/>
      <c r="D207" s="236" t="s">
        <v>256</v>
      </c>
      <c r="E207" s="271" t="s">
        <v>1</v>
      </c>
      <c r="F207" s="272" t="s">
        <v>838</v>
      </c>
      <c r="G207" s="270"/>
      <c r="H207" s="271" t="s">
        <v>1</v>
      </c>
      <c r="I207" s="273"/>
      <c r="J207" s="273"/>
      <c r="K207" s="270"/>
      <c r="L207" s="270"/>
      <c r="M207" s="274"/>
      <c r="N207" s="275"/>
      <c r="O207" s="276"/>
      <c r="P207" s="276"/>
      <c r="Q207" s="276"/>
      <c r="R207" s="276"/>
      <c r="S207" s="276"/>
      <c r="T207" s="276"/>
      <c r="U207" s="276"/>
      <c r="V207" s="276"/>
      <c r="W207" s="276"/>
      <c r="X207" s="277"/>
      <c r="Y207" s="14"/>
      <c r="Z207" s="14"/>
      <c r="AA207" s="14"/>
      <c r="AB207" s="14"/>
      <c r="AC207" s="14"/>
      <c r="AD207" s="14"/>
      <c r="AE207" s="14"/>
      <c r="AT207" s="278" t="s">
        <v>256</v>
      </c>
      <c r="AU207" s="278" t="s">
        <v>87</v>
      </c>
      <c r="AV207" s="14" t="s">
        <v>85</v>
      </c>
      <c r="AW207" s="14" t="s">
        <v>5</v>
      </c>
      <c r="AX207" s="14" t="s">
        <v>77</v>
      </c>
      <c r="AY207" s="278" t="s">
        <v>138</v>
      </c>
    </row>
    <row r="208" spans="1:51" s="13" customFormat="1" ht="12">
      <c r="A208" s="13"/>
      <c r="B208" s="244"/>
      <c r="C208" s="245"/>
      <c r="D208" s="236" t="s">
        <v>256</v>
      </c>
      <c r="E208" s="246" t="s">
        <v>1</v>
      </c>
      <c r="F208" s="247" t="s">
        <v>839</v>
      </c>
      <c r="G208" s="245"/>
      <c r="H208" s="248">
        <v>329.84</v>
      </c>
      <c r="I208" s="249"/>
      <c r="J208" s="249"/>
      <c r="K208" s="245"/>
      <c r="L208" s="245"/>
      <c r="M208" s="250"/>
      <c r="N208" s="251"/>
      <c r="O208" s="252"/>
      <c r="P208" s="252"/>
      <c r="Q208" s="252"/>
      <c r="R208" s="252"/>
      <c r="S208" s="252"/>
      <c r="T208" s="252"/>
      <c r="U208" s="252"/>
      <c r="V208" s="252"/>
      <c r="W208" s="252"/>
      <c r="X208" s="253"/>
      <c r="Y208" s="13"/>
      <c r="Z208" s="13"/>
      <c r="AA208" s="13"/>
      <c r="AB208" s="13"/>
      <c r="AC208" s="13"/>
      <c r="AD208" s="13"/>
      <c r="AE208" s="13"/>
      <c r="AT208" s="254" t="s">
        <v>256</v>
      </c>
      <c r="AU208" s="254" t="s">
        <v>87</v>
      </c>
      <c r="AV208" s="13" t="s">
        <v>87</v>
      </c>
      <c r="AW208" s="13" t="s">
        <v>5</v>
      </c>
      <c r="AX208" s="13" t="s">
        <v>85</v>
      </c>
      <c r="AY208" s="254" t="s">
        <v>138</v>
      </c>
    </row>
    <row r="209" spans="1:63" s="12" customFormat="1" ht="22.8" customHeight="1">
      <c r="A209" s="12"/>
      <c r="B209" s="205"/>
      <c r="C209" s="206"/>
      <c r="D209" s="207" t="s">
        <v>76</v>
      </c>
      <c r="E209" s="220" t="s">
        <v>87</v>
      </c>
      <c r="F209" s="220" t="s">
        <v>840</v>
      </c>
      <c r="G209" s="206"/>
      <c r="H209" s="206"/>
      <c r="I209" s="209"/>
      <c r="J209" s="209"/>
      <c r="K209" s="221">
        <f>BK209</f>
        <v>0</v>
      </c>
      <c r="L209" s="206"/>
      <c r="M209" s="211"/>
      <c r="N209" s="212"/>
      <c r="O209" s="213"/>
      <c r="P209" s="213"/>
      <c r="Q209" s="214">
        <f>SUM(Q210:Q263)</f>
        <v>0</v>
      </c>
      <c r="R209" s="214">
        <f>SUM(R210:R263)</f>
        <v>0</v>
      </c>
      <c r="S209" s="213"/>
      <c r="T209" s="215">
        <f>SUM(T210:T263)</f>
        <v>0</v>
      </c>
      <c r="U209" s="213"/>
      <c r="V209" s="215">
        <f>SUM(V210:V263)</f>
        <v>76.14478864</v>
      </c>
      <c r="W209" s="213"/>
      <c r="X209" s="216">
        <f>SUM(X210:X263)</f>
        <v>0</v>
      </c>
      <c r="Y209" s="12"/>
      <c r="Z209" s="12"/>
      <c r="AA209" s="12"/>
      <c r="AB209" s="12"/>
      <c r="AC209" s="12"/>
      <c r="AD209" s="12"/>
      <c r="AE209" s="12"/>
      <c r="AR209" s="217" t="s">
        <v>85</v>
      </c>
      <c r="AT209" s="218" t="s">
        <v>76</v>
      </c>
      <c r="AU209" s="218" t="s">
        <v>85</v>
      </c>
      <c r="AY209" s="217" t="s">
        <v>138</v>
      </c>
      <c r="BK209" s="219">
        <f>SUM(BK210:BK263)</f>
        <v>0</v>
      </c>
    </row>
    <row r="210" spans="1:65" s="2" customFormat="1" ht="24.15" customHeight="1">
      <c r="A210" s="39"/>
      <c r="B210" s="40"/>
      <c r="C210" s="222" t="s">
        <v>200</v>
      </c>
      <c r="D210" s="222" t="s">
        <v>140</v>
      </c>
      <c r="E210" s="223" t="s">
        <v>841</v>
      </c>
      <c r="F210" s="224" t="s">
        <v>842</v>
      </c>
      <c r="G210" s="225" t="s">
        <v>143</v>
      </c>
      <c r="H210" s="226">
        <v>340.88</v>
      </c>
      <c r="I210" s="227"/>
      <c r="J210" s="227"/>
      <c r="K210" s="228">
        <f>ROUND(P210*H210,2)</f>
        <v>0</v>
      </c>
      <c r="L210" s="224" t="s">
        <v>144</v>
      </c>
      <c r="M210" s="45"/>
      <c r="N210" s="229" t="s">
        <v>1</v>
      </c>
      <c r="O210" s="230" t="s">
        <v>40</v>
      </c>
      <c r="P210" s="231">
        <f>I210+J210</f>
        <v>0</v>
      </c>
      <c r="Q210" s="231">
        <f>ROUND(I210*H210,2)</f>
        <v>0</v>
      </c>
      <c r="R210" s="231">
        <f>ROUND(J210*H210,2)</f>
        <v>0</v>
      </c>
      <c r="S210" s="92"/>
      <c r="T210" s="232">
        <f>S210*H210</f>
        <v>0</v>
      </c>
      <c r="U210" s="232">
        <v>0.00027</v>
      </c>
      <c r="V210" s="232">
        <f>U210*H210</f>
        <v>0.0920376</v>
      </c>
      <c r="W210" s="232">
        <v>0</v>
      </c>
      <c r="X210" s="233">
        <f>W210*H210</f>
        <v>0</v>
      </c>
      <c r="Y210" s="39"/>
      <c r="Z210" s="39"/>
      <c r="AA210" s="39"/>
      <c r="AB210" s="39"/>
      <c r="AC210" s="39"/>
      <c r="AD210" s="39"/>
      <c r="AE210" s="39"/>
      <c r="AR210" s="234" t="s">
        <v>145</v>
      </c>
      <c r="AT210" s="234" t="s">
        <v>140</v>
      </c>
      <c r="AU210" s="234" t="s">
        <v>87</v>
      </c>
      <c r="AY210" s="18" t="s">
        <v>138</v>
      </c>
      <c r="BE210" s="235">
        <f>IF(O210="základní",K210,0)</f>
        <v>0</v>
      </c>
      <c r="BF210" s="235">
        <f>IF(O210="snížená",K210,0)</f>
        <v>0</v>
      </c>
      <c r="BG210" s="235">
        <f>IF(O210="zákl. přenesená",K210,0)</f>
        <v>0</v>
      </c>
      <c r="BH210" s="235">
        <f>IF(O210="sníž. přenesená",K210,0)</f>
        <v>0</v>
      </c>
      <c r="BI210" s="235">
        <f>IF(O210="nulová",K210,0)</f>
        <v>0</v>
      </c>
      <c r="BJ210" s="18" t="s">
        <v>85</v>
      </c>
      <c r="BK210" s="235">
        <f>ROUND(P210*H210,2)</f>
        <v>0</v>
      </c>
      <c r="BL210" s="18" t="s">
        <v>145</v>
      </c>
      <c r="BM210" s="234" t="s">
        <v>843</v>
      </c>
    </row>
    <row r="211" spans="1:47" s="2" customFormat="1" ht="12">
      <c r="A211" s="39"/>
      <c r="B211" s="40"/>
      <c r="C211" s="41"/>
      <c r="D211" s="236" t="s">
        <v>147</v>
      </c>
      <c r="E211" s="41"/>
      <c r="F211" s="237" t="s">
        <v>844</v>
      </c>
      <c r="G211" s="41"/>
      <c r="H211" s="41"/>
      <c r="I211" s="238"/>
      <c r="J211" s="238"/>
      <c r="K211" s="41"/>
      <c r="L211" s="41"/>
      <c r="M211" s="45"/>
      <c r="N211" s="239"/>
      <c r="O211" s="240"/>
      <c r="P211" s="92"/>
      <c r="Q211" s="92"/>
      <c r="R211" s="92"/>
      <c r="S211" s="92"/>
      <c r="T211" s="92"/>
      <c r="U211" s="92"/>
      <c r="V211" s="92"/>
      <c r="W211" s="92"/>
      <c r="X211" s="93"/>
      <c r="Y211" s="39"/>
      <c r="Z211" s="39"/>
      <c r="AA211" s="39"/>
      <c r="AB211" s="39"/>
      <c r="AC211" s="39"/>
      <c r="AD211" s="39"/>
      <c r="AE211" s="39"/>
      <c r="AT211" s="18" t="s">
        <v>147</v>
      </c>
      <c r="AU211" s="18" t="s">
        <v>87</v>
      </c>
    </row>
    <row r="212" spans="1:47" s="2" customFormat="1" ht="12">
      <c r="A212" s="39"/>
      <c r="B212" s="40"/>
      <c r="C212" s="41"/>
      <c r="D212" s="241" t="s">
        <v>149</v>
      </c>
      <c r="E212" s="41"/>
      <c r="F212" s="242" t="s">
        <v>845</v>
      </c>
      <c r="G212" s="41"/>
      <c r="H212" s="41"/>
      <c r="I212" s="238"/>
      <c r="J212" s="238"/>
      <c r="K212" s="41"/>
      <c r="L212" s="41"/>
      <c r="M212" s="45"/>
      <c r="N212" s="239"/>
      <c r="O212" s="240"/>
      <c r="P212" s="92"/>
      <c r="Q212" s="92"/>
      <c r="R212" s="92"/>
      <c r="S212" s="92"/>
      <c r="T212" s="92"/>
      <c r="U212" s="92"/>
      <c r="V212" s="92"/>
      <c r="W212" s="92"/>
      <c r="X212" s="93"/>
      <c r="Y212" s="39"/>
      <c r="Z212" s="39"/>
      <c r="AA212" s="39"/>
      <c r="AB212" s="39"/>
      <c r="AC212" s="39"/>
      <c r="AD212" s="39"/>
      <c r="AE212" s="39"/>
      <c r="AT212" s="18" t="s">
        <v>149</v>
      </c>
      <c r="AU212" s="18" t="s">
        <v>87</v>
      </c>
    </row>
    <row r="213" spans="1:47" s="2" customFormat="1" ht="12">
      <c r="A213" s="39"/>
      <c r="B213" s="40"/>
      <c r="C213" s="41"/>
      <c r="D213" s="236" t="s">
        <v>151</v>
      </c>
      <c r="E213" s="41"/>
      <c r="F213" s="243" t="s">
        <v>846</v>
      </c>
      <c r="G213" s="41"/>
      <c r="H213" s="41"/>
      <c r="I213" s="238"/>
      <c r="J213" s="238"/>
      <c r="K213" s="41"/>
      <c r="L213" s="41"/>
      <c r="M213" s="45"/>
      <c r="N213" s="239"/>
      <c r="O213" s="240"/>
      <c r="P213" s="92"/>
      <c r="Q213" s="92"/>
      <c r="R213" s="92"/>
      <c r="S213" s="92"/>
      <c r="T213" s="92"/>
      <c r="U213" s="92"/>
      <c r="V213" s="92"/>
      <c r="W213" s="92"/>
      <c r="X213" s="93"/>
      <c r="Y213" s="39"/>
      <c r="Z213" s="39"/>
      <c r="AA213" s="39"/>
      <c r="AB213" s="39"/>
      <c r="AC213" s="39"/>
      <c r="AD213" s="39"/>
      <c r="AE213" s="39"/>
      <c r="AT213" s="18" t="s">
        <v>151</v>
      </c>
      <c r="AU213" s="18" t="s">
        <v>87</v>
      </c>
    </row>
    <row r="214" spans="1:51" s="14" customFormat="1" ht="12">
      <c r="A214" s="14"/>
      <c r="B214" s="269"/>
      <c r="C214" s="270"/>
      <c r="D214" s="236" t="s">
        <v>256</v>
      </c>
      <c r="E214" s="271" t="s">
        <v>1</v>
      </c>
      <c r="F214" s="272" t="s">
        <v>847</v>
      </c>
      <c r="G214" s="270"/>
      <c r="H214" s="271" t="s">
        <v>1</v>
      </c>
      <c r="I214" s="273"/>
      <c r="J214" s="273"/>
      <c r="K214" s="270"/>
      <c r="L214" s="270"/>
      <c r="M214" s="274"/>
      <c r="N214" s="275"/>
      <c r="O214" s="276"/>
      <c r="P214" s="276"/>
      <c r="Q214" s="276"/>
      <c r="R214" s="276"/>
      <c r="S214" s="276"/>
      <c r="T214" s="276"/>
      <c r="U214" s="276"/>
      <c r="V214" s="276"/>
      <c r="W214" s="276"/>
      <c r="X214" s="277"/>
      <c r="Y214" s="14"/>
      <c r="Z214" s="14"/>
      <c r="AA214" s="14"/>
      <c r="AB214" s="14"/>
      <c r="AC214" s="14"/>
      <c r="AD214" s="14"/>
      <c r="AE214" s="14"/>
      <c r="AT214" s="278" t="s">
        <v>256</v>
      </c>
      <c r="AU214" s="278" t="s">
        <v>87</v>
      </c>
      <c r="AV214" s="14" t="s">
        <v>85</v>
      </c>
      <c r="AW214" s="14" t="s">
        <v>5</v>
      </c>
      <c r="AX214" s="14" t="s">
        <v>77</v>
      </c>
      <c r="AY214" s="278" t="s">
        <v>138</v>
      </c>
    </row>
    <row r="215" spans="1:51" s="14" customFormat="1" ht="12">
      <c r="A215" s="14"/>
      <c r="B215" s="269"/>
      <c r="C215" s="270"/>
      <c r="D215" s="236" t="s">
        <v>256</v>
      </c>
      <c r="E215" s="271" t="s">
        <v>1</v>
      </c>
      <c r="F215" s="272" t="s">
        <v>777</v>
      </c>
      <c r="G215" s="270"/>
      <c r="H215" s="271" t="s">
        <v>1</v>
      </c>
      <c r="I215" s="273"/>
      <c r="J215" s="273"/>
      <c r="K215" s="270"/>
      <c r="L215" s="270"/>
      <c r="M215" s="274"/>
      <c r="N215" s="275"/>
      <c r="O215" s="276"/>
      <c r="P215" s="276"/>
      <c r="Q215" s="276"/>
      <c r="R215" s="276"/>
      <c r="S215" s="276"/>
      <c r="T215" s="276"/>
      <c r="U215" s="276"/>
      <c r="V215" s="276"/>
      <c r="W215" s="276"/>
      <c r="X215" s="277"/>
      <c r="Y215" s="14"/>
      <c r="Z215" s="14"/>
      <c r="AA215" s="14"/>
      <c r="AB215" s="14"/>
      <c r="AC215" s="14"/>
      <c r="AD215" s="14"/>
      <c r="AE215" s="14"/>
      <c r="AT215" s="278" t="s">
        <v>256</v>
      </c>
      <c r="AU215" s="278" t="s">
        <v>87</v>
      </c>
      <c r="AV215" s="14" t="s">
        <v>85</v>
      </c>
      <c r="AW215" s="14" t="s">
        <v>5</v>
      </c>
      <c r="AX215" s="14" t="s">
        <v>77</v>
      </c>
      <c r="AY215" s="278" t="s">
        <v>138</v>
      </c>
    </row>
    <row r="216" spans="1:51" s="14" customFormat="1" ht="12">
      <c r="A216" s="14"/>
      <c r="B216" s="269"/>
      <c r="C216" s="270"/>
      <c r="D216" s="236" t="s">
        <v>256</v>
      </c>
      <c r="E216" s="271" t="s">
        <v>1</v>
      </c>
      <c r="F216" s="272" t="s">
        <v>848</v>
      </c>
      <c r="G216" s="270"/>
      <c r="H216" s="271" t="s">
        <v>1</v>
      </c>
      <c r="I216" s="273"/>
      <c r="J216" s="273"/>
      <c r="K216" s="270"/>
      <c r="L216" s="270"/>
      <c r="M216" s="274"/>
      <c r="N216" s="275"/>
      <c r="O216" s="276"/>
      <c r="P216" s="276"/>
      <c r="Q216" s="276"/>
      <c r="R216" s="276"/>
      <c r="S216" s="276"/>
      <c r="T216" s="276"/>
      <c r="U216" s="276"/>
      <c r="V216" s="276"/>
      <c r="W216" s="276"/>
      <c r="X216" s="277"/>
      <c r="Y216" s="14"/>
      <c r="Z216" s="14"/>
      <c r="AA216" s="14"/>
      <c r="AB216" s="14"/>
      <c r="AC216" s="14"/>
      <c r="AD216" s="14"/>
      <c r="AE216" s="14"/>
      <c r="AT216" s="278" t="s">
        <v>256</v>
      </c>
      <c r="AU216" s="278" t="s">
        <v>87</v>
      </c>
      <c r="AV216" s="14" t="s">
        <v>85</v>
      </c>
      <c r="AW216" s="14" t="s">
        <v>5</v>
      </c>
      <c r="AX216" s="14" t="s">
        <v>77</v>
      </c>
      <c r="AY216" s="278" t="s">
        <v>138</v>
      </c>
    </row>
    <row r="217" spans="1:51" s="14" customFormat="1" ht="12">
      <c r="A217" s="14"/>
      <c r="B217" s="269"/>
      <c r="C217" s="270"/>
      <c r="D217" s="236" t="s">
        <v>256</v>
      </c>
      <c r="E217" s="271" t="s">
        <v>1</v>
      </c>
      <c r="F217" s="272" t="s">
        <v>805</v>
      </c>
      <c r="G217" s="270"/>
      <c r="H217" s="271" t="s">
        <v>1</v>
      </c>
      <c r="I217" s="273"/>
      <c r="J217" s="273"/>
      <c r="K217" s="270"/>
      <c r="L217" s="270"/>
      <c r="M217" s="274"/>
      <c r="N217" s="275"/>
      <c r="O217" s="276"/>
      <c r="P217" s="276"/>
      <c r="Q217" s="276"/>
      <c r="R217" s="276"/>
      <c r="S217" s="276"/>
      <c r="T217" s="276"/>
      <c r="U217" s="276"/>
      <c r="V217" s="276"/>
      <c r="W217" s="276"/>
      <c r="X217" s="277"/>
      <c r="Y217" s="14"/>
      <c r="Z217" s="14"/>
      <c r="AA217" s="14"/>
      <c r="AB217" s="14"/>
      <c r="AC217" s="14"/>
      <c r="AD217" s="14"/>
      <c r="AE217" s="14"/>
      <c r="AT217" s="278" t="s">
        <v>256</v>
      </c>
      <c r="AU217" s="278" t="s">
        <v>87</v>
      </c>
      <c r="AV217" s="14" t="s">
        <v>85</v>
      </c>
      <c r="AW217" s="14" t="s">
        <v>5</v>
      </c>
      <c r="AX217" s="14" t="s">
        <v>77</v>
      </c>
      <c r="AY217" s="278" t="s">
        <v>138</v>
      </c>
    </row>
    <row r="218" spans="1:51" s="13" customFormat="1" ht="12">
      <c r="A218" s="13"/>
      <c r="B218" s="244"/>
      <c r="C218" s="245"/>
      <c r="D218" s="236" t="s">
        <v>256</v>
      </c>
      <c r="E218" s="246" t="s">
        <v>1</v>
      </c>
      <c r="F218" s="247" t="s">
        <v>849</v>
      </c>
      <c r="G218" s="245"/>
      <c r="H218" s="248">
        <v>180.88</v>
      </c>
      <c r="I218" s="249"/>
      <c r="J218" s="249"/>
      <c r="K218" s="245"/>
      <c r="L218" s="245"/>
      <c r="M218" s="250"/>
      <c r="N218" s="251"/>
      <c r="O218" s="252"/>
      <c r="P218" s="252"/>
      <c r="Q218" s="252"/>
      <c r="R218" s="252"/>
      <c r="S218" s="252"/>
      <c r="T218" s="252"/>
      <c r="U218" s="252"/>
      <c r="V218" s="252"/>
      <c r="W218" s="252"/>
      <c r="X218" s="253"/>
      <c r="Y218" s="13"/>
      <c r="Z218" s="13"/>
      <c r="AA218" s="13"/>
      <c r="AB218" s="13"/>
      <c r="AC218" s="13"/>
      <c r="AD218" s="13"/>
      <c r="AE218" s="13"/>
      <c r="AT218" s="254" t="s">
        <v>256</v>
      </c>
      <c r="AU218" s="254" t="s">
        <v>87</v>
      </c>
      <c r="AV218" s="13" t="s">
        <v>87</v>
      </c>
      <c r="AW218" s="13" t="s">
        <v>5</v>
      </c>
      <c r="AX218" s="13" t="s">
        <v>77</v>
      </c>
      <c r="AY218" s="254" t="s">
        <v>138</v>
      </c>
    </row>
    <row r="219" spans="1:51" s="14" customFormat="1" ht="12">
      <c r="A219" s="14"/>
      <c r="B219" s="269"/>
      <c r="C219" s="270"/>
      <c r="D219" s="236" t="s">
        <v>256</v>
      </c>
      <c r="E219" s="271" t="s">
        <v>1</v>
      </c>
      <c r="F219" s="272" t="s">
        <v>850</v>
      </c>
      <c r="G219" s="270"/>
      <c r="H219" s="271" t="s">
        <v>1</v>
      </c>
      <c r="I219" s="273"/>
      <c r="J219" s="273"/>
      <c r="K219" s="270"/>
      <c r="L219" s="270"/>
      <c r="M219" s="274"/>
      <c r="N219" s="275"/>
      <c r="O219" s="276"/>
      <c r="P219" s="276"/>
      <c r="Q219" s="276"/>
      <c r="R219" s="276"/>
      <c r="S219" s="276"/>
      <c r="T219" s="276"/>
      <c r="U219" s="276"/>
      <c r="V219" s="276"/>
      <c r="W219" s="276"/>
      <c r="X219" s="277"/>
      <c r="Y219" s="14"/>
      <c r="Z219" s="14"/>
      <c r="AA219" s="14"/>
      <c r="AB219" s="14"/>
      <c r="AC219" s="14"/>
      <c r="AD219" s="14"/>
      <c r="AE219" s="14"/>
      <c r="AT219" s="278" t="s">
        <v>256</v>
      </c>
      <c r="AU219" s="278" t="s">
        <v>87</v>
      </c>
      <c r="AV219" s="14" t="s">
        <v>85</v>
      </c>
      <c r="AW219" s="14" t="s">
        <v>5</v>
      </c>
      <c r="AX219" s="14" t="s">
        <v>77</v>
      </c>
      <c r="AY219" s="278" t="s">
        <v>138</v>
      </c>
    </row>
    <row r="220" spans="1:51" s="14" customFormat="1" ht="12">
      <c r="A220" s="14"/>
      <c r="B220" s="269"/>
      <c r="C220" s="270"/>
      <c r="D220" s="236" t="s">
        <v>256</v>
      </c>
      <c r="E220" s="271" t="s">
        <v>1</v>
      </c>
      <c r="F220" s="272" t="s">
        <v>851</v>
      </c>
      <c r="G220" s="270"/>
      <c r="H220" s="271" t="s">
        <v>1</v>
      </c>
      <c r="I220" s="273"/>
      <c r="J220" s="273"/>
      <c r="K220" s="270"/>
      <c r="L220" s="270"/>
      <c r="M220" s="274"/>
      <c r="N220" s="275"/>
      <c r="O220" s="276"/>
      <c r="P220" s="276"/>
      <c r="Q220" s="276"/>
      <c r="R220" s="276"/>
      <c r="S220" s="276"/>
      <c r="T220" s="276"/>
      <c r="U220" s="276"/>
      <c r="V220" s="276"/>
      <c r="W220" s="276"/>
      <c r="X220" s="277"/>
      <c r="Y220" s="14"/>
      <c r="Z220" s="14"/>
      <c r="AA220" s="14"/>
      <c r="AB220" s="14"/>
      <c r="AC220" s="14"/>
      <c r="AD220" s="14"/>
      <c r="AE220" s="14"/>
      <c r="AT220" s="278" t="s">
        <v>256</v>
      </c>
      <c r="AU220" s="278" t="s">
        <v>87</v>
      </c>
      <c r="AV220" s="14" t="s">
        <v>85</v>
      </c>
      <c r="AW220" s="14" t="s">
        <v>5</v>
      </c>
      <c r="AX220" s="14" t="s">
        <v>77</v>
      </c>
      <c r="AY220" s="278" t="s">
        <v>138</v>
      </c>
    </row>
    <row r="221" spans="1:51" s="13" customFormat="1" ht="12">
      <c r="A221" s="13"/>
      <c r="B221" s="244"/>
      <c r="C221" s="245"/>
      <c r="D221" s="236" t="s">
        <v>256</v>
      </c>
      <c r="E221" s="246" t="s">
        <v>1</v>
      </c>
      <c r="F221" s="247" t="s">
        <v>852</v>
      </c>
      <c r="G221" s="245"/>
      <c r="H221" s="248">
        <v>150</v>
      </c>
      <c r="I221" s="249"/>
      <c r="J221" s="249"/>
      <c r="K221" s="245"/>
      <c r="L221" s="245"/>
      <c r="M221" s="250"/>
      <c r="N221" s="251"/>
      <c r="O221" s="252"/>
      <c r="P221" s="252"/>
      <c r="Q221" s="252"/>
      <c r="R221" s="252"/>
      <c r="S221" s="252"/>
      <c r="T221" s="252"/>
      <c r="U221" s="252"/>
      <c r="V221" s="252"/>
      <c r="W221" s="252"/>
      <c r="X221" s="253"/>
      <c r="Y221" s="13"/>
      <c r="Z221" s="13"/>
      <c r="AA221" s="13"/>
      <c r="AB221" s="13"/>
      <c r="AC221" s="13"/>
      <c r="AD221" s="13"/>
      <c r="AE221" s="13"/>
      <c r="AT221" s="254" t="s">
        <v>256</v>
      </c>
      <c r="AU221" s="254" t="s">
        <v>87</v>
      </c>
      <c r="AV221" s="13" t="s">
        <v>87</v>
      </c>
      <c r="AW221" s="13" t="s">
        <v>5</v>
      </c>
      <c r="AX221" s="13" t="s">
        <v>77</v>
      </c>
      <c r="AY221" s="254" t="s">
        <v>138</v>
      </c>
    </row>
    <row r="222" spans="1:51" s="13" customFormat="1" ht="12">
      <c r="A222" s="13"/>
      <c r="B222" s="244"/>
      <c r="C222" s="245"/>
      <c r="D222" s="236" t="s">
        <v>256</v>
      </c>
      <c r="E222" s="246" t="s">
        <v>1</v>
      </c>
      <c r="F222" s="247" t="s">
        <v>208</v>
      </c>
      <c r="G222" s="245"/>
      <c r="H222" s="248">
        <v>10</v>
      </c>
      <c r="I222" s="249"/>
      <c r="J222" s="249"/>
      <c r="K222" s="245"/>
      <c r="L222" s="245"/>
      <c r="M222" s="250"/>
      <c r="N222" s="251"/>
      <c r="O222" s="252"/>
      <c r="P222" s="252"/>
      <c r="Q222" s="252"/>
      <c r="R222" s="252"/>
      <c r="S222" s="252"/>
      <c r="T222" s="252"/>
      <c r="U222" s="252"/>
      <c r="V222" s="252"/>
      <c r="W222" s="252"/>
      <c r="X222" s="253"/>
      <c r="Y222" s="13"/>
      <c r="Z222" s="13"/>
      <c r="AA222" s="13"/>
      <c r="AB222" s="13"/>
      <c r="AC222" s="13"/>
      <c r="AD222" s="13"/>
      <c r="AE222" s="13"/>
      <c r="AT222" s="254" t="s">
        <v>256</v>
      </c>
      <c r="AU222" s="254" t="s">
        <v>87</v>
      </c>
      <c r="AV222" s="13" t="s">
        <v>87</v>
      </c>
      <c r="AW222" s="13" t="s">
        <v>5</v>
      </c>
      <c r="AX222" s="13" t="s">
        <v>77</v>
      </c>
      <c r="AY222" s="254" t="s">
        <v>138</v>
      </c>
    </row>
    <row r="223" spans="1:51" s="15" customFormat="1" ht="12">
      <c r="A223" s="15"/>
      <c r="B223" s="279"/>
      <c r="C223" s="280"/>
      <c r="D223" s="236" t="s">
        <v>256</v>
      </c>
      <c r="E223" s="281" t="s">
        <v>1</v>
      </c>
      <c r="F223" s="282" t="s">
        <v>781</v>
      </c>
      <c r="G223" s="280"/>
      <c r="H223" s="283">
        <v>340.88</v>
      </c>
      <c r="I223" s="284"/>
      <c r="J223" s="284"/>
      <c r="K223" s="280"/>
      <c r="L223" s="280"/>
      <c r="M223" s="285"/>
      <c r="N223" s="286"/>
      <c r="O223" s="287"/>
      <c r="P223" s="287"/>
      <c r="Q223" s="287"/>
      <c r="R223" s="287"/>
      <c r="S223" s="287"/>
      <c r="T223" s="287"/>
      <c r="U223" s="287"/>
      <c r="V223" s="287"/>
      <c r="W223" s="287"/>
      <c r="X223" s="288"/>
      <c r="Y223" s="15"/>
      <c r="Z223" s="15"/>
      <c r="AA223" s="15"/>
      <c r="AB223" s="15"/>
      <c r="AC223" s="15"/>
      <c r="AD223" s="15"/>
      <c r="AE223" s="15"/>
      <c r="AT223" s="289" t="s">
        <v>256</v>
      </c>
      <c r="AU223" s="289" t="s">
        <v>87</v>
      </c>
      <c r="AV223" s="15" t="s">
        <v>145</v>
      </c>
      <c r="AW223" s="15" t="s">
        <v>5</v>
      </c>
      <c r="AX223" s="15" t="s">
        <v>85</v>
      </c>
      <c r="AY223" s="289" t="s">
        <v>138</v>
      </c>
    </row>
    <row r="224" spans="1:65" s="2" customFormat="1" ht="24.15" customHeight="1">
      <c r="A224" s="39"/>
      <c r="B224" s="40"/>
      <c r="C224" s="255" t="s">
        <v>208</v>
      </c>
      <c r="D224" s="255" t="s">
        <v>337</v>
      </c>
      <c r="E224" s="256" t="s">
        <v>853</v>
      </c>
      <c r="F224" s="257" t="s">
        <v>854</v>
      </c>
      <c r="G224" s="258" t="s">
        <v>143</v>
      </c>
      <c r="H224" s="259">
        <v>374.968</v>
      </c>
      <c r="I224" s="260"/>
      <c r="J224" s="261"/>
      <c r="K224" s="262">
        <f>ROUND(P224*H224,2)</f>
        <v>0</v>
      </c>
      <c r="L224" s="257" t="s">
        <v>144</v>
      </c>
      <c r="M224" s="263"/>
      <c r="N224" s="264" t="s">
        <v>1</v>
      </c>
      <c r="O224" s="230" t="s">
        <v>40</v>
      </c>
      <c r="P224" s="231">
        <f>I224+J224</f>
        <v>0</v>
      </c>
      <c r="Q224" s="231">
        <f>ROUND(I224*H224,2)</f>
        <v>0</v>
      </c>
      <c r="R224" s="231">
        <f>ROUND(J224*H224,2)</f>
        <v>0</v>
      </c>
      <c r="S224" s="92"/>
      <c r="T224" s="232">
        <f>S224*H224</f>
        <v>0</v>
      </c>
      <c r="U224" s="232">
        <v>0.00028</v>
      </c>
      <c r="V224" s="232">
        <f>U224*H224</f>
        <v>0.10499104</v>
      </c>
      <c r="W224" s="232">
        <v>0</v>
      </c>
      <c r="X224" s="233">
        <f>W224*H224</f>
        <v>0</v>
      </c>
      <c r="Y224" s="39"/>
      <c r="Z224" s="39"/>
      <c r="AA224" s="39"/>
      <c r="AB224" s="39"/>
      <c r="AC224" s="39"/>
      <c r="AD224" s="39"/>
      <c r="AE224" s="39"/>
      <c r="AR224" s="234" t="s">
        <v>194</v>
      </c>
      <c r="AT224" s="234" t="s">
        <v>337</v>
      </c>
      <c r="AU224" s="234" t="s">
        <v>87</v>
      </c>
      <c r="AY224" s="18" t="s">
        <v>138</v>
      </c>
      <c r="BE224" s="235">
        <f>IF(O224="základní",K224,0)</f>
        <v>0</v>
      </c>
      <c r="BF224" s="235">
        <f>IF(O224="snížená",K224,0)</f>
        <v>0</v>
      </c>
      <c r="BG224" s="235">
        <f>IF(O224="zákl. přenesená",K224,0)</f>
        <v>0</v>
      </c>
      <c r="BH224" s="235">
        <f>IF(O224="sníž. přenesená",K224,0)</f>
        <v>0</v>
      </c>
      <c r="BI224" s="235">
        <f>IF(O224="nulová",K224,0)</f>
        <v>0</v>
      </c>
      <c r="BJ224" s="18" t="s">
        <v>85</v>
      </c>
      <c r="BK224" s="235">
        <f>ROUND(P224*H224,2)</f>
        <v>0</v>
      </c>
      <c r="BL224" s="18" t="s">
        <v>145</v>
      </c>
      <c r="BM224" s="234" t="s">
        <v>855</v>
      </c>
    </row>
    <row r="225" spans="1:47" s="2" customFormat="1" ht="12">
      <c r="A225" s="39"/>
      <c r="B225" s="40"/>
      <c r="C225" s="41"/>
      <c r="D225" s="236" t="s">
        <v>147</v>
      </c>
      <c r="E225" s="41"/>
      <c r="F225" s="237" t="s">
        <v>854</v>
      </c>
      <c r="G225" s="41"/>
      <c r="H225" s="41"/>
      <c r="I225" s="238"/>
      <c r="J225" s="238"/>
      <c r="K225" s="41"/>
      <c r="L225" s="41"/>
      <c r="M225" s="45"/>
      <c r="N225" s="239"/>
      <c r="O225" s="240"/>
      <c r="P225" s="92"/>
      <c r="Q225" s="92"/>
      <c r="R225" s="92"/>
      <c r="S225" s="92"/>
      <c r="T225" s="92"/>
      <c r="U225" s="92"/>
      <c r="V225" s="92"/>
      <c r="W225" s="92"/>
      <c r="X225" s="93"/>
      <c r="Y225" s="39"/>
      <c r="Z225" s="39"/>
      <c r="AA225" s="39"/>
      <c r="AB225" s="39"/>
      <c r="AC225" s="39"/>
      <c r="AD225" s="39"/>
      <c r="AE225" s="39"/>
      <c r="AT225" s="18" t="s">
        <v>147</v>
      </c>
      <c r="AU225" s="18" t="s">
        <v>87</v>
      </c>
    </row>
    <row r="226" spans="1:51" s="13" customFormat="1" ht="12">
      <c r="A226" s="13"/>
      <c r="B226" s="244"/>
      <c r="C226" s="245"/>
      <c r="D226" s="236" t="s">
        <v>256</v>
      </c>
      <c r="E226" s="245"/>
      <c r="F226" s="247" t="s">
        <v>856</v>
      </c>
      <c r="G226" s="245"/>
      <c r="H226" s="248">
        <v>374.968</v>
      </c>
      <c r="I226" s="249"/>
      <c r="J226" s="249"/>
      <c r="K226" s="245"/>
      <c r="L226" s="245"/>
      <c r="M226" s="250"/>
      <c r="N226" s="251"/>
      <c r="O226" s="252"/>
      <c r="P226" s="252"/>
      <c r="Q226" s="252"/>
      <c r="R226" s="252"/>
      <c r="S226" s="252"/>
      <c r="T226" s="252"/>
      <c r="U226" s="252"/>
      <c r="V226" s="252"/>
      <c r="W226" s="252"/>
      <c r="X226" s="253"/>
      <c r="Y226" s="13"/>
      <c r="Z226" s="13"/>
      <c r="AA226" s="13"/>
      <c r="AB226" s="13"/>
      <c r="AC226" s="13"/>
      <c r="AD226" s="13"/>
      <c r="AE226" s="13"/>
      <c r="AT226" s="254" t="s">
        <v>256</v>
      </c>
      <c r="AU226" s="254" t="s">
        <v>87</v>
      </c>
      <c r="AV226" s="13" t="s">
        <v>87</v>
      </c>
      <c r="AW226" s="13" t="s">
        <v>4</v>
      </c>
      <c r="AX226" s="13" t="s">
        <v>85</v>
      </c>
      <c r="AY226" s="254" t="s">
        <v>138</v>
      </c>
    </row>
    <row r="227" spans="1:65" s="2" customFormat="1" ht="33" customHeight="1">
      <c r="A227" s="39"/>
      <c r="B227" s="40"/>
      <c r="C227" s="222" t="s">
        <v>214</v>
      </c>
      <c r="D227" s="222" t="s">
        <v>140</v>
      </c>
      <c r="E227" s="223" t="s">
        <v>857</v>
      </c>
      <c r="F227" s="224" t="s">
        <v>858</v>
      </c>
      <c r="G227" s="225" t="s">
        <v>223</v>
      </c>
      <c r="H227" s="226">
        <v>16.044</v>
      </c>
      <c r="I227" s="227"/>
      <c r="J227" s="227"/>
      <c r="K227" s="228">
        <f>ROUND(P227*H227,2)</f>
        <v>0</v>
      </c>
      <c r="L227" s="224" t="s">
        <v>144</v>
      </c>
      <c r="M227" s="45"/>
      <c r="N227" s="229" t="s">
        <v>1</v>
      </c>
      <c r="O227" s="230" t="s">
        <v>40</v>
      </c>
      <c r="P227" s="231">
        <f>I227+J227</f>
        <v>0</v>
      </c>
      <c r="Q227" s="231">
        <f>ROUND(I227*H227,2)</f>
        <v>0</v>
      </c>
      <c r="R227" s="231">
        <f>ROUND(J227*H227,2)</f>
        <v>0</v>
      </c>
      <c r="S227" s="92"/>
      <c r="T227" s="232">
        <f>S227*H227</f>
        <v>0</v>
      </c>
      <c r="U227" s="232">
        <v>0</v>
      </c>
      <c r="V227" s="232">
        <f>U227*H227</f>
        <v>0</v>
      </c>
      <c r="W227" s="232">
        <v>0</v>
      </c>
      <c r="X227" s="233">
        <f>W227*H227</f>
        <v>0</v>
      </c>
      <c r="Y227" s="39"/>
      <c r="Z227" s="39"/>
      <c r="AA227" s="39"/>
      <c r="AB227" s="39"/>
      <c r="AC227" s="39"/>
      <c r="AD227" s="39"/>
      <c r="AE227" s="39"/>
      <c r="AR227" s="234" t="s">
        <v>145</v>
      </c>
      <c r="AT227" s="234" t="s">
        <v>140</v>
      </c>
      <c r="AU227" s="234" t="s">
        <v>87</v>
      </c>
      <c r="AY227" s="18" t="s">
        <v>138</v>
      </c>
      <c r="BE227" s="235">
        <f>IF(O227="základní",K227,0)</f>
        <v>0</v>
      </c>
      <c r="BF227" s="235">
        <f>IF(O227="snížená",K227,0)</f>
        <v>0</v>
      </c>
      <c r="BG227" s="235">
        <f>IF(O227="zákl. přenesená",K227,0)</f>
        <v>0</v>
      </c>
      <c r="BH227" s="235">
        <f>IF(O227="sníž. přenesená",K227,0)</f>
        <v>0</v>
      </c>
      <c r="BI227" s="235">
        <f>IF(O227="nulová",K227,0)</f>
        <v>0</v>
      </c>
      <c r="BJ227" s="18" t="s">
        <v>85</v>
      </c>
      <c r="BK227" s="235">
        <f>ROUND(P227*H227,2)</f>
        <v>0</v>
      </c>
      <c r="BL227" s="18" t="s">
        <v>145</v>
      </c>
      <c r="BM227" s="234" t="s">
        <v>859</v>
      </c>
    </row>
    <row r="228" spans="1:47" s="2" customFormat="1" ht="12">
      <c r="A228" s="39"/>
      <c r="B228" s="40"/>
      <c r="C228" s="41"/>
      <c r="D228" s="236" t="s">
        <v>147</v>
      </c>
      <c r="E228" s="41"/>
      <c r="F228" s="237" t="s">
        <v>860</v>
      </c>
      <c r="G228" s="41"/>
      <c r="H228" s="41"/>
      <c r="I228" s="238"/>
      <c r="J228" s="238"/>
      <c r="K228" s="41"/>
      <c r="L228" s="41"/>
      <c r="M228" s="45"/>
      <c r="N228" s="239"/>
      <c r="O228" s="240"/>
      <c r="P228" s="92"/>
      <c r="Q228" s="92"/>
      <c r="R228" s="92"/>
      <c r="S228" s="92"/>
      <c r="T228" s="92"/>
      <c r="U228" s="92"/>
      <c r="V228" s="92"/>
      <c r="W228" s="92"/>
      <c r="X228" s="93"/>
      <c r="Y228" s="39"/>
      <c r="Z228" s="39"/>
      <c r="AA228" s="39"/>
      <c r="AB228" s="39"/>
      <c r="AC228" s="39"/>
      <c r="AD228" s="39"/>
      <c r="AE228" s="39"/>
      <c r="AT228" s="18" t="s">
        <v>147</v>
      </c>
      <c r="AU228" s="18" t="s">
        <v>87</v>
      </c>
    </row>
    <row r="229" spans="1:47" s="2" customFormat="1" ht="12">
      <c r="A229" s="39"/>
      <c r="B229" s="40"/>
      <c r="C229" s="41"/>
      <c r="D229" s="241" t="s">
        <v>149</v>
      </c>
      <c r="E229" s="41"/>
      <c r="F229" s="242" t="s">
        <v>861</v>
      </c>
      <c r="G229" s="41"/>
      <c r="H229" s="41"/>
      <c r="I229" s="238"/>
      <c r="J229" s="238"/>
      <c r="K229" s="41"/>
      <c r="L229" s="41"/>
      <c r="M229" s="45"/>
      <c r="N229" s="239"/>
      <c r="O229" s="240"/>
      <c r="P229" s="92"/>
      <c r="Q229" s="92"/>
      <c r="R229" s="92"/>
      <c r="S229" s="92"/>
      <c r="T229" s="92"/>
      <c r="U229" s="92"/>
      <c r="V229" s="92"/>
      <c r="W229" s="92"/>
      <c r="X229" s="93"/>
      <c r="Y229" s="39"/>
      <c r="Z229" s="39"/>
      <c r="AA229" s="39"/>
      <c r="AB229" s="39"/>
      <c r="AC229" s="39"/>
      <c r="AD229" s="39"/>
      <c r="AE229" s="39"/>
      <c r="AT229" s="18" t="s">
        <v>149</v>
      </c>
      <c r="AU229" s="18" t="s">
        <v>87</v>
      </c>
    </row>
    <row r="230" spans="1:47" s="2" customFormat="1" ht="12">
      <c r="A230" s="39"/>
      <c r="B230" s="40"/>
      <c r="C230" s="41"/>
      <c r="D230" s="236" t="s">
        <v>151</v>
      </c>
      <c r="E230" s="41"/>
      <c r="F230" s="243" t="s">
        <v>862</v>
      </c>
      <c r="G230" s="41"/>
      <c r="H230" s="41"/>
      <c r="I230" s="238"/>
      <c r="J230" s="238"/>
      <c r="K230" s="41"/>
      <c r="L230" s="41"/>
      <c r="M230" s="45"/>
      <c r="N230" s="239"/>
      <c r="O230" s="240"/>
      <c r="P230" s="92"/>
      <c r="Q230" s="92"/>
      <c r="R230" s="92"/>
      <c r="S230" s="92"/>
      <c r="T230" s="92"/>
      <c r="U230" s="92"/>
      <c r="V230" s="92"/>
      <c r="W230" s="92"/>
      <c r="X230" s="93"/>
      <c r="Y230" s="39"/>
      <c r="Z230" s="39"/>
      <c r="AA230" s="39"/>
      <c r="AB230" s="39"/>
      <c r="AC230" s="39"/>
      <c r="AD230" s="39"/>
      <c r="AE230" s="39"/>
      <c r="AT230" s="18" t="s">
        <v>151</v>
      </c>
      <c r="AU230" s="18" t="s">
        <v>87</v>
      </c>
    </row>
    <row r="231" spans="1:51" s="14" customFormat="1" ht="12">
      <c r="A231" s="14"/>
      <c r="B231" s="269"/>
      <c r="C231" s="270"/>
      <c r="D231" s="236" t="s">
        <v>256</v>
      </c>
      <c r="E231" s="271" t="s">
        <v>1</v>
      </c>
      <c r="F231" s="272" t="s">
        <v>863</v>
      </c>
      <c r="G231" s="270"/>
      <c r="H231" s="271" t="s">
        <v>1</v>
      </c>
      <c r="I231" s="273"/>
      <c r="J231" s="273"/>
      <c r="K231" s="270"/>
      <c r="L231" s="270"/>
      <c r="M231" s="274"/>
      <c r="N231" s="275"/>
      <c r="O231" s="276"/>
      <c r="P231" s="276"/>
      <c r="Q231" s="276"/>
      <c r="R231" s="276"/>
      <c r="S231" s="276"/>
      <c r="T231" s="276"/>
      <c r="U231" s="276"/>
      <c r="V231" s="276"/>
      <c r="W231" s="276"/>
      <c r="X231" s="277"/>
      <c r="Y231" s="14"/>
      <c r="Z231" s="14"/>
      <c r="AA231" s="14"/>
      <c r="AB231" s="14"/>
      <c r="AC231" s="14"/>
      <c r="AD231" s="14"/>
      <c r="AE231" s="14"/>
      <c r="AT231" s="278" t="s">
        <v>256</v>
      </c>
      <c r="AU231" s="278" t="s">
        <v>87</v>
      </c>
      <c r="AV231" s="14" t="s">
        <v>85</v>
      </c>
      <c r="AW231" s="14" t="s">
        <v>5</v>
      </c>
      <c r="AX231" s="14" t="s">
        <v>77</v>
      </c>
      <c r="AY231" s="278" t="s">
        <v>138</v>
      </c>
    </row>
    <row r="232" spans="1:51" s="14" customFormat="1" ht="12">
      <c r="A232" s="14"/>
      <c r="B232" s="269"/>
      <c r="C232" s="270"/>
      <c r="D232" s="236" t="s">
        <v>256</v>
      </c>
      <c r="E232" s="271" t="s">
        <v>1</v>
      </c>
      <c r="F232" s="272" t="s">
        <v>777</v>
      </c>
      <c r="G232" s="270"/>
      <c r="H232" s="271" t="s">
        <v>1</v>
      </c>
      <c r="I232" s="273"/>
      <c r="J232" s="273"/>
      <c r="K232" s="270"/>
      <c r="L232" s="270"/>
      <c r="M232" s="274"/>
      <c r="N232" s="275"/>
      <c r="O232" s="276"/>
      <c r="P232" s="276"/>
      <c r="Q232" s="276"/>
      <c r="R232" s="276"/>
      <c r="S232" s="276"/>
      <c r="T232" s="276"/>
      <c r="U232" s="276"/>
      <c r="V232" s="276"/>
      <c r="W232" s="276"/>
      <c r="X232" s="277"/>
      <c r="Y232" s="14"/>
      <c r="Z232" s="14"/>
      <c r="AA232" s="14"/>
      <c r="AB232" s="14"/>
      <c r="AC232" s="14"/>
      <c r="AD232" s="14"/>
      <c r="AE232" s="14"/>
      <c r="AT232" s="278" t="s">
        <v>256</v>
      </c>
      <c r="AU232" s="278" t="s">
        <v>87</v>
      </c>
      <c r="AV232" s="14" t="s">
        <v>85</v>
      </c>
      <c r="AW232" s="14" t="s">
        <v>5</v>
      </c>
      <c r="AX232" s="14" t="s">
        <v>77</v>
      </c>
      <c r="AY232" s="278" t="s">
        <v>138</v>
      </c>
    </row>
    <row r="233" spans="1:51" s="14" customFormat="1" ht="12">
      <c r="A233" s="14"/>
      <c r="B233" s="269"/>
      <c r="C233" s="270"/>
      <c r="D233" s="236" t="s">
        <v>256</v>
      </c>
      <c r="E233" s="271" t="s">
        <v>1</v>
      </c>
      <c r="F233" s="272" t="s">
        <v>805</v>
      </c>
      <c r="G233" s="270"/>
      <c r="H233" s="271" t="s">
        <v>1</v>
      </c>
      <c r="I233" s="273"/>
      <c r="J233" s="273"/>
      <c r="K233" s="270"/>
      <c r="L233" s="270"/>
      <c r="M233" s="274"/>
      <c r="N233" s="275"/>
      <c r="O233" s="276"/>
      <c r="P233" s="276"/>
      <c r="Q233" s="276"/>
      <c r="R233" s="276"/>
      <c r="S233" s="276"/>
      <c r="T233" s="276"/>
      <c r="U233" s="276"/>
      <c r="V233" s="276"/>
      <c r="W233" s="276"/>
      <c r="X233" s="277"/>
      <c r="Y233" s="14"/>
      <c r="Z233" s="14"/>
      <c r="AA233" s="14"/>
      <c r="AB233" s="14"/>
      <c r="AC233" s="14"/>
      <c r="AD233" s="14"/>
      <c r="AE233" s="14"/>
      <c r="AT233" s="278" t="s">
        <v>256</v>
      </c>
      <c r="AU233" s="278" t="s">
        <v>87</v>
      </c>
      <c r="AV233" s="14" t="s">
        <v>85</v>
      </c>
      <c r="AW233" s="14" t="s">
        <v>5</v>
      </c>
      <c r="AX233" s="14" t="s">
        <v>77</v>
      </c>
      <c r="AY233" s="278" t="s">
        <v>138</v>
      </c>
    </row>
    <row r="234" spans="1:51" s="13" customFormat="1" ht="12">
      <c r="A234" s="13"/>
      <c r="B234" s="244"/>
      <c r="C234" s="245"/>
      <c r="D234" s="236" t="s">
        <v>256</v>
      </c>
      <c r="E234" s="246" t="s">
        <v>1</v>
      </c>
      <c r="F234" s="247" t="s">
        <v>806</v>
      </c>
      <c r="G234" s="245"/>
      <c r="H234" s="248">
        <v>12.768</v>
      </c>
      <c r="I234" s="249"/>
      <c r="J234" s="249"/>
      <c r="K234" s="245"/>
      <c r="L234" s="245"/>
      <c r="M234" s="250"/>
      <c r="N234" s="251"/>
      <c r="O234" s="252"/>
      <c r="P234" s="252"/>
      <c r="Q234" s="252"/>
      <c r="R234" s="252"/>
      <c r="S234" s="252"/>
      <c r="T234" s="252"/>
      <c r="U234" s="252"/>
      <c r="V234" s="252"/>
      <c r="W234" s="252"/>
      <c r="X234" s="253"/>
      <c r="Y234" s="13"/>
      <c r="Z234" s="13"/>
      <c r="AA234" s="13"/>
      <c r="AB234" s="13"/>
      <c r="AC234" s="13"/>
      <c r="AD234" s="13"/>
      <c r="AE234" s="13"/>
      <c r="AT234" s="254" t="s">
        <v>256</v>
      </c>
      <c r="AU234" s="254" t="s">
        <v>87</v>
      </c>
      <c r="AV234" s="13" t="s">
        <v>87</v>
      </c>
      <c r="AW234" s="13" t="s">
        <v>5</v>
      </c>
      <c r="AX234" s="13" t="s">
        <v>77</v>
      </c>
      <c r="AY234" s="254" t="s">
        <v>138</v>
      </c>
    </row>
    <row r="235" spans="1:51" s="14" customFormat="1" ht="12">
      <c r="A235" s="14"/>
      <c r="B235" s="269"/>
      <c r="C235" s="270"/>
      <c r="D235" s="236" t="s">
        <v>256</v>
      </c>
      <c r="E235" s="271" t="s">
        <v>1</v>
      </c>
      <c r="F235" s="272" t="s">
        <v>807</v>
      </c>
      <c r="G235" s="270"/>
      <c r="H235" s="271" t="s">
        <v>1</v>
      </c>
      <c r="I235" s="273"/>
      <c r="J235" s="273"/>
      <c r="K235" s="270"/>
      <c r="L235" s="270"/>
      <c r="M235" s="274"/>
      <c r="N235" s="275"/>
      <c r="O235" s="276"/>
      <c r="P235" s="276"/>
      <c r="Q235" s="276"/>
      <c r="R235" s="276"/>
      <c r="S235" s="276"/>
      <c r="T235" s="276"/>
      <c r="U235" s="276"/>
      <c r="V235" s="276"/>
      <c r="W235" s="276"/>
      <c r="X235" s="277"/>
      <c r="Y235" s="14"/>
      <c r="Z235" s="14"/>
      <c r="AA235" s="14"/>
      <c r="AB235" s="14"/>
      <c r="AC235" s="14"/>
      <c r="AD235" s="14"/>
      <c r="AE235" s="14"/>
      <c r="AT235" s="278" t="s">
        <v>256</v>
      </c>
      <c r="AU235" s="278" t="s">
        <v>87</v>
      </c>
      <c r="AV235" s="14" t="s">
        <v>85</v>
      </c>
      <c r="AW235" s="14" t="s">
        <v>5</v>
      </c>
      <c r="AX235" s="14" t="s">
        <v>77</v>
      </c>
      <c r="AY235" s="278" t="s">
        <v>138</v>
      </c>
    </row>
    <row r="236" spans="1:51" s="14" customFormat="1" ht="12">
      <c r="A236" s="14"/>
      <c r="B236" s="269"/>
      <c r="C236" s="270"/>
      <c r="D236" s="236" t="s">
        <v>256</v>
      </c>
      <c r="E236" s="271" t="s">
        <v>1</v>
      </c>
      <c r="F236" s="272" t="s">
        <v>805</v>
      </c>
      <c r="G236" s="270"/>
      <c r="H236" s="271" t="s">
        <v>1</v>
      </c>
      <c r="I236" s="273"/>
      <c r="J236" s="273"/>
      <c r="K236" s="270"/>
      <c r="L236" s="270"/>
      <c r="M236" s="274"/>
      <c r="N236" s="275"/>
      <c r="O236" s="276"/>
      <c r="P236" s="276"/>
      <c r="Q236" s="276"/>
      <c r="R236" s="276"/>
      <c r="S236" s="276"/>
      <c r="T236" s="276"/>
      <c r="U236" s="276"/>
      <c r="V236" s="276"/>
      <c r="W236" s="276"/>
      <c r="X236" s="277"/>
      <c r="Y236" s="14"/>
      <c r="Z236" s="14"/>
      <c r="AA236" s="14"/>
      <c r="AB236" s="14"/>
      <c r="AC236" s="14"/>
      <c r="AD236" s="14"/>
      <c r="AE236" s="14"/>
      <c r="AT236" s="278" t="s">
        <v>256</v>
      </c>
      <c r="AU236" s="278" t="s">
        <v>87</v>
      </c>
      <c r="AV236" s="14" t="s">
        <v>85</v>
      </c>
      <c r="AW236" s="14" t="s">
        <v>5</v>
      </c>
      <c r="AX236" s="14" t="s">
        <v>77</v>
      </c>
      <c r="AY236" s="278" t="s">
        <v>138</v>
      </c>
    </row>
    <row r="237" spans="1:51" s="13" customFormat="1" ht="12">
      <c r="A237" s="13"/>
      <c r="B237" s="244"/>
      <c r="C237" s="245"/>
      <c r="D237" s="236" t="s">
        <v>256</v>
      </c>
      <c r="E237" s="246" t="s">
        <v>1</v>
      </c>
      <c r="F237" s="247" t="s">
        <v>808</v>
      </c>
      <c r="G237" s="245"/>
      <c r="H237" s="248">
        <v>1.638</v>
      </c>
      <c r="I237" s="249"/>
      <c r="J237" s="249"/>
      <c r="K237" s="245"/>
      <c r="L237" s="245"/>
      <c r="M237" s="250"/>
      <c r="N237" s="251"/>
      <c r="O237" s="252"/>
      <c r="P237" s="252"/>
      <c r="Q237" s="252"/>
      <c r="R237" s="252"/>
      <c r="S237" s="252"/>
      <c r="T237" s="252"/>
      <c r="U237" s="252"/>
      <c r="V237" s="252"/>
      <c r="W237" s="252"/>
      <c r="X237" s="253"/>
      <c r="Y237" s="13"/>
      <c r="Z237" s="13"/>
      <c r="AA237" s="13"/>
      <c r="AB237" s="13"/>
      <c r="AC237" s="13"/>
      <c r="AD237" s="13"/>
      <c r="AE237" s="13"/>
      <c r="AT237" s="254" t="s">
        <v>256</v>
      </c>
      <c r="AU237" s="254" t="s">
        <v>87</v>
      </c>
      <c r="AV237" s="13" t="s">
        <v>87</v>
      </c>
      <c r="AW237" s="13" t="s">
        <v>5</v>
      </c>
      <c r="AX237" s="13" t="s">
        <v>77</v>
      </c>
      <c r="AY237" s="254" t="s">
        <v>138</v>
      </c>
    </row>
    <row r="238" spans="1:51" s="14" customFormat="1" ht="12">
      <c r="A238" s="14"/>
      <c r="B238" s="269"/>
      <c r="C238" s="270"/>
      <c r="D238" s="236" t="s">
        <v>256</v>
      </c>
      <c r="E238" s="271" t="s">
        <v>1</v>
      </c>
      <c r="F238" s="272" t="s">
        <v>809</v>
      </c>
      <c r="G238" s="270"/>
      <c r="H238" s="271" t="s">
        <v>1</v>
      </c>
      <c r="I238" s="273"/>
      <c r="J238" s="273"/>
      <c r="K238" s="270"/>
      <c r="L238" s="270"/>
      <c r="M238" s="274"/>
      <c r="N238" s="275"/>
      <c r="O238" s="276"/>
      <c r="P238" s="276"/>
      <c r="Q238" s="276"/>
      <c r="R238" s="276"/>
      <c r="S238" s="276"/>
      <c r="T238" s="276"/>
      <c r="U238" s="276"/>
      <c r="V238" s="276"/>
      <c r="W238" s="276"/>
      <c r="X238" s="277"/>
      <c r="Y238" s="14"/>
      <c r="Z238" s="14"/>
      <c r="AA238" s="14"/>
      <c r="AB238" s="14"/>
      <c r="AC238" s="14"/>
      <c r="AD238" s="14"/>
      <c r="AE238" s="14"/>
      <c r="AT238" s="278" t="s">
        <v>256</v>
      </c>
      <c r="AU238" s="278" t="s">
        <v>87</v>
      </c>
      <c r="AV238" s="14" t="s">
        <v>85</v>
      </c>
      <c r="AW238" s="14" t="s">
        <v>5</v>
      </c>
      <c r="AX238" s="14" t="s">
        <v>77</v>
      </c>
      <c r="AY238" s="278" t="s">
        <v>138</v>
      </c>
    </row>
    <row r="239" spans="1:51" s="14" customFormat="1" ht="12">
      <c r="A239" s="14"/>
      <c r="B239" s="269"/>
      <c r="C239" s="270"/>
      <c r="D239" s="236" t="s">
        <v>256</v>
      </c>
      <c r="E239" s="271" t="s">
        <v>1</v>
      </c>
      <c r="F239" s="272" t="s">
        <v>805</v>
      </c>
      <c r="G239" s="270"/>
      <c r="H239" s="271" t="s">
        <v>1</v>
      </c>
      <c r="I239" s="273"/>
      <c r="J239" s="273"/>
      <c r="K239" s="270"/>
      <c r="L239" s="270"/>
      <c r="M239" s="274"/>
      <c r="N239" s="275"/>
      <c r="O239" s="276"/>
      <c r="P239" s="276"/>
      <c r="Q239" s="276"/>
      <c r="R239" s="276"/>
      <c r="S239" s="276"/>
      <c r="T239" s="276"/>
      <c r="U239" s="276"/>
      <c r="V239" s="276"/>
      <c r="W239" s="276"/>
      <c r="X239" s="277"/>
      <c r="Y239" s="14"/>
      <c r="Z239" s="14"/>
      <c r="AA239" s="14"/>
      <c r="AB239" s="14"/>
      <c r="AC239" s="14"/>
      <c r="AD239" s="14"/>
      <c r="AE239" s="14"/>
      <c r="AT239" s="278" t="s">
        <v>256</v>
      </c>
      <c r="AU239" s="278" t="s">
        <v>87</v>
      </c>
      <c r="AV239" s="14" t="s">
        <v>85</v>
      </c>
      <c r="AW239" s="14" t="s">
        <v>5</v>
      </c>
      <c r="AX239" s="14" t="s">
        <v>77</v>
      </c>
      <c r="AY239" s="278" t="s">
        <v>138</v>
      </c>
    </row>
    <row r="240" spans="1:51" s="13" customFormat="1" ht="12">
      <c r="A240" s="13"/>
      <c r="B240" s="244"/>
      <c r="C240" s="245"/>
      <c r="D240" s="236" t="s">
        <v>256</v>
      </c>
      <c r="E240" s="246" t="s">
        <v>1</v>
      </c>
      <c r="F240" s="247" t="s">
        <v>808</v>
      </c>
      <c r="G240" s="245"/>
      <c r="H240" s="248">
        <v>1.638</v>
      </c>
      <c r="I240" s="249"/>
      <c r="J240" s="249"/>
      <c r="K240" s="245"/>
      <c r="L240" s="245"/>
      <c r="M240" s="250"/>
      <c r="N240" s="251"/>
      <c r="O240" s="252"/>
      <c r="P240" s="252"/>
      <c r="Q240" s="252"/>
      <c r="R240" s="252"/>
      <c r="S240" s="252"/>
      <c r="T240" s="252"/>
      <c r="U240" s="252"/>
      <c r="V240" s="252"/>
      <c r="W240" s="252"/>
      <c r="X240" s="253"/>
      <c r="Y240" s="13"/>
      <c r="Z240" s="13"/>
      <c r="AA240" s="13"/>
      <c r="AB240" s="13"/>
      <c r="AC240" s="13"/>
      <c r="AD240" s="13"/>
      <c r="AE240" s="13"/>
      <c r="AT240" s="254" t="s">
        <v>256</v>
      </c>
      <c r="AU240" s="254" t="s">
        <v>87</v>
      </c>
      <c r="AV240" s="13" t="s">
        <v>87</v>
      </c>
      <c r="AW240" s="13" t="s">
        <v>5</v>
      </c>
      <c r="AX240" s="13" t="s">
        <v>77</v>
      </c>
      <c r="AY240" s="254" t="s">
        <v>138</v>
      </c>
    </row>
    <row r="241" spans="1:51" s="15" customFormat="1" ht="12">
      <c r="A241" s="15"/>
      <c r="B241" s="279"/>
      <c r="C241" s="280"/>
      <c r="D241" s="236" t="s">
        <v>256</v>
      </c>
      <c r="E241" s="281" t="s">
        <v>1</v>
      </c>
      <c r="F241" s="282" t="s">
        <v>781</v>
      </c>
      <c r="G241" s="280"/>
      <c r="H241" s="283">
        <v>16.044</v>
      </c>
      <c r="I241" s="284"/>
      <c r="J241" s="284"/>
      <c r="K241" s="280"/>
      <c r="L241" s="280"/>
      <c r="M241" s="285"/>
      <c r="N241" s="286"/>
      <c r="O241" s="287"/>
      <c r="P241" s="287"/>
      <c r="Q241" s="287"/>
      <c r="R241" s="287"/>
      <c r="S241" s="287"/>
      <c r="T241" s="287"/>
      <c r="U241" s="287"/>
      <c r="V241" s="287"/>
      <c r="W241" s="287"/>
      <c r="X241" s="288"/>
      <c r="Y241" s="15"/>
      <c r="Z241" s="15"/>
      <c r="AA241" s="15"/>
      <c r="AB241" s="15"/>
      <c r="AC241" s="15"/>
      <c r="AD241" s="15"/>
      <c r="AE241" s="15"/>
      <c r="AT241" s="289" t="s">
        <v>256</v>
      </c>
      <c r="AU241" s="289" t="s">
        <v>87</v>
      </c>
      <c r="AV241" s="15" t="s">
        <v>145</v>
      </c>
      <c r="AW241" s="15" t="s">
        <v>5</v>
      </c>
      <c r="AX241" s="15" t="s">
        <v>85</v>
      </c>
      <c r="AY241" s="289" t="s">
        <v>138</v>
      </c>
    </row>
    <row r="242" spans="1:65" s="2" customFormat="1" ht="24.15" customHeight="1">
      <c r="A242" s="39"/>
      <c r="B242" s="40"/>
      <c r="C242" s="222" t="s">
        <v>220</v>
      </c>
      <c r="D242" s="222" t="s">
        <v>140</v>
      </c>
      <c r="E242" s="223" t="s">
        <v>864</v>
      </c>
      <c r="F242" s="224" t="s">
        <v>865</v>
      </c>
      <c r="G242" s="225" t="s">
        <v>223</v>
      </c>
      <c r="H242" s="226">
        <v>29.047</v>
      </c>
      <c r="I242" s="227"/>
      <c r="J242" s="227"/>
      <c r="K242" s="228">
        <f>ROUND(P242*H242,2)</f>
        <v>0</v>
      </c>
      <c r="L242" s="224" t="s">
        <v>144</v>
      </c>
      <c r="M242" s="45"/>
      <c r="N242" s="229" t="s">
        <v>1</v>
      </c>
      <c r="O242" s="230" t="s">
        <v>40</v>
      </c>
      <c r="P242" s="231">
        <f>I242+J242</f>
        <v>0</v>
      </c>
      <c r="Q242" s="231">
        <f>ROUND(I242*H242,2)</f>
        <v>0</v>
      </c>
      <c r="R242" s="231">
        <f>ROUND(J242*H242,2)</f>
        <v>0</v>
      </c>
      <c r="S242" s="92"/>
      <c r="T242" s="232">
        <f>S242*H242</f>
        <v>0</v>
      </c>
      <c r="U242" s="232">
        <v>2.16</v>
      </c>
      <c r="V242" s="232">
        <f>U242*H242</f>
        <v>62.74152000000001</v>
      </c>
      <c r="W242" s="232">
        <v>0</v>
      </c>
      <c r="X242" s="233">
        <f>W242*H242</f>
        <v>0</v>
      </c>
      <c r="Y242" s="39"/>
      <c r="Z242" s="39"/>
      <c r="AA242" s="39"/>
      <c r="AB242" s="39"/>
      <c r="AC242" s="39"/>
      <c r="AD242" s="39"/>
      <c r="AE242" s="39"/>
      <c r="AR242" s="234" t="s">
        <v>145</v>
      </c>
      <c r="AT242" s="234" t="s">
        <v>140</v>
      </c>
      <c r="AU242" s="234" t="s">
        <v>87</v>
      </c>
      <c r="AY242" s="18" t="s">
        <v>138</v>
      </c>
      <c r="BE242" s="235">
        <f>IF(O242="základní",K242,0)</f>
        <v>0</v>
      </c>
      <c r="BF242" s="235">
        <f>IF(O242="snížená",K242,0)</f>
        <v>0</v>
      </c>
      <c r="BG242" s="235">
        <f>IF(O242="zákl. přenesená",K242,0)</f>
        <v>0</v>
      </c>
      <c r="BH242" s="235">
        <f>IF(O242="sníž. přenesená",K242,0)</f>
        <v>0</v>
      </c>
      <c r="BI242" s="235">
        <f>IF(O242="nulová",K242,0)</f>
        <v>0</v>
      </c>
      <c r="BJ242" s="18" t="s">
        <v>85</v>
      </c>
      <c r="BK242" s="235">
        <f>ROUND(P242*H242,2)</f>
        <v>0</v>
      </c>
      <c r="BL242" s="18" t="s">
        <v>145</v>
      </c>
      <c r="BM242" s="234" t="s">
        <v>866</v>
      </c>
    </row>
    <row r="243" spans="1:47" s="2" customFormat="1" ht="12">
      <c r="A243" s="39"/>
      <c r="B243" s="40"/>
      <c r="C243" s="41"/>
      <c r="D243" s="236" t="s">
        <v>147</v>
      </c>
      <c r="E243" s="41"/>
      <c r="F243" s="237" t="s">
        <v>867</v>
      </c>
      <c r="G243" s="41"/>
      <c r="H243" s="41"/>
      <c r="I243" s="238"/>
      <c r="J243" s="238"/>
      <c r="K243" s="41"/>
      <c r="L243" s="41"/>
      <c r="M243" s="45"/>
      <c r="N243" s="239"/>
      <c r="O243" s="240"/>
      <c r="P243" s="92"/>
      <c r="Q243" s="92"/>
      <c r="R243" s="92"/>
      <c r="S243" s="92"/>
      <c r="T243" s="92"/>
      <c r="U243" s="92"/>
      <c r="V243" s="92"/>
      <c r="W243" s="92"/>
      <c r="X243" s="93"/>
      <c r="Y243" s="39"/>
      <c r="Z243" s="39"/>
      <c r="AA243" s="39"/>
      <c r="AB243" s="39"/>
      <c r="AC243" s="39"/>
      <c r="AD243" s="39"/>
      <c r="AE243" s="39"/>
      <c r="AT243" s="18" t="s">
        <v>147</v>
      </c>
      <c r="AU243" s="18" t="s">
        <v>87</v>
      </c>
    </row>
    <row r="244" spans="1:47" s="2" customFormat="1" ht="12">
      <c r="A244" s="39"/>
      <c r="B244" s="40"/>
      <c r="C244" s="41"/>
      <c r="D244" s="241" t="s">
        <v>149</v>
      </c>
      <c r="E244" s="41"/>
      <c r="F244" s="242" t="s">
        <v>868</v>
      </c>
      <c r="G244" s="41"/>
      <c r="H244" s="41"/>
      <c r="I244" s="238"/>
      <c r="J244" s="238"/>
      <c r="K244" s="41"/>
      <c r="L244" s="41"/>
      <c r="M244" s="45"/>
      <c r="N244" s="239"/>
      <c r="O244" s="240"/>
      <c r="P244" s="92"/>
      <c r="Q244" s="92"/>
      <c r="R244" s="92"/>
      <c r="S244" s="92"/>
      <c r="T244" s="92"/>
      <c r="U244" s="92"/>
      <c r="V244" s="92"/>
      <c r="W244" s="92"/>
      <c r="X244" s="93"/>
      <c r="Y244" s="39"/>
      <c r="Z244" s="39"/>
      <c r="AA244" s="39"/>
      <c r="AB244" s="39"/>
      <c r="AC244" s="39"/>
      <c r="AD244" s="39"/>
      <c r="AE244" s="39"/>
      <c r="AT244" s="18" t="s">
        <v>149</v>
      </c>
      <c r="AU244" s="18" t="s">
        <v>87</v>
      </c>
    </row>
    <row r="245" spans="1:47" s="2" customFormat="1" ht="12">
      <c r="A245" s="39"/>
      <c r="B245" s="40"/>
      <c r="C245" s="41"/>
      <c r="D245" s="236" t="s">
        <v>151</v>
      </c>
      <c r="E245" s="41"/>
      <c r="F245" s="243" t="s">
        <v>869</v>
      </c>
      <c r="G245" s="41"/>
      <c r="H245" s="41"/>
      <c r="I245" s="238"/>
      <c r="J245" s="238"/>
      <c r="K245" s="41"/>
      <c r="L245" s="41"/>
      <c r="M245" s="45"/>
      <c r="N245" s="239"/>
      <c r="O245" s="240"/>
      <c r="P245" s="92"/>
      <c r="Q245" s="92"/>
      <c r="R245" s="92"/>
      <c r="S245" s="92"/>
      <c r="T245" s="92"/>
      <c r="U245" s="92"/>
      <c r="V245" s="92"/>
      <c r="W245" s="92"/>
      <c r="X245" s="93"/>
      <c r="Y245" s="39"/>
      <c r="Z245" s="39"/>
      <c r="AA245" s="39"/>
      <c r="AB245" s="39"/>
      <c r="AC245" s="39"/>
      <c r="AD245" s="39"/>
      <c r="AE245" s="39"/>
      <c r="AT245" s="18" t="s">
        <v>151</v>
      </c>
      <c r="AU245" s="18" t="s">
        <v>87</v>
      </c>
    </row>
    <row r="246" spans="1:51" s="14" customFormat="1" ht="12">
      <c r="A246" s="14"/>
      <c r="B246" s="269"/>
      <c r="C246" s="270"/>
      <c r="D246" s="236" t="s">
        <v>256</v>
      </c>
      <c r="E246" s="271" t="s">
        <v>1</v>
      </c>
      <c r="F246" s="272" t="s">
        <v>870</v>
      </c>
      <c r="G246" s="270"/>
      <c r="H246" s="271" t="s">
        <v>1</v>
      </c>
      <c r="I246" s="273"/>
      <c r="J246" s="273"/>
      <c r="K246" s="270"/>
      <c r="L246" s="270"/>
      <c r="M246" s="274"/>
      <c r="N246" s="275"/>
      <c r="O246" s="276"/>
      <c r="P246" s="276"/>
      <c r="Q246" s="276"/>
      <c r="R246" s="276"/>
      <c r="S246" s="276"/>
      <c r="T246" s="276"/>
      <c r="U246" s="276"/>
      <c r="V246" s="276"/>
      <c r="W246" s="276"/>
      <c r="X246" s="277"/>
      <c r="Y246" s="14"/>
      <c r="Z246" s="14"/>
      <c r="AA246" s="14"/>
      <c r="AB246" s="14"/>
      <c r="AC246" s="14"/>
      <c r="AD246" s="14"/>
      <c r="AE246" s="14"/>
      <c r="AT246" s="278" t="s">
        <v>256</v>
      </c>
      <c r="AU246" s="278" t="s">
        <v>87</v>
      </c>
      <c r="AV246" s="14" t="s">
        <v>85</v>
      </c>
      <c r="AW246" s="14" t="s">
        <v>5</v>
      </c>
      <c r="AX246" s="14" t="s">
        <v>77</v>
      </c>
      <c r="AY246" s="278" t="s">
        <v>138</v>
      </c>
    </row>
    <row r="247" spans="1:51" s="13" customFormat="1" ht="12">
      <c r="A247" s="13"/>
      <c r="B247" s="244"/>
      <c r="C247" s="245"/>
      <c r="D247" s="236" t="s">
        <v>256</v>
      </c>
      <c r="E247" s="246" t="s">
        <v>1</v>
      </c>
      <c r="F247" s="247" t="s">
        <v>871</v>
      </c>
      <c r="G247" s="245"/>
      <c r="H247" s="248">
        <v>22.344</v>
      </c>
      <c r="I247" s="249"/>
      <c r="J247" s="249"/>
      <c r="K247" s="245"/>
      <c r="L247" s="245"/>
      <c r="M247" s="250"/>
      <c r="N247" s="251"/>
      <c r="O247" s="252"/>
      <c r="P247" s="252"/>
      <c r="Q247" s="252"/>
      <c r="R247" s="252"/>
      <c r="S247" s="252"/>
      <c r="T247" s="252"/>
      <c r="U247" s="252"/>
      <c r="V247" s="252"/>
      <c r="W247" s="252"/>
      <c r="X247" s="253"/>
      <c r="Y247" s="13"/>
      <c r="Z247" s="13"/>
      <c r="AA247" s="13"/>
      <c r="AB247" s="13"/>
      <c r="AC247" s="13"/>
      <c r="AD247" s="13"/>
      <c r="AE247" s="13"/>
      <c r="AT247" s="254" t="s">
        <v>256</v>
      </c>
      <c r="AU247" s="254" t="s">
        <v>87</v>
      </c>
      <c r="AV247" s="13" t="s">
        <v>87</v>
      </c>
      <c r="AW247" s="13" t="s">
        <v>5</v>
      </c>
      <c r="AX247" s="13" t="s">
        <v>77</v>
      </c>
      <c r="AY247" s="254" t="s">
        <v>138</v>
      </c>
    </row>
    <row r="248" spans="1:51" s="16" customFormat="1" ht="12">
      <c r="A248" s="16"/>
      <c r="B248" s="290"/>
      <c r="C248" s="291"/>
      <c r="D248" s="236" t="s">
        <v>256</v>
      </c>
      <c r="E248" s="292" t="s">
        <v>1</v>
      </c>
      <c r="F248" s="293" t="s">
        <v>872</v>
      </c>
      <c r="G248" s="291"/>
      <c r="H248" s="294">
        <v>22.344</v>
      </c>
      <c r="I248" s="295"/>
      <c r="J248" s="295"/>
      <c r="K248" s="291"/>
      <c r="L248" s="291"/>
      <c r="M248" s="296"/>
      <c r="N248" s="297"/>
      <c r="O248" s="298"/>
      <c r="P248" s="298"/>
      <c r="Q248" s="298"/>
      <c r="R248" s="298"/>
      <c r="S248" s="298"/>
      <c r="T248" s="298"/>
      <c r="U248" s="298"/>
      <c r="V248" s="298"/>
      <c r="W248" s="298"/>
      <c r="X248" s="299"/>
      <c r="Y248" s="16"/>
      <c r="Z248" s="16"/>
      <c r="AA248" s="16"/>
      <c r="AB248" s="16"/>
      <c r="AC248" s="16"/>
      <c r="AD248" s="16"/>
      <c r="AE248" s="16"/>
      <c r="AT248" s="300" t="s">
        <v>256</v>
      </c>
      <c r="AU248" s="300" t="s">
        <v>87</v>
      </c>
      <c r="AV248" s="16" t="s">
        <v>162</v>
      </c>
      <c r="AW248" s="16" t="s">
        <v>5</v>
      </c>
      <c r="AX248" s="16" t="s">
        <v>77</v>
      </c>
      <c r="AY248" s="300" t="s">
        <v>138</v>
      </c>
    </row>
    <row r="249" spans="1:51" s="14" customFormat="1" ht="12">
      <c r="A249" s="14"/>
      <c r="B249" s="269"/>
      <c r="C249" s="270"/>
      <c r="D249" s="236" t="s">
        <v>256</v>
      </c>
      <c r="E249" s="271" t="s">
        <v>1</v>
      </c>
      <c r="F249" s="272" t="s">
        <v>873</v>
      </c>
      <c r="G249" s="270"/>
      <c r="H249" s="271" t="s">
        <v>1</v>
      </c>
      <c r="I249" s="273"/>
      <c r="J249" s="273"/>
      <c r="K249" s="270"/>
      <c r="L249" s="270"/>
      <c r="M249" s="274"/>
      <c r="N249" s="275"/>
      <c r="O249" s="276"/>
      <c r="P249" s="276"/>
      <c r="Q249" s="276"/>
      <c r="R249" s="276"/>
      <c r="S249" s="276"/>
      <c r="T249" s="276"/>
      <c r="U249" s="276"/>
      <c r="V249" s="276"/>
      <c r="W249" s="276"/>
      <c r="X249" s="277"/>
      <c r="Y249" s="14"/>
      <c r="Z249" s="14"/>
      <c r="AA249" s="14"/>
      <c r="AB249" s="14"/>
      <c r="AC249" s="14"/>
      <c r="AD249" s="14"/>
      <c r="AE249" s="14"/>
      <c r="AT249" s="278" t="s">
        <v>256</v>
      </c>
      <c r="AU249" s="278" t="s">
        <v>87</v>
      </c>
      <c r="AV249" s="14" t="s">
        <v>85</v>
      </c>
      <c r="AW249" s="14" t="s">
        <v>5</v>
      </c>
      <c r="AX249" s="14" t="s">
        <v>77</v>
      </c>
      <c r="AY249" s="278" t="s">
        <v>138</v>
      </c>
    </row>
    <row r="250" spans="1:51" s="13" customFormat="1" ht="12">
      <c r="A250" s="13"/>
      <c r="B250" s="244"/>
      <c r="C250" s="245"/>
      <c r="D250" s="236" t="s">
        <v>256</v>
      </c>
      <c r="E250" s="246" t="s">
        <v>1</v>
      </c>
      <c r="F250" s="247" t="s">
        <v>874</v>
      </c>
      <c r="G250" s="245"/>
      <c r="H250" s="248">
        <v>6.703</v>
      </c>
      <c r="I250" s="249"/>
      <c r="J250" s="249"/>
      <c r="K250" s="245"/>
      <c r="L250" s="245"/>
      <c r="M250" s="250"/>
      <c r="N250" s="251"/>
      <c r="O250" s="252"/>
      <c r="P250" s="252"/>
      <c r="Q250" s="252"/>
      <c r="R250" s="252"/>
      <c r="S250" s="252"/>
      <c r="T250" s="252"/>
      <c r="U250" s="252"/>
      <c r="V250" s="252"/>
      <c r="W250" s="252"/>
      <c r="X250" s="253"/>
      <c r="Y250" s="13"/>
      <c r="Z250" s="13"/>
      <c r="AA250" s="13"/>
      <c r="AB250" s="13"/>
      <c r="AC250" s="13"/>
      <c r="AD250" s="13"/>
      <c r="AE250" s="13"/>
      <c r="AT250" s="254" t="s">
        <v>256</v>
      </c>
      <c r="AU250" s="254" t="s">
        <v>87</v>
      </c>
      <c r="AV250" s="13" t="s">
        <v>87</v>
      </c>
      <c r="AW250" s="13" t="s">
        <v>5</v>
      </c>
      <c r="AX250" s="13" t="s">
        <v>77</v>
      </c>
      <c r="AY250" s="254" t="s">
        <v>138</v>
      </c>
    </row>
    <row r="251" spans="1:51" s="15" customFormat="1" ht="12">
      <c r="A251" s="15"/>
      <c r="B251" s="279"/>
      <c r="C251" s="280"/>
      <c r="D251" s="236" t="s">
        <v>256</v>
      </c>
      <c r="E251" s="281" t="s">
        <v>1</v>
      </c>
      <c r="F251" s="282" t="s">
        <v>781</v>
      </c>
      <c r="G251" s="280"/>
      <c r="H251" s="283">
        <v>29.047</v>
      </c>
      <c r="I251" s="284"/>
      <c r="J251" s="284"/>
      <c r="K251" s="280"/>
      <c r="L251" s="280"/>
      <c r="M251" s="285"/>
      <c r="N251" s="286"/>
      <c r="O251" s="287"/>
      <c r="P251" s="287"/>
      <c r="Q251" s="287"/>
      <c r="R251" s="287"/>
      <c r="S251" s="287"/>
      <c r="T251" s="287"/>
      <c r="U251" s="287"/>
      <c r="V251" s="287"/>
      <c r="W251" s="287"/>
      <c r="X251" s="288"/>
      <c r="Y251" s="15"/>
      <c r="Z251" s="15"/>
      <c r="AA251" s="15"/>
      <c r="AB251" s="15"/>
      <c r="AC251" s="15"/>
      <c r="AD251" s="15"/>
      <c r="AE251" s="15"/>
      <c r="AT251" s="289" t="s">
        <v>256</v>
      </c>
      <c r="AU251" s="289" t="s">
        <v>87</v>
      </c>
      <c r="AV251" s="15" t="s">
        <v>145</v>
      </c>
      <c r="AW251" s="15" t="s">
        <v>5</v>
      </c>
      <c r="AX251" s="15" t="s">
        <v>85</v>
      </c>
      <c r="AY251" s="289" t="s">
        <v>138</v>
      </c>
    </row>
    <row r="252" spans="1:65" s="2" customFormat="1" ht="24.15" customHeight="1">
      <c r="A252" s="39"/>
      <c r="B252" s="40"/>
      <c r="C252" s="222" t="s">
        <v>228</v>
      </c>
      <c r="D252" s="222" t="s">
        <v>140</v>
      </c>
      <c r="E252" s="223" t="s">
        <v>875</v>
      </c>
      <c r="F252" s="224" t="s">
        <v>876</v>
      </c>
      <c r="G252" s="225" t="s">
        <v>223</v>
      </c>
      <c r="H252" s="226">
        <v>6.114</v>
      </c>
      <c r="I252" s="227"/>
      <c r="J252" s="227"/>
      <c r="K252" s="228">
        <f>ROUND(P252*H252,2)</f>
        <v>0</v>
      </c>
      <c r="L252" s="224" t="s">
        <v>144</v>
      </c>
      <c r="M252" s="45"/>
      <c r="N252" s="229" t="s">
        <v>1</v>
      </c>
      <c r="O252" s="230" t="s">
        <v>40</v>
      </c>
      <c r="P252" s="231">
        <f>I252+J252</f>
        <v>0</v>
      </c>
      <c r="Q252" s="231">
        <f>ROUND(I252*H252,2)</f>
        <v>0</v>
      </c>
      <c r="R252" s="231">
        <f>ROUND(J252*H252,2)</f>
        <v>0</v>
      </c>
      <c r="S252" s="92"/>
      <c r="T252" s="232">
        <f>S252*H252</f>
        <v>0</v>
      </c>
      <c r="U252" s="232">
        <v>2.16</v>
      </c>
      <c r="V252" s="232">
        <f>U252*H252</f>
        <v>13.206240000000001</v>
      </c>
      <c r="W252" s="232">
        <v>0</v>
      </c>
      <c r="X252" s="233">
        <f>W252*H252</f>
        <v>0</v>
      </c>
      <c r="Y252" s="39"/>
      <c r="Z252" s="39"/>
      <c r="AA252" s="39"/>
      <c r="AB252" s="39"/>
      <c r="AC252" s="39"/>
      <c r="AD252" s="39"/>
      <c r="AE252" s="39"/>
      <c r="AR252" s="234" t="s">
        <v>145</v>
      </c>
      <c r="AT252" s="234" t="s">
        <v>140</v>
      </c>
      <c r="AU252" s="234" t="s">
        <v>87</v>
      </c>
      <c r="AY252" s="18" t="s">
        <v>138</v>
      </c>
      <c r="BE252" s="235">
        <f>IF(O252="základní",K252,0)</f>
        <v>0</v>
      </c>
      <c r="BF252" s="235">
        <f>IF(O252="snížená",K252,0)</f>
        <v>0</v>
      </c>
      <c r="BG252" s="235">
        <f>IF(O252="zákl. přenesená",K252,0)</f>
        <v>0</v>
      </c>
      <c r="BH252" s="235">
        <f>IF(O252="sníž. přenesená",K252,0)</f>
        <v>0</v>
      </c>
      <c r="BI252" s="235">
        <f>IF(O252="nulová",K252,0)</f>
        <v>0</v>
      </c>
      <c r="BJ252" s="18" t="s">
        <v>85</v>
      </c>
      <c r="BK252" s="235">
        <f>ROUND(P252*H252,2)</f>
        <v>0</v>
      </c>
      <c r="BL252" s="18" t="s">
        <v>145</v>
      </c>
      <c r="BM252" s="234" t="s">
        <v>877</v>
      </c>
    </row>
    <row r="253" spans="1:47" s="2" customFormat="1" ht="12">
      <c r="A253" s="39"/>
      <c r="B253" s="40"/>
      <c r="C253" s="41"/>
      <c r="D253" s="236" t="s">
        <v>147</v>
      </c>
      <c r="E253" s="41"/>
      <c r="F253" s="237" t="s">
        <v>878</v>
      </c>
      <c r="G253" s="41"/>
      <c r="H253" s="41"/>
      <c r="I253" s="238"/>
      <c r="J253" s="238"/>
      <c r="K253" s="41"/>
      <c r="L253" s="41"/>
      <c r="M253" s="45"/>
      <c r="N253" s="239"/>
      <c r="O253" s="240"/>
      <c r="P253" s="92"/>
      <c r="Q253" s="92"/>
      <c r="R253" s="92"/>
      <c r="S253" s="92"/>
      <c r="T253" s="92"/>
      <c r="U253" s="92"/>
      <c r="V253" s="92"/>
      <c r="W253" s="92"/>
      <c r="X253" s="93"/>
      <c r="Y253" s="39"/>
      <c r="Z253" s="39"/>
      <c r="AA253" s="39"/>
      <c r="AB253" s="39"/>
      <c r="AC253" s="39"/>
      <c r="AD253" s="39"/>
      <c r="AE253" s="39"/>
      <c r="AT253" s="18" t="s">
        <v>147</v>
      </c>
      <c r="AU253" s="18" t="s">
        <v>87</v>
      </c>
    </row>
    <row r="254" spans="1:47" s="2" customFormat="1" ht="12">
      <c r="A254" s="39"/>
      <c r="B254" s="40"/>
      <c r="C254" s="41"/>
      <c r="D254" s="241" t="s">
        <v>149</v>
      </c>
      <c r="E254" s="41"/>
      <c r="F254" s="242" t="s">
        <v>879</v>
      </c>
      <c r="G254" s="41"/>
      <c r="H254" s="41"/>
      <c r="I254" s="238"/>
      <c r="J254" s="238"/>
      <c r="K254" s="41"/>
      <c r="L254" s="41"/>
      <c r="M254" s="45"/>
      <c r="N254" s="239"/>
      <c r="O254" s="240"/>
      <c r="P254" s="92"/>
      <c r="Q254" s="92"/>
      <c r="R254" s="92"/>
      <c r="S254" s="92"/>
      <c r="T254" s="92"/>
      <c r="U254" s="92"/>
      <c r="V254" s="92"/>
      <c r="W254" s="92"/>
      <c r="X254" s="93"/>
      <c r="Y254" s="39"/>
      <c r="Z254" s="39"/>
      <c r="AA254" s="39"/>
      <c r="AB254" s="39"/>
      <c r="AC254" s="39"/>
      <c r="AD254" s="39"/>
      <c r="AE254" s="39"/>
      <c r="AT254" s="18" t="s">
        <v>149</v>
      </c>
      <c r="AU254" s="18" t="s">
        <v>87</v>
      </c>
    </row>
    <row r="255" spans="1:47" s="2" customFormat="1" ht="12">
      <c r="A255" s="39"/>
      <c r="B255" s="40"/>
      <c r="C255" s="41"/>
      <c r="D255" s="236" t="s">
        <v>151</v>
      </c>
      <c r="E255" s="41"/>
      <c r="F255" s="243" t="s">
        <v>869</v>
      </c>
      <c r="G255" s="41"/>
      <c r="H255" s="41"/>
      <c r="I255" s="238"/>
      <c r="J255" s="238"/>
      <c r="K255" s="41"/>
      <c r="L255" s="41"/>
      <c r="M255" s="45"/>
      <c r="N255" s="239"/>
      <c r="O255" s="240"/>
      <c r="P255" s="92"/>
      <c r="Q255" s="92"/>
      <c r="R255" s="92"/>
      <c r="S255" s="92"/>
      <c r="T255" s="92"/>
      <c r="U255" s="92"/>
      <c r="V255" s="92"/>
      <c r="W255" s="92"/>
      <c r="X255" s="93"/>
      <c r="Y255" s="39"/>
      <c r="Z255" s="39"/>
      <c r="AA255" s="39"/>
      <c r="AB255" s="39"/>
      <c r="AC255" s="39"/>
      <c r="AD255" s="39"/>
      <c r="AE255" s="39"/>
      <c r="AT255" s="18" t="s">
        <v>151</v>
      </c>
      <c r="AU255" s="18" t="s">
        <v>87</v>
      </c>
    </row>
    <row r="256" spans="1:51" s="14" customFormat="1" ht="12">
      <c r="A256" s="14"/>
      <c r="B256" s="269"/>
      <c r="C256" s="270"/>
      <c r="D256" s="236" t="s">
        <v>256</v>
      </c>
      <c r="E256" s="271" t="s">
        <v>1</v>
      </c>
      <c r="F256" s="272" t="s">
        <v>880</v>
      </c>
      <c r="G256" s="270"/>
      <c r="H256" s="271" t="s">
        <v>1</v>
      </c>
      <c r="I256" s="273"/>
      <c r="J256" s="273"/>
      <c r="K256" s="270"/>
      <c r="L256" s="270"/>
      <c r="M256" s="274"/>
      <c r="N256" s="275"/>
      <c r="O256" s="276"/>
      <c r="P256" s="276"/>
      <c r="Q256" s="276"/>
      <c r="R256" s="276"/>
      <c r="S256" s="276"/>
      <c r="T256" s="276"/>
      <c r="U256" s="276"/>
      <c r="V256" s="276"/>
      <c r="W256" s="276"/>
      <c r="X256" s="277"/>
      <c r="Y256" s="14"/>
      <c r="Z256" s="14"/>
      <c r="AA256" s="14"/>
      <c r="AB256" s="14"/>
      <c r="AC256" s="14"/>
      <c r="AD256" s="14"/>
      <c r="AE256" s="14"/>
      <c r="AT256" s="278" t="s">
        <v>256</v>
      </c>
      <c r="AU256" s="278" t="s">
        <v>87</v>
      </c>
      <c r="AV256" s="14" t="s">
        <v>85</v>
      </c>
      <c r="AW256" s="14" t="s">
        <v>5</v>
      </c>
      <c r="AX256" s="14" t="s">
        <v>77</v>
      </c>
      <c r="AY256" s="278" t="s">
        <v>138</v>
      </c>
    </row>
    <row r="257" spans="1:51" s="14" customFormat="1" ht="12">
      <c r="A257" s="14"/>
      <c r="B257" s="269"/>
      <c r="C257" s="270"/>
      <c r="D257" s="236" t="s">
        <v>256</v>
      </c>
      <c r="E257" s="271" t="s">
        <v>1</v>
      </c>
      <c r="F257" s="272" t="s">
        <v>779</v>
      </c>
      <c r="G257" s="270"/>
      <c r="H257" s="271" t="s">
        <v>1</v>
      </c>
      <c r="I257" s="273"/>
      <c r="J257" s="273"/>
      <c r="K257" s="270"/>
      <c r="L257" s="270"/>
      <c r="M257" s="274"/>
      <c r="N257" s="275"/>
      <c r="O257" s="276"/>
      <c r="P257" s="276"/>
      <c r="Q257" s="276"/>
      <c r="R257" s="276"/>
      <c r="S257" s="276"/>
      <c r="T257" s="276"/>
      <c r="U257" s="276"/>
      <c r="V257" s="276"/>
      <c r="W257" s="276"/>
      <c r="X257" s="277"/>
      <c r="Y257" s="14"/>
      <c r="Z257" s="14"/>
      <c r="AA257" s="14"/>
      <c r="AB257" s="14"/>
      <c r="AC257" s="14"/>
      <c r="AD257" s="14"/>
      <c r="AE257" s="14"/>
      <c r="AT257" s="278" t="s">
        <v>256</v>
      </c>
      <c r="AU257" s="278" t="s">
        <v>87</v>
      </c>
      <c r="AV257" s="14" t="s">
        <v>85</v>
      </c>
      <c r="AW257" s="14" t="s">
        <v>5</v>
      </c>
      <c r="AX257" s="14" t="s">
        <v>77</v>
      </c>
      <c r="AY257" s="278" t="s">
        <v>138</v>
      </c>
    </row>
    <row r="258" spans="1:51" s="13" customFormat="1" ht="12">
      <c r="A258" s="13"/>
      <c r="B258" s="244"/>
      <c r="C258" s="245"/>
      <c r="D258" s="236" t="s">
        <v>256</v>
      </c>
      <c r="E258" s="246" t="s">
        <v>1</v>
      </c>
      <c r="F258" s="247" t="s">
        <v>881</v>
      </c>
      <c r="G258" s="245"/>
      <c r="H258" s="248">
        <v>2.475</v>
      </c>
      <c r="I258" s="249"/>
      <c r="J258" s="249"/>
      <c r="K258" s="245"/>
      <c r="L258" s="245"/>
      <c r="M258" s="250"/>
      <c r="N258" s="251"/>
      <c r="O258" s="252"/>
      <c r="P258" s="252"/>
      <c r="Q258" s="252"/>
      <c r="R258" s="252"/>
      <c r="S258" s="252"/>
      <c r="T258" s="252"/>
      <c r="U258" s="252"/>
      <c r="V258" s="252"/>
      <c r="W258" s="252"/>
      <c r="X258" s="253"/>
      <c r="Y258" s="13"/>
      <c r="Z258" s="13"/>
      <c r="AA258" s="13"/>
      <c r="AB258" s="13"/>
      <c r="AC258" s="13"/>
      <c r="AD258" s="13"/>
      <c r="AE258" s="13"/>
      <c r="AT258" s="254" t="s">
        <v>256</v>
      </c>
      <c r="AU258" s="254" t="s">
        <v>87</v>
      </c>
      <c r="AV258" s="13" t="s">
        <v>87</v>
      </c>
      <c r="AW258" s="13" t="s">
        <v>5</v>
      </c>
      <c r="AX258" s="13" t="s">
        <v>77</v>
      </c>
      <c r="AY258" s="254" t="s">
        <v>138</v>
      </c>
    </row>
    <row r="259" spans="1:51" s="13" customFormat="1" ht="12">
      <c r="A259" s="13"/>
      <c r="B259" s="244"/>
      <c r="C259" s="245"/>
      <c r="D259" s="236" t="s">
        <v>256</v>
      </c>
      <c r="E259" s="246" t="s">
        <v>1</v>
      </c>
      <c r="F259" s="247" t="s">
        <v>882</v>
      </c>
      <c r="G259" s="245"/>
      <c r="H259" s="248">
        <v>2.228</v>
      </c>
      <c r="I259" s="249"/>
      <c r="J259" s="249"/>
      <c r="K259" s="245"/>
      <c r="L259" s="245"/>
      <c r="M259" s="250"/>
      <c r="N259" s="251"/>
      <c r="O259" s="252"/>
      <c r="P259" s="252"/>
      <c r="Q259" s="252"/>
      <c r="R259" s="252"/>
      <c r="S259" s="252"/>
      <c r="T259" s="252"/>
      <c r="U259" s="252"/>
      <c r="V259" s="252"/>
      <c r="W259" s="252"/>
      <c r="X259" s="253"/>
      <c r="Y259" s="13"/>
      <c r="Z259" s="13"/>
      <c r="AA259" s="13"/>
      <c r="AB259" s="13"/>
      <c r="AC259" s="13"/>
      <c r="AD259" s="13"/>
      <c r="AE259" s="13"/>
      <c r="AT259" s="254" t="s">
        <v>256</v>
      </c>
      <c r="AU259" s="254" t="s">
        <v>87</v>
      </c>
      <c r="AV259" s="13" t="s">
        <v>87</v>
      </c>
      <c r="AW259" s="13" t="s">
        <v>5</v>
      </c>
      <c r="AX259" s="13" t="s">
        <v>77</v>
      </c>
      <c r="AY259" s="254" t="s">
        <v>138</v>
      </c>
    </row>
    <row r="260" spans="1:51" s="16" customFormat="1" ht="12">
      <c r="A260" s="16"/>
      <c r="B260" s="290"/>
      <c r="C260" s="291"/>
      <c r="D260" s="236" t="s">
        <v>256</v>
      </c>
      <c r="E260" s="292" t="s">
        <v>1</v>
      </c>
      <c r="F260" s="293" t="s">
        <v>872</v>
      </c>
      <c r="G260" s="291"/>
      <c r="H260" s="294">
        <v>4.703</v>
      </c>
      <c r="I260" s="295"/>
      <c r="J260" s="295"/>
      <c r="K260" s="291"/>
      <c r="L260" s="291"/>
      <c r="M260" s="296"/>
      <c r="N260" s="297"/>
      <c r="O260" s="298"/>
      <c r="P260" s="298"/>
      <c r="Q260" s="298"/>
      <c r="R260" s="298"/>
      <c r="S260" s="298"/>
      <c r="T260" s="298"/>
      <c r="U260" s="298"/>
      <c r="V260" s="298"/>
      <c r="W260" s="298"/>
      <c r="X260" s="299"/>
      <c r="Y260" s="16"/>
      <c r="Z260" s="16"/>
      <c r="AA260" s="16"/>
      <c r="AB260" s="16"/>
      <c r="AC260" s="16"/>
      <c r="AD260" s="16"/>
      <c r="AE260" s="16"/>
      <c r="AT260" s="300" t="s">
        <v>256</v>
      </c>
      <c r="AU260" s="300" t="s">
        <v>87</v>
      </c>
      <c r="AV260" s="16" t="s">
        <v>162</v>
      </c>
      <c r="AW260" s="16" t="s">
        <v>5</v>
      </c>
      <c r="AX260" s="16" t="s">
        <v>77</v>
      </c>
      <c r="AY260" s="300" t="s">
        <v>138</v>
      </c>
    </row>
    <row r="261" spans="1:51" s="14" customFormat="1" ht="12">
      <c r="A261" s="14"/>
      <c r="B261" s="269"/>
      <c r="C261" s="270"/>
      <c r="D261" s="236" t="s">
        <v>256</v>
      </c>
      <c r="E261" s="271" t="s">
        <v>1</v>
      </c>
      <c r="F261" s="272" t="s">
        <v>873</v>
      </c>
      <c r="G261" s="270"/>
      <c r="H261" s="271" t="s">
        <v>1</v>
      </c>
      <c r="I261" s="273"/>
      <c r="J261" s="273"/>
      <c r="K261" s="270"/>
      <c r="L261" s="270"/>
      <c r="M261" s="274"/>
      <c r="N261" s="275"/>
      <c r="O261" s="276"/>
      <c r="P261" s="276"/>
      <c r="Q261" s="276"/>
      <c r="R261" s="276"/>
      <c r="S261" s="276"/>
      <c r="T261" s="276"/>
      <c r="U261" s="276"/>
      <c r="V261" s="276"/>
      <c r="W261" s="276"/>
      <c r="X261" s="277"/>
      <c r="Y261" s="14"/>
      <c r="Z261" s="14"/>
      <c r="AA261" s="14"/>
      <c r="AB261" s="14"/>
      <c r="AC261" s="14"/>
      <c r="AD261" s="14"/>
      <c r="AE261" s="14"/>
      <c r="AT261" s="278" t="s">
        <v>256</v>
      </c>
      <c r="AU261" s="278" t="s">
        <v>87</v>
      </c>
      <c r="AV261" s="14" t="s">
        <v>85</v>
      </c>
      <c r="AW261" s="14" t="s">
        <v>5</v>
      </c>
      <c r="AX261" s="14" t="s">
        <v>77</v>
      </c>
      <c r="AY261" s="278" t="s">
        <v>138</v>
      </c>
    </row>
    <row r="262" spans="1:51" s="13" customFormat="1" ht="12">
      <c r="A262" s="13"/>
      <c r="B262" s="244"/>
      <c r="C262" s="245"/>
      <c r="D262" s="236" t="s">
        <v>256</v>
      </c>
      <c r="E262" s="246" t="s">
        <v>1</v>
      </c>
      <c r="F262" s="247" t="s">
        <v>883</v>
      </c>
      <c r="G262" s="245"/>
      <c r="H262" s="248">
        <v>1.411</v>
      </c>
      <c r="I262" s="249"/>
      <c r="J262" s="249"/>
      <c r="K262" s="245"/>
      <c r="L262" s="245"/>
      <c r="M262" s="250"/>
      <c r="N262" s="251"/>
      <c r="O262" s="252"/>
      <c r="P262" s="252"/>
      <c r="Q262" s="252"/>
      <c r="R262" s="252"/>
      <c r="S262" s="252"/>
      <c r="T262" s="252"/>
      <c r="U262" s="252"/>
      <c r="V262" s="252"/>
      <c r="W262" s="252"/>
      <c r="X262" s="253"/>
      <c r="Y262" s="13"/>
      <c r="Z262" s="13"/>
      <c r="AA262" s="13"/>
      <c r="AB262" s="13"/>
      <c r="AC262" s="13"/>
      <c r="AD262" s="13"/>
      <c r="AE262" s="13"/>
      <c r="AT262" s="254" t="s">
        <v>256</v>
      </c>
      <c r="AU262" s="254" t="s">
        <v>87</v>
      </c>
      <c r="AV262" s="13" t="s">
        <v>87</v>
      </c>
      <c r="AW262" s="13" t="s">
        <v>5</v>
      </c>
      <c r="AX262" s="13" t="s">
        <v>77</v>
      </c>
      <c r="AY262" s="254" t="s">
        <v>138</v>
      </c>
    </row>
    <row r="263" spans="1:51" s="15" customFormat="1" ht="12">
      <c r="A263" s="15"/>
      <c r="B263" s="279"/>
      <c r="C263" s="280"/>
      <c r="D263" s="236" t="s">
        <v>256</v>
      </c>
      <c r="E263" s="281" t="s">
        <v>1</v>
      </c>
      <c r="F263" s="282" t="s">
        <v>781</v>
      </c>
      <c r="G263" s="280"/>
      <c r="H263" s="283">
        <v>6.114000000000001</v>
      </c>
      <c r="I263" s="284"/>
      <c r="J263" s="284"/>
      <c r="K263" s="280"/>
      <c r="L263" s="280"/>
      <c r="M263" s="285"/>
      <c r="N263" s="286"/>
      <c r="O263" s="287"/>
      <c r="P263" s="287"/>
      <c r="Q263" s="287"/>
      <c r="R263" s="287"/>
      <c r="S263" s="287"/>
      <c r="T263" s="287"/>
      <c r="U263" s="287"/>
      <c r="V263" s="287"/>
      <c r="W263" s="287"/>
      <c r="X263" s="288"/>
      <c r="Y263" s="15"/>
      <c r="Z263" s="15"/>
      <c r="AA263" s="15"/>
      <c r="AB263" s="15"/>
      <c r="AC263" s="15"/>
      <c r="AD263" s="15"/>
      <c r="AE263" s="15"/>
      <c r="AT263" s="289" t="s">
        <v>256</v>
      </c>
      <c r="AU263" s="289" t="s">
        <v>87</v>
      </c>
      <c r="AV263" s="15" t="s">
        <v>145</v>
      </c>
      <c r="AW263" s="15" t="s">
        <v>5</v>
      </c>
      <c r="AX263" s="15" t="s">
        <v>85</v>
      </c>
      <c r="AY263" s="289" t="s">
        <v>138</v>
      </c>
    </row>
    <row r="264" spans="1:63" s="12" customFormat="1" ht="22.8" customHeight="1">
      <c r="A264" s="12"/>
      <c r="B264" s="205"/>
      <c r="C264" s="206"/>
      <c r="D264" s="207" t="s">
        <v>76</v>
      </c>
      <c r="E264" s="220" t="s">
        <v>162</v>
      </c>
      <c r="F264" s="220" t="s">
        <v>884</v>
      </c>
      <c r="G264" s="206"/>
      <c r="H264" s="206"/>
      <c r="I264" s="209"/>
      <c r="J264" s="209"/>
      <c r="K264" s="221">
        <f>BK264</f>
        <v>0</v>
      </c>
      <c r="L264" s="206"/>
      <c r="M264" s="211"/>
      <c r="N264" s="212"/>
      <c r="O264" s="213"/>
      <c r="P264" s="213"/>
      <c r="Q264" s="214">
        <f>SUM(Q265:Q377)</f>
        <v>0</v>
      </c>
      <c r="R264" s="214">
        <f>SUM(R265:R377)</f>
        <v>0</v>
      </c>
      <c r="S264" s="213"/>
      <c r="T264" s="215">
        <f>SUM(T265:T377)</f>
        <v>0</v>
      </c>
      <c r="U264" s="213"/>
      <c r="V264" s="215">
        <f>SUM(V265:V377)</f>
        <v>24.628854240000003</v>
      </c>
      <c r="W264" s="213"/>
      <c r="X264" s="216">
        <f>SUM(X265:X377)</f>
        <v>0</v>
      </c>
      <c r="Y264" s="12"/>
      <c r="Z264" s="12"/>
      <c r="AA264" s="12"/>
      <c r="AB264" s="12"/>
      <c r="AC264" s="12"/>
      <c r="AD264" s="12"/>
      <c r="AE264" s="12"/>
      <c r="AR264" s="217" t="s">
        <v>85</v>
      </c>
      <c r="AT264" s="218" t="s">
        <v>76</v>
      </c>
      <c r="AU264" s="218" t="s">
        <v>85</v>
      </c>
      <c r="AY264" s="217" t="s">
        <v>138</v>
      </c>
      <c r="BK264" s="219">
        <f>SUM(BK265:BK377)</f>
        <v>0</v>
      </c>
    </row>
    <row r="265" spans="1:65" s="2" customFormat="1" ht="33" customHeight="1">
      <c r="A265" s="39"/>
      <c r="B265" s="40"/>
      <c r="C265" s="222" t="s">
        <v>236</v>
      </c>
      <c r="D265" s="222" t="s">
        <v>140</v>
      </c>
      <c r="E265" s="223" t="s">
        <v>885</v>
      </c>
      <c r="F265" s="224" t="s">
        <v>886</v>
      </c>
      <c r="G265" s="225" t="s">
        <v>223</v>
      </c>
      <c r="H265" s="226">
        <v>6.2</v>
      </c>
      <c r="I265" s="227"/>
      <c r="J265" s="227"/>
      <c r="K265" s="228">
        <f>ROUND(P265*H265,2)</f>
        <v>0</v>
      </c>
      <c r="L265" s="224" t="s">
        <v>144</v>
      </c>
      <c r="M265" s="45"/>
      <c r="N265" s="229" t="s">
        <v>1</v>
      </c>
      <c r="O265" s="230" t="s">
        <v>40</v>
      </c>
      <c r="P265" s="231">
        <f>I265+J265</f>
        <v>0</v>
      </c>
      <c r="Q265" s="231">
        <f>ROUND(I265*H265,2)</f>
        <v>0</v>
      </c>
      <c r="R265" s="231">
        <f>ROUND(J265*H265,2)</f>
        <v>0</v>
      </c>
      <c r="S265" s="92"/>
      <c r="T265" s="232">
        <f>S265*H265</f>
        <v>0</v>
      </c>
      <c r="U265" s="232">
        <v>2.29496</v>
      </c>
      <c r="V265" s="232">
        <f>U265*H265</f>
        <v>14.228752000000002</v>
      </c>
      <c r="W265" s="232">
        <v>0</v>
      </c>
      <c r="X265" s="233">
        <f>W265*H265</f>
        <v>0</v>
      </c>
      <c r="Y265" s="39"/>
      <c r="Z265" s="39"/>
      <c r="AA265" s="39"/>
      <c r="AB265" s="39"/>
      <c r="AC265" s="39"/>
      <c r="AD265" s="39"/>
      <c r="AE265" s="39"/>
      <c r="AR265" s="234" t="s">
        <v>145</v>
      </c>
      <c r="AT265" s="234" t="s">
        <v>140</v>
      </c>
      <c r="AU265" s="234" t="s">
        <v>87</v>
      </c>
      <c r="AY265" s="18" t="s">
        <v>138</v>
      </c>
      <c r="BE265" s="235">
        <f>IF(O265="základní",K265,0)</f>
        <v>0</v>
      </c>
      <c r="BF265" s="235">
        <f>IF(O265="snížená",K265,0)</f>
        <v>0</v>
      </c>
      <c r="BG265" s="235">
        <f>IF(O265="zákl. přenesená",K265,0)</f>
        <v>0</v>
      </c>
      <c r="BH265" s="235">
        <f>IF(O265="sníž. přenesená",K265,0)</f>
        <v>0</v>
      </c>
      <c r="BI265" s="235">
        <f>IF(O265="nulová",K265,0)</f>
        <v>0</v>
      </c>
      <c r="BJ265" s="18" t="s">
        <v>85</v>
      </c>
      <c r="BK265" s="235">
        <f>ROUND(P265*H265,2)</f>
        <v>0</v>
      </c>
      <c r="BL265" s="18" t="s">
        <v>145</v>
      </c>
      <c r="BM265" s="234" t="s">
        <v>887</v>
      </c>
    </row>
    <row r="266" spans="1:47" s="2" customFormat="1" ht="12">
      <c r="A266" s="39"/>
      <c r="B266" s="40"/>
      <c r="C266" s="41"/>
      <c r="D266" s="236" t="s">
        <v>147</v>
      </c>
      <c r="E266" s="41"/>
      <c r="F266" s="237" t="s">
        <v>888</v>
      </c>
      <c r="G266" s="41"/>
      <c r="H266" s="41"/>
      <c r="I266" s="238"/>
      <c r="J266" s="238"/>
      <c r="K266" s="41"/>
      <c r="L266" s="41"/>
      <c r="M266" s="45"/>
      <c r="N266" s="239"/>
      <c r="O266" s="240"/>
      <c r="P266" s="92"/>
      <c r="Q266" s="92"/>
      <c r="R266" s="92"/>
      <c r="S266" s="92"/>
      <c r="T266" s="92"/>
      <c r="U266" s="92"/>
      <c r="V266" s="92"/>
      <c r="W266" s="92"/>
      <c r="X266" s="93"/>
      <c r="Y266" s="39"/>
      <c r="Z266" s="39"/>
      <c r="AA266" s="39"/>
      <c r="AB266" s="39"/>
      <c r="AC266" s="39"/>
      <c r="AD266" s="39"/>
      <c r="AE266" s="39"/>
      <c r="AT266" s="18" t="s">
        <v>147</v>
      </c>
      <c r="AU266" s="18" t="s">
        <v>87</v>
      </c>
    </row>
    <row r="267" spans="1:47" s="2" customFormat="1" ht="12">
      <c r="A267" s="39"/>
      <c r="B267" s="40"/>
      <c r="C267" s="41"/>
      <c r="D267" s="241" t="s">
        <v>149</v>
      </c>
      <c r="E267" s="41"/>
      <c r="F267" s="242" t="s">
        <v>889</v>
      </c>
      <c r="G267" s="41"/>
      <c r="H267" s="41"/>
      <c r="I267" s="238"/>
      <c r="J267" s="238"/>
      <c r="K267" s="41"/>
      <c r="L267" s="41"/>
      <c r="M267" s="45"/>
      <c r="N267" s="239"/>
      <c r="O267" s="240"/>
      <c r="P267" s="92"/>
      <c r="Q267" s="92"/>
      <c r="R267" s="92"/>
      <c r="S267" s="92"/>
      <c r="T267" s="92"/>
      <c r="U267" s="92"/>
      <c r="V267" s="92"/>
      <c r="W267" s="92"/>
      <c r="X267" s="93"/>
      <c r="Y267" s="39"/>
      <c r="Z267" s="39"/>
      <c r="AA267" s="39"/>
      <c r="AB267" s="39"/>
      <c r="AC267" s="39"/>
      <c r="AD267" s="39"/>
      <c r="AE267" s="39"/>
      <c r="AT267" s="18" t="s">
        <v>149</v>
      </c>
      <c r="AU267" s="18" t="s">
        <v>87</v>
      </c>
    </row>
    <row r="268" spans="1:47" s="2" customFormat="1" ht="12">
      <c r="A268" s="39"/>
      <c r="B268" s="40"/>
      <c r="C268" s="41"/>
      <c r="D268" s="236" t="s">
        <v>151</v>
      </c>
      <c r="E268" s="41"/>
      <c r="F268" s="243" t="s">
        <v>890</v>
      </c>
      <c r="G268" s="41"/>
      <c r="H268" s="41"/>
      <c r="I268" s="238"/>
      <c r="J268" s="238"/>
      <c r="K268" s="41"/>
      <c r="L268" s="41"/>
      <c r="M268" s="45"/>
      <c r="N268" s="239"/>
      <c r="O268" s="240"/>
      <c r="P268" s="92"/>
      <c r="Q268" s="92"/>
      <c r="R268" s="92"/>
      <c r="S268" s="92"/>
      <c r="T268" s="92"/>
      <c r="U268" s="92"/>
      <c r="V268" s="92"/>
      <c r="W268" s="92"/>
      <c r="X268" s="93"/>
      <c r="Y268" s="39"/>
      <c r="Z268" s="39"/>
      <c r="AA268" s="39"/>
      <c r="AB268" s="39"/>
      <c r="AC268" s="39"/>
      <c r="AD268" s="39"/>
      <c r="AE268" s="39"/>
      <c r="AT268" s="18" t="s">
        <v>151</v>
      </c>
      <c r="AU268" s="18" t="s">
        <v>87</v>
      </c>
    </row>
    <row r="269" spans="1:51" s="14" customFormat="1" ht="12">
      <c r="A269" s="14"/>
      <c r="B269" s="269"/>
      <c r="C269" s="270"/>
      <c r="D269" s="236" t="s">
        <v>256</v>
      </c>
      <c r="E269" s="271" t="s">
        <v>1</v>
      </c>
      <c r="F269" s="272" t="s">
        <v>891</v>
      </c>
      <c r="G269" s="270"/>
      <c r="H269" s="271" t="s">
        <v>1</v>
      </c>
      <c r="I269" s="273"/>
      <c r="J269" s="273"/>
      <c r="K269" s="270"/>
      <c r="L269" s="270"/>
      <c r="M269" s="274"/>
      <c r="N269" s="275"/>
      <c r="O269" s="276"/>
      <c r="P269" s="276"/>
      <c r="Q269" s="276"/>
      <c r="R269" s="276"/>
      <c r="S269" s="276"/>
      <c r="T269" s="276"/>
      <c r="U269" s="276"/>
      <c r="V269" s="276"/>
      <c r="W269" s="276"/>
      <c r="X269" s="277"/>
      <c r="Y269" s="14"/>
      <c r="Z269" s="14"/>
      <c r="AA269" s="14"/>
      <c r="AB269" s="14"/>
      <c r="AC269" s="14"/>
      <c r="AD269" s="14"/>
      <c r="AE269" s="14"/>
      <c r="AT269" s="278" t="s">
        <v>256</v>
      </c>
      <c r="AU269" s="278" t="s">
        <v>87</v>
      </c>
      <c r="AV269" s="14" t="s">
        <v>85</v>
      </c>
      <c r="AW269" s="14" t="s">
        <v>5</v>
      </c>
      <c r="AX269" s="14" t="s">
        <v>77</v>
      </c>
      <c r="AY269" s="278" t="s">
        <v>138</v>
      </c>
    </row>
    <row r="270" spans="1:51" s="14" customFormat="1" ht="12">
      <c r="A270" s="14"/>
      <c r="B270" s="269"/>
      <c r="C270" s="270"/>
      <c r="D270" s="236" t="s">
        <v>256</v>
      </c>
      <c r="E270" s="271" t="s">
        <v>1</v>
      </c>
      <c r="F270" s="272" t="s">
        <v>892</v>
      </c>
      <c r="G270" s="270"/>
      <c r="H270" s="271" t="s">
        <v>1</v>
      </c>
      <c r="I270" s="273"/>
      <c r="J270" s="273"/>
      <c r="K270" s="270"/>
      <c r="L270" s="270"/>
      <c r="M270" s="274"/>
      <c r="N270" s="275"/>
      <c r="O270" s="276"/>
      <c r="P270" s="276"/>
      <c r="Q270" s="276"/>
      <c r="R270" s="276"/>
      <c r="S270" s="276"/>
      <c r="T270" s="276"/>
      <c r="U270" s="276"/>
      <c r="V270" s="276"/>
      <c r="W270" s="276"/>
      <c r="X270" s="277"/>
      <c r="Y270" s="14"/>
      <c r="Z270" s="14"/>
      <c r="AA270" s="14"/>
      <c r="AB270" s="14"/>
      <c r="AC270" s="14"/>
      <c r="AD270" s="14"/>
      <c r="AE270" s="14"/>
      <c r="AT270" s="278" t="s">
        <v>256</v>
      </c>
      <c r="AU270" s="278" t="s">
        <v>87</v>
      </c>
      <c r="AV270" s="14" t="s">
        <v>85</v>
      </c>
      <c r="AW270" s="14" t="s">
        <v>5</v>
      </c>
      <c r="AX270" s="14" t="s">
        <v>77</v>
      </c>
      <c r="AY270" s="278" t="s">
        <v>138</v>
      </c>
    </row>
    <row r="271" spans="1:51" s="13" customFormat="1" ht="12">
      <c r="A271" s="13"/>
      <c r="B271" s="244"/>
      <c r="C271" s="245"/>
      <c r="D271" s="236" t="s">
        <v>256</v>
      </c>
      <c r="E271" s="246" t="s">
        <v>1</v>
      </c>
      <c r="F271" s="247" t="s">
        <v>893</v>
      </c>
      <c r="G271" s="245"/>
      <c r="H271" s="248">
        <v>6.2</v>
      </c>
      <c r="I271" s="249"/>
      <c r="J271" s="249"/>
      <c r="K271" s="245"/>
      <c r="L271" s="245"/>
      <c r="M271" s="250"/>
      <c r="N271" s="251"/>
      <c r="O271" s="252"/>
      <c r="P271" s="252"/>
      <c r="Q271" s="252"/>
      <c r="R271" s="252"/>
      <c r="S271" s="252"/>
      <c r="T271" s="252"/>
      <c r="U271" s="252"/>
      <c r="V271" s="252"/>
      <c r="W271" s="252"/>
      <c r="X271" s="253"/>
      <c r="Y271" s="13"/>
      <c r="Z271" s="13"/>
      <c r="AA271" s="13"/>
      <c r="AB271" s="13"/>
      <c r="AC271" s="13"/>
      <c r="AD271" s="13"/>
      <c r="AE271" s="13"/>
      <c r="AT271" s="254" t="s">
        <v>256</v>
      </c>
      <c r="AU271" s="254" t="s">
        <v>87</v>
      </c>
      <c r="AV271" s="13" t="s">
        <v>87</v>
      </c>
      <c r="AW271" s="13" t="s">
        <v>5</v>
      </c>
      <c r="AX271" s="13" t="s">
        <v>77</v>
      </c>
      <c r="AY271" s="254" t="s">
        <v>138</v>
      </c>
    </row>
    <row r="272" spans="1:51" s="15" customFormat="1" ht="12">
      <c r="A272" s="15"/>
      <c r="B272" s="279"/>
      <c r="C272" s="280"/>
      <c r="D272" s="236" t="s">
        <v>256</v>
      </c>
      <c r="E272" s="281" t="s">
        <v>1</v>
      </c>
      <c r="F272" s="282" t="s">
        <v>781</v>
      </c>
      <c r="G272" s="280"/>
      <c r="H272" s="283">
        <v>6.2</v>
      </c>
      <c r="I272" s="284"/>
      <c r="J272" s="284"/>
      <c r="K272" s="280"/>
      <c r="L272" s="280"/>
      <c r="M272" s="285"/>
      <c r="N272" s="286"/>
      <c r="O272" s="287"/>
      <c r="P272" s="287"/>
      <c r="Q272" s="287"/>
      <c r="R272" s="287"/>
      <c r="S272" s="287"/>
      <c r="T272" s="287"/>
      <c r="U272" s="287"/>
      <c r="V272" s="287"/>
      <c r="W272" s="287"/>
      <c r="X272" s="288"/>
      <c r="Y272" s="15"/>
      <c r="Z272" s="15"/>
      <c r="AA272" s="15"/>
      <c r="AB272" s="15"/>
      <c r="AC272" s="15"/>
      <c r="AD272" s="15"/>
      <c r="AE272" s="15"/>
      <c r="AT272" s="289" t="s">
        <v>256</v>
      </c>
      <c r="AU272" s="289" t="s">
        <v>87</v>
      </c>
      <c r="AV272" s="15" t="s">
        <v>145</v>
      </c>
      <c r="AW272" s="15" t="s">
        <v>5</v>
      </c>
      <c r="AX272" s="15" t="s">
        <v>85</v>
      </c>
      <c r="AY272" s="289" t="s">
        <v>138</v>
      </c>
    </row>
    <row r="273" spans="1:65" s="2" customFormat="1" ht="24.15" customHeight="1">
      <c r="A273" s="39"/>
      <c r="B273" s="40"/>
      <c r="C273" s="222" t="s">
        <v>9</v>
      </c>
      <c r="D273" s="222" t="s">
        <v>140</v>
      </c>
      <c r="E273" s="223" t="s">
        <v>894</v>
      </c>
      <c r="F273" s="224" t="s">
        <v>895</v>
      </c>
      <c r="G273" s="225" t="s">
        <v>223</v>
      </c>
      <c r="H273" s="226">
        <v>72.493</v>
      </c>
      <c r="I273" s="227"/>
      <c r="J273" s="227"/>
      <c r="K273" s="228">
        <f>ROUND(P273*H273,2)</f>
        <v>0</v>
      </c>
      <c r="L273" s="224" t="s">
        <v>144</v>
      </c>
      <c r="M273" s="45"/>
      <c r="N273" s="229" t="s">
        <v>1</v>
      </c>
      <c r="O273" s="230" t="s">
        <v>40</v>
      </c>
      <c r="P273" s="231">
        <f>I273+J273</f>
        <v>0</v>
      </c>
      <c r="Q273" s="231">
        <f>ROUND(I273*H273,2)</f>
        <v>0</v>
      </c>
      <c r="R273" s="231">
        <f>ROUND(J273*H273,2)</f>
        <v>0</v>
      </c>
      <c r="S273" s="92"/>
      <c r="T273" s="232">
        <f>S273*H273</f>
        <v>0</v>
      </c>
      <c r="U273" s="232">
        <v>0</v>
      </c>
      <c r="V273" s="232">
        <f>U273*H273</f>
        <v>0</v>
      </c>
      <c r="W273" s="232">
        <v>0</v>
      </c>
      <c r="X273" s="233">
        <f>W273*H273</f>
        <v>0</v>
      </c>
      <c r="Y273" s="39"/>
      <c r="Z273" s="39"/>
      <c r="AA273" s="39"/>
      <c r="AB273" s="39"/>
      <c r="AC273" s="39"/>
      <c r="AD273" s="39"/>
      <c r="AE273" s="39"/>
      <c r="AR273" s="234" t="s">
        <v>145</v>
      </c>
      <c r="AT273" s="234" t="s">
        <v>140</v>
      </c>
      <c r="AU273" s="234" t="s">
        <v>87</v>
      </c>
      <c r="AY273" s="18" t="s">
        <v>138</v>
      </c>
      <c r="BE273" s="235">
        <f>IF(O273="základní",K273,0)</f>
        <v>0</v>
      </c>
      <c r="BF273" s="235">
        <f>IF(O273="snížená",K273,0)</f>
        <v>0</v>
      </c>
      <c r="BG273" s="235">
        <f>IF(O273="zákl. přenesená",K273,0)</f>
        <v>0</v>
      </c>
      <c r="BH273" s="235">
        <f>IF(O273="sníž. přenesená",K273,0)</f>
        <v>0</v>
      </c>
      <c r="BI273" s="235">
        <f>IF(O273="nulová",K273,0)</f>
        <v>0</v>
      </c>
      <c r="BJ273" s="18" t="s">
        <v>85</v>
      </c>
      <c r="BK273" s="235">
        <f>ROUND(P273*H273,2)</f>
        <v>0</v>
      </c>
      <c r="BL273" s="18" t="s">
        <v>145</v>
      </c>
      <c r="BM273" s="234" t="s">
        <v>896</v>
      </c>
    </row>
    <row r="274" spans="1:47" s="2" customFormat="1" ht="12">
      <c r="A274" s="39"/>
      <c r="B274" s="40"/>
      <c r="C274" s="41"/>
      <c r="D274" s="236" t="s">
        <v>147</v>
      </c>
      <c r="E274" s="41"/>
      <c r="F274" s="237" t="s">
        <v>897</v>
      </c>
      <c r="G274" s="41"/>
      <c r="H274" s="41"/>
      <c r="I274" s="238"/>
      <c r="J274" s="238"/>
      <c r="K274" s="41"/>
      <c r="L274" s="41"/>
      <c r="M274" s="45"/>
      <c r="N274" s="239"/>
      <c r="O274" s="240"/>
      <c r="P274" s="92"/>
      <c r="Q274" s="92"/>
      <c r="R274" s="92"/>
      <c r="S274" s="92"/>
      <c r="T274" s="92"/>
      <c r="U274" s="92"/>
      <c r="V274" s="92"/>
      <c r="W274" s="92"/>
      <c r="X274" s="93"/>
      <c r="Y274" s="39"/>
      <c r="Z274" s="39"/>
      <c r="AA274" s="39"/>
      <c r="AB274" s="39"/>
      <c r="AC274" s="39"/>
      <c r="AD274" s="39"/>
      <c r="AE274" s="39"/>
      <c r="AT274" s="18" t="s">
        <v>147</v>
      </c>
      <c r="AU274" s="18" t="s">
        <v>87</v>
      </c>
    </row>
    <row r="275" spans="1:47" s="2" customFormat="1" ht="12">
      <c r="A275" s="39"/>
      <c r="B275" s="40"/>
      <c r="C275" s="41"/>
      <c r="D275" s="241" t="s">
        <v>149</v>
      </c>
      <c r="E275" s="41"/>
      <c r="F275" s="242" t="s">
        <v>898</v>
      </c>
      <c r="G275" s="41"/>
      <c r="H275" s="41"/>
      <c r="I275" s="238"/>
      <c r="J275" s="238"/>
      <c r="K275" s="41"/>
      <c r="L275" s="41"/>
      <c r="M275" s="45"/>
      <c r="N275" s="239"/>
      <c r="O275" s="240"/>
      <c r="P275" s="92"/>
      <c r="Q275" s="92"/>
      <c r="R275" s="92"/>
      <c r="S275" s="92"/>
      <c r="T275" s="92"/>
      <c r="U275" s="92"/>
      <c r="V275" s="92"/>
      <c r="W275" s="92"/>
      <c r="X275" s="93"/>
      <c r="Y275" s="39"/>
      <c r="Z275" s="39"/>
      <c r="AA275" s="39"/>
      <c r="AB275" s="39"/>
      <c r="AC275" s="39"/>
      <c r="AD275" s="39"/>
      <c r="AE275" s="39"/>
      <c r="AT275" s="18" t="s">
        <v>149</v>
      </c>
      <c r="AU275" s="18" t="s">
        <v>87</v>
      </c>
    </row>
    <row r="276" spans="1:47" s="2" customFormat="1" ht="12">
      <c r="A276" s="39"/>
      <c r="B276" s="40"/>
      <c r="C276" s="41"/>
      <c r="D276" s="236" t="s">
        <v>151</v>
      </c>
      <c r="E276" s="41"/>
      <c r="F276" s="243" t="s">
        <v>899</v>
      </c>
      <c r="G276" s="41"/>
      <c r="H276" s="41"/>
      <c r="I276" s="238"/>
      <c r="J276" s="238"/>
      <c r="K276" s="41"/>
      <c r="L276" s="41"/>
      <c r="M276" s="45"/>
      <c r="N276" s="239"/>
      <c r="O276" s="240"/>
      <c r="P276" s="92"/>
      <c r="Q276" s="92"/>
      <c r="R276" s="92"/>
      <c r="S276" s="92"/>
      <c r="T276" s="92"/>
      <c r="U276" s="92"/>
      <c r="V276" s="92"/>
      <c r="W276" s="92"/>
      <c r="X276" s="93"/>
      <c r="Y276" s="39"/>
      <c r="Z276" s="39"/>
      <c r="AA276" s="39"/>
      <c r="AB276" s="39"/>
      <c r="AC276" s="39"/>
      <c r="AD276" s="39"/>
      <c r="AE276" s="39"/>
      <c r="AT276" s="18" t="s">
        <v>151</v>
      </c>
      <c r="AU276" s="18" t="s">
        <v>87</v>
      </c>
    </row>
    <row r="277" spans="1:47" s="2" customFormat="1" ht="12">
      <c r="A277" s="39"/>
      <c r="B277" s="40"/>
      <c r="C277" s="41"/>
      <c r="D277" s="236" t="s">
        <v>153</v>
      </c>
      <c r="E277" s="41"/>
      <c r="F277" s="243" t="s">
        <v>900</v>
      </c>
      <c r="G277" s="41"/>
      <c r="H277" s="41"/>
      <c r="I277" s="238"/>
      <c r="J277" s="238"/>
      <c r="K277" s="41"/>
      <c r="L277" s="41"/>
      <c r="M277" s="45"/>
      <c r="N277" s="239"/>
      <c r="O277" s="240"/>
      <c r="P277" s="92"/>
      <c r="Q277" s="92"/>
      <c r="R277" s="92"/>
      <c r="S277" s="92"/>
      <c r="T277" s="92"/>
      <c r="U277" s="92"/>
      <c r="V277" s="92"/>
      <c r="W277" s="92"/>
      <c r="X277" s="93"/>
      <c r="Y277" s="39"/>
      <c r="Z277" s="39"/>
      <c r="AA277" s="39"/>
      <c r="AB277" s="39"/>
      <c r="AC277" s="39"/>
      <c r="AD277" s="39"/>
      <c r="AE277" s="39"/>
      <c r="AT277" s="18" t="s">
        <v>153</v>
      </c>
      <c r="AU277" s="18" t="s">
        <v>87</v>
      </c>
    </row>
    <row r="278" spans="1:51" s="14" customFormat="1" ht="12">
      <c r="A278" s="14"/>
      <c r="B278" s="269"/>
      <c r="C278" s="270"/>
      <c r="D278" s="236" t="s">
        <v>256</v>
      </c>
      <c r="E278" s="271" t="s">
        <v>1</v>
      </c>
      <c r="F278" s="272" t="s">
        <v>901</v>
      </c>
      <c r="G278" s="270"/>
      <c r="H278" s="271" t="s">
        <v>1</v>
      </c>
      <c r="I278" s="273"/>
      <c r="J278" s="273"/>
      <c r="K278" s="270"/>
      <c r="L278" s="270"/>
      <c r="M278" s="274"/>
      <c r="N278" s="275"/>
      <c r="O278" s="276"/>
      <c r="P278" s="276"/>
      <c r="Q278" s="276"/>
      <c r="R278" s="276"/>
      <c r="S278" s="276"/>
      <c r="T278" s="276"/>
      <c r="U278" s="276"/>
      <c r="V278" s="276"/>
      <c r="W278" s="276"/>
      <c r="X278" s="277"/>
      <c r="Y278" s="14"/>
      <c r="Z278" s="14"/>
      <c r="AA278" s="14"/>
      <c r="AB278" s="14"/>
      <c r="AC278" s="14"/>
      <c r="AD278" s="14"/>
      <c r="AE278" s="14"/>
      <c r="AT278" s="278" t="s">
        <v>256</v>
      </c>
      <c r="AU278" s="278" t="s">
        <v>87</v>
      </c>
      <c r="AV278" s="14" t="s">
        <v>85</v>
      </c>
      <c r="AW278" s="14" t="s">
        <v>5</v>
      </c>
      <c r="AX278" s="14" t="s">
        <v>77</v>
      </c>
      <c r="AY278" s="278" t="s">
        <v>138</v>
      </c>
    </row>
    <row r="279" spans="1:51" s="14" customFormat="1" ht="12">
      <c r="A279" s="14"/>
      <c r="B279" s="269"/>
      <c r="C279" s="270"/>
      <c r="D279" s="236" t="s">
        <v>256</v>
      </c>
      <c r="E279" s="271" t="s">
        <v>1</v>
      </c>
      <c r="F279" s="272" t="s">
        <v>777</v>
      </c>
      <c r="G279" s="270"/>
      <c r="H279" s="271" t="s">
        <v>1</v>
      </c>
      <c r="I279" s="273"/>
      <c r="J279" s="273"/>
      <c r="K279" s="270"/>
      <c r="L279" s="270"/>
      <c r="M279" s="274"/>
      <c r="N279" s="275"/>
      <c r="O279" s="276"/>
      <c r="P279" s="276"/>
      <c r="Q279" s="276"/>
      <c r="R279" s="276"/>
      <c r="S279" s="276"/>
      <c r="T279" s="276"/>
      <c r="U279" s="276"/>
      <c r="V279" s="276"/>
      <c r="W279" s="276"/>
      <c r="X279" s="277"/>
      <c r="Y279" s="14"/>
      <c r="Z279" s="14"/>
      <c r="AA279" s="14"/>
      <c r="AB279" s="14"/>
      <c r="AC279" s="14"/>
      <c r="AD279" s="14"/>
      <c r="AE279" s="14"/>
      <c r="AT279" s="278" t="s">
        <v>256</v>
      </c>
      <c r="AU279" s="278" t="s">
        <v>87</v>
      </c>
      <c r="AV279" s="14" t="s">
        <v>85</v>
      </c>
      <c r="AW279" s="14" t="s">
        <v>5</v>
      </c>
      <c r="AX279" s="14" t="s">
        <v>77</v>
      </c>
      <c r="AY279" s="278" t="s">
        <v>138</v>
      </c>
    </row>
    <row r="280" spans="1:51" s="14" customFormat="1" ht="12">
      <c r="A280" s="14"/>
      <c r="B280" s="269"/>
      <c r="C280" s="270"/>
      <c r="D280" s="236" t="s">
        <v>256</v>
      </c>
      <c r="E280" s="271" t="s">
        <v>1</v>
      </c>
      <c r="F280" s="272" t="s">
        <v>805</v>
      </c>
      <c r="G280" s="270"/>
      <c r="H280" s="271" t="s">
        <v>1</v>
      </c>
      <c r="I280" s="273"/>
      <c r="J280" s="273"/>
      <c r="K280" s="270"/>
      <c r="L280" s="270"/>
      <c r="M280" s="274"/>
      <c r="N280" s="275"/>
      <c r="O280" s="276"/>
      <c r="P280" s="276"/>
      <c r="Q280" s="276"/>
      <c r="R280" s="276"/>
      <c r="S280" s="276"/>
      <c r="T280" s="276"/>
      <c r="U280" s="276"/>
      <c r="V280" s="276"/>
      <c r="W280" s="276"/>
      <c r="X280" s="277"/>
      <c r="Y280" s="14"/>
      <c r="Z280" s="14"/>
      <c r="AA280" s="14"/>
      <c r="AB280" s="14"/>
      <c r="AC280" s="14"/>
      <c r="AD280" s="14"/>
      <c r="AE280" s="14"/>
      <c r="AT280" s="278" t="s">
        <v>256</v>
      </c>
      <c r="AU280" s="278" t="s">
        <v>87</v>
      </c>
      <c r="AV280" s="14" t="s">
        <v>85</v>
      </c>
      <c r="AW280" s="14" t="s">
        <v>5</v>
      </c>
      <c r="AX280" s="14" t="s">
        <v>77</v>
      </c>
      <c r="AY280" s="278" t="s">
        <v>138</v>
      </c>
    </row>
    <row r="281" spans="1:51" s="13" customFormat="1" ht="12">
      <c r="A281" s="13"/>
      <c r="B281" s="244"/>
      <c r="C281" s="245"/>
      <c r="D281" s="236" t="s">
        <v>256</v>
      </c>
      <c r="E281" s="246" t="s">
        <v>1</v>
      </c>
      <c r="F281" s="247" t="s">
        <v>902</v>
      </c>
      <c r="G281" s="245"/>
      <c r="H281" s="248">
        <v>31.92</v>
      </c>
      <c r="I281" s="249"/>
      <c r="J281" s="249"/>
      <c r="K281" s="245"/>
      <c r="L281" s="245"/>
      <c r="M281" s="250"/>
      <c r="N281" s="251"/>
      <c r="O281" s="252"/>
      <c r="P281" s="252"/>
      <c r="Q281" s="252"/>
      <c r="R281" s="252"/>
      <c r="S281" s="252"/>
      <c r="T281" s="252"/>
      <c r="U281" s="252"/>
      <c r="V281" s="252"/>
      <c r="W281" s="252"/>
      <c r="X281" s="253"/>
      <c r="Y281" s="13"/>
      <c r="Z281" s="13"/>
      <c r="AA281" s="13"/>
      <c r="AB281" s="13"/>
      <c r="AC281" s="13"/>
      <c r="AD281" s="13"/>
      <c r="AE281" s="13"/>
      <c r="AT281" s="254" t="s">
        <v>256</v>
      </c>
      <c r="AU281" s="254" t="s">
        <v>87</v>
      </c>
      <c r="AV281" s="13" t="s">
        <v>87</v>
      </c>
      <c r="AW281" s="13" t="s">
        <v>5</v>
      </c>
      <c r="AX281" s="13" t="s">
        <v>77</v>
      </c>
      <c r="AY281" s="254" t="s">
        <v>138</v>
      </c>
    </row>
    <row r="282" spans="1:51" s="14" customFormat="1" ht="12">
      <c r="A282" s="14"/>
      <c r="B282" s="269"/>
      <c r="C282" s="270"/>
      <c r="D282" s="236" t="s">
        <v>256</v>
      </c>
      <c r="E282" s="271" t="s">
        <v>1</v>
      </c>
      <c r="F282" s="272" t="s">
        <v>851</v>
      </c>
      <c r="G282" s="270"/>
      <c r="H282" s="271" t="s">
        <v>1</v>
      </c>
      <c r="I282" s="273"/>
      <c r="J282" s="273"/>
      <c r="K282" s="270"/>
      <c r="L282" s="270"/>
      <c r="M282" s="274"/>
      <c r="N282" s="275"/>
      <c r="O282" s="276"/>
      <c r="P282" s="276"/>
      <c r="Q282" s="276"/>
      <c r="R282" s="276"/>
      <c r="S282" s="276"/>
      <c r="T282" s="276"/>
      <c r="U282" s="276"/>
      <c r="V282" s="276"/>
      <c r="W282" s="276"/>
      <c r="X282" s="277"/>
      <c r="Y282" s="14"/>
      <c r="Z282" s="14"/>
      <c r="AA282" s="14"/>
      <c r="AB282" s="14"/>
      <c r="AC282" s="14"/>
      <c r="AD282" s="14"/>
      <c r="AE282" s="14"/>
      <c r="AT282" s="278" t="s">
        <v>256</v>
      </c>
      <c r="AU282" s="278" t="s">
        <v>87</v>
      </c>
      <c r="AV282" s="14" t="s">
        <v>85</v>
      </c>
      <c r="AW282" s="14" t="s">
        <v>5</v>
      </c>
      <c r="AX282" s="14" t="s">
        <v>77</v>
      </c>
      <c r="AY282" s="278" t="s">
        <v>138</v>
      </c>
    </row>
    <row r="283" spans="1:51" s="13" customFormat="1" ht="12">
      <c r="A283" s="13"/>
      <c r="B283" s="244"/>
      <c r="C283" s="245"/>
      <c r="D283" s="236" t="s">
        <v>256</v>
      </c>
      <c r="E283" s="246" t="s">
        <v>1</v>
      </c>
      <c r="F283" s="247" t="s">
        <v>903</v>
      </c>
      <c r="G283" s="245"/>
      <c r="H283" s="248">
        <v>30</v>
      </c>
      <c r="I283" s="249"/>
      <c r="J283" s="249"/>
      <c r="K283" s="245"/>
      <c r="L283" s="245"/>
      <c r="M283" s="250"/>
      <c r="N283" s="251"/>
      <c r="O283" s="252"/>
      <c r="P283" s="252"/>
      <c r="Q283" s="252"/>
      <c r="R283" s="252"/>
      <c r="S283" s="252"/>
      <c r="T283" s="252"/>
      <c r="U283" s="252"/>
      <c r="V283" s="252"/>
      <c r="W283" s="252"/>
      <c r="X283" s="253"/>
      <c r="Y283" s="13"/>
      <c r="Z283" s="13"/>
      <c r="AA283" s="13"/>
      <c r="AB283" s="13"/>
      <c r="AC283" s="13"/>
      <c r="AD283" s="13"/>
      <c r="AE283" s="13"/>
      <c r="AT283" s="254" t="s">
        <v>256</v>
      </c>
      <c r="AU283" s="254" t="s">
        <v>87</v>
      </c>
      <c r="AV283" s="13" t="s">
        <v>87</v>
      </c>
      <c r="AW283" s="13" t="s">
        <v>5</v>
      </c>
      <c r="AX283" s="13" t="s">
        <v>77</v>
      </c>
      <c r="AY283" s="254" t="s">
        <v>138</v>
      </c>
    </row>
    <row r="284" spans="1:51" s="13" customFormat="1" ht="12">
      <c r="A284" s="13"/>
      <c r="B284" s="244"/>
      <c r="C284" s="245"/>
      <c r="D284" s="236" t="s">
        <v>256</v>
      </c>
      <c r="E284" s="246" t="s">
        <v>1</v>
      </c>
      <c r="F284" s="247" t="s">
        <v>904</v>
      </c>
      <c r="G284" s="245"/>
      <c r="H284" s="248">
        <v>2</v>
      </c>
      <c r="I284" s="249"/>
      <c r="J284" s="249"/>
      <c r="K284" s="245"/>
      <c r="L284" s="245"/>
      <c r="M284" s="250"/>
      <c r="N284" s="251"/>
      <c r="O284" s="252"/>
      <c r="P284" s="252"/>
      <c r="Q284" s="252"/>
      <c r="R284" s="252"/>
      <c r="S284" s="252"/>
      <c r="T284" s="252"/>
      <c r="U284" s="252"/>
      <c r="V284" s="252"/>
      <c r="W284" s="252"/>
      <c r="X284" s="253"/>
      <c r="Y284" s="13"/>
      <c r="Z284" s="13"/>
      <c r="AA284" s="13"/>
      <c r="AB284" s="13"/>
      <c r="AC284" s="13"/>
      <c r="AD284" s="13"/>
      <c r="AE284" s="13"/>
      <c r="AT284" s="254" t="s">
        <v>256</v>
      </c>
      <c r="AU284" s="254" t="s">
        <v>87</v>
      </c>
      <c r="AV284" s="13" t="s">
        <v>87</v>
      </c>
      <c r="AW284" s="13" t="s">
        <v>5</v>
      </c>
      <c r="AX284" s="13" t="s">
        <v>77</v>
      </c>
      <c r="AY284" s="254" t="s">
        <v>138</v>
      </c>
    </row>
    <row r="285" spans="1:51" s="14" customFormat="1" ht="12">
      <c r="A285" s="14"/>
      <c r="B285" s="269"/>
      <c r="C285" s="270"/>
      <c r="D285" s="236" t="s">
        <v>256</v>
      </c>
      <c r="E285" s="271" t="s">
        <v>1</v>
      </c>
      <c r="F285" s="272" t="s">
        <v>905</v>
      </c>
      <c r="G285" s="270"/>
      <c r="H285" s="271" t="s">
        <v>1</v>
      </c>
      <c r="I285" s="273"/>
      <c r="J285" s="273"/>
      <c r="K285" s="270"/>
      <c r="L285" s="270"/>
      <c r="M285" s="274"/>
      <c r="N285" s="275"/>
      <c r="O285" s="276"/>
      <c r="P285" s="276"/>
      <c r="Q285" s="276"/>
      <c r="R285" s="276"/>
      <c r="S285" s="276"/>
      <c r="T285" s="276"/>
      <c r="U285" s="276"/>
      <c r="V285" s="276"/>
      <c r="W285" s="276"/>
      <c r="X285" s="277"/>
      <c r="Y285" s="14"/>
      <c r="Z285" s="14"/>
      <c r="AA285" s="14"/>
      <c r="AB285" s="14"/>
      <c r="AC285" s="14"/>
      <c r="AD285" s="14"/>
      <c r="AE285" s="14"/>
      <c r="AT285" s="278" t="s">
        <v>256</v>
      </c>
      <c r="AU285" s="278" t="s">
        <v>87</v>
      </c>
      <c r="AV285" s="14" t="s">
        <v>85</v>
      </c>
      <c r="AW285" s="14" t="s">
        <v>5</v>
      </c>
      <c r="AX285" s="14" t="s">
        <v>77</v>
      </c>
      <c r="AY285" s="278" t="s">
        <v>138</v>
      </c>
    </row>
    <row r="286" spans="1:51" s="13" customFormat="1" ht="12">
      <c r="A286" s="13"/>
      <c r="B286" s="244"/>
      <c r="C286" s="245"/>
      <c r="D286" s="236" t="s">
        <v>256</v>
      </c>
      <c r="E286" s="246" t="s">
        <v>1</v>
      </c>
      <c r="F286" s="247" t="s">
        <v>906</v>
      </c>
      <c r="G286" s="245"/>
      <c r="H286" s="248">
        <v>3.83</v>
      </c>
      <c r="I286" s="249"/>
      <c r="J286" s="249"/>
      <c r="K286" s="245"/>
      <c r="L286" s="245"/>
      <c r="M286" s="250"/>
      <c r="N286" s="251"/>
      <c r="O286" s="252"/>
      <c r="P286" s="252"/>
      <c r="Q286" s="252"/>
      <c r="R286" s="252"/>
      <c r="S286" s="252"/>
      <c r="T286" s="252"/>
      <c r="U286" s="252"/>
      <c r="V286" s="252"/>
      <c r="W286" s="252"/>
      <c r="X286" s="253"/>
      <c r="Y286" s="13"/>
      <c r="Z286" s="13"/>
      <c r="AA286" s="13"/>
      <c r="AB286" s="13"/>
      <c r="AC286" s="13"/>
      <c r="AD286" s="13"/>
      <c r="AE286" s="13"/>
      <c r="AT286" s="254" t="s">
        <v>256</v>
      </c>
      <c r="AU286" s="254" t="s">
        <v>87</v>
      </c>
      <c r="AV286" s="13" t="s">
        <v>87</v>
      </c>
      <c r="AW286" s="13" t="s">
        <v>5</v>
      </c>
      <c r="AX286" s="13" t="s">
        <v>77</v>
      </c>
      <c r="AY286" s="254" t="s">
        <v>138</v>
      </c>
    </row>
    <row r="287" spans="1:51" s="16" customFormat="1" ht="12">
      <c r="A287" s="16"/>
      <c r="B287" s="290"/>
      <c r="C287" s="291"/>
      <c r="D287" s="236" t="s">
        <v>256</v>
      </c>
      <c r="E287" s="292" t="s">
        <v>1</v>
      </c>
      <c r="F287" s="293" t="s">
        <v>872</v>
      </c>
      <c r="G287" s="291"/>
      <c r="H287" s="294">
        <v>67.75</v>
      </c>
      <c r="I287" s="295"/>
      <c r="J287" s="295"/>
      <c r="K287" s="291"/>
      <c r="L287" s="291"/>
      <c r="M287" s="296"/>
      <c r="N287" s="297"/>
      <c r="O287" s="298"/>
      <c r="P287" s="298"/>
      <c r="Q287" s="298"/>
      <c r="R287" s="298"/>
      <c r="S287" s="298"/>
      <c r="T287" s="298"/>
      <c r="U287" s="298"/>
      <c r="V287" s="298"/>
      <c r="W287" s="298"/>
      <c r="X287" s="299"/>
      <c r="Y287" s="16"/>
      <c r="Z287" s="16"/>
      <c r="AA287" s="16"/>
      <c r="AB287" s="16"/>
      <c r="AC287" s="16"/>
      <c r="AD287" s="16"/>
      <c r="AE287" s="16"/>
      <c r="AT287" s="300" t="s">
        <v>256</v>
      </c>
      <c r="AU287" s="300" t="s">
        <v>87</v>
      </c>
      <c r="AV287" s="16" t="s">
        <v>162</v>
      </c>
      <c r="AW287" s="16" t="s">
        <v>5</v>
      </c>
      <c r="AX287" s="16" t="s">
        <v>77</v>
      </c>
      <c r="AY287" s="300" t="s">
        <v>138</v>
      </c>
    </row>
    <row r="288" spans="1:51" s="14" customFormat="1" ht="12">
      <c r="A288" s="14"/>
      <c r="B288" s="269"/>
      <c r="C288" s="270"/>
      <c r="D288" s="236" t="s">
        <v>256</v>
      </c>
      <c r="E288" s="271" t="s">
        <v>1</v>
      </c>
      <c r="F288" s="272" t="s">
        <v>907</v>
      </c>
      <c r="G288" s="270"/>
      <c r="H288" s="271" t="s">
        <v>1</v>
      </c>
      <c r="I288" s="273"/>
      <c r="J288" s="273"/>
      <c r="K288" s="270"/>
      <c r="L288" s="270"/>
      <c r="M288" s="274"/>
      <c r="N288" s="275"/>
      <c r="O288" s="276"/>
      <c r="P288" s="276"/>
      <c r="Q288" s="276"/>
      <c r="R288" s="276"/>
      <c r="S288" s="276"/>
      <c r="T288" s="276"/>
      <c r="U288" s="276"/>
      <c r="V288" s="276"/>
      <c r="W288" s="276"/>
      <c r="X288" s="277"/>
      <c r="Y288" s="14"/>
      <c r="Z288" s="14"/>
      <c r="AA288" s="14"/>
      <c r="AB288" s="14"/>
      <c r="AC288" s="14"/>
      <c r="AD288" s="14"/>
      <c r="AE288" s="14"/>
      <c r="AT288" s="278" t="s">
        <v>256</v>
      </c>
      <c r="AU288" s="278" t="s">
        <v>87</v>
      </c>
      <c r="AV288" s="14" t="s">
        <v>85</v>
      </c>
      <c r="AW288" s="14" t="s">
        <v>5</v>
      </c>
      <c r="AX288" s="14" t="s">
        <v>77</v>
      </c>
      <c r="AY288" s="278" t="s">
        <v>138</v>
      </c>
    </row>
    <row r="289" spans="1:51" s="13" customFormat="1" ht="12">
      <c r="A289" s="13"/>
      <c r="B289" s="244"/>
      <c r="C289" s="245"/>
      <c r="D289" s="236" t="s">
        <v>256</v>
      </c>
      <c r="E289" s="246" t="s">
        <v>1</v>
      </c>
      <c r="F289" s="247" t="s">
        <v>908</v>
      </c>
      <c r="G289" s="245"/>
      <c r="H289" s="248">
        <v>4.743</v>
      </c>
      <c r="I289" s="249"/>
      <c r="J289" s="249"/>
      <c r="K289" s="245"/>
      <c r="L289" s="245"/>
      <c r="M289" s="250"/>
      <c r="N289" s="251"/>
      <c r="O289" s="252"/>
      <c r="P289" s="252"/>
      <c r="Q289" s="252"/>
      <c r="R289" s="252"/>
      <c r="S289" s="252"/>
      <c r="T289" s="252"/>
      <c r="U289" s="252"/>
      <c r="V289" s="252"/>
      <c r="W289" s="252"/>
      <c r="X289" s="253"/>
      <c r="Y289" s="13"/>
      <c r="Z289" s="13"/>
      <c r="AA289" s="13"/>
      <c r="AB289" s="13"/>
      <c r="AC289" s="13"/>
      <c r="AD289" s="13"/>
      <c r="AE289" s="13"/>
      <c r="AT289" s="254" t="s">
        <v>256</v>
      </c>
      <c r="AU289" s="254" t="s">
        <v>87</v>
      </c>
      <c r="AV289" s="13" t="s">
        <v>87</v>
      </c>
      <c r="AW289" s="13" t="s">
        <v>5</v>
      </c>
      <c r="AX289" s="13" t="s">
        <v>77</v>
      </c>
      <c r="AY289" s="254" t="s">
        <v>138</v>
      </c>
    </row>
    <row r="290" spans="1:51" s="15" customFormat="1" ht="12">
      <c r="A290" s="15"/>
      <c r="B290" s="279"/>
      <c r="C290" s="280"/>
      <c r="D290" s="236" t="s">
        <v>256</v>
      </c>
      <c r="E290" s="281" t="s">
        <v>1</v>
      </c>
      <c r="F290" s="282" t="s">
        <v>781</v>
      </c>
      <c r="G290" s="280"/>
      <c r="H290" s="283">
        <v>72.493</v>
      </c>
      <c r="I290" s="284"/>
      <c r="J290" s="284"/>
      <c r="K290" s="280"/>
      <c r="L290" s="280"/>
      <c r="M290" s="285"/>
      <c r="N290" s="286"/>
      <c r="O290" s="287"/>
      <c r="P290" s="287"/>
      <c r="Q290" s="287"/>
      <c r="R290" s="287"/>
      <c r="S290" s="287"/>
      <c r="T290" s="287"/>
      <c r="U290" s="287"/>
      <c r="V290" s="287"/>
      <c r="W290" s="287"/>
      <c r="X290" s="288"/>
      <c r="Y290" s="15"/>
      <c r="Z290" s="15"/>
      <c r="AA290" s="15"/>
      <c r="AB290" s="15"/>
      <c r="AC290" s="15"/>
      <c r="AD290" s="15"/>
      <c r="AE290" s="15"/>
      <c r="AT290" s="289" t="s">
        <v>256</v>
      </c>
      <c r="AU290" s="289" t="s">
        <v>87</v>
      </c>
      <c r="AV290" s="15" t="s">
        <v>145</v>
      </c>
      <c r="AW290" s="15" t="s">
        <v>5</v>
      </c>
      <c r="AX290" s="15" t="s">
        <v>85</v>
      </c>
      <c r="AY290" s="289" t="s">
        <v>138</v>
      </c>
    </row>
    <row r="291" spans="1:65" s="2" customFormat="1" ht="24.15" customHeight="1">
      <c r="A291" s="39"/>
      <c r="B291" s="40"/>
      <c r="C291" s="222" t="s">
        <v>249</v>
      </c>
      <c r="D291" s="222" t="s">
        <v>140</v>
      </c>
      <c r="E291" s="223" t="s">
        <v>894</v>
      </c>
      <c r="F291" s="224" t="s">
        <v>895</v>
      </c>
      <c r="G291" s="225" t="s">
        <v>223</v>
      </c>
      <c r="H291" s="226">
        <v>19.106</v>
      </c>
      <c r="I291" s="227"/>
      <c r="J291" s="227"/>
      <c r="K291" s="228">
        <f>ROUND(P291*H291,2)</f>
        <v>0</v>
      </c>
      <c r="L291" s="224" t="s">
        <v>144</v>
      </c>
      <c r="M291" s="45"/>
      <c r="N291" s="229" t="s">
        <v>1</v>
      </c>
      <c r="O291" s="230" t="s">
        <v>40</v>
      </c>
      <c r="P291" s="231">
        <f>I291+J291</f>
        <v>0</v>
      </c>
      <c r="Q291" s="231">
        <f>ROUND(I291*H291,2)</f>
        <v>0</v>
      </c>
      <c r="R291" s="231">
        <f>ROUND(J291*H291,2)</f>
        <v>0</v>
      </c>
      <c r="S291" s="92"/>
      <c r="T291" s="232">
        <f>S291*H291</f>
        <v>0</v>
      </c>
      <c r="U291" s="232">
        <v>0</v>
      </c>
      <c r="V291" s="232">
        <f>U291*H291</f>
        <v>0</v>
      </c>
      <c r="W291" s="232">
        <v>0</v>
      </c>
      <c r="X291" s="233">
        <f>W291*H291</f>
        <v>0</v>
      </c>
      <c r="Y291" s="39"/>
      <c r="Z291" s="39"/>
      <c r="AA291" s="39"/>
      <c r="AB291" s="39"/>
      <c r="AC291" s="39"/>
      <c r="AD291" s="39"/>
      <c r="AE291" s="39"/>
      <c r="AR291" s="234" t="s">
        <v>145</v>
      </c>
      <c r="AT291" s="234" t="s">
        <v>140</v>
      </c>
      <c r="AU291" s="234" t="s">
        <v>87</v>
      </c>
      <c r="AY291" s="18" t="s">
        <v>138</v>
      </c>
      <c r="BE291" s="235">
        <f>IF(O291="základní",K291,0)</f>
        <v>0</v>
      </c>
      <c r="BF291" s="235">
        <f>IF(O291="snížená",K291,0)</f>
        <v>0</v>
      </c>
      <c r="BG291" s="235">
        <f>IF(O291="zákl. přenesená",K291,0)</f>
        <v>0</v>
      </c>
      <c r="BH291" s="235">
        <f>IF(O291="sníž. přenesená",K291,0)</f>
        <v>0</v>
      </c>
      <c r="BI291" s="235">
        <f>IF(O291="nulová",K291,0)</f>
        <v>0</v>
      </c>
      <c r="BJ291" s="18" t="s">
        <v>85</v>
      </c>
      <c r="BK291" s="235">
        <f>ROUND(P291*H291,2)</f>
        <v>0</v>
      </c>
      <c r="BL291" s="18" t="s">
        <v>145</v>
      </c>
      <c r="BM291" s="234" t="s">
        <v>909</v>
      </c>
    </row>
    <row r="292" spans="1:47" s="2" customFormat="1" ht="12">
      <c r="A292" s="39"/>
      <c r="B292" s="40"/>
      <c r="C292" s="41"/>
      <c r="D292" s="236" t="s">
        <v>147</v>
      </c>
      <c r="E292" s="41"/>
      <c r="F292" s="237" t="s">
        <v>897</v>
      </c>
      <c r="G292" s="41"/>
      <c r="H292" s="41"/>
      <c r="I292" s="238"/>
      <c r="J292" s="238"/>
      <c r="K292" s="41"/>
      <c r="L292" s="41"/>
      <c r="M292" s="45"/>
      <c r="N292" s="239"/>
      <c r="O292" s="240"/>
      <c r="P292" s="92"/>
      <c r="Q292" s="92"/>
      <c r="R292" s="92"/>
      <c r="S292" s="92"/>
      <c r="T292" s="92"/>
      <c r="U292" s="92"/>
      <c r="V292" s="92"/>
      <c r="W292" s="92"/>
      <c r="X292" s="93"/>
      <c r="Y292" s="39"/>
      <c r="Z292" s="39"/>
      <c r="AA292" s="39"/>
      <c r="AB292" s="39"/>
      <c r="AC292" s="39"/>
      <c r="AD292" s="39"/>
      <c r="AE292" s="39"/>
      <c r="AT292" s="18" t="s">
        <v>147</v>
      </c>
      <c r="AU292" s="18" t="s">
        <v>87</v>
      </c>
    </row>
    <row r="293" spans="1:47" s="2" customFormat="1" ht="12">
      <c r="A293" s="39"/>
      <c r="B293" s="40"/>
      <c r="C293" s="41"/>
      <c r="D293" s="241" t="s">
        <v>149</v>
      </c>
      <c r="E293" s="41"/>
      <c r="F293" s="242" t="s">
        <v>898</v>
      </c>
      <c r="G293" s="41"/>
      <c r="H293" s="41"/>
      <c r="I293" s="238"/>
      <c r="J293" s="238"/>
      <c r="K293" s="41"/>
      <c r="L293" s="41"/>
      <c r="M293" s="45"/>
      <c r="N293" s="239"/>
      <c r="O293" s="240"/>
      <c r="P293" s="92"/>
      <c r="Q293" s="92"/>
      <c r="R293" s="92"/>
      <c r="S293" s="92"/>
      <c r="T293" s="92"/>
      <c r="U293" s="92"/>
      <c r="V293" s="92"/>
      <c r="W293" s="92"/>
      <c r="X293" s="93"/>
      <c r="Y293" s="39"/>
      <c r="Z293" s="39"/>
      <c r="AA293" s="39"/>
      <c r="AB293" s="39"/>
      <c r="AC293" s="39"/>
      <c r="AD293" s="39"/>
      <c r="AE293" s="39"/>
      <c r="AT293" s="18" t="s">
        <v>149</v>
      </c>
      <c r="AU293" s="18" t="s">
        <v>87</v>
      </c>
    </row>
    <row r="294" spans="1:47" s="2" customFormat="1" ht="12">
      <c r="A294" s="39"/>
      <c r="B294" s="40"/>
      <c r="C294" s="41"/>
      <c r="D294" s="236" t="s">
        <v>151</v>
      </c>
      <c r="E294" s="41"/>
      <c r="F294" s="243" t="s">
        <v>899</v>
      </c>
      <c r="G294" s="41"/>
      <c r="H294" s="41"/>
      <c r="I294" s="238"/>
      <c r="J294" s="238"/>
      <c r="K294" s="41"/>
      <c r="L294" s="41"/>
      <c r="M294" s="45"/>
      <c r="N294" s="239"/>
      <c r="O294" s="240"/>
      <c r="P294" s="92"/>
      <c r="Q294" s="92"/>
      <c r="R294" s="92"/>
      <c r="S294" s="92"/>
      <c r="T294" s="92"/>
      <c r="U294" s="92"/>
      <c r="V294" s="92"/>
      <c r="W294" s="92"/>
      <c r="X294" s="93"/>
      <c r="Y294" s="39"/>
      <c r="Z294" s="39"/>
      <c r="AA294" s="39"/>
      <c r="AB294" s="39"/>
      <c r="AC294" s="39"/>
      <c r="AD294" s="39"/>
      <c r="AE294" s="39"/>
      <c r="AT294" s="18" t="s">
        <v>151</v>
      </c>
      <c r="AU294" s="18" t="s">
        <v>87</v>
      </c>
    </row>
    <row r="295" spans="1:47" s="2" customFormat="1" ht="12">
      <c r="A295" s="39"/>
      <c r="B295" s="40"/>
      <c r="C295" s="41"/>
      <c r="D295" s="236" t="s">
        <v>153</v>
      </c>
      <c r="E295" s="41"/>
      <c r="F295" s="243" t="s">
        <v>910</v>
      </c>
      <c r="G295" s="41"/>
      <c r="H295" s="41"/>
      <c r="I295" s="238"/>
      <c r="J295" s="238"/>
      <c r="K295" s="41"/>
      <c r="L295" s="41"/>
      <c r="M295" s="45"/>
      <c r="N295" s="239"/>
      <c r="O295" s="240"/>
      <c r="P295" s="92"/>
      <c r="Q295" s="92"/>
      <c r="R295" s="92"/>
      <c r="S295" s="92"/>
      <c r="T295" s="92"/>
      <c r="U295" s="92"/>
      <c r="V295" s="92"/>
      <c r="W295" s="92"/>
      <c r="X295" s="93"/>
      <c r="Y295" s="39"/>
      <c r="Z295" s="39"/>
      <c r="AA295" s="39"/>
      <c r="AB295" s="39"/>
      <c r="AC295" s="39"/>
      <c r="AD295" s="39"/>
      <c r="AE295" s="39"/>
      <c r="AT295" s="18" t="s">
        <v>153</v>
      </c>
      <c r="AU295" s="18" t="s">
        <v>87</v>
      </c>
    </row>
    <row r="296" spans="1:51" s="14" customFormat="1" ht="12">
      <c r="A296" s="14"/>
      <c r="B296" s="269"/>
      <c r="C296" s="270"/>
      <c r="D296" s="236" t="s">
        <v>256</v>
      </c>
      <c r="E296" s="271" t="s">
        <v>1</v>
      </c>
      <c r="F296" s="272" t="s">
        <v>901</v>
      </c>
      <c r="G296" s="270"/>
      <c r="H296" s="271" t="s">
        <v>1</v>
      </c>
      <c r="I296" s="273"/>
      <c r="J296" s="273"/>
      <c r="K296" s="270"/>
      <c r="L296" s="270"/>
      <c r="M296" s="274"/>
      <c r="N296" s="275"/>
      <c r="O296" s="276"/>
      <c r="P296" s="276"/>
      <c r="Q296" s="276"/>
      <c r="R296" s="276"/>
      <c r="S296" s="276"/>
      <c r="T296" s="276"/>
      <c r="U296" s="276"/>
      <c r="V296" s="276"/>
      <c r="W296" s="276"/>
      <c r="X296" s="277"/>
      <c r="Y296" s="14"/>
      <c r="Z296" s="14"/>
      <c r="AA296" s="14"/>
      <c r="AB296" s="14"/>
      <c r="AC296" s="14"/>
      <c r="AD296" s="14"/>
      <c r="AE296" s="14"/>
      <c r="AT296" s="278" t="s">
        <v>256</v>
      </c>
      <c r="AU296" s="278" t="s">
        <v>87</v>
      </c>
      <c r="AV296" s="14" t="s">
        <v>85</v>
      </c>
      <c r="AW296" s="14" t="s">
        <v>5</v>
      </c>
      <c r="AX296" s="14" t="s">
        <v>77</v>
      </c>
      <c r="AY296" s="278" t="s">
        <v>138</v>
      </c>
    </row>
    <row r="297" spans="1:51" s="14" customFormat="1" ht="12">
      <c r="A297" s="14"/>
      <c r="B297" s="269"/>
      <c r="C297" s="270"/>
      <c r="D297" s="236" t="s">
        <v>256</v>
      </c>
      <c r="E297" s="271" t="s">
        <v>1</v>
      </c>
      <c r="F297" s="272" t="s">
        <v>807</v>
      </c>
      <c r="G297" s="270"/>
      <c r="H297" s="271" t="s">
        <v>1</v>
      </c>
      <c r="I297" s="273"/>
      <c r="J297" s="273"/>
      <c r="K297" s="270"/>
      <c r="L297" s="270"/>
      <c r="M297" s="274"/>
      <c r="N297" s="275"/>
      <c r="O297" s="276"/>
      <c r="P297" s="276"/>
      <c r="Q297" s="276"/>
      <c r="R297" s="276"/>
      <c r="S297" s="276"/>
      <c r="T297" s="276"/>
      <c r="U297" s="276"/>
      <c r="V297" s="276"/>
      <c r="W297" s="276"/>
      <c r="X297" s="277"/>
      <c r="Y297" s="14"/>
      <c r="Z297" s="14"/>
      <c r="AA297" s="14"/>
      <c r="AB297" s="14"/>
      <c r="AC297" s="14"/>
      <c r="AD297" s="14"/>
      <c r="AE297" s="14"/>
      <c r="AT297" s="278" t="s">
        <v>256</v>
      </c>
      <c r="AU297" s="278" t="s">
        <v>87</v>
      </c>
      <c r="AV297" s="14" t="s">
        <v>85</v>
      </c>
      <c r="AW297" s="14" t="s">
        <v>5</v>
      </c>
      <c r="AX297" s="14" t="s">
        <v>77</v>
      </c>
      <c r="AY297" s="278" t="s">
        <v>138</v>
      </c>
    </row>
    <row r="298" spans="1:51" s="14" customFormat="1" ht="12">
      <c r="A298" s="14"/>
      <c r="B298" s="269"/>
      <c r="C298" s="270"/>
      <c r="D298" s="236" t="s">
        <v>256</v>
      </c>
      <c r="E298" s="271" t="s">
        <v>1</v>
      </c>
      <c r="F298" s="272" t="s">
        <v>805</v>
      </c>
      <c r="G298" s="270"/>
      <c r="H298" s="271" t="s">
        <v>1</v>
      </c>
      <c r="I298" s="273"/>
      <c r="J298" s="273"/>
      <c r="K298" s="270"/>
      <c r="L298" s="270"/>
      <c r="M298" s="274"/>
      <c r="N298" s="275"/>
      <c r="O298" s="276"/>
      <c r="P298" s="276"/>
      <c r="Q298" s="276"/>
      <c r="R298" s="276"/>
      <c r="S298" s="276"/>
      <c r="T298" s="276"/>
      <c r="U298" s="276"/>
      <c r="V298" s="276"/>
      <c r="W298" s="276"/>
      <c r="X298" s="277"/>
      <c r="Y298" s="14"/>
      <c r="Z298" s="14"/>
      <c r="AA298" s="14"/>
      <c r="AB298" s="14"/>
      <c r="AC298" s="14"/>
      <c r="AD298" s="14"/>
      <c r="AE298" s="14"/>
      <c r="AT298" s="278" t="s">
        <v>256</v>
      </c>
      <c r="AU298" s="278" t="s">
        <v>87</v>
      </c>
      <c r="AV298" s="14" t="s">
        <v>85</v>
      </c>
      <c r="AW298" s="14" t="s">
        <v>5</v>
      </c>
      <c r="AX298" s="14" t="s">
        <v>77</v>
      </c>
      <c r="AY298" s="278" t="s">
        <v>138</v>
      </c>
    </row>
    <row r="299" spans="1:51" s="13" customFormat="1" ht="12">
      <c r="A299" s="13"/>
      <c r="B299" s="244"/>
      <c r="C299" s="245"/>
      <c r="D299" s="236" t="s">
        <v>256</v>
      </c>
      <c r="E299" s="246" t="s">
        <v>1</v>
      </c>
      <c r="F299" s="247" t="s">
        <v>911</v>
      </c>
      <c r="G299" s="245"/>
      <c r="H299" s="248">
        <v>4.158</v>
      </c>
      <c r="I299" s="249"/>
      <c r="J299" s="249"/>
      <c r="K299" s="245"/>
      <c r="L299" s="245"/>
      <c r="M299" s="250"/>
      <c r="N299" s="251"/>
      <c r="O299" s="252"/>
      <c r="P299" s="252"/>
      <c r="Q299" s="252"/>
      <c r="R299" s="252"/>
      <c r="S299" s="252"/>
      <c r="T299" s="252"/>
      <c r="U299" s="252"/>
      <c r="V299" s="252"/>
      <c r="W299" s="252"/>
      <c r="X299" s="253"/>
      <c r="Y299" s="13"/>
      <c r="Z299" s="13"/>
      <c r="AA299" s="13"/>
      <c r="AB299" s="13"/>
      <c r="AC299" s="13"/>
      <c r="AD299" s="13"/>
      <c r="AE299" s="13"/>
      <c r="AT299" s="254" t="s">
        <v>256</v>
      </c>
      <c r="AU299" s="254" t="s">
        <v>87</v>
      </c>
      <c r="AV299" s="13" t="s">
        <v>87</v>
      </c>
      <c r="AW299" s="13" t="s">
        <v>5</v>
      </c>
      <c r="AX299" s="13" t="s">
        <v>77</v>
      </c>
      <c r="AY299" s="254" t="s">
        <v>138</v>
      </c>
    </row>
    <row r="300" spans="1:51" s="14" customFormat="1" ht="12">
      <c r="A300" s="14"/>
      <c r="B300" s="269"/>
      <c r="C300" s="270"/>
      <c r="D300" s="236" t="s">
        <v>256</v>
      </c>
      <c r="E300" s="271" t="s">
        <v>1</v>
      </c>
      <c r="F300" s="272" t="s">
        <v>851</v>
      </c>
      <c r="G300" s="270"/>
      <c r="H300" s="271" t="s">
        <v>1</v>
      </c>
      <c r="I300" s="273"/>
      <c r="J300" s="273"/>
      <c r="K300" s="270"/>
      <c r="L300" s="270"/>
      <c r="M300" s="274"/>
      <c r="N300" s="275"/>
      <c r="O300" s="276"/>
      <c r="P300" s="276"/>
      <c r="Q300" s="276"/>
      <c r="R300" s="276"/>
      <c r="S300" s="276"/>
      <c r="T300" s="276"/>
      <c r="U300" s="276"/>
      <c r="V300" s="276"/>
      <c r="W300" s="276"/>
      <c r="X300" s="277"/>
      <c r="Y300" s="14"/>
      <c r="Z300" s="14"/>
      <c r="AA300" s="14"/>
      <c r="AB300" s="14"/>
      <c r="AC300" s="14"/>
      <c r="AD300" s="14"/>
      <c r="AE300" s="14"/>
      <c r="AT300" s="278" t="s">
        <v>256</v>
      </c>
      <c r="AU300" s="278" t="s">
        <v>87</v>
      </c>
      <c r="AV300" s="14" t="s">
        <v>85</v>
      </c>
      <c r="AW300" s="14" t="s">
        <v>5</v>
      </c>
      <c r="AX300" s="14" t="s">
        <v>77</v>
      </c>
      <c r="AY300" s="278" t="s">
        <v>138</v>
      </c>
    </row>
    <row r="301" spans="1:51" s="13" customFormat="1" ht="12">
      <c r="A301" s="13"/>
      <c r="B301" s="244"/>
      <c r="C301" s="245"/>
      <c r="D301" s="236" t="s">
        <v>256</v>
      </c>
      <c r="E301" s="246" t="s">
        <v>1</v>
      </c>
      <c r="F301" s="247" t="s">
        <v>912</v>
      </c>
      <c r="G301" s="245"/>
      <c r="H301" s="248">
        <v>5.32</v>
      </c>
      <c r="I301" s="249"/>
      <c r="J301" s="249"/>
      <c r="K301" s="245"/>
      <c r="L301" s="245"/>
      <c r="M301" s="250"/>
      <c r="N301" s="251"/>
      <c r="O301" s="252"/>
      <c r="P301" s="252"/>
      <c r="Q301" s="252"/>
      <c r="R301" s="252"/>
      <c r="S301" s="252"/>
      <c r="T301" s="252"/>
      <c r="U301" s="252"/>
      <c r="V301" s="252"/>
      <c r="W301" s="252"/>
      <c r="X301" s="253"/>
      <c r="Y301" s="13"/>
      <c r="Z301" s="13"/>
      <c r="AA301" s="13"/>
      <c r="AB301" s="13"/>
      <c r="AC301" s="13"/>
      <c r="AD301" s="13"/>
      <c r="AE301" s="13"/>
      <c r="AT301" s="254" t="s">
        <v>256</v>
      </c>
      <c r="AU301" s="254" t="s">
        <v>87</v>
      </c>
      <c r="AV301" s="13" t="s">
        <v>87</v>
      </c>
      <c r="AW301" s="13" t="s">
        <v>5</v>
      </c>
      <c r="AX301" s="13" t="s">
        <v>77</v>
      </c>
      <c r="AY301" s="254" t="s">
        <v>138</v>
      </c>
    </row>
    <row r="302" spans="1:51" s="14" customFormat="1" ht="12">
      <c r="A302" s="14"/>
      <c r="B302" s="269"/>
      <c r="C302" s="270"/>
      <c r="D302" s="236" t="s">
        <v>256</v>
      </c>
      <c r="E302" s="271" t="s">
        <v>1</v>
      </c>
      <c r="F302" s="272" t="s">
        <v>809</v>
      </c>
      <c r="G302" s="270"/>
      <c r="H302" s="271" t="s">
        <v>1</v>
      </c>
      <c r="I302" s="273"/>
      <c r="J302" s="273"/>
      <c r="K302" s="270"/>
      <c r="L302" s="270"/>
      <c r="M302" s="274"/>
      <c r="N302" s="275"/>
      <c r="O302" s="276"/>
      <c r="P302" s="276"/>
      <c r="Q302" s="276"/>
      <c r="R302" s="276"/>
      <c r="S302" s="276"/>
      <c r="T302" s="276"/>
      <c r="U302" s="276"/>
      <c r="V302" s="276"/>
      <c r="W302" s="276"/>
      <c r="X302" s="277"/>
      <c r="Y302" s="14"/>
      <c r="Z302" s="14"/>
      <c r="AA302" s="14"/>
      <c r="AB302" s="14"/>
      <c r="AC302" s="14"/>
      <c r="AD302" s="14"/>
      <c r="AE302" s="14"/>
      <c r="AT302" s="278" t="s">
        <v>256</v>
      </c>
      <c r="AU302" s="278" t="s">
        <v>87</v>
      </c>
      <c r="AV302" s="14" t="s">
        <v>85</v>
      </c>
      <c r="AW302" s="14" t="s">
        <v>5</v>
      </c>
      <c r="AX302" s="14" t="s">
        <v>77</v>
      </c>
      <c r="AY302" s="278" t="s">
        <v>138</v>
      </c>
    </row>
    <row r="303" spans="1:51" s="14" customFormat="1" ht="12">
      <c r="A303" s="14"/>
      <c r="B303" s="269"/>
      <c r="C303" s="270"/>
      <c r="D303" s="236" t="s">
        <v>256</v>
      </c>
      <c r="E303" s="271" t="s">
        <v>1</v>
      </c>
      <c r="F303" s="272" t="s">
        <v>805</v>
      </c>
      <c r="G303" s="270"/>
      <c r="H303" s="271" t="s">
        <v>1</v>
      </c>
      <c r="I303" s="273"/>
      <c r="J303" s="273"/>
      <c r="K303" s="270"/>
      <c r="L303" s="270"/>
      <c r="M303" s="274"/>
      <c r="N303" s="275"/>
      <c r="O303" s="276"/>
      <c r="P303" s="276"/>
      <c r="Q303" s="276"/>
      <c r="R303" s="276"/>
      <c r="S303" s="276"/>
      <c r="T303" s="276"/>
      <c r="U303" s="276"/>
      <c r="V303" s="276"/>
      <c r="W303" s="276"/>
      <c r="X303" s="277"/>
      <c r="Y303" s="14"/>
      <c r="Z303" s="14"/>
      <c r="AA303" s="14"/>
      <c r="AB303" s="14"/>
      <c r="AC303" s="14"/>
      <c r="AD303" s="14"/>
      <c r="AE303" s="14"/>
      <c r="AT303" s="278" t="s">
        <v>256</v>
      </c>
      <c r="AU303" s="278" t="s">
        <v>87</v>
      </c>
      <c r="AV303" s="14" t="s">
        <v>85</v>
      </c>
      <c r="AW303" s="14" t="s">
        <v>5</v>
      </c>
      <c r="AX303" s="14" t="s">
        <v>77</v>
      </c>
      <c r="AY303" s="278" t="s">
        <v>138</v>
      </c>
    </row>
    <row r="304" spans="1:51" s="13" customFormat="1" ht="12">
      <c r="A304" s="13"/>
      <c r="B304" s="244"/>
      <c r="C304" s="245"/>
      <c r="D304" s="236" t="s">
        <v>256</v>
      </c>
      <c r="E304" s="246" t="s">
        <v>1</v>
      </c>
      <c r="F304" s="247" t="s">
        <v>911</v>
      </c>
      <c r="G304" s="245"/>
      <c r="H304" s="248">
        <v>4.158</v>
      </c>
      <c r="I304" s="249"/>
      <c r="J304" s="249"/>
      <c r="K304" s="245"/>
      <c r="L304" s="245"/>
      <c r="M304" s="250"/>
      <c r="N304" s="251"/>
      <c r="O304" s="252"/>
      <c r="P304" s="252"/>
      <c r="Q304" s="252"/>
      <c r="R304" s="252"/>
      <c r="S304" s="252"/>
      <c r="T304" s="252"/>
      <c r="U304" s="252"/>
      <c r="V304" s="252"/>
      <c r="W304" s="252"/>
      <c r="X304" s="253"/>
      <c r="Y304" s="13"/>
      <c r="Z304" s="13"/>
      <c r="AA304" s="13"/>
      <c r="AB304" s="13"/>
      <c r="AC304" s="13"/>
      <c r="AD304" s="13"/>
      <c r="AE304" s="13"/>
      <c r="AT304" s="254" t="s">
        <v>256</v>
      </c>
      <c r="AU304" s="254" t="s">
        <v>87</v>
      </c>
      <c r="AV304" s="13" t="s">
        <v>87</v>
      </c>
      <c r="AW304" s="13" t="s">
        <v>5</v>
      </c>
      <c r="AX304" s="13" t="s">
        <v>77</v>
      </c>
      <c r="AY304" s="254" t="s">
        <v>138</v>
      </c>
    </row>
    <row r="305" spans="1:51" s="14" customFormat="1" ht="12">
      <c r="A305" s="14"/>
      <c r="B305" s="269"/>
      <c r="C305" s="270"/>
      <c r="D305" s="236" t="s">
        <v>256</v>
      </c>
      <c r="E305" s="271" t="s">
        <v>1</v>
      </c>
      <c r="F305" s="272" t="s">
        <v>851</v>
      </c>
      <c r="G305" s="270"/>
      <c r="H305" s="271" t="s">
        <v>1</v>
      </c>
      <c r="I305" s="273"/>
      <c r="J305" s="273"/>
      <c r="K305" s="270"/>
      <c r="L305" s="270"/>
      <c r="M305" s="274"/>
      <c r="N305" s="275"/>
      <c r="O305" s="276"/>
      <c r="P305" s="276"/>
      <c r="Q305" s="276"/>
      <c r="R305" s="276"/>
      <c r="S305" s="276"/>
      <c r="T305" s="276"/>
      <c r="U305" s="276"/>
      <c r="V305" s="276"/>
      <c r="W305" s="276"/>
      <c r="X305" s="277"/>
      <c r="Y305" s="14"/>
      <c r="Z305" s="14"/>
      <c r="AA305" s="14"/>
      <c r="AB305" s="14"/>
      <c r="AC305" s="14"/>
      <c r="AD305" s="14"/>
      <c r="AE305" s="14"/>
      <c r="AT305" s="278" t="s">
        <v>256</v>
      </c>
      <c r="AU305" s="278" t="s">
        <v>87</v>
      </c>
      <c r="AV305" s="14" t="s">
        <v>85</v>
      </c>
      <c r="AW305" s="14" t="s">
        <v>5</v>
      </c>
      <c r="AX305" s="14" t="s">
        <v>77</v>
      </c>
      <c r="AY305" s="278" t="s">
        <v>138</v>
      </c>
    </row>
    <row r="306" spans="1:51" s="13" customFormat="1" ht="12">
      <c r="A306" s="13"/>
      <c r="B306" s="244"/>
      <c r="C306" s="245"/>
      <c r="D306" s="236" t="s">
        <v>256</v>
      </c>
      <c r="E306" s="246" t="s">
        <v>1</v>
      </c>
      <c r="F306" s="247" t="s">
        <v>913</v>
      </c>
      <c r="G306" s="245"/>
      <c r="H306" s="248">
        <v>4.22</v>
      </c>
      <c r="I306" s="249"/>
      <c r="J306" s="249"/>
      <c r="K306" s="245"/>
      <c r="L306" s="245"/>
      <c r="M306" s="250"/>
      <c r="N306" s="251"/>
      <c r="O306" s="252"/>
      <c r="P306" s="252"/>
      <c r="Q306" s="252"/>
      <c r="R306" s="252"/>
      <c r="S306" s="252"/>
      <c r="T306" s="252"/>
      <c r="U306" s="252"/>
      <c r="V306" s="252"/>
      <c r="W306" s="252"/>
      <c r="X306" s="253"/>
      <c r="Y306" s="13"/>
      <c r="Z306" s="13"/>
      <c r="AA306" s="13"/>
      <c r="AB306" s="13"/>
      <c r="AC306" s="13"/>
      <c r="AD306" s="13"/>
      <c r="AE306" s="13"/>
      <c r="AT306" s="254" t="s">
        <v>256</v>
      </c>
      <c r="AU306" s="254" t="s">
        <v>87</v>
      </c>
      <c r="AV306" s="13" t="s">
        <v>87</v>
      </c>
      <c r="AW306" s="13" t="s">
        <v>5</v>
      </c>
      <c r="AX306" s="13" t="s">
        <v>77</v>
      </c>
      <c r="AY306" s="254" t="s">
        <v>138</v>
      </c>
    </row>
    <row r="307" spans="1:51" s="16" customFormat="1" ht="12">
      <c r="A307" s="16"/>
      <c r="B307" s="290"/>
      <c r="C307" s="291"/>
      <c r="D307" s="236" t="s">
        <v>256</v>
      </c>
      <c r="E307" s="292" t="s">
        <v>1</v>
      </c>
      <c r="F307" s="293" t="s">
        <v>872</v>
      </c>
      <c r="G307" s="291"/>
      <c r="H307" s="294">
        <v>17.856</v>
      </c>
      <c r="I307" s="295"/>
      <c r="J307" s="295"/>
      <c r="K307" s="291"/>
      <c r="L307" s="291"/>
      <c r="M307" s="296"/>
      <c r="N307" s="297"/>
      <c r="O307" s="298"/>
      <c r="P307" s="298"/>
      <c r="Q307" s="298"/>
      <c r="R307" s="298"/>
      <c r="S307" s="298"/>
      <c r="T307" s="298"/>
      <c r="U307" s="298"/>
      <c r="V307" s="298"/>
      <c r="W307" s="298"/>
      <c r="X307" s="299"/>
      <c r="Y307" s="16"/>
      <c r="Z307" s="16"/>
      <c r="AA307" s="16"/>
      <c r="AB307" s="16"/>
      <c r="AC307" s="16"/>
      <c r="AD307" s="16"/>
      <c r="AE307" s="16"/>
      <c r="AT307" s="300" t="s">
        <v>256</v>
      </c>
      <c r="AU307" s="300" t="s">
        <v>87</v>
      </c>
      <c r="AV307" s="16" t="s">
        <v>162</v>
      </c>
      <c r="AW307" s="16" t="s">
        <v>5</v>
      </c>
      <c r="AX307" s="16" t="s">
        <v>77</v>
      </c>
      <c r="AY307" s="300" t="s">
        <v>138</v>
      </c>
    </row>
    <row r="308" spans="1:51" s="14" customFormat="1" ht="12">
      <c r="A308" s="14"/>
      <c r="B308" s="269"/>
      <c r="C308" s="270"/>
      <c r="D308" s="236" t="s">
        <v>256</v>
      </c>
      <c r="E308" s="271" t="s">
        <v>1</v>
      </c>
      <c r="F308" s="272" t="s">
        <v>907</v>
      </c>
      <c r="G308" s="270"/>
      <c r="H308" s="271" t="s">
        <v>1</v>
      </c>
      <c r="I308" s="273"/>
      <c r="J308" s="273"/>
      <c r="K308" s="270"/>
      <c r="L308" s="270"/>
      <c r="M308" s="274"/>
      <c r="N308" s="275"/>
      <c r="O308" s="276"/>
      <c r="P308" s="276"/>
      <c r="Q308" s="276"/>
      <c r="R308" s="276"/>
      <c r="S308" s="276"/>
      <c r="T308" s="276"/>
      <c r="U308" s="276"/>
      <c r="V308" s="276"/>
      <c r="W308" s="276"/>
      <c r="X308" s="277"/>
      <c r="Y308" s="14"/>
      <c r="Z308" s="14"/>
      <c r="AA308" s="14"/>
      <c r="AB308" s="14"/>
      <c r="AC308" s="14"/>
      <c r="AD308" s="14"/>
      <c r="AE308" s="14"/>
      <c r="AT308" s="278" t="s">
        <v>256</v>
      </c>
      <c r="AU308" s="278" t="s">
        <v>87</v>
      </c>
      <c r="AV308" s="14" t="s">
        <v>85</v>
      </c>
      <c r="AW308" s="14" t="s">
        <v>5</v>
      </c>
      <c r="AX308" s="14" t="s">
        <v>77</v>
      </c>
      <c r="AY308" s="278" t="s">
        <v>138</v>
      </c>
    </row>
    <row r="309" spans="1:51" s="13" customFormat="1" ht="12">
      <c r="A309" s="13"/>
      <c r="B309" s="244"/>
      <c r="C309" s="245"/>
      <c r="D309" s="236" t="s">
        <v>256</v>
      </c>
      <c r="E309" s="246" t="s">
        <v>1</v>
      </c>
      <c r="F309" s="247" t="s">
        <v>914</v>
      </c>
      <c r="G309" s="245"/>
      <c r="H309" s="248">
        <v>1.25</v>
      </c>
      <c r="I309" s="249"/>
      <c r="J309" s="249"/>
      <c r="K309" s="245"/>
      <c r="L309" s="245"/>
      <c r="M309" s="250"/>
      <c r="N309" s="251"/>
      <c r="O309" s="252"/>
      <c r="P309" s="252"/>
      <c r="Q309" s="252"/>
      <c r="R309" s="252"/>
      <c r="S309" s="252"/>
      <c r="T309" s="252"/>
      <c r="U309" s="252"/>
      <c r="V309" s="252"/>
      <c r="W309" s="252"/>
      <c r="X309" s="253"/>
      <c r="Y309" s="13"/>
      <c r="Z309" s="13"/>
      <c r="AA309" s="13"/>
      <c r="AB309" s="13"/>
      <c r="AC309" s="13"/>
      <c r="AD309" s="13"/>
      <c r="AE309" s="13"/>
      <c r="AT309" s="254" t="s">
        <v>256</v>
      </c>
      <c r="AU309" s="254" t="s">
        <v>87</v>
      </c>
      <c r="AV309" s="13" t="s">
        <v>87</v>
      </c>
      <c r="AW309" s="13" t="s">
        <v>5</v>
      </c>
      <c r="AX309" s="13" t="s">
        <v>77</v>
      </c>
      <c r="AY309" s="254" t="s">
        <v>138</v>
      </c>
    </row>
    <row r="310" spans="1:51" s="15" customFormat="1" ht="12">
      <c r="A310" s="15"/>
      <c r="B310" s="279"/>
      <c r="C310" s="280"/>
      <c r="D310" s="236" t="s">
        <v>256</v>
      </c>
      <c r="E310" s="281" t="s">
        <v>1</v>
      </c>
      <c r="F310" s="282" t="s">
        <v>781</v>
      </c>
      <c r="G310" s="280"/>
      <c r="H310" s="283">
        <v>19.106</v>
      </c>
      <c r="I310" s="284"/>
      <c r="J310" s="284"/>
      <c r="K310" s="280"/>
      <c r="L310" s="280"/>
      <c r="M310" s="285"/>
      <c r="N310" s="286"/>
      <c r="O310" s="287"/>
      <c r="P310" s="287"/>
      <c r="Q310" s="287"/>
      <c r="R310" s="287"/>
      <c r="S310" s="287"/>
      <c r="T310" s="287"/>
      <c r="U310" s="287"/>
      <c r="V310" s="287"/>
      <c r="W310" s="287"/>
      <c r="X310" s="288"/>
      <c r="Y310" s="15"/>
      <c r="Z310" s="15"/>
      <c r="AA310" s="15"/>
      <c r="AB310" s="15"/>
      <c r="AC310" s="15"/>
      <c r="AD310" s="15"/>
      <c r="AE310" s="15"/>
      <c r="AT310" s="289" t="s">
        <v>256</v>
      </c>
      <c r="AU310" s="289" t="s">
        <v>87</v>
      </c>
      <c r="AV310" s="15" t="s">
        <v>145</v>
      </c>
      <c r="AW310" s="15" t="s">
        <v>5</v>
      </c>
      <c r="AX310" s="15" t="s">
        <v>85</v>
      </c>
      <c r="AY310" s="289" t="s">
        <v>138</v>
      </c>
    </row>
    <row r="311" spans="1:65" s="2" customFormat="1" ht="24.15" customHeight="1">
      <c r="A311" s="39"/>
      <c r="B311" s="40"/>
      <c r="C311" s="222" t="s">
        <v>258</v>
      </c>
      <c r="D311" s="222" t="s">
        <v>140</v>
      </c>
      <c r="E311" s="223" t="s">
        <v>915</v>
      </c>
      <c r="F311" s="224" t="s">
        <v>916</v>
      </c>
      <c r="G311" s="225" t="s">
        <v>143</v>
      </c>
      <c r="H311" s="226">
        <v>576.656</v>
      </c>
      <c r="I311" s="227"/>
      <c r="J311" s="227"/>
      <c r="K311" s="228">
        <f>ROUND(P311*H311,2)</f>
        <v>0</v>
      </c>
      <c r="L311" s="224" t="s">
        <v>144</v>
      </c>
      <c r="M311" s="45"/>
      <c r="N311" s="229" t="s">
        <v>1</v>
      </c>
      <c r="O311" s="230" t="s">
        <v>40</v>
      </c>
      <c r="P311" s="231">
        <f>I311+J311</f>
        <v>0</v>
      </c>
      <c r="Q311" s="231">
        <f>ROUND(I311*H311,2)</f>
        <v>0</v>
      </c>
      <c r="R311" s="231">
        <f>ROUND(J311*H311,2)</f>
        <v>0</v>
      </c>
      <c r="S311" s="92"/>
      <c r="T311" s="232">
        <f>S311*H311</f>
        <v>0</v>
      </c>
      <c r="U311" s="232">
        <v>0.00237</v>
      </c>
      <c r="V311" s="232">
        <f>U311*H311</f>
        <v>1.36667472</v>
      </c>
      <c r="W311" s="232">
        <v>0</v>
      </c>
      <c r="X311" s="233">
        <f>W311*H311</f>
        <v>0</v>
      </c>
      <c r="Y311" s="39"/>
      <c r="Z311" s="39"/>
      <c r="AA311" s="39"/>
      <c r="AB311" s="39"/>
      <c r="AC311" s="39"/>
      <c r="AD311" s="39"/>
      <c r="AE311" s="39"/>
      <c r="AR311" s="234" t="s">
        <v>145</v>
      </c>
      <c r="AT311" s="234" t="s">
        <v>140</v>
      </c>
      <c r="AU311" s="234" t="s">
        <v>87</v>
      </c>
      <c r="AY311" s="18" t="s">
        <v>138</v>
      </c>
      <c r="BE311" s="235">
        <f>IF(O311="základní",K311,0)</f>
        <v>0</v>
      </c>
      <c r="BF311" s="235">
        <f>IF(O311="snížená",K311,0)</f>
        <v>0</v>
      </c>
      <c r="BG311" s="235">
        <f>IF(O311="zákl. přenesená",K311,0)</f>
        <v>0</v>
      </c>
      <c r="BH311" s="235">
        <f>IF(O311="sníž. přenesená",K311,0)</f>
        <v>0</v>
      </c>
      <c r="BI311" s="235">
        <f>IF(O311="nulová",K311,0)</f>
        <v>0</v>
      </c>
      <c r="BJ311" s="18" t="s">
        <v>85</v>
      </c>
      <c r="BK311" s="235">
        <f>ROUND(P311*H311,2)</f>
        <v>0</v>
      </c>
      <c r="BL311" s="18" t="s">
        <v>145</v>
      </c>
      <c r="BM311" s="234" t="s">
        <v>917</v>
      </c>
    </row>
    <row r="312" spans="1:47" s="2" customFormat="1" ht="12">
      <c r="A312" s="39"/>
      <c r="B312" s="40"/>
      <c r="C312" s="41"/>
      <c r="D312" s="236" t="s">
        <v>147</v>
      </c>
      <c r="E312" s="41"/>
      <c r="F312" s="237" t="s">
        <v>918</v>
      </c>
      <c r="G312" s="41"/>
      <c r="H312" s="41"/>
      <c r="I312" s="238"/>
      <c r="J312" s="238"/>
      <c r="K312" s="41"/>
      <c r="L312" s="41"/>
      <c r="M312" s="45"/>
      <c r="N312" s="239"/>
      <c r="O312" s="240"/>
      <c r="P312" s="92"/>
      <c r="Q312" s="92"/>
      <c r="R312" s="92"/>
      <c r="S312" s="92"/>
      <c r="T312" s="92"/>
      <c r="U312" s="92"/>
      <c r="V312" s="92"/>
      <c r="W312" s="92"/>
      <c r="X312" s="93"/>
      <c r="Y312" s="39"/>
      <c r="Z312" s="39"/>
      <c r="AA312" s="39"/>
      <c r="AB312" s="39"/>
      <c r="AC312" s="39"/>
      <c r="AD312" s="39"/>
      <c r="AE312" s="39"/>
      <c r="AT312" s="18" t="s">
        <v>147</v>
      </c>
      <c r="AU312" s="18" t="s">
        <v>87</v>
      </c>
    </row>
    <row r="313" spans="1:47" s="2" customFormat="1" ht="12">
      <c r="A313" s="39"/>
      <c r="B313" s="40"/>
      <c r="C313" s="41"/>
      <c r="D313" s="241" t="s">
        <v>149</v>
      </c>
      <c r="E313" s="41"/>
      <c r="F313" s="242" t="s">
        <v>919</v>
      </c>
      <c r="G313" s="41"/>
      <c r="H313" s="41"/>
      <c r="I313" s="238"/>
      <c r="J313" s="238"/>
      <c r="K313" s="41"/>
      <c r="L313" s="41"/>
      <c r="M313" s="45"/>
      <c r="N313" s="239"/>
      <c r="O313" s="240"/>
      <c r="P313" s="92"/>
      <c r="Q313" s="92"/>
      <c r="R313" s="92"/>
      <c r="S313" s="92"/>
      <c r="T313" s="92"/>
      <c r="U313" s="92"/>
      <c r="V313" s="92"/>
      <c r="W313" s="92"/>
      <c r="X313" s="93"/>
      <c r="Y313" s="39"/>
      <c r="Z313" s="39"/>
      <c r="AA313" s="39"/>
      <c r="AB313" s="39"/>
      <c r="AC313" s="39"/>
      <c r="AD313" s="39"/>
      <c r="AE313" s="39"/>
      <c r="AT313" s="18" t="s">
        <v>149</v>
      </c>
      <c r="AU313" s="18" t="s">
        <v>87</v>
      </c>
    </row>
    <row r="314" spans="1:47" s="2" customFormat="1" ht="12">
      <c r="A314" s="39"/>
      <c r="B314" s="40"/>
      <c r="C314" s="41"/>
      <c r="D314" s="236" t="s">
        <v>151</v>
      </c>
      <c r="E314" s="41"/>
      <c r="F314" s="243" t="s">
        <v>920</v>
      </c>
      <c r="G314" s="41"/>
      <c r="H314" s="41"/>
      <c r="I314" s="238"/>
      <c r="J314" s="238"/>
      <c r="K314" s="41"/>
      <c r="L314" s="41"/>
      <c r="M314" s="45"/>
      <c r="N314" s="239"/>
      <c r="O314" s="240"/>
      <c r="P314" s="92"/>
      <c r="Q314" s="92"/>
      <c r="R314" s="92"/>
      <c r="S314" s="92"/>
      <c r="T314" s="92"/>
      <c r="U314" s="92"/>
      <c r="V314" s="92"/>
      <c r="W314" s="92"/>
      <c r="X314" s="93"/>
      <c r="Y314" s="39"/>
      <c r="Z314" s="39"/>
      <c r="AA314" s="39"/>
      <c r="AB314" s="39"/>
      <c r="AC314" s="39"/>
      <c r="AD314" s="39"/>
      <c r="AE314" s="39"/>
      <c r="AT314" s="18" t="s">
        <v>151</v>
      </c>
      <c r="AU314" s="18" t="s">
        <v>87</v>
      </c>
    </row>
    <row r="315" spans="1:47" s="2" customFormat="1" ht="12">
      <c r="A315" s="39"/>
      <c r="B315" s="40"/>
      <c r="C315" s="41"/>
      <c r="D315" s="236" t="s">
        <v>153</v>
      </c>
      <c r="E315" s="41"/>
      <c r="F315" s="243" t="s">
        <v>921</v>
      </c>
      <c r="G315" s="41"/>
      <c r="H315" s="41"/>
      <c r="I315" s="238"/>
      <c r="J315" s="238"/>
      <c r="K315" s="41"/>
      <c r="L315" s="41"/>
      <c r="M315" s="45"/>
      <c r="N315" s="239"/>
      <c r="O315" s="240"/>
      <c r="P315" s="92"/>
      <c r="Q315" s="92"/>
      <c r="R315" s="92"/>
      <c r="S315" s="92"/>
      <c r="T315" s="92"/>
      <c r="U315" s="92"/>
      <c r="V315" s="92"/>
      <c r="W315" s="92"/>
      <c r="X315" s="93"/>
      <c r="Y315" s="39"/>
      <c r="Z315" s="39"/>
      <c r="AA315" s="39"/>
      <c r="AB315" s="39"/>
      <c r="AC315" s="39"/>
      <c r="AD315" s="39"/>
      <c r="AE315" s="39"/>
      <c r="AT315" s="18" t="s">
        <v>153</v>
      </c>
      <c r="AU315" s="18" t="s">
        <v>87</v>
      </c>
    </row>
    <row r="316" spans="1:51" s="14" customFormat="1" ht="12">
      <c r="A316" s="14"/>
      <c r="B316" s="269"/>
      <c r="C316" s="270"/>
      <c r="D316" s="236" t="s">
        <v>256</v>
      </c>
      <c r="E316" s="271" t="s">
        <v>1</v>
      </c>
      <c r="F316" s="272" t="s">
        <v>901</v>
      </c>
      <c r="G316" s="270"/>
      <c r="H316" s="271" t="s">
        <v>1</v>
      </c>
      <c r="I316" s="273"/>
      <c r="J316" s="273"/>
      <c r="K316" s="270"/>
      <c r="L316" s="270"/>
      <c r="M316" s="274"/>
      <c r="N316" s="275"/>
      <c r="O316" s="276"/>
      <c r="P316" s="276"/>
      <c r="Q316" s="276"/>
      <c r="R316" s="276"/>
      <c r="S316" s="276"/>
      <c r="T316" s="276"/>
      <c r="U316" s="276"/>
      <c r="V316" s="276"/>
      <c r="W316" s="276"/>
      <c r="X316" s="277"/>
      <c r="Y316" s="14"/>
      <c r="Z316" s="14"/>
      <c r="AA316" s="14"/>
      <c r="AB316" s="14"/>
      <c r="AC316" s="14"/>
      <c r="AD316" s="14"/>
      <c r="AE316" s="14"/>
      <c r="AT316" s="278" t="s">
        <v>256</v>
      </c>
      <c r="AU316" s="278" t="s">
        <v>87</v>
      </c>
      <c r="AV316" s="14" t="s">
        <v>85</v>
      </c>
      <c r="AW316" s="14" t="s">
        <v>5</v>
      </c>
      <c r="AX316" s="14" t="s">
        <v>77</v>
      </c>
      <c r="AY316" s="278" t="s">
        <v>138</v>
      </c>
    </row>
    <row r="317" spans="1:51" s="14" customFormat="1" ht="12">
      <c r="A317" s="14"/>
      <c r="B317" s="269"/>
      <c r="C317" s="270"/>
      <c r="D317" s="236" t="s">
        <v>256</v>
      </c>
      <c r="E317" s="271" t="s">
        <v>1</v>
      </c>
      <c r="F317" s="272" t="s">
        <v>777</v>
      </c>
      <c r="G317" s="270"/>
      <c r="H317" s="271" t="s">
        <v>1</v>
      </c>
      <c r="I317" s="273"/>
      <c r="J317" s="273"/>
      <c r="K317" s="270"/>
      <c r="L317" s="270"/>
      <c r="M317" s="274"/>
      <c r="N317" s="275"/>
      <c r="O317" s="276"/>
      <c r="P317" s="276"/>
      <c r="Q317" s="276"/>
      <c r="R317" s="276"/>
      <c r="S317" s="276"/>
      <c r="T317" s="276"/>
      <c r="U317" s="276"/>
      <c r="V317" s="276"/>
      <c r="W317" s="276"/>
      <c r="X317" s="277"/>
      <c r="Y317" s="14"/>
      <c r="Z317" s="14"/>
      <c r="AA317" s="14"/>
      <c r="AB317" s="14"/>
      <c r="AC317" s="14"/>
      <c r="AD317" s="14"/>
      <c r="AE317" s="14"/>
      <c r="AT317" s="278" t="s">
        <v>256</v>
      </c>
      <c r="AU317" s="278" t="s">
        <v>87</v>
      </c>
      <c r="AV317" s="14" t="s">
        <v>85</v>
      </c>
      <c r="AW317" s="14" t="s">
        <v>5</v>
      </c>
      <c r="AX317" s="14" t="s">
        <v>77</v>
      </c>
      <c r="AY317" s="278" t="s">
        <v>138</v>
      </c>
    </row>
    <row r="318" spans="1:51" s="14" customFormat="1" ht="12">
      <c r="A318" s="14"/>
      <c r="B318" s="269"/>
      <c r="C318" s="270"/>
      <c r="D318" s="236" t="s">
        <v>256</v>
      </c>
      <c r="E318" s="271" t="s">
        <v>1</v>
      </c>
      <c r="F318" s="272" t="s">
        <v>805</v>
      </c>
      <c r="G318" s="270"/>
      <c r="H318" s="271" t="s">
        <v>1</v>
      </c>
      <c r="I318" s="273"/>
      <c r="J318" s="273"/>
      <c r="K318" s="270"/>
      <c r="L318" s="270"/>
      <c r="M318" s="274"/>
      <c r="N318" s="275"/>
      <c r="O318" s="276"/>
      <c r="P318" s="276"/>
      <c r="Q318" s="276"/>
      <c r="R318" s="276"/>
      <c r="S318" s="276"/>
      <c r="T318" s="276"/>
      <c r="U318" s="276"/>
      <c r="V318" s="276"/>
      <c r="W318" s="276"/>
      <c r="X318" s="277"/>
      <c r="Y318" s="14"/>
      <c r="Z318" s="14"/>
      <c r="AA318" s="14"/>
      <c r="AB318" s="14"/>
      <c r="AC318" s="14"/>
      <c r="AD318" s="14"/>
      <c r="AE318" s="14"/>
      <c r="AT318" s="278" t="s">
        <v>256</v>
      </c>
      <c r="AU318" s="278" t="s">
        <v>87</v>
      </c>
      <c r="AV318" s="14" t="s">
        <v>85</v>
      </c>
      <c r="AW318" s="14" t="s">
        <v>5</v>
      </c>
      <c r="AX318" s="14" t="s">
        <v>77</v>
      </c>
      <c r="AY318" s="278" t="s">
        <v>138</v>
      </c>
    </row>
    <row r="319" spans="1:51" s="13" customFormat="1" ht="12">
      <c r="A319" s="13"/>
      <c r="B319" s="244"/>
      <c r="C319" s="245"/>
      <c r="D319" s="236" t="s">
        <v>256</v>
      </c>
      <c r="E319" s="246" t="s">
        <v>1</v>
      </c>
      <c r="F319" s="247" t="s">
        <v>922</v>
      </c>
      <c r="G319" s="245"/>
      <c r="H319" s="248">
        <v>63.84</v>
      </c>
      <c r="I319" s="249"/>
      <c r="J319" s="249"/>
      <c r="K319" s="245"/>
      <c r="L319" s="245"/>
      <c r="M319" s="250"/>
      <c r="N319" s="251"/>
      <c r="O319" s="252"/>
      <c r="P319" s="252"/>
      <c r="Q319" s="252"/>
      <c r="R319" s="252"/>
      <c r="S319" s="252"/>
      <c r="T319" s="252"/>
      <c r="U319" s="252"/>
      <c r="V319" s="252"/>
      <c r="W319" s="252"/>
      <c r="X319" s="253"/>
      <c r="Y319" s="13"/>
      <c r="Z319" s="13"/>
      <c r="AA319" s="13"/>
      <c r="AB319" s="13"/>
      <c r="AC319" s="13"/>
      <c r="AD319" s="13"/>
      <c r="AE319" s="13"/>
      <c r="AT319" s="254" t="s">
        <v>256</v>
      </c>
      <c r="AU319" s="254" t="s">
        <v>87</v>
      </c>
      <c r="AV319" s="13" t="s">
        <v>87</v>
      </c>
      <c r="AW319" s="13" t="s">
        <v>5</v>
      </c>
      <c r="AX319" s="13" t="s">
        <v>77</v>
      </c>
      <c r="AY319" s="254" t="s">
        <v>138</v>
      </c>
    </row>
    <row r="320" spans="1:51" s="13" customFormat="1" ht="12">
      <c r="A320" s="13"/>
      <c r="B320" s="244"/>
      <c r="C320" s="245"/>
      <c r="D320" s="236" t="s">
        <v>256</v>
      </c>
      <c r="E320" s="246" t="s">
        <v>1</v>
      </c>
      <c r="F320" s="247" t="s">
        <v>923</v>
      </c>
      <c r="G320" s="245"/>
      <c r="H320" s="248">
        <v>7.2</v>
      </c>
      <c r="I320" s="249"/>
      <c r="J320" s="249"/>
      <c r="K320" s="245"/>
      <c r="L320" s="245"/>
      <c r="M320" s="250"/>
      <c r="N320" s="251"/>
      <c r="O320" s="252"/>
      <c r="P320" s="252"/>
      <c r="Q320" s="252"/>
      <c r="R320" s="252"/>
      <c r="S320" s="252"/>
      <c r="T320" s="252"/>
      <c r="U320" s="252"/>
      <c r="V320" s="252"/>
      <c r="W320" s="252"/>
      <c r="X320" s="253"/>
      <c r="Y320" s="13"/>
      <c r="Z320" s="13"/>
      <c r="AA320" s="13"/>
      <c r="AB320" s="13"/>
      <c r="AC320" s="13"/>
      <c r="AD320" s="13"/>
      <c r="AE320" s="13"/>
      <c r="AT320" s="254" t="s">
        <v>256</v>
      </c>
      <c r="AU320" s="254" t="s">
        <v>87</v>
      </c>
      <c r="AV320" s="13" t="s">
        <v>87</v>
      </c>
      <c r="AW320" s="13" t="s">
        <v>5</v>
      </c>
      <c r="AX320" s="13" t="s">
        <v>77</v>
      </c>
      <c r="AY320" s="254" t="s">
        <v>138</v>
      </c>
    </row>
    <row r="321" spans="1:51" s="14" customFormat="1" ht="12">
      <c r="A321" s="14"/>
      <c r="B321" s="269"/>
      <c r="C321" s="270"/>
      <c r="D321" s="236" t="s">
        <v>256</v>
      </c>
      <c r="E321" s="271" t="s">
        <v>1</v>
      </c>
      <c r="F321" s="272" t="s">
        <v>851</v>
      </c>
      <c r="G321" s="270"/>
      <c r="H321" s="271" t="s">
        <v>1</v>
      </c>
      <c r="I321" s="273"/>
      <c r="J321" s="273"/>
      <c r="K321" s="270"/>
      <c r="L321" s="270"/>
      <c r="M321" s="274"/>
      <c r="N321" s="275"/>
      <c r="O321" s="276"/>
      <c r="P321" s="276"/>
      <c r="Q321" s="276"/>
      <c r="R321" s="276"/>
      <c r="S321" s="276"/>
      <c r="T321" s="276"/>
      <c r="U321" s="276"/>
      <c r="V321" s="276"/>
      <c r="W321" s="276"/>
      <c r="X321" s="277"/>
      <c r="Y321" s="14"/>
      <c r="Z321" s="14"/>
      <c r="AA321" s="14"/>
      <c r="AB321" s="14"/>
      <c r="AC321" s="14"/>
      <c r="AD321" s="14"/>
      <c r="AE321" s="14"/>
      <c r="AT321" s="278" t="s">
        <v>256</v>
      </c>
      <c r="AU321" s="278" t="s">
        <v>87</v>
      </c>
      <c r="AV321" s="14" t="s">
        <v>85</v>
      </c>
      <c r="AW321" s="14" t="s">
        <v>5</v>
      </c>
      <c r="AX321" s="14" t="s">
        <v>77</v>
      </c>
      <c r="AY321" s="278" t="s">
        <v>138</v>
      </c>
    </row>
    <row r="322" spans="1:51" s="13" customFormat="1" ht="12">
      <c r="A322" s="13"/>
      <c r="B322" s="244"/>
      <c r="C322" s="245"/>
      <c r="D322" s="236" t="s">
        <v>256</v>
      </c>
      <c r="E322" s="246" t="s">
        <v>1</v>
      </c>
      <c r="F322" s="247" t="s">
        <v>924</v>
      </c>
      <c r="G322" s="245"/>
      <c r="H322" s="248">
        <v>300</v>
      </c>
      <c r="I322" s="249"/>
      <c r="J322" s="249"/>
      <c r="K322" s="245"/>
      <c r="L322" s="245"/>
      <c r="M322" s="250"/>
      <c r="N322" s="251"/>
      <c r="O322" s="252"/>
      <c r="P322" s="252"/>
      <c r="Q322" s="252"/>
      <c r="R322" s="252"/>
      <c r="S322" s="252"/>
      <c r="T322" s="252"/>
      <c r="U322" s="252"/>
      <c r="V322" s="252"/>
      <c r="W322" s="252"/>
      <c r="X322" s="253"/>
      <c r="Y322" s="13"/>
      <c r="Z322" s="13"/>
      <c r="AA322" s="13"/>
      <c r="AB322" s="13"/>
      <c r="AC322" s="13"/>
      <c r="AD322" s="13"/>
      <c r="AE322" s="13"/>
      <c r="AT322" s="254" t="s">
        <v>256</v>
      </c>
      <c r="AU322" s="254" t="s">
        <v>87</v>
      </c>
      <c r="AV322" s="13" t="s">
        <v>87</v>
      </c>
      <c r="AW322" s="13" t="s">
        <v>5</v>
      </c>
      <c r="AX322" s="13" t="s">
        <v>77</v>
      </c>
      <c r="AY322" s="254" t="s">
        <v>138</v>
      </c>
    </row>
    <row r="323" spans="1:51" s="13" customFormat="1" ht="12">
      <c r="A323" s="13"/>
      <c r="B323" s="244"/>
      <c r="C323" s="245"/>
      <c r="D323" s="236" t="s">
        <v>256</v>
      </c>
      <c r="E323" s="246" t="s">
        <v>1</v>
      </c>
      <c r="F323" s="247" t="s">
        <v>925</v>
      </c>
      <c r="G323" s="245"/>
      <c r="H323" s="248">
        <v>20</v>
      </c>
      <c r="I323" s="249"/>
      <c r="J323" s="249"/>
      <c r="K323" s="245"/>
      <c r="L323" s="245"/>
      <c r="M323" s="250"/>
      <c r="N323" s="251"/>
      <c r="O323" s="252"/>
      <c r="P323" s="252"/>
      <c r="Q323" s="252"/>
      <c r="R323" s="252"/>
      <c r="S323" s="252"/>
      <c r="T323" s="252"/>
      <c r="U323" s="252"/>
      <c r="V323" s="252"/>
      <c r="W323" s="252"/>
      <c r="X323" s="253"/>
      <c r="Y323" s="13"/>
      <c r="Z323" s="13"/>
      <c r="AA323" s="13"/>
      <c r="AB323" s="13"/>
      <c r="AC323" s="13"/>
      <c r="AD323" s="13"/>
      <c r="AE323" s="13"/>
      <c r="AT323" s="254" t="s">
        <v>256</v>
      </c>
      <c r="AU323" s="254" t="s">
        <v>87</v>
      </c>
      <c r="AV323" s="13" t="s">
        <v>87</v>
      </c>
      <c r="AW323" s="13" t="s">
        <v>5</v>
      </c>
      <c r="AX323" s="13" t="s">
        <v>77</v>
      </c>
      <c r="AY323" s="254" t="s">
        <v>138</v>
      </c>
    </row>
    <row r="324" spans="1:51" s="13" customFormat="1" ht="12">
      <c r="A324" s="13"/>
      <c r="B324" s="244"/>
      <c r="C324" s="245"/>
      <c r="D324" s="236" t="s">
        <v>256</v>
      </c>
      <c r="E324" s="246" t="s">
        <v>1</v>
      </c>
      <c r="F324" s="247" t="s">
        <v>926</v>
      </c>
      <c r="G324" s="245"/>
      <c r="H324" s="248">
        <v>8.16</v>
      </c>
      <c r="I324" s="249"/>
      <c r="J324" s="249"/>
      <c r="K324" s="245"/>
      <c r="L324" s="245"/>
      <c r="M324" s="250"/>
      <c r="N324" s="251"/>
      <c r="O324" s="252"/>
      <c r="P324" s="252"/>
      <c r="Q324" s="252"/>
      <c r="R324" s="252"/>
      <c r="S324" s="252"/>
      <c r="T324" s="252"/>
      <c r="U324" s="252"/>
      <c r="V324" s="252"/>
      <c r="W324" s="252"/>
      <c r="X324" s="253"/>
      <c r="Y324" s="13"/>
      <c r="Z324" s="13"/>
      <c r="AA324" s="13"/>
      <c r="AB324" s="13"/>
      <c r="AC324" s="13"/>
      <c r="AD324" s="13"/>
      <c r="AE324" s="13"/>
      <c r="AT324" s="254" t="s">
        <v>256</v>
      </c>
      <c r="AU324" s="254" t="s">
        <v>87</v>
      </c>
      <c r="AV324" s="13" t="s">
        <v>87</v>
      </c>
      <c r="AW324" s="13" t="s">
        <v>5</v>
      </c>
      <c r="AX324" s="13" t="s">
        <v>77</v>
      </c>
      <c r="AY324" s="254" t="s">
        <v>138</v>
      </c>
    </row>
    <row r="325" spans="1:51" s="14" customFormat="1" ht="12">
      <c r="A325" s="14"/>
      <c r="B325" s="269"/>
      <c r="C325" s="270"/>
      <c r="D325" s="236" t="s">
        <v>256</v>
      </c>
      <c r="E325" s="271" t="s">
        <v>1</v>
      </c>
      <c r="F325" s="272" t="s">
        <v>905</v>
      </c>
      <c r="G325" s="270"/>
      <c r="H325" s="271" t="s">
        <v>1</v>
      </c>
      <c r="I325" s="273"/>
      <c r="J325" s="273"/>
      <c r="K325" s="270"/>
      <c r="L325" s="270"/>
      <c r="M325" s="274"/>
      <c r="N325" s="275"/>
      <c r="O325" s="276"/>
      <c r="P325" s="276"/>
      <c r="Q325" s="276"/>
      <c r="R325" s="276"/>
      <c r="S325" s="276"/>
      <c r="T325" s="276"/>
      <c r="U325" s="276"/>
      <c r="V325" s="276"/>
      <c r="W325" s="276"/>
      <c r="X325" s="277"/>
      <c r="Y325" s="14"/>
      <c r="Z325" s="14"/>
      <c r="AA325" s="14"/>
      <c r="AB325" s="14"/>
      <c r="AC325" s="14"/>
      <c r="AD325" s="14"/>
      <c r="AE325" s="14"/>
      <c r="AT325" s="278" t="s">
        <v>256</v>
      </c>
      <c r="AU325" s="278" t="s">
        <v>87</v>
      </c>
      <c r="AV325" s="14" t="s">
        <v>85</v>
      </c>
      <c r="AW325" s="14" t="s">
        <v>5</v>
      </c>
      <c r="AX325" s="14" t="s">
        <v>77</v>
      </c>
      <c r="AY325" s="278" t="s">
        <v>138</v>
      </c>
    </row>
    <row r="326" spans="1:51" s="13" customFormat="1" ht="12">
      <c r="A326" s="13"/>
      <c r="B326" s="244"/>
      <c r="C326" s="245"/>
      <c r="D326" s="236" t="s">
        <v>256</v>
      </c>
      <c r="E326" s="246" t="s">
        <v>1</v>
      </c>
      <c r="F326" s="247" t="s">
        <v>927</v>
      </c>
      <c r="G326" s="245"/>
      <c r="H326" s="248">
        <v>57.456</v>
      </c>
      <c r="I326" s="249"/>
      <c r="J326" s="249"/>
      <c r="K326" s="245"/>
      <c r="L326" s="245"/>
      <c r="M326" s="250"/>
      <c r="N326" s="251"/>
      <c r="O326" s="252"/>
      <c r="P326" s="252"/>
      <c r="Q326" s="252"/>
      <c r="R326" s="252"/>
      <c r="S326" s="252"/>
      <c r="T326" s="252"/>
      <c r="U326" s="252"/>
      <c r="V326" s="252"/>
      <c r="W326" s="252"/>
      <c r="X326" s="253"/>
      <c r="Y326" s="13"/>
      <c r="Z326" s="13"/>
      <c r="AA326" s="13"/>
      <c r="AB326" s="13"/>
      <c r="AC326" s="13"/>
      <c r="AD326" s="13"/>
      <c r="AE326" s="13"/>
      <c r="AT326" s="254" t="s">
        <v>256</v>
      </c>
      <c r="AU326" s="254" t="s">
        <v>87</v>
      </c>
      <c r="AV326" s="13" t="s">
        <v>87</v>
      </c>
      <c r="AW326" s="13" t="s">
        <v>5</v>
      </c>
      <c r="AX326" s="13" t="s">
        <v>77</v>
      </c>
      <c r="AY326" s="254" t="s">
        <v>138</v>
      </c>
    </row>
    <row r="327" spans="1:51" s="16" customFormat="1" ht="12">
      <c r="A327" s="16"/>
      <c r="B327" s="290"/>
      <c r="C327" s="291"/>
      <c r="D327" s="236" t="s">
        <v>256</v>
      </c>
      <c r="E327" s="292" t="s">
        <v>1</v>
      </c>
      <c r="F327" s="293" t="s">
        <v>872</v>
      </c>
      <c r="G327" s="291"/>
      <c r="H327" s="294">
        <v>456.65600000000006</v>
      </c>
      <c r="I327" s="295"/>
      <c r="J327" s="295"/>
      <c r="K327" s="291"/>
      <c r="L327" s="291"/>
      <c r="M327" s="296"/>
      <c r="N327" s="297"/>
      <c r="O327" s="298"/>
      <c r="P327" s="298"/>
      <c r="Q327" s="298"/>
      <c r="R327" s="298"/>
      <c r="S327" s="298"/>
      <c r="T327" s="298"/>
      <c r="U327" s="298"/>
      <c r="V327" s="298"/>
      <c r="W327" s="298"/>
      <c r="X327" s="299"/>
      <c r="Y327" s="16"/>
      <c r="Z327" s="16"/>
      <c r="AA327" s="16"/>
      <c r="AB327" s="16"/>
      <c r="AC327" s="16"/>
      <c r="AD327" s="16"/>
      <c r="AE327" s="16"/>
      <c r="AT327" s="300" t="s">
        <v>256</v>
      </c>
      <c r="AU327" s="300" t="s">
        <v>87</v>
      </c>
      <c r="AV327" s="16" t="s">
        <v>162</v>
      </c>
      <c r="AW327" s="16" t="s">
        <v>5</v>
      </c>
      <c r="AX327" s="16" t="s">
        <v>77</v>
      </c>
      <c r="AY327" s="300" t="s">
        <v>138</v>
      </c>
    </row>
    <row r="328" spans="1:51" s="14" customFormat="1" ht="12">
      <c r="A328" s="14"/>
      <c r="B328" s="269"/>
      <c r="C328" s="270"/>
      <c r="D328" s="236" t="s">
        <v>256</v>
      </c>
      <c r="E328" s="271" t="s">
        <v>1</v>
      </c>
      <c r="F328" s="272" t="s">
        <v>807</v>
      </c>
      <c r="G328" s="270"/>
      <c r="H328" s="271" t="s">
        <v>1</v>
      </c>
      <c r="I328" s="273"/>
      <c r="J328" s="273"/>
      <c r="K328" s="270"/>
      <c r="L328" s="270"/>
      <c r="M328" s="274"/>
      <c r="N328" s="275"/>
      <c r="O328" s="276"/>
      <c r="P328" s="276"/>
      <c r="Q328" s="276"/>
      <c r="R328" s="276"/>
      <c r="S328" s="276"/>
      <c r="T328" s="276"/>
      <c r="U328" s="276"/>
      <c r="V328" s="276"/>
      <c r="W328" s="276"/>
      <c r="X328" s="277"/>
      <c r="Y328" s="14"/>
      <c r="Z328" s="14"/>
      <c r="AA328" s="14"/>
      <c r="AB328" s="14"/>
      <c r="AC328" s="14"/>
      <c r="AD328" s="14"/>
      <c r="AE328" s="14"/>
      <c r="AT328" s="278" t="s">
        <v>256</v>
      </c>
      <c r="AU328" s="278" t="s">
        <v>87</v>
      </c>
      <c r="AV328" s="14" t="s">
        <v>85</v>
      </c>
      <c r="AW328" s="14" t="s">
        <v>5</v>
      </c>
      <c r="AX328" s="14" t="s">
        <v>77</v>
      </c>
      <c r="AY328" s="278" t="s">
        <v>138</v>
      </c>
    </row>
    <row r="329" spans="1:51" s="14" customFormat="1" ht="12">
      <c r="A329" s="14"/>
      <c r="B329" s="269"/>
      <c r="C329" s="270"/>
      <c r="D329" s="236" t="s">
        <v>256</v>
      </c>
      <c r="E329" s="271" t="s">
        <v>1</v>
      </c>
      <c r="F329" s="272" t="s">
        <v>805</v>
      </c>
      <c r="G329" s="270"/>
      <c r="H329" s="271" t="s">
        <v>1</v>
      </c>
      <c r="I329" s="273"/>
      <c r="J329" s="273"/>
      <c r="K329" s="270"/>
      <c r="L329" s="270"/>
      <c r="M329" s="274"/>
      <c r="N329" s="275"/>
      <c r="O329" s="276"/>
      <c r="P329" s="276"/>
      <c r="Q329" s="276"/>
      <c r="R329" s="276"/>
      <c r="S329" s="276"/>
      <c r="T329" s="276"/>
      <c r="U329" s="276"/>
      <c r="V329" s="276"/>
      <c r="W329" s="276"/>
      <c r="X329" s="277"/>
      <c r="Y329" s="14"/>
      <c r="Z329" s="14"/>
      <c r="AA329" s="14"/>
      <c r="AB329" s="14"/>
      <c r="AC329" s="14"/>
      <c r="AD329" s="14"/>
      <c r="AE329" s="14"/>
      <c r="AT329" s="278" t="s">
        <v>256</v>
      </c>
      <c r="AU329" s="278" t="s">
        <v>87</v>
      </c>
      <c r="AV329" s="14" t="s">
        <v>85</v>
      </c>
      <c r="AW329" s="14" t="s">
        <v>5</v>
      </c>
      <c r="AX329" s="14" t="s">
        <v>77</v>
      </c>
      <c r="AY329" s="278" t="s">
        <v>138</v>
      </c>
    </row>
    <row r="330" spans="1:51" s="13" customFormat="1" ht="12">
      <c r="A330" s="13"/>
      <c r="B330" s="244"/>
      <c r="C330" s="245"/>
      <c r="D330" s="236" t="s">
        <v>256</v>
      </c>
      <c r="E330" s="246" t="s">
        <v>1</v>
      </c>
      <c r="F330" s="247" t="s">
        <v>928</v>
      </c>
      <c r="G330" s="245"/>
      <c r="H330" s="248">
        <v>7.56</v>
      </c>
      <c r="I330" s="249"/>
      <c r="J330" s="249"/>
      <c r="K330" s="245"/>
      <c r="L330" s="245"/>
      <c r="M330" s="250"/>
      <c r="N330" s="251"/>
      <c r="O330" s="252"/>
      <c r="P330" s="252"/>
      <c r="Q330" s="252"/>
      <c r="R330" s="252"/>
      <c r="S330" s="252"/>
      <c r="T330" s="252"/>
      <c r="U330" s="252"/>
      <c r="V330" s="252"/>
      <c r="W330" s="252"/>
      <c r="X330" s="253"/>
      <c r="Y330" s="13"/>
      <c r="Z330" s="13"/>
      <c r="AA330" s="13"/>
      <c r="AB330" s="13"/>
      <c r="AC330" s="13"/>
      <c r="AD330" s="13"/>
      <c r="AE330" s="13"/>
      <c r="AT330" s="254" t="s">
        <v>256</v>
      </c>
      <c r="AU330" s="254" t="s">
        <v>87</v>
      </c>
      <c r="AV330" s="13" t="s">
        <v>87</v>
      </c>
      <c r="AW330" s="13" t="s">
        <v>5</v>
      </c>
      <c r="AX330" s="13" t="s">
        <v>77</v>
      </c>
      <c r="AY330" s="254" t="s">
        <v>138</v>
      </c>
    </row>
    <row r="331" spans="1:51" s="13" customFormat="1" ht="12">
      <c r="A331" s="13"/>
      <c r="B331" s="244"/>
      <c r="C331" s="245"/>
      <c r="D331" s="236" t="s">
        <v>256</v>
      </c>
      <c r="E331" s="246" t="s">
        <v>1</v>
      </c>
      <c r="F331" s="247" t="s">
        <v>929</v>
      </c>
      <c r="G331" s="245"/>
      <c r="H331" s="248">
        <v>3.3</v>
      </c>
      <c r="I331" s="249"/>
      <c r="J331" s="249"/>
      <c r="K331" s="245"/>
      <c r="L331" s="245"/>
      <c r="M331" s="250"/>
      <c r="N331" s="251"/>
      <c r="O331" s="252"/>
      <c r="P331" s="252"/>
      <c r="Q331" s="252"/>
      <c r="R331" s="252"/>
      <c r="S331" s="252"/>
      <c r="T331" s="252"/>
      <c r="U331" s="252"/>
      <c r="V331" s="252"/>
      <c r="W331" s="252"/>
      <c r="X331" s="253"/>
      <c r="Y331" s="13"/>
      <c r="Z331" s="13"/>
      <c r="AA331" s="13"/>
      <c r="AB331" s="13"/>
      <c r="AC331" s="13"/>
      <c r="AD331" s="13"/>
      <c r="AE331" s="13"/>
      <c r="AT331" s="254" t="s">
        <v>256</v>
      </c>
      <c r="AU331" s="254" t="s">
        <v>87</v>
      </c>
      <c r="AV331" s="13" t="s">
        <v>87</v>
      </c>
      <c r="AW331" s="13" t="s">
        <v>5</v>
      </c>
      <c r="AX331" s="13" t="s">
        <v>77</v>
      </c>
      <c r="AY331" s="254" t="s">
        <v>138</v>
      </c>
    </row>
    <row r="332" spans="1:51" s="14" customFormat="1" ht="12">
      <c r="A332" s="14"/>
      <c r="B332" s="269"/>
      <c r="C332" s="270"/>
      <c r="D332" s="236" t="s">
        <v>256</v>
      </c>
      <c r="E332" s="271" t="s">
        <v>1</v>
      </c>
      <c r="F332" s="272" t="s">
        <v>851</v>
      </c>
      <c r="G332" s="270"/>
      <c r="H332" s="271" t="s">
        <v>1</v>
      </c>
      <c r="I332" s="273"/>
      <c r="J332" s="273"/>
      <c r="K332" s="270"/>
      <c r="L332" s="270"/>
      <c r="M332" s="274"/>
      <c r="N332" s="275"/>
      <c r="O332" s="276"/>
      <c r="P332" s="276"/>
      <c r="Q332" s="276"/>
      <c r="R332" s="276"/>
      <c r="S332" s="276"/>
      <c r="T332" s="276"/>
      <c r="U332" s="276"/>
      <c r="V332" s="276"/>
      <c r="W332" s="276"/>
      <c r="X332" s="277"/>
      <c r="Y332" s="14"/>
      <c r="Z332" s="14"/>
      <c r="AA332" s="14"/>
      <c r="AB332" s="14"/>
      <c r="AC332" s="14"/>
      <c r="AD332" s="14"/>
      <c r="AE332" s="14"/>
      <c r="AT332" s="278" t="s">
        <v>256</v>
      </c>
      <c r="AU332" s="278" t="s">
        <v>87</v>
      </c>
      <c r="AV332" s="14" t="s">
        <v>85</v>
      </c>
      <c r="AW332" s="14" t="s">
        <v>5</v>
      </c>
      <c r="AX332" s="14" t="s">
        <v>77</v>
      </c>
      <c r="AY332" s="278" t="s">
        <v>138</v>
      </c>
    </row>
    <row r="333" spans="1:51" s="13" customFormat="1" ht="12">
      <c r="A333" s="13"/>
      <c r="B333" s="244"/>
      <c r="C333" s="245"/>
      <c r="D333" s="236" t="s">
        <v>256</v>
      </c>
      <c r="E333" s="246" t="s">
        <v>1</v>
      </c>
      <c r="F333" s="247" t="s">
        <v>930</v>
      </c>
      <c r="G333" s="245"/>
      <c r="H333" s="248">
        <v>53.2</v>
      </c>
      <c r="I333" s="249"/>
      <c r="J333" s="249"/>
      <c r="K333" s="245"/>
      <c r="L333" s="245"/>
      <c r="M333" s="250"/>
      <c r="N333" s="251"/>
      <c r="O333" s="252"/>
      <c r="P333" s="252"/>
      <c r="Q333" s="252"/>
      <c r="R333" s="252"/>
      <c r="S333" s="252"/>
      <c r="T333" s="252"/>
      <c r="U333" s="252"/>
      <c r="V333" s="252"/>
      <c r="W333" s="252"/>
      <c r="X333" s="253"/>
      <c r="Y333" s="13"/>
      <c r="Z333" s="13"/>
      <c r="AA333" s="13"/>
      <c r="AB333" s="13"/>
      <c r="AC333" s="13"/>
      <c r="AD333" s="13"/>
      <c r="AE333" s="13"/>
      <c r="AT333" s="254" t="s">
        <v>256</v>
      </c>
      <c r="AU333" s="254" t="s">
        <v>87</v>
      </c>
      <c r="AV333" s="13" t="s">
        <v>87</v>
      </c>
      <c r="AW333" s="13" t="s">
        <v>5</v>
      </c>
      <c r="AX333" s="13" t="s">
        <v>77</v>
      </c>
      <c r="AY333" s="254" t="s">
        <v>138</v>
      </c>
    </row>
    <row r="334" spans="1:51" s="13" customFormat="1" ht="12">
      <c r="A334" s="13"/>
      <c r="B334" s="244"/>
      <c r="C334" s="245"/>
      <c r="D334" s="236" t="s">
        <v>256</v>
      </c>
      <c r="E334" s="246" t="s">
        <v>1</v>
      </c>
      <c r="F334" s="247" t="s">
        <v>931</v>
      </c>
      <c r="G334" s="245"/>
      <c r="H334" s="248">
        <v>1.2</v>
      </c>
      <c r="I334" s="249"/>
      <c r="J334" s="249"/>
      <c r="K334" s="245"/>
      <c r="L334" s="245"/>
      <c r="M334" s="250"/>
      <c r="N334" s="251"/>
      <c r="O334" s="252"/>
      <c r="P334" s="252"/>
      <c r="Q334" s="252"/>
      <c r="R334" s="252"/>
      <c r="S334" s="252"/>
      <c r="T334" s="252"/>
      <c r="U334" s="252"/>
      <c r="V334" s="252"/>
      <c r="W334" s="252"/>
      <c r="X334" s="253"/>
      <c r="Y334" s="13"/>
      <c r="Z334" s="13"/>
      <c r="AA334" s="13"/>
      <c r="AB334" s="13"/>
      <c r="AC334" s="13"/>
      <c r="AD334" s="13"/>
      <c r="AE334" s="13"/>
      <c r="AT334" s="254" t="s">
        <v>256</v>
      </c>
      <c r="AU334" s="254" t="s">
        <v>87</v>
      </c>
      <c r="AV334" s="13" t="s">
        <v>87</v>
      </c>
      <c r="AW334" s="13" t="s">
        <v>5</v>
      </c>
      <c r="AX334" s="13" t="s">
        <v>77</v>
      </c>
      <c r="AY334" s="254" t="s">
        <v>138</v>
      </c>
    </row>
    <row r="335" spans="1:51" s="13" customFormat="1" ht="12">
      <c r="A335" s="13"/>
      <c r="B335" s="244"/>
      <c r="C335" s="245"/>
      <c r="D335" s="236" t="s">
        <v>256</v>
      </c>
      <c r="E335" s="246" t="s">
        <v>1</v>
      </c>
      <c r="F335" s="247" t="s">
        <v>932</v>
      </c>
      <c r="G335" s="245"/>
      <c r="H335" s="248">
        <v>0.24</v>
      </c>
      <c r="I335" s="249"/>
      <c r="J335" s="249"/>
      <c r="K335" s="245"/>
      <c r="L335" s="245"/>
      <c r="M335" s="250"/>
      <c r="N335" s="251"/>
      <c r="O335" s="252"/>
      <c r="P335" s="252"/>
      <c r="Q335" s="252"/>
      <c r="R335" s="252"/>
      <c r="S335" s="252"/>
      <c r="T335" s="252"/>
      <c r="U335" s="252"/>
      <c r="V335" s="252"/>
      <c r="W335" s="252"/>
      <c r="X335" s="253"/>
      <c r="Y335" s="13"/>
      <c r="Z335" s="13"/>
      <c r="AA335" s="13"/>
      <c r="AB335" s="13"/>
      <c r="AC335" s="13"/>
      <c r="AD335" s="13"/>
      <c r="AE335" s="13"/>
      <c r="AT335" s="254" t="s">
        <v>256</v>
      </c>
      <c r="AU335" s="254" t="s">
        <v>87</v>
      </c>
      <c r="AV335" s="13" t="s">
        <v>87</v>
      </c>
      <c r="AW335" s="13" t="s">
        <v>5</v>
      </c>
      <c r="AX335" s="13" t="s">
        <v>77</v>
      </c>
      <c r="AY335" s="254" t="s">
        <v>138</v>
      </c>
    </row>
    <row r="336" spans="1:51" s="14" customFormat="1" ht="12">
      <c r="A336" s="14"/>
      <c r="B336" s="269"/>
      <c r="C336" s="270"/>
      <c r="D336" s="236" t="s">
        <v>256</v>
      </c>
      <c r="E336" s="271" t="s">
        <v>1</v>
      </c>
      <c r="F336" s="272" t="s">
        <v>809</v>
      </c>
      <c r="G336" s="270"/>
      <c r="H336" s="271" t="s">
        <v>1</v>
      </c>
      <c r="I336" s="273"/>
      <c r="J336" s="273"/>
      <c r="K336" s="270"/>
      <c r="L336" s="270"/>
      <c r="M336" s="274"/>
      <c r="N336" s="275"/>
      <c r="O336" s="276"/>
      <c r="P336" s="276"/>
      <c r="Q336" s="276"/>
      <c r="R336" s="276"/>
      <c r="S336" s="276"/>
      <c r="T336" s="276"/>
      <c r="U336" s="276"/>
      <c r="V336" s="276"/>
      <c r="W336" s="276"/>
      <c r="X336" s="277"/>
      <c r="Y336" s="14"/>
      <c r="Z336" s="14"/>
      <c r="AA336" s="14"/>
      <c r="AB336" s="14"/>
      <c r="AC336" s="14"/>
      <c r="AD336" s="14"/>
      <c r="AE336" s="14"/>
      <c r="AT336" s="278" t="s">
        <v>256</v>
      </c>
      <c r="AU336" s="278" t="s">
        <v>87</v>
      </c>
      <c r="AV336" s="14" t="s">
        <v>85</v>
      </c>
      <c r="AW336" s="14" t="s">
        <v>5</v>
      </c>
      <c r="AX336" s="14" t="s">
        <v>77</v>
      </c>
      <c r="AY336" s="278" t="s">
        <v>138</v>
      </c>
    </row>
    <row r="337" spans="1:51" s="14" customFormat="1" ht="12">
      <c r="A337" s="14"/>
      <c r="B337" s="269"/>
      <c r="C337" s="270"/>
      <c r="D337" s="236" t="s">
        <v>256</v>
      </c>
      <c r="E337" s="271" t="s">
        <v>1</v>
      </c>
      <c r="F337" s="272" t="s">
        <v>805</v>
      </c>
      <c r="G337" s="270"/>
      <c r="H337" s="271" t="s">
        <v>1</v>
      </c>
      <c r="I337" s="273"/>
      <c r="J337" s="273"/>
      <c r="K337" s="270"/>
      <c r="L337" s="270"/>
      <c r="M337" s="274"/>
      <c r="N337" s="275"/>
      <c r="O337" s="276"/>
      <c r="P337" s="276"/>
      <c r="Q337" s="276"/>
      <c r="R337" s="276"/>
      <c r="S337" s="276"/>
      <c r="T337" s="276"/>
      <c r="U337" s="276"/>
      <c r="V337" s="276"/>
      <c r="W337" s="276"/>
      <c r="X337" s="277"/>
      <c r="Y337" s="14"/>
      <c r="Z337" s="14"/>
      <c r="AA337" s="14"/>
      <c r="AB337" s="14"/>
      <c r="AC337" s="14"/>
      <c r="AD337" s="14"/>
      <c r="AE337" s="14"/>
      <c r="AT337" s="278" t="s">
        <v>256</v>
      </c>
      <c r="AU337" s="278" t="s">
        <v>87</v>
      </c>
      <c r="AV337" s="14" t="s">
        <v>85</v>
      </c>
      <c r="AW337" s="14" t="s">
        <v>5</v>
      </c>
      <c r="AX337" s="14" t="s">
        <v>77</v>
      </c>
      <c r="AY337" s="278" t="s">
        <v>138</v>
      </c>
    </row>
    <row r="338" spans="1:51" s="13" customFormat="1" ht="12">
      <c r="A338" s="13"/>
      <c r="B338" s="244"/>
      <c r="C338" s="245"/>
      <c r="D338" s="236" t="s">
        <v>256</v>
      </c>
      <c r="E338" s="246" t="s">
        <v>1</v>
      </c>
      <c r="F338" s="247" t="s">
        <v>928</v>
      </c>
      <c r="G338" s="245"/>
      <c r="H338" s="248">
        <v>7.56</v>
      </c>
      <c r="I338" s="249"/>
      <c r="J338" s="249"/>
      <c r="K338" s="245"/>
      <c r="L338" s="245"/>
      <c r="M338" s="250"/>
      <c r="N338" s="251"/>
      <c r="O338" s="252"/>
      <c r="P338" s="252"/>
      <c r="Q338" s="252"/>
      <c r="R338" s="252"/>
      <c r="S338" s="252"/>
      <c r="T338" s="252"/>
      <c r="U338" s="252"/>
      <c r="V338" s="252"/>
      <c r="W338" s="252"/>
      <c r="X338" s="253"/>
      <c r="Y338" s="13"/>
      <c r="Z338" s="13"/>
      <c r="AA338" s="13"/>
      <c r="AB338" s="13"/>
      <c r="AC338" s="13"/>
      <c r="AD338" s="13"/>
      <c r="AE338" s="13"/>
      <c r="AT338" s="254" t="s">
        <v>256</v>
      </c>
      <c r="AU338" s="254" t="s">
        <v>87</v>
      </c>
      <c r="AV338" s="13" t="s">
        <v>87</v>
      </c>
      <c r="AW338" s="13" t="s">
        <v>5</v>
      </c>
      <c r="AX338" s="13" t="s">
        <v>77</v>
      </c>
      <c r="AY338" s="254" t="s">
        <v>138</v>
      </c>
    </row>
    <row r="339" spans="1:51" s="13" customFormat="1" ht="12">
      <c r="A339" s="13"/>
      <c r="B339" s="244"/>
      <c r="C339" s="245"/>
      <c r="D339" s="236" t="s">
        <v>256</v>
      </c>
      <c r="E339" s="246" t="s">
        <v>1</v>
      </c>
      <c r="F339" s="247" t="s">
        <v>929</v>
      </c>
      <c r="G339" s="245"/>
      <c r="H339" s="248">
        <v>3.3</v>
      </c>
      <c r="I339" s="249"/>
      <c r="J339" s="249"/>
      <c r="K339" s="245"/>
      <c r="L339" s="245"/>
      <c r="M339" s="250"/>
      <c r="N339" s="251"/>
      <c r="O339" s="252"/>
      <c r="P339" s="252"/>
      <c r="Q339" s="252"/>
      <c r="R339" s="252"/>
      <c r="S339" s="252"/>
      <c r="T339" s="252"/>
      <c r="U339" s="252"/>
      <c r="V339" s="252"/>
      <c r="W339" s="252"/>
      <c r="X339" s="253"/>
      <c r="Y339" s="13"/>
      <c r="Z339" s="13"/>
      <c r="AA339" s="13"/>
      <c r="AB339" s="13"/>
      <c r="AC339" s="13"/>
      <c r="AD339" s="13"/>
      <c r="AE339" s="13"/>
      <c r="AT339" s="254" t="s">
        <v>256</v>
      </c>
      <c r="AU339" s="254" t="s">
        <v>87</v>
      </c>
      <c r="AV339" s="13" t="s">
        <v>87</v>
      </c>
      <c r="AW339" s="13" t="s">
        <v>5</v>
      </c>
      <c r="AX339" s="13" t="s">
        <v>77</v>
      </c>
      <c r="AY339" s="254" t="s">
        <v>138</v>
      </c>
    </row>
    <row r="340" spans="1:51" s="14" customFormat="1" ht="12">
      <c r="A340" s="14"/>
      <c r="B340" s="269"/>
      <c r="C340" s="270"/>
      <c r="D340" s="236" t="s">
        <v>256</v>
      </c>
      <c r="E340" s="271" t="s">
        <v>1</v>
      </c>
      <c r="F340" s="272" t="s">
        <v>851</v>
      </c>
      <c r="G340" s="270"/>
      <c r="H340" s="271" t="s">
        <v>1</v>
      </c>
      <c r="I340" s="273"/>
      <c r="J340" s="273"/>
      <c r="K340" s="270"/>
      <c r="L340" s="270"/>
      <c r="M340" s="274"/>
      <c r="N340" s="275"/>
      <c r="O340" s="276"/>
      <c r="P340" s="276"/>
      <c r="Q340" s="276"/>
      <c r="R340" s="276"/>
      <c r="S340" s="276"/>
      <c r="T340" s="276"/>
      <c r="U340" s="276"/>
      <c r="V340" s="276"/>
      <c r="W340" s="276"/>
      <c r="X340" s="277"/>
      <c r="Y340" s="14"/>
      <c r="Z340" s="14"/>
      <c r="AA340" s="14"/>
      <c r="AB340" s="14"/>
      <c r="AC340" s="14"/>
      <c r="AD340" s="14"/>
      <c r="AE340" s="14"/>
      <c r="AT340" s="278" t="s">
        <v>256</v>
      </c>
      <c r="AU340" s="278" t="s">
        <v>87</v>
      </c>
      <c r="AV340" s="14" t="s">
        <v>85</v>
      </c>
      <c r="AW340" s="14" t="s">
        <v>5</v>
      </c>
      <c r="AX340" s="14" t="s">
        <v>77</v>
      </c>
      <c r="AY340" s="278" t="s">
        <v>138</v>
      </c>
    </row>
    <row r="341" spans="1:51" s="13" customFormat="1" ht="12">
      <c r="A341" s="13"/>
      <c r="B341" s="244"/>
      <c r="C341" s="245"/>
      <c r="D341" s="236" t="s">
        <v>256</v>
      </c>
      <c r="E341" s="246" t="s">
        <v>1</v>
      </c>
      <c r="F341" s="247" t="s">
        <v>933</v>
      </c>
      <c r="G341" s="245"/>
      <c r="H341" s="248">
        <v>42.2</v>
      </c>
      <c r="I341" s="249"/>
      <c r="J341" s="249"/>
      <c r="K341" s="245"/>
      <c r="L341" s="245"/>
      <c r="M341" s="250"/>
      <c r="N341" s="251"/>
      <c r="O341" s="252"/>
      <c r="P341" s="252"/>
      <c r="Q341" s="252"/>
      <c r="R341" s="252"/>
      <c r="S341" s="252"/>
      <c r="T341" s="252"/>
      <c r="U341" s="252"/>
      <c r="V341" s="252"/>
      <c r="W341" s="252"/>
      <c r="X341" s="253"/>
      <c r="Y341" s="13"/>
      <c r="Z341" s="13"/>
      <c r="AA341" s="13"/>
      <c r="AB341" s="13"/>
      <c r="AC341" s="13"/>
      <c r="AD341" s="13"/>
      <c r="AE341" s="13"/>
      <c r="AT341" s="254" t="s">
        <v>256</v>
      </c>
      <c r="AU341" s="254" t="s">
        <v>87</v>
      </c>
      <c r="AV341" s="13" t="s">
        <v>87</v>
      </c>
      <c r="AW341" s="13" t="s">
        <v>5</v>
      </c>
      <c r="AX341" s="13" t="s">
        <v>77</v>
      </c>
      <c r="AY341" s="254" t="s">
        <v>138</v>
      </c>
    </row>
    <row r="342" spans="1:51" s="13" customFormat="1" ht="12">
      <c r="A342" s="13"/>
      <c r="B342" s="244"/>
      <c r="C342" s="245"/>
      <c r="D342" s="236" t="s">
        <v>256</v>
      </c>
      <c r="E342" s="246" t="s">
        <v>1</v>
      </c>
      <c r="F342" s="247" t="s">
        <v>931</v>
      </c>
      <c r="G342" s="245"/>
      <c r="H342" s="248">
        <v>1.2</v>
      </c>
      <c r="I342" s="249"/>
      <c r="J342" s="249"/>
      <c r="K342" s="245"/>
      <c r="L342" s="245"/>
      <c r="M342" s="250"/>
      <c r="N342" s="251"/>
      <c r="O342" s="252"/>
      <c r="P342" s="252"/>
      <c r="Q342" s="252"/>
      <c r="R342" s="252"/>
      <c r="S342" s="252"/>
      <c r="T342" s="252"/>
      <c r="U342" s="252"/>
      <c r="V342" s="252"/>
      <c r="W342" s="252"/>
      <c r="X342" s="253"/>
      <c r="Y342" s="13"/>
      <c r="Z342" s="13"/>
      <c r="AA342" s="13"/>
      <c r="AB342" s="13"/>
      <c r="AC342" s="13"/>
      <c r="AD342" s="13"/>
      <c r="AE342" s="13"/>
      <c r="AT342" s="254" t="s">
        <v>256</v>
      </c>
      <c r="AU342" s="254" t="s">
        <v>87</v>
      </c>
      <c r="AV342" s="13" t="s">
        <v>87</v>
      </c>
      <c r="AW342" s="13" t="s">
        <v>5</v>
      </c>
      <c r="AX342" s="13" t="s">
        <v>77</v>
      </c>
      <c r="AY342" s="254" t="s">
        <v>138</v>
      </c>
    </row>
    <row r="343" spans="1:51" s="13" customFormat="1" ht="12">
      <c r="A343" s="13"/>
      <c r="B343" s="244"/>
      <c r="C343" s="245"/>
      <c r="D343" s="236" t="s">
        <v>256</v>
      </c>
      <c r="E343" s="246" t="s">
        <v>1</v>
      </c>
      <c r="F343" s="247" t="s">
        <v>932</v>
      </c>
      <c r="G343" s="245"/>
      <c r="H343" s="248">
        <v>0.24</v>
      </c>
      <c r="I343" s="249"/>
      <c r="J343" s="249"/>
      <c r="K343" s="245"/>
      <c r="L343" s="245"/>
      <c r="M343" s="250"/>
      <c r="N343" s="251"/>
      <c r="O343" s="252"/>
      <c r="P343" s="252"/>
      <c r="Q343" s="252"/>
      <c r="R343" s="252"/>
      <c r="S343" s="252"/>
      <c r="T343" s="252"/>
      <c r="U343" s="252"/>
      <c r="V343" s="252"/>
      <c r="W343" s="252"/>
      <c r="X343" s="253"/>
      <c r="Y343" s="13"/>
      <c r="Z343" s="13"/>
      <c r="AA343" s="13"/>
      <c r="AB343" s="13"/>
      <c r="AC343" s="13"/>
      <c r="AD343" s="13"/>
      <c r="AE343" s="13"/>
      <c r="AT343" s="254" t="s">
        <v>256</v>
      </c>
      <c r="AU343" s="254" t="s">
        <v>87</v>
      </c>
      <c r="AV343" s="13" t="s">
        <v>87</v>
      </c>
      <c r="AW343" s="13" t="s">
        <v>5</v>
      </c>
      <c r="AX343" s="13" t="s">
        <v>77</v>
      </c>
      <c r="AY343" s="254" t="s">
        <v>138</v>
      </c>
    </row>
    <row r="344" spans="1:51" s="16" customFormat="1" ht="12">
      <c r="A344" s="16"/>
      <c r="B344" s="290"/>
      <c r="C344" s="291"/>
      <c r="D344" s="236" t="s">
        <v>256</v>
      </c>
      <c r="E344" s="292" t="s">
        <v>1</v>
      </c>
      <c r="F344" s="293" t="s">
        <v>872</v>
      </c>
      <c r="G344" s="291"/>
      <c r="H344" s="294">
        <v>120</v>
      </c>
      <c r="I344" s="295"/>
      <c r="J344" s="295"/>
      <c r="K344" s="291"/>
      <c r="L344" s="291"/>
      <c r="M344" s="296"/>
      <c r="N344" s="297"/>
      <c r="O344" s="298"/>
      <c r="P344" s="298"/>
      <c r="Q344" s="298"/>
      <c r="R344" s="298"/>
      <c r="S344" s="298"/>
      <c r="T344" s="298"/>
      <c r="U344" s="298"/>
      <c r="V344" s="298"/>
      <c r="W344" s="298"/>
      <c r="X344" s="299"/>
      <c r="Y344" s="16"/>
      <c r="Z344" s="16"/>
      <c r="AA344" s="16"/>
      <c r="AB344" s="16"/>
      <c r="AC344" s="16"/>
      <c r="AD344" s="16"/>
      <c r="AE344" s="16"/>
      <c r="AT344" s="300" t="s">
        <v>256</v>
      </c>
      <c r="AU344" s="300" t="s">
        <v>87</v>
      </c>
      <c r="AV344" s="16" t="s">
        <v>162</v>
      </c>
      <c r="AW344" s="16" t="s">
        <v>5</v>
      </c>
      <c r="AX344" s="16" t="s">
        <v>77</v>
      </c>
      <c r="AY344" s="300" t="s">
        <v>138</v>
      </c>
    </row>
    <row r="345" spans="1:51" s="15" customFormat="1" ht="12">
      <c r="A345" s="15"/>
      <c r="B345" s="279"/>
      <c r="C345" s="280"/>
      <c r="D345" s="236" t="s">
        <v>256</v>
      </c>
      <c r="E345" s="281" t="s">
        <v>1</v>
      </c>
      <c r="F345" s="282" t="s">
        <v>781</v>
      </c>
      <c r="G345" s="280"/>
      <c r="H345" s="283">
        <v>576.6560000000002</v>
      </c>
      <c r="I345" s="284"/>
      <c r="J345" s="284"/>
      <c r="K345" s="280"/>
      <c r="L345" s="280"/>
      <c r="M345" s="285"/>
      <c r="N345" s="286"/>
      <c r="O345" s="287"/>
      <c r="P345" s="287"/>
      <c r="Q345" s="287"/>
      <c r="R345" s="287"/>
      <c r="S345" s="287"/>
      <c r="T345" s="287"/>
      <c r="U345" s="287"/>
      <c r="V345" s="287"/>
      <c r="W345" s="287"/>
      <c r="X345" s="288"/>
      <c r="Y345" s="15"/>
      <c r="Z345" s="15"/>
      <c r="AA345" s="15"/>
      <c r="AB345" s="15"/>
      <c r="AC345" s="15"/>
      <c r="AD345" s="15"/>
      <c r="AE345" s="15"/>
      <c r="AT345" s="289" t="s">
        <v>256</v>
      </c>
      <c r="AU345" s="289" t="s">
        <v>87</v>
      </c>
      <c r="AV345" s="15" t="s">
        <v>145</v>
      </c>
      <c r="AW345" s="15" t="s">
        <v>5</v>
      </c>
      <c r="AX345" s="15" t="s">
        <v>85</v>
      </c>
      <c r="AY345" s="289" t="s">
        <v>138</v>
      </c>
    </row>
    <row r="346" spans="1:65" s="2" customFormat="1" ht="24.15" customHeight="1">
      <c r="A346" s="39"/>
      <c r="B346" s="40"/>
      <c r="C346" s="222" t="s">
        <v>261</v>
      </c>
      <c r="D346" s="222" t="s">
        <v>140</v>
      </c>
      <c r="E346" s="223" t="s">
        <v>934</v>
      </c>
      <c r="F346" s="224" t="s">
        <v>935</v>
      </c>
      <c r="G346" s="225" t="s">
        <v>143</v>
      </c>
      <c r="H346" s="226">
        <v>576.656</v>
      </c>
      <c r="I346" s="227"/>
      <c r="J346" s="227"/>
      <c r="K346" s="228">
        <f>ROUND(P346*H346,2)</f>
        <v>0</v>
      </c>
      <c r="L346" s="224" t="s">
        <v>144</v>
      </c>
      <c r="M346" s="45"/>
      <c r="N346" s="229" t="s">
        <v>1</v>
      </c>
      <c r="O346" s="230" t="s">
        <v>40</v>
      </c>
      <c r="P346" s="231">
        <f>I346+J346</f>
        <v>0</v>
      </c>
      <c r="Q346" s="231">
        <f>ROUND(I346*H346,2)</f>
        <v>0</v>
      </c>
      <c r="R346" s="231">
        <f>ROUND(J346*H346,2)</f>
        <v>0</v>
      </c>
      <c r="S346" s="92"/>
      <c r="T346" s="232">
        <f>S346*H346</f>
        <v>0</v>
      </c>
      <c r="U346" s="232">
        <v>0</v>
      </c>
      <c r="V346" s="232">
        <f>U346*H346</f>
        <v>0</v>
      </c>
      <c r="W346" s="232">
        <v>0</v>
      </c>
      <c r="X346" s="233">
        <f>W346*H346</f>
        <v>0</v>
      </c>
      <c r="Y346" s="39"/>
      <c r="Z346" s="39"/>
      <c r="AA346" s="39"/>
      <c r="AB346" s="39"/>
      <c r="AC346" s="39"/>
      <c r="AD346" s="39"/>
      <c r="AE346" s="39"/>
      <c r="AR346" s="234" t="s">
        <v>145</v>
      </c>
      <c r="AT346" s="234" t="s">
        <v>140</v>
      </c>
      <c r="AU346" s="234" t="s">
        <v>87</v>
      </c>
      <c r="AY346" s="18" t="s">
        <v>138</v>
      </c>
      <c r="BE346" s="235">
        <f>IF(O346="základní",K346,0)</f>
        <v>0</v>
      </c>
      <c r="BF346" s="235">
        <f>IF(O346="snížená",K346,0)</f>
        <v>0</v>
      </c>
      <c r="BG346" s="235">
        <f>IF(O346="zákl. přenesená",K346,0)</f>
        <v>0</v>
      </c>
      <c r="BH346" s="235">
        <f>IF(O346="sníž. přenesená",K346,0)</f>
        <v>0</v>
      </c>
      <c r="BI346" s="235">
        <f>IF(O346="nulová",K346,0)</f>
        <v>0</v>
      </c>
      <c r="BJ346" s="18" t="s">
        <v>85</v>
      </c>
      <c r="BK346" s="235">
        <f>ROUND(P346*H346,2)</f>
        <v>0</v>
      </c>
      <c r="BL346" s="18" t="s">
        <v>145</v>
      </c>
      <c r="BM346" s="234" t="s">
        <v>936</v>
      </c>
    </row>
    <row r="347" spans="1:47" s="2" customFormat="1" ht="12">
      <c r="A347" s="39"/>
      <c r="B347" s="40"/>
      <c r="C347" s="41"/>
      <c r="D347" s="236" t="s">
        <v>147</v>
      </c>
      <c r="E347" s="41"/>
      <c r="F347" s="237" t="s">
        <v>937</v>
      </c>
      <c r="G347" s="41"/>
      <c r="H347" s="41"/>
      <c r="I347" s="238"/>
      <c r="J347" s="238"/>
      <c r="K347" s="41"/>
      <c r="L347" s="41"/>
      <c r="M347" s="45"/>
      <c r="N347" s="239"/>
      <c r="O347" s="240"/>
      <c r="P347" s="92"/>
      <c r="Q347" s="92"/>
      <c r="R347" s="92"/>
      <c r="S347" s="92"/>
      <c r="T347" s="92"/>
      <c r="U347" s="92"/>
      <c r="V347" s="92"/>
      <c r="W347" s="92"/>
      <c r="X347" s="93"/>
      <c r="Y347" s="39"/>
      <c r="Z347" s="39"/>
      <c r="AA347" s="39"/>
      <c r="AB347" s="39"/>
      <c r="AC347" s="39"/>
      <c r="AD347" s="39"/>
      <c r="AE347" s="39"/>
      <c r="AT347" s="18" t="s">
        <v>147</v>
      </c>
      <c r="AU347" s="18" t="s">
        <v>87</v>
      </c>
    </row>
    <row r="348" spans="1:47" s="2" customFormat="1" ht="12">
      <c r="A348" s="39"/>
      <c r="B348" s="40"/>
      <c r="C348" s="41"/>
      <c r="D348" s="241" t="s">
        <v>149</v>
      </c>
      <c r="E348" s="41"/>
      <c r="F348" s="242" t="s">
        <v>938</v>
      </c>
      <c r="G348" s="41"/>
      <c r="H348" s="41"/>
      <c r="I348" s="238"/>
      <c r="J348" s="238"/>
      <c r="K348" s="41"/>
      <c r="L348" s="41"/>
      <c r="M348" s="45"/>
      <c r="N348" s="239"/>
      <c r="O348" s="240"/>
      <c r="P348" s="92"/>
      <c r="Q348" s="92"/>
      <c r="R348" s="92"/>
      <c r="S348" s="92"/>
      <c r="T348" s="92"/>
      <c r="U348" s="92"/>
      <c r="V348" s="92"/>
      <c r="W348" s="92"/>
      <c r="X348" s="93"/>
      <c r="Y348" s="39"/>
      <c r="Z348" s="39"/>
      <c r="AA348" s="39"/>
      <c r="AB348" s="39"/>
      <c r="AC348" s="39"/>
      <c r="AD348" s="39"/>
      <c r="AE348" s="39"/>
      <c r="AT348" s="18" t="s">
        <v>149</v>
      </c>
      <c r="AU348" s="18" t="s">
        <v>87</v>
      </c>
    </row>
    <row r="349" spans="1:47" s="2" customFormat="1" ht="12">
      <c r="A349" s="39"/>
      <c r="B349" s="40"/>
      <c r="C349" s="41"/>
      <c r="D349" s="236" t="s">
        <v>151</v>
      </c>
      <c r="E349" s="41"/>
      <c r="F349" s="243" t="s">
        <v>920</v>
      </c>
      <c r="G349" s="41"/>
      <c r="H349" s="41"/>
      <c r="I349" s="238"/>
      <c r="J349" s="238"/>
      <c r="K349" s="41"/>
      <c r="L349" s="41"/>
      <c r="M349" s="45"/>
      <c r="N349" s="239"/>
      <c r="O349" s="240"/>
      <c r="P349" s="92"/>
      <c r="Q349" s="92"/>
      <c r="R349" s="92"/>
      <c r="S349" s="92"/>
      <c r="T349" s="92"/>
      <c r="U349" s="92"/>
      <c r="V349" s="92"/>
      <c r="W349" s="92"/>
      <c r="X349" s="93"/>
      <c r="Y349" s="39"/>
      <c r="Z349" s="39"/>
      <c r="AA349" s="39"/>
      <c r="AB349" s="39"/>
      <c r="AC349" s="39"/>
      <c r="AD349" s="39"/>
      <c r="AE349" s="39"/>
      <c r="AT349" s="18" t="s">
        <v>151</v>
      </c>
      <c r="AU349" s="18" t="s">
        <v>87</v>
      </c>
    </row>
    <row r="350" spans="1:47" s="2" customFormat="1" ht="12">
      <c r="A350" s="39"/>
      <c r="B350" s="40"/>
      <c r="C350" s="41"/>
      <c r="D350" s="236" t="s">
        <v>153</v>
      </c>
      <c r="E350" s="41"/>
      <c r="F350" s="243" t="s">
        <v>921</v>
      </c>
      <c r="G350" s="41"/>
      <c r="H350" s="41"/>
      <c r="I350" s="238"/>
      <c r="J350" s="238"/>
      <c r="K350" s="41"/>
      <c r="L350" s="41"/>
      <c r="M350" s="45"/>
      <c r="N350" s="239"/>
      <c r="O350" s="240"/>
      <c r="P350" s="92"/>
      <c r="Q350" s="92"/>
      <c r="R350" s="92"/>
      <c r="S350" s="92"/>
      <c r="T350" s="92"/>
      <c r="U350" s="92"/>
      <c r="V350" s="92"/>
      <c r="W350" s="92"/>
      <c r="X350" s="93"/>
      <c r="Y350" s="39"/>
      <c r="Z350" s="39"/>
      <c r="AA350" s="39"/>
      <c r="AB350" s="39"/>
      <c r="AC350" s="39"/>
      <c r="AD350" s="39"/>
      <c r="AE350" s="39"/>
      <c r="AT350" s="18" t="s">
        <v>153</v>
      </c>
      <c r="AU350" s="18" t="s">
        <v>87</v>
      </c>
    </row>
    <row r="351" spans="1:65" s="2" customFormat="1" ht="24.15" customHeight="1">
      <c r="A351" s="39"/>
      <c r="B351" s="40"/>
      <c r="C351" s="222" t="s">
        <v>265</v>
      </c>
      <c r="D351" s="222" t="s">
        <v>140</v>
      </c>
      <c r="E351" s="223" t="s">
        <v>939</v>
      </c>
      <c r="F351" s="224" t="s">
        <v>940</v>
      </c>
      <c r="G351" s="225" t="s">
        <v>276</v>
      </c>
      <c r="H351" s="226">
        <v>7.328</v>
      </c>
      <c r="I351" s="227"/>
      <c r="J351" s="227"/>
      <c r="K351" s="228">
        <f>ROUND(P351*H351,2)</f>
        <v>0</v>
      </c>
      <c r="L351" s="224" t="s">
        <v>144</v>
      </c>
      <c r="M351" s="45"/>
      <c r="N351" s="229" t="s">
        <v>1</v>
      </c>
      <c r="O351" s="230" t="s">
        <v>40</v>
      </c>
      <c r="P351" s="231">
        <f>I351+J351</f>
        <v>0</v>
      </c>
      <c r="Q351" s="231">
        <f>ROUND(I351*H351,2)</f>
        <v>0</v>
      </c>
      <c r="R351" s="231">
        <f>ROUND(J351*H351,2)</f>
        <v>0</v>
      </c>
      <c r="S351" s="92"/>
      <c r="T351" s="232">
        <f>S351*H351</f>
        <v>0</v>
      </c>
      <c r="U351" s="232">
        <v>1.04359</v>
      </c>
      <c r="V351" s="232">
        <f>U351*H351</f>
        <v>7.647427520000001</v>
      </c>
      <c r="W351" s="232">
        <v>0</v>
      </c>
      <c r="X351" s="233">
        <f>W351*H351</f>
        <v>0</v>
      </c>
      <c r="Y351" s="39"/>
      <c r="Z351" s="39"/>
      <c r="AA351" s="39"/>
      <c r="AB351" s="39"/>
      <c r="AC351" s="39"/>
      <c r="AD351" s="39"/>
      <c r="AE351" s="39"/>
      <c r="AR351" s="234" t="s">
        <v>145</v>
      </c>
      <c r="AT351" s="234" t="s">
        <v>140</v>
      </c>
      <c r="AU351" s="234" t="s">
        <v>87</v>
      </c>
      <c r="AY351" s="18" t="s">
        <v>138</v>
      </c>
      <c r="BE351" s="235">
        <f>IF(O351="základní",K351,0)</f>
        <v>0</v>
      </c>
      <c r="BF351" s="235">
        <f>IF(O351="snížená",K351,0)</f>
        <v>0</v>
      </c>
      <c r="BG351" s="235">
        <f>IF(O351="zákl. přenesená",K351,0)</f>
        <v>0</v>
      </c>
      <c r="BH351" s="235">
        <f>IF(O351="sníž. přenesená",K351,0)</f>
        <v>0</v>
      </c>
      <c r="BI351" s="235">
        <f>IF(O351="nulová",K351,0)</f>
        <v>0</v>
      </c>
      <c r="BJ351" s="18" t="s">
        <v>85</v>
      </c>
      <c r="BK351" s="235">
        <f>ROUND(P351*H351,2)</f>
        <v>0</v>
      </c>
      <c r="BL351" s="18" t="s">
        <v>145</v>
      </c>
      <c r="BM351" s="234" t="s">
        <v>941</v>
      </c>
    </row>
    <row r="352" spans="1:47" s="2" customFormat="1" ht="12">
      <c r="A352" s="39"/>
      <c r="B352" s="40"/>
      <c r="C352" s="41"/>
      <c r="D352" s="236" t="s">
        <v>147</v>
      </c>
      <c r="E352" s="41"/>
      <c r="F352" s="237" t="s">
        <v>942</v>
      </c>
      <c r="G352" s="41"/>
      <c r="H352" s="41"/>
      <c r="I352" s="238"/>
      <c r="J352" s="238"/>
      <c r="K352" s="41"/>
      <c r="L352" s="41"/>
      <c r="M352" s="45"/>
      <c r="N352" s="239"/>
      <c r="O352" s="240"/>
      <c r="P352" s="92"/>
      <c r="Q352" s="92"/>
      <c r="R352" s="92"/>
      <c r="S352" s="92"/>
      <c r="T352" s="92"/>
      <c r="U352" s="92"/>
      <c r="V352" s="92"/>
      <c r="W352" s="92"/>
      <c r="X352" s="93"/>
      <c r="Y352" s="39"/>
      <c r="Z352" s="39"/>
      <c r="AA352" s="39"/>
      <c r="AB352" s="39"/>
      <c r="AC352" s="39"/>
      <c r="AD352" s="39"/>
      <c r="AE352" s="39"/>
      <c r="AT352" s="18" t="s">
        <v>147</v>
      </c>
      <c r="AU352" s="18" t="s">
        <v>87</v>
      </c>
    </row>
    <row r="353" spans="1:47" s="2" customFormat="1" ht="12">
      <c r="A353" s="39"/>
      <c r="B353" s="40"/>
      <c r="C353" s="41"/>
      <c r="D353" s="241" t="s">
        <v>149</v>
      </c>
      <c r="E353" s="41"/>
      <c r="F353" s="242" t="s">
        <v>943</v>
      </c>
      <c r="G353" s="41"/>
      <c r="H353" s="41"/>
      <c r="I353" s="238"/>
      <c r="J353" s="238"/>
      <c r="K353" s="41"/>
      <c r="L353" s="41"/>
      <c r="M353" s="45"/>
      <c r="N353" s="239"/>
      <c r="O353" s="240"/>
      <c r="P353" s="92"/>
      <c r="Q353" s="92"/>
      <c r="R353" s="92"/>
      <c r="S353" s="92"/>
      <c r="T353" s="92"/>
      <c r="U353" s="92"/>
      <c r="V353" s="92"/>
      <c r="W353" s="92"/>
      <c r="X353" s="93"/>
      <c r="Y353" s="39"/>
      <c r="Z353" s="39"/>
      <c r="AA353" s="39"/>
      <c r="AB353" s="39"/>
      <c r="AC353" s="39"/>
      <c r="AD353" s="39"/>
      <c r="AE353" s="39"/>
      <c r="AT353" s="18" t="s">
        <v>149</v>
      </c>
      <c r="AU353" s="18" t="s">
        <v>87</v>
      </c>
    </row>
    <row r="354" spans="1:47" s="2" customFormat="1" ht="12">
      <c r="A354" s="39"/>
      <c r="B354" s="40"/>
      <c r="C354" s="41"/>
      <c r="D354" s="236" t="s">
        <v>151</v>
      </c>
      <c r="E354" s="41"/>
      <c r="F354" s="243" t="s">
        <v>944</v>
      </c>
      <c r="G354" s="41"/>
      <c r="H354" s="41"/>
      <c r="I354" s="238"/>
      <c r="J354" s="238"/>
      <c r="K354" s="41"/>
      <c r="L354" s="41"/>
      <c r="M354" s="45"/>
      <c r="N354" s="239"/>
      <c r="O354" s="240"/>
      <c r="P354" s="92"/>
      <c r="Q354" s="92"/>
      <c r="R354" s="92"/>
      <c r="S354" s="92"/>
      <c r="T354" s="92"/>
      <c r="U354" s="92"/>
      <c r="V354" s="92"/>
      <c r="W354" s="92"/>
      <c r="X354" s="93"/>
      <c r="Y354" s="39"/>
      <c r="Z354" s="39"/>
      <c r="AA354" s="39"/>
      <c r="AB354" s="39"/>
      <c r="AC354" s="39"/>
      <c r="AD354" s="39"/>
      <c r="AE354" s="39"/>
      <c r="AT354" s="18" t="s">
        <v>151</v>
      </c>
      <c r="AU354" s="18" t="s">
        <v>87</v>
      </c>
    </row>
    <row r="355" spans="1:47" s="2" customFormat="1" ht="12">
      <c r="A355" s="39"/>
      <c r="B355" s="40"/>
      <c r="C355" s="41"/>
      <c r="D355" s="236" t="s">
        <v>153</v>
      </c>
      <c r="E355" s="41"/>
      <c r="F355" s="243" t="s">
        <v>921</v>
      </c>
      <c r="G355" s="41"/>
      <c r="H355" s="41"/>
      <c r="I355" s="238"/>
      <c r="J355" s="238"/>
      <c r="K355" s="41"/>
      <c r="L355" s="41"/>
      <c r="M355" s="45"/>
      <c r="N355" s="239"/>
      <c r="O355" s="240"/>
      <c r="P355" s="92"/>
      <c r="Q355" s="92"/>
      <c r="R355" s="92"/>
      <c r="S355" s="92"/>
      <c r="T355" s="92"/>
      <c r="U355" s="92"/>
      <c r="V355" s="92"/>
      <c r="W355" s="92"/>
      <c r="X355" s="93"/>
      <c r="Y355" s="39"/>
      <c r="Z355" s="39"/>
      <c r="AA355" s="39"/>
      <c r="AB355" s="39"/>
      <c r="AC355" s="39"/>
      <c r="AD355" s="39"/>
      <c r="AE355" s="39"/>
      <c r="AT355" s="18" t="s">
        <v>153</v>
      </c>
      <c r="AU355" s="18" t="s">
        <v>87</v>
      </c>
    </row>
    <row r="356" spans="1:51" s="14" customFormat="1" ht="12">
      <c r="A356" s="14"/>
      <c r="B356" s="269"/>
      <c r="C356" s="270"/>
      <c r="D356" s="236" t="s">
        <v>256</v>
      </c>
      <c r="E356" s="271" t="s">
        <v>1</v>
      </c>
      <c r="F356" s="272" t="s">
        <v>945</v>
      </c>
      <c r="G356" s="270"/>
      <c r="H356" s="271" t="s">
        <v>1</v>
      </c>
      <c r="I356" s="273"/>
      <c r="J356" s="273"/>
      <c r="K356" s="270"/>
      <c r="L356" s="270"/>
      <c r="M356" s="274"/>
      <c r="N356" s="275"/>
      <c r="O356" s="276"/>
      <c r="P356" s="276"/>
      <c r="Q356" s="276"/>
      <c r="R356" s="276"/>
      <c r="S356" s="276"/>
      <c r="T356" s="276"/>
      <c r="U356" s="276"/>
      <c r="V356" s="276"/>
      <c r="W356" s="276"/>
      <c r="X356" s="277"/>
      <c r="Y356" s="14"/>
      <c r="Z356" s="14"/>
      <c r="AA356" s="14"/>
      <c r="AB356" s="14"/>
      <c r="AC356" s="14"/>
      <c r="AD356" s="14"/>
      <c r="AE356" s="14"/>
      <c r="AT356" s="278" t="s">
        <v>256</v>
      </c>
      <c r="AU356" s="278" t="s">
        <v>87</v>
      </c>
      <c r="AV356" s="14" t="s">
        <v>85</v>
      </c>
      <c r="AW356" s="14" t="s">
        <v>5</v>
      </c>
      <c r="AX356" s="14" t="s">
        <v>77</v>
      </c>
      <c r="AY356" s="278" t="s">
        <v>138</v>
      </c>
    </row>
    <row r="357" spans="1:51" s="14" customFormat="1" ht="12">
      <c r="A357" s="14"/>
      <c r="B357" s="269"/>
      <c r="C357" s="270"/>
      <c r="D357" s="236" t="s">
        <v>256</v>
      </c>
      <c r="E357" s="271" t="s">
        <v>1</v>
      </c>
      <c r="F357" s="272" t="s">
        <v>946</v>
      </c>
      <c r="G357" s="270"/>
      <c r="H357" s="271" t="s">
        <v>1</v>
      </c>
      <c r="I357" s="273"/>
      <c r="J357" s="273"/>
      <c r="K357" s="270"/>
      <c r="L357" s="270"/>
      <c r="M357" s="274"/>
      <c r="N357" s="275"/>
      <c r="O357" s="276"/>
      <c r="P357" s="276"/>
      <c r="Q357" s="276"/>
      <c r="R357" s="276"/>
      <c r="S357" s="276"/>
      <c r="T357" s="276"/>
      <c r="U357" s="276"/>
      <c r="V357" s="276"/>
      <c r="W357" s="276"/>
      <c r="X357" s="277"/>
      <c r="Y357" s="14"/>
      <c r="Z357" s="14"/>
      <c r="AA357" s="14"/>
      <c r="AB357" s="14"/>
      <c r="AC357" s="14"/>
      <c r="AD357" s="14"/>
      <c r="AE357" s="14"/>
      <c r="AT357" s="278" t="s">
        <v>256</v>
      </c>
      <c r="AU357" s="278" t="s">
        <v>87</v>
      </c>
      <c r="AV357" s="14" t="s">
        <v>85</v>
      </c>
      <c r="AW357" s="14" t="s">
        <v>5</v>
      </c>
      <c r="AX357" s="14" t="s">
        <v>77</v>
      </c>
      <c r="AY357" s="278" t="s">
        <v>138</v>
      </c>
    </row>
    <row r="358" spans="1:51" s="14" customFormat="1" ht="12">
      <c r="A358" s="14"/>
      <c r="B358" s="269"/>
      <c r="C358" s="270"/>
      <c r="D358" s="236" t="s">
        <v>256</v>
      </c>
      <c r="E358" s="271" t="s">
        <v>1</v>
      </c>
      <c r="F358" s="272" t="s">
        <v>947</v>
      </c>
      <c r="G358" s="270"/>
      <c r="H358" s="271" t="s">
        <v>1</v>
      </c>
      <c r="I358" s="273"/>
      <c r="J358" s="273"/>
      <c r="K358" s="270"/>
      <c r="L358" s="270"/>
      <c r="M358" s="274"/>
      <c r="N358" s="275"/>
      <c r="O358" s="276"/>
      <c r="P358" s="276"/>
      <c r="Q358" s="276"/>
      <c r="R358" s="276"/>
      <c r="S358" s="276"/>
      <c r="T358" s="276"/>
      <c r="U358" s="276"/>
      <c r="V358" s="276"/>
      <c r="W358" s="276"/>
      <c r="X358" s="277"/>
      <c r="Y358" s="14"/>
      <c r="Z358" s="14"/>
      <c r="AA358" s="14"/>
      <c r="AB358" s="14"/>
      <c r="AC358" s="14"/>
      <c r="AD358" s="14"/>
      <c r="AE358" s="14"/>
      <c r="AT358" s="278" t="s">
        <v>256</v>
      </c>
      <c r="AU358" s="278" t="s">
        <v>87</v>
      </c>
      <c r="AV358" s="14" t="s">
        <v>85</v>
      </c>
      <c r="AW358" s="14" t="s">
        <v>5</v>
      </c>
      <c r="AX358" s="14" t="s">
        <v>77</v>
      </c>
      <c r="AY358" s="278" t="s">
        <v>138</v>
      </c>
    </row>
    <row r="359" spans="1:51" s="14" customFormat="1" ht="12">
      <c r="A359" s="14"/>
      <c r="B359" s="269"/>
      <c r="C359" s="270"/>
      <c r="D359" s="236" t="s">
        <v>256</v>
      </c>
      <c r="E359" s="271" t="s">
        <v>1</v>
      </c>
      <c r="F359" s="272" t="s">
        <v>948</v>
      </c>
      <c r="G359" s="270"/>
      <c r="H359" s="271" t="s">
        <v>1</v>
      </c>
      <c r="I359" s="273"/>
      <c r="J359" s="273"/>
      <c r="K359" s="270"/>
      <c r="L359" s="270"/>
      <c r="M359" s="274"/>
      <c r="N359" s="275"/>
      <c r="O359" s="276"/>
      <c r="P359" s="276"/>
      <c r="Q359" s="276"/>
      <c r="R359" s="276"/>
      <c r="S359" s="276"/>
      <c r="T359" s="276"/>
      <c r="U359" s="276"/>
      <c r="V359" s="276"/>
      <c r="W359" s="276"/>
      <c r="X359" s="277"/>
      <c r="Y359" s="14"/>
      <c r="Z359" s="14"/>
      <c r="AA359" s="14"/>
      <c r="AB359" s="14"/>
      <c r="AC359" s="14"/>
      <c r="AD359" s="14"/>
      <c r="AE359" s="14"/>
      <c r="AT359" s="278" t="s">
        <v>256</v>
      </c>
      <c r="AU359" s="278" t="s">
        <v>87</v>
      </c>
      <c r="AV359" s="14" t="s">
        <v>85</v>
      </c>
      <c r="AW359" s="14" t="s">
        <v>5</v>
      </c>
      <c r="AX359" s="14" t="s">
        <v>77</v>
      </c>
      <c r="AY359" s="278" t="s">
        <v>138</v>
      </c>
    </row>
    <row r="360" spans="1:51" s="13" customFormat="1" ht="12">
      <c r="A360" s="13"/>
      <c r="B360" s="244"/>
      <c r="C360" s="245"/>
      <c r="D360" s="236" t="s">
        <v>256</v>
      </c>
      <c r="E360" s="246" t="s">
        <v>1</v>
      </c>
      <c r="F360" s="247" t="s">
        <v>949</v>
      </c>
      <c r="G360" s="245"/>
      <c r="H360" s="248">
        <v>5.8</v>
      </c>
      <c r="I360" s="249"/>
      <c r="J360" s="249"/>
      <c r="K360" s="245"/>
      <c r="L360" s="245"/>
      <c r="M360" s="250"/>
      <c r="N360" s="251"/>
      <c r="O360" s="252"/>
      <c r="P360" s="252"/>
      <c r="Q360" s="252"/>
      <c r="R360" s="252"/>
      <c r="S360" s="252"/>
      <c r="T360" s="252"/>
      <c r="U360" s="252"/>
      <c r="V360" s="252"/>
      <c r="W360" s="252"/>
      <c r="X360" s="253"/>
      <c r="Y360" s="13"/>
      <c r="Z360" s="13"/>
      <c r="AA360" s="13"/>
      <c r="AB360" s="13"/>
      <c r="AC360" s="13"/>
      <c r="AD360" s="13"/>
      <c r="AE360" s="13"/>
      <c r="AT360" s="254" t="s">
        <v>256</v>
      </c>
      <c r="AU360" s="254" t="s">
        <v>87</v>
      </c>
      <c r="AV360" s="13" t="s">
        <v>87</v>
      </c>
      <c r="AW360" s="13" t="s">
        <v>5</v>
      </c>
      <c r="AX360" s="13" t="s">
        <v>77</v>
      </c>
      <c r="AY360" s="254" t="s">
        <v>138</v>
      </c>
    </row>
    <row r="361" spans="1:51" s="14" customFormat="1" ht="12">
      <c r="A361" s="14"/>
      <c r="B361" s="269"/>
      <c r="C361" s="270"/>
      <c r="D361" s="236" t="s">
        <v>256</v>
      </c>
      <c r="E361" s="271" t="s">
        <v>1</v>
      </c>
      <c r="F361" s="272" t="s">
        <v>950</v>
      </c>
      <c r="G361" s="270"/>
      <c r="H361" s="271" t="s">
        <v>1</v>
      </c>
      <c r="I361" s="273"/>
      <c r="J361" s="273"/>
      <c r="K361" s="270"/>
      <c r="L361" s="270"/>
      <c r="M361" s="274"/>
      <c r="N361" s="275"/>
      <c r="O361" s="276"/>
      <c r="P361" s="276"/>
      <c r="Q361" s="276"/>
      <c r="R361" s="276"/>
      <c r="S361" s="276"/>
      <c r="T361" s="276"/>
      <c r="U361" s="276"/>
      <c r="V361" s="276"/>
      <c r="W361" s="276"/>
      <c r="X361" s="277"/>
      <c r="Y361" s="14"/>
      <c r="Z361" s="14"/>
      <c r="AA361" s="14"/>
      <c r="AB361" s="14"/>
      <c r="AC361" s="14"/>
      <c r="AD361" s="14"/>
      <c r="AE361" s="14"/>
      <c r="AT361" s="278" t="s">
        <v>256</v>
      </c>
      <c r="AU361" s="278" t="s">
        <v>87</v>
      </c>
      <c r="AV361" s="14" t="s">
        <v>85</v>
      </c>
      <c r="AW361" s="14" t="s">
        <v>5</v>
      </c>
      <c r="AX361" s="14" t="s">
        <v>77</v>
      </c>
      <c r="AY361" s="278" t="s">
        <v>138</v>
      </c>
    </row>
    <row r="362" spans="1:51" s="13" customFormat="1" ht="12">
      <c r="A362" s="13"/>
      <c r="B362" s="244"/>
      <c r="C362" s="245"/>
      <c r="D362" s="236" t="s">
        <v>256</v>
      </c>
      <c r="E362" s="246" t="s">
        <v>1</v>
      </c>
      <c r="F362" s="247" t="s">
        <v>951</v>
      </c>
      <c r="G362" s="245"/>
      <c r="H362" s="248">
        <v>1.528</v>
      </c>
      <c r="I362" s="249"/>
      <c r="J362" s="249"/>
      <c r="K362" s="245"/>
      <c r="L362" s="245"/>
      <c r="M362" s="250"/>
      <c r="N362" s="251"/>
      <c r="O362" s="252"/>
      <c r="P362" s="252"/>
      <c r="Q362" s="252"/>
      <c r="R362" s="252"/>
      <c r="S362" s="252"/>
      <c r="T362" s="252"/>
      <c r="U362" s="252"/>
      <c r="V362" s="252"/>
      <c r="W362" s="252"/>
      <c r="X362" s="253"/>
      <c r="Y362" s="13"/>
      <c r="Z362" s="13"/>
      <c r="AA362" s="13"/>
      <c r="AB362" s="13"/>
      <c r="AC362" s="13"/>
      <c r="AD362" s="13"/>
      <c r="AE362" s="13"/>
      <c r="AT362" s="254" t="s">
        <v>256</v>
      </c>
      <c r="AU362" s="254" t="s">
        <v>87</v>
      </c>
      <c r="AV362" s="13" t="s">
        <v>87</v>
      </c>
      <c r="AW362" s="13" t="s">
        <v>5</v>
      </c>
      <c r="AX362" s="13" t="s">
        <v>77</v>
      </c>
      <c r="AY362" s="254" t="s">
        <v>138</v>
      </c>
    </row>
    <row r="363" spans="1:51" s="15" customFormat="1" ht="12">
      <c r="A363" s="15"/>
      <c r="B363" s="279"/>
      <c r="C363" s="280"/>
      <c r="D363" s="236" t="s">
        <v>256</v>
      </c>
      <c r="E363" s="281" t="s">
        <v>1</v>
      </c>
      <c r="F363" s="282" t="s">
        <v>781</v>
      </c>
      <c r="G363" s="280"/>
      <c r="H363" s="283">
        <v>7.327999999999999</v>
      </c>
      <c r="I363" s="284"/>
      <c r="J363" s="284"/>
      <c r="K363" s="280"/>
      <c r="L363" s="280"/>
      <c r="M363" s="285"/>
      <c r="N363" s="286"/>
      <c r="O363" s="287"/>
      <c r="P363" s="287"/>
      <c r="Q363" s="287"/>
      <c r="R363" s="287"/>
      <c r="S363" s="287"/>
      <c r="T363" s="287"/>
      <c r="U363" s="287"/>
      <c r="V363" s="287"/>
      <c r="W363" s="287"/>
      <c r="X363" s="288"/>
      <c r="Y363" s="15"/>
      <c r="Z363" s="15"/>
      <c r="AA363" s="15"/>
      <c r="AB363" s="15"/>
      <c r="AC363" s="15"/>
      <c r="AD363" s="15"/>
      <c r="AE363" s="15"/>
      <c r="AT363" s="289" t="s">
        <v>256</v>
      </c>
      <c r="AU363" s="289" t="s">
        <v>87</v>
      </c>
      <c r="AV363" s="15" t="s">
        <v>145</v>
      </c>
      <c r="AW363" s="15" t="s">
        <v>5</v>
      </c>
      <c r="AX363" s="15" t="s">
        <v>85</v>
      </c>
      <c r="AY363" s="289" t="s">
        <v>138</v>
      </c>
    </row>
    <row r="364" spans="1:65" s="2" customFormat="1" ht="12">
      <c r="A364" s="39"/>
      <c r="B364" s="40"/>
      <c r="C364" s="222" t="s">
        <v>273</v>
      </c>
      <c r="D364" s="222" t="s">
        <v>140</v>
      </c>
      <c r="E364" s="223" t="s">
        <v>952</v>
      </c>
      <c r="F364" s="224" t="s">
        <v>953</v>
      </c>
      <c r="G364" s="225" t="s">
        <v>223</v>
      </c>
      <c r="H364" s="226">
        <v>0.6</v>
      </c>
      <c r="I364" s="227"/>
      <c r="J364" s="227"/>
      <c r="K364" s="228">
        <f>ROUND(P364*H364,2)</f>
        <v>0</v>
      </c>
      <c r="L364" s="224" t="s">
        <v>144</v>
      </c>
      <c r="M364" s="45"/>
      <c r="N364" s="229" t="s">
        <v>1</v>
      </c>
      <c r="O364" s="230" t="s">
        <v>40</v>
      </c>
      <c r="P364" s="231">
        <f>I364+J364</f>
        <v>0</v>
      </c>
      <c r="Q364" s="231">
        <f>ROUND(I364*H364,2)</f>
        <v>0</v>
      </c>
      <c r="R364" s="231">
        <f>ROUND(J364*H364,2)</f>
        <v>0</v>
      </c>
      <c r="S364" s="92"/>
      <c r="T364" s="232">
        <f>S364*H364</f>
        <v>0</v>
      </c>
      <c r="U364" s="232">
        <v>0</v>
      </c>
      <c r="V364" s="232">
        <f>U364*H364</f>
        <v>0</v>
      </c>
      <c r="W364" s="232">
        <v>0</v>
      </c>
      <c r="X364" s="233">
        <f>W364*H364</f>
        <v>0</v>
      </c>
      <c r="Y364" s="39"/>
      <c r="Z364" s="39"/>
      <c r="AA364" s="39"/>
      <c r="AB364" s="39"/>
      <c r="AC364" s="39"/>
      <c r="AD364" s="39"/>
      <c r="AE364" s="39"/>
      <c r="AR364" s="234" t="s">
        <v>145</v>
      </c>
      <c r="AT364" s="234" t="s">
        <v>140</v>
      </c>
      <c r="AU364" s="234" t="s">
        <v>87</v>
      </c>
      <c r="AY364" s="18" t="s">
        <v>138</v>
      </c>
      <c r="BE364" s="235">
        <f>IF(O364="základní",K364,0)</f>
        <v>0</v>
      </c>
      <c r="BF364" s="235">
        <f>IF(O364="snížená",K364,0)</f>
        <v>0</v>
      </c>
      <c r="BG364" s="235">
        <f>IF(O364="zákl. přenesená",K364,0)</f>
        <v>0</v>
      </c>
      <c r="BH364" s="235">
        <f>IF(O364="sníž. přenesená",K364,0)</f>
        <v>0</v>
      </c>
      <c r="BI364" s="235">
        <f>IF(O364="nulová",K364,0)</f>
        <v>0</v>
      </c>
      <c r="BJ364" s="18" t="s">
        <v>85</v>
      </c>
      <c r="BK364" s="235">
        <f>ROUND(P364*H364,2)</f>
        <v>0</v>
      </c>
      <c r="BL364" s="18" t="s">
        <v>145</v>
      </c>
      <c r="BM364" s="234" t="s">
        <v>954</v>
      </c>
    </row>
    <row r="365" spans="1:47" s="2" customFormat="1" ht="12">
      <c r="A365" s="39"/>
      <c r="B365" s="40"/>
      <c r="C365" s="41"/>
      <c r="D365" s="236" t="s">
        <v>147</v>
      </c>
      <c r="E365" s="41"/>
      <c r="F365" s="237" t="s">
        <v>955</v>
      </c>
      <c r="G365" s="41"/>
      <c r="H365" s="41"/>
      <c r="I365" s="238"/>
      <c r="J365" s="238"/>
      <c r="K365" s="41"/>
      <c r="L365" s="41"/>
      <c r="M365" s="45"/>
      <c r="N365" s="239"/>
      <c r="O365" s="240"/>
      <c r="P365" s="92"/>
      <c r="Q365" s="92"/>
      <c r="R365" s="92"/>
      <c r="S365" s="92"/>
      <c r="T365" s="92"/>
      <c r="U365" s="92"/>
      <c r="V365" s="92"/>
      <c r="W365" s="92"/>
      <c r="X365" s="93"/>
      <c r="Y365" s="39"/>
      <c r="Z365" s="39"/>
      <c r="AA365" s="39"/>
      <c r="AB365" s="39"/>
      <c r="AC365" s="39"/>
      <c r="AD365" s="39"/>
      <c r="AE365" s="39"/>
      <c r="AT365" s="18" t="s">
        <v>147</v>
      </c>
      <c r="AU365" s="18" t="s">
        <v>87</v>
      </c>
    </row>
    <row r="366" spans="1:47" s="2" customFormat="1" ht="12">
      <c r="A366" s="39"/>
      <c r="B366" s="40"/>
      <c r="C366" s="41"/>
      <c r="D366" s="241" t="s">
        <v>149</v>
      </c>
      <c r="E366" s="41"/>
      <c r="F366" s="242" t="s">
        <v>956</v>
      </c>
      <c r="G366" s="41"/>
      <c r="H366" s="41"/>
      <c r="I366" s="238"/>
      <c r="J366" s="238"/>
      <c r="K366" s="41"/>
      <c r="L366" s="41"/>
      <c r="M366" s="45"/>
      <c r="N366" s="239"/>
      <c r="O366" s="240"/>
      <c r="P366" s="92"/>
      <c r="Q366" s="92"/>
      <c r="R366" s="92"/>
      <c r="S366" s="92"/>
      <c r="T366" s="92"/>
      <c r="U366" s="92"/>
      <c r="V366" s="92"/>
      <c r="W366" s="92"/>
      <c r="X366" s="93"/>
      <c r="Y366" s="39"/>
      <c r="Z366" s="39"/>
      <c r="AA366" s="39"/>
      <c r="AB366" s="39"/>
      <c r="AC366" s="39"/>
      <c r="AD366" s="39"/>
      <c r="AE366" s="39"/>
      <c r="AT366" s="18" t="s">
        <v>149</v>
      </c>
      <c r="AU366" s="18" t="s">
        <v>87</v>
      </c>
    </row>
    <row r="367" spans="1:47" s="2" customFormat="1" ht="12">
      <c r="A367" s="39"/>
      <c r="B367" s="40"/>
      <c r="C367" s="41"/>
      <c r="D367" s="236" t="s">
        <v>151</v>
      </c>
      <c r="E367" s="41"/>
      <c r="F367" s="243" t="s">
        <v>957</v>
      </c>
      <c r="G367" s="41"/>
      <c r="H367" s="41"/>
      <c r="I367" s="238"/>
      <c r="J367" s="238"/>
      <c r="K367" s="41"/>
      <c r="L367" s="41"/>
      <c r="M367" s="45"/>
      <c r="N367" s="239"/>
      <c r="O367" s="240"/>
      <c r="P367" s="92"/>
      <c r="Q367" s="92"/>
      <c r="R367" s="92"/>
      <c r="S367" s="92"/>
      <c r="T367" s="92"/>
      <c r="U367" s="92"/>
      <c r="V367" s="92"/>
      <c r="W367" s="92"/>
      <c r="X367" s="93"/>
      <c r="Y367" s="39"/>
      <c r="Z367" s="39"/>
      <c r="AA367" s="39"/>
      <c r="AB367" s="39"/>
      <c r="AC367" s="39"/>
      <c r="AD367" s="39"/>
      <c r="AE367" s="39"/>
      <c r="AT367" s="18" t="s">
        <v>151</v>
      </c>
      <c r="AU367" s="18" t="s">
        <v>87</v>
      </c>
    </row>
    <row r="368" spans="1:51" s="14" customFormat="1" ht="12">
      <c r="A368" s="14"/>
      <c r="B368" s="269"/>
      <c r="C368" s="270"/>
      <c r="D368" s="236" t="s">
        <v>256</v>
      </c>
      <c r="E368" s="271" t="s">
        <v>1</v>
      </c>
      <c r="F368" s="272" t="s">
        <v>958</v>
      </c>
      <c r="G368" s="270"/>
      <c r="H368" s="271" t="s">
        <v>1</v>
      </c>
      <c r="I368" s="273"/>
      <c r="J368" s="273"/>
      <c r="K368" s="270"/>
      <c r="L368" s="270"/>
      <c r="M368" s="274"/>
      <c r="N368" s="275"/>
      <c r="O368" s="276"/>
      <c r="P368" s="276"/>
      <c r="Q368" s="276"/>
      <c r="R368" s="276"/>
      <c r="S368" s="276"/>
      <c r="T368" s="276"/>
      <c r="U368" s="276"/>
      <c r="V368" s="276"/>
      <c r="W368" s="276"/>
      <c r="X368" s="277"/>
      <c r="Y368" s="14"/>
      <c r="Z368" s="14"/>
      <c r="AA368" s="14"/>
      <c r="AB368" s="14"/>
      <c r="AC368" s="14"/>
      <c r="AD368" s="14"/>
      <c r="AE368" s="14"/>
      <c r="AT368" s="278" t="s">
        <v>256</v>
      </c>
      <c r="AU368" s="278" t="s">
        <v>87</v>
      </c>
      <c r="AV368" s="14" t="s">
        <v>85</v>
      </c>
      <c r="AW368" s="14" t="s">
        <v>5</v>
      </c>
      <c r="AX368" s="14" t="s">
        <v>77</v>
      </c>
      <c r="AY368" s="278" t="s">
        <v>138</v>
      </c>
    </row>
    <row r="369" spans="1:51" s="13" customFormat="1" ht="12">
      <c r="A369" s="13"/>
      <c r="B369" s="244"/>
      <c r="C369" s="245"/>
      <c r="D369" s="236" t="s">
        <v>256</v>
      </c>
      <c r="E369" s="246" t="s">
        <v>1</v>
      </c>
      <c r="F369" s="247" t="s">
        <v>959</v>
      </c>
      <c r="G369" s="245"/>
      <c r="H369" s="248">
        <v>0.6</v>
      </c>
      <c r="I369" s="249"/>
      <c r="J369" s="249"/>
      <c r="K369" s="245"/>
      <c r="L369" s="245"/>
      <c r="M369" s="250"/>
      <c r="N369" s="251"/>
      <c r="O369" s="252"/>
      <c r="P369" s="252"/>
      <c r="Q369" s="252"/>
      <c r="R369" s="252"/>
      <c r="S369" s="252"/>
      <c r="T369" s="252"/>
      <c r="U369" s="252"/>
      <c r="V369" s="252"/>
      <c r="W369" s="252"/>
      <c r="X369" s="253"/>
      <c r="Y369" s="13"/>
      <c r="Z369" s="13"/>
      <c r="AA369" s="13"/>
      <c r="AB369" s="13"/>
      <c r="AC369" s="13"/>
      <c r="AD369" s="13"/>
      <c r="AE369" s="13"/>
      <c r="AT369" s="254" t="s">
        <v>256</v>
      </c>
      <c r="AU369" s="254" t="s">
        <v>87</v>
      </c>
      <c r="AV369" s="13" t="s">
        <v>87</v>
      </c>
      <c r="AW369" s="13" t="s">
        <v>5</v>
      </c>
      <c r="AX369" s="13" t="s">
        <v>77</v>
      </c>
      <c r="AY369" s="254" t="s">
        <v>138</v>
      </c>
    </row>
    <row r="370" spans="1:51" s="15" customFormat="1" ht="12">
      <c r="A370" s="15"/>
      <c r="B370" s="279"/>
      <c r="C370" s="280"/>
      <c r="D370" s="236" t="s">
        <v>256</v>
      </c>
      <c r="E370" s="281" t="s">
        <v>1</v>
      </c>
      <c r="F370" s="282" t="s">
        <v>781</v>
      </c>
      <c r="G370" s="280"/>
      <c r="H370" s="283">
        <v>0.6</v>
      </c>
      <c r="I370" s="284"/>
      <c r="J370" s="284"/>
      <c r="K370" s="280"/>
      <c r="L370" s="280"/>
      <c r="M370" s="285"/>
      <c r="N370" s="286"/>
      <c r="O370" s="287"/>
      <c r="P370" s="287"/>
      <c r="Q370" s="287"/>
      <c r="R370" s="287"/>
      <c r="S370" s="287"/>
      <c r="T370" s="287"/>
      <c r="U370" s="287"/>
      <c r="V370" s="287"/>
      <c r="W370" s="287"/>
      <c r="X370" s="288"/>
      <c r="Y370" s="15"/>
      <c r="Z370" s="15"/>
      <c r="AA370" s="15"/>
      <c r="AB370" s="15"/>
      <c r="AC370" s="15"/>
      <c r="AD370" s="15"/>
      <c r="AE370" s="15"/>
      <c r="AT370" s="289" t="s">
        <v>256</v>
      </c>
      <c r="AU370" s="289" t="s">
        <v>87</v>
      </c>
      <c r="AV370" s="15" t="s">
        <v>145</v>
      </c>
      <c r="AW370" s="15" t="s">
        <v>5</v>
      </c>
      <c r="AX370" s="15" t="s">
        <v>85</v>
      </c>
      <c r="AY370" s="289" t="s">
        <v>138</v>
      </c>
    </row>
    <row r="371" spans="1:65" s="2" customFormat="1" ht="24.15" customHeight="1">
      <c r="A371" s="39"/>
      <c r="B371" s="40"/>
      <c r="C371" s="255" t="s">
        <v>8</v>
      </c>
      <c r="D371" s="255" t="s">
        <v>337</v>
      </c>
      <c r="E371" s="256" t="s">
        <v>960</v>
      </c>
      <c r="F371" s="257" t="s">
        <v>961</v>
      </c>
      <c r="G371" s="258" t="s">
        <v>276</v>
      </c>
      <c r="H371" s="259">
        <v>1.386</v>
      </c>
      <c r="I371" s="260"/>
      <c r="J371" s="261"/>
      <c r="K371" s="262">
        <f>ROUND(P371*H371,2)</f>
        <v>0</v>
      </c>
      <c r="L371" s="257" t="s">
        <v>144</v>
      </c>
      <c r="M371" s="263"/>
      <c r="N371" s="264" t="s">
        <v>1</v>
      </c>
      <c r="O371" s="230" t="s">
        <v>40</v>
      </c>
      <c r="P371" s="231">
        <f>I371+J371</f>
        <v>0</v>
      </c>
      <c r="Q371" s="231">
        <f>ROUND(I371*H371,2)</f>
        <v>0</v>
      </c>
      <c r="R371" s="231">
        <f>ROUND(J371*H371,2)</f>
        <v>0</v>
      </c>
      <c r="S371" s="92"/>
      <c r="T371" s="232">
        <f>S371*H371</f>
        <v>0</v>
      </c>
      <c r="U371" s="232">
        <v>1</v>
      </c>
      <c r="V371" s="232">
        <f>U371*H371</f>
        <v>1.386</v>
      </c>
      <c r="W371" s="232">
        <v>0</v>
      </c>
      <c r="X371" s="233">
        <f>W371*H371</f>
        <v>0</v>
      </c>
      <c r="Y371" s="39"/>
      <c r="Z371" s="39"/>
      <c r="AA371" s="39"/>
      <c r="AB371" s="39"/>
      <c r="AC371" s="39"/>
      <c r="AD371" s="39"/>
      <c r="AE371" s="39"/>
      <c r="AR371" s="234" t="s">
        <v>194</v>
      </c>
      <c r="AT371" s="234" t="s">
        <v>337</v>
      </c>
      <c r="AU371" s="234" t="s">
        <v>87</v>
      </c>
      <c r="AY371" s="18" t="s">
        <v>138</v>
      </c>
      <c r="BE371" s="235">
        <f>IF(O371="základní",K371,0)</f>
        <v>0</v>
      </c>
      <c r="BF371" s="235">
        <f>IF(O371="snížená",K371,0)</f>
        <v>0</v>
      </c>
      <c r="BG371" s="235">
        <f>IF(O371="zákl. přenesená",K371,0)</f>
        <v>0</v>
      </c>
      <c r="BH371" s="235">
        <f>IF(O371="sníž. přenesená",K371,0)</f>
        <v>0</v>
      </c>
      <c r="BI371" s="235">
        <f>IF(O371="nulová",K371,0)</f>
        <v>0</v>
      </c>
      <c r="BJ371" s="18" t="s">
        <v>85</v>
      </c>
      <c r="BK371" s="235">
        <f>ROUND(P371*H371,2)</f>
        <v>0</v>
      </c>
      <c r="BL371" s="18" t="s">
        <v>145</v>
      </c>
      <c r="BM371" s="234" t="s">
        <v>962</v>
      </c>
    </row>
    <row r="372" spans="1:47" s="2" customFormat="1" ht="12">
      <c r="A372" s="39"/>
      <c r="B372" s="40"/>
      <c r="C372" s="41"/>
      <c r="D372" s="236" t="s">
        <v>147</v>
      </c>
      <c r="E372" s="41"/>
      <c r="F372" s="237" t="s">
        <v>961</v>
      </c>
      <c r="G372" s="41"/>
      <c r="H372" s="41"/>
      <c r="I372" s="238"/>
      <c r="J372" s="238"/>
      <c r="K372" s="41"/>
      <c r="L372" s="41"/>
      <c r="M372" s="45"/>
      <c r="N372" s="239"/>
      <c r="O372" s="240"/>
      <c r="P372" s="92"/>
      <c r="Q372" s="92"/>
      <c r="R372" s="92"/>
      <c r="S372" s="92"/>
      <c r="T372" s="92"/>
      <c r="U372" s="92"/>
      <c r="V372" s="92"/>
      <c r="W372" s="92"/>
      <c r="X372" s="93"/>
      <c r="Y372" s="39"/>
      <c r="Z372" s="39"/>
      <c r="AA372" s="39"/>
      <c r="AB372" s="39"/>
      <c r="AC372" s="39"/>
      <c r="AD372" s="39"/>
      <c r="AE372" s="39"/>
      <c r="AT372" s="18" t="s">
        <v>147</v>
      </c>
      <c r="AU372" s="18" t="s">
        <v>87</v>
      </c>
    </row>
    <row r="373" spans="1:51" s="14" customFormat="1" ht="12">
      <c r="A373" s="14"/>
      <c r="B373" s="269"/>
      <c r="C373" s="270"/>
      <c r="D373" s="236" t="s">
        <v>256</v>
      </c>
      <c r="E373" s="271" t="s">
        <v>1</v>
      </c>
      <c r="F373" s="272" t="s">
        <v>958</v>
      </c>
      <c r="G373" s="270"/>
      <c r="H373" s="271" t="s">
        <v>1</v>
      </c>
      <c r="I373" s="273"/>
      <c r="J373" s="273"/>
      <c r="K373" s="270"/>
      <c r="L373" s="270"/>
      <c r="M373" s="274"/>
      <c r="N373" s="275"/>
      <c r="O373" s="276"/>
      <c r="P373" s="276"/>
      <c r="Q373" s="276"/>
      <c r="R373" s="276"/>
      <c r="S373" s="276"/>
      <c r="T373" s="276"/>
      <c r="U373" s="276"/>
      <c r="V373" s="276"/>
      <c r="W373" s="276"/>
      <c r="X373" s="277"/>
      <c r="Y373" s="14"/>
      <c r="Z373" s="14"/>
      <c r="AA373" s="14"/>
      <c r="AB373" s="14"/>
      <c r="AC373" s="14"/>
      <c r="AD373" s="14"/>
      <c r="AE373" s="14"/>
      <c r="AT373" s="278" t="s">
        <v>256</v>
      </c>
      <c r="AU373" s="278" t="s">
        <v>87</v>
      </c>
      <c r="AV373" s="14" t="s">
        <v>85</v>
      </c>
      <c r="AW373" s="14" t="s">
        <v>5</v>
      </c>
      <c r="AX373" s="14" t="s">
        <v>77</v>
      </c>
      <c r="AY373" s="278" t="s">
        <v>138</v>
      </c>
    </row>
    <row r="374" spans="1:51" s="14" customFormat="1" ht="12">
      <c r="A374" s="14"/>
      <c r="B374" s="269"/>
      <c r="C374" s="270"/>
      <c r="D374" s="236" t="s">
        <v>256</v>
      </c>
      <c r="E374" s="271" t="s">
        <v>1</v>
      </c>
      <c r="F374" s="272" t="s">
        <v>963</v>
      </c>
      <c r="G374" s="270"/>
      <c r="H374" s="271" t="s">
        <v>1</v>
      </c>
      <c r="I374" s="273"/>
      <c r="J374" s="273"/>
      <c r="K374" s="270"/>
      <c r="L374" s="270"/>
      <c r="M374" s="274"/>
      <c r="N374" s="275"/>
      <c r="O374" s="276"/>
      <c r="P374" s="276"/>
      <c r="Q374" s="276"/>
      <c r="R374" s="276"/>
      <c r="S374" s="276"/>
      <c r="T374" s="276"/>
      <c r="U374" s="276"/>
      <c r="V374" s="276"/>
      <c r="W374" s="276"/>
      <c r="X374" s="277"/>
      <c r="Y374" s="14"/>
      <c r="Z374" s="14"/>
      <c r="AA374" s="14"/>
      <c r="AB374" s="14"/>
      <c r="AC374" s="14"/>
      <c r="AD374" s="14"/>
      <c r="AE374" s="14"/>
      <c r="AT374" s="278" t="s">
        <v>256</v>
      </c>
      <c r="AU374" s="278" t="s">
        <v>87</v>
      </c>
      <c r="AV374" s="14" t="s">
        <v>85</v>
      </c>
      <c r="AW374" s="14" t="s">
        <v>5</v>
      </c>
      <c r="AX374" s="14" t="s">
        <v>77</v>
      </c>
      <c r="AY374" s="278" t="s">
        <v>138</v>
      </c>
    </row>
    <row r="375" spans="1:51" s="13" customFormat="1" ht="12">
      <c r="A375" s="13"/>
      <c r="B375" s="244"/>
      <c r="C375" s="245"/>
      <c r="D375" s="236" t="s">
        <v>256</v>
      </c>
      <c r="E375" s="246" t="s">
        <v>1</v>
      </c>
      <c r="F375" s="247" t="s">
        <v>964</v>
      </c>
      <c r="G375" s="245"/>
      <c r="H375" s="248">
        <v>1.26</v>
      </c>
      <c r="I375" s="249"/>
      <c r="J375" s="249"/>
      <c r="K375" s="245"/>
      <c r="L375" s="245"/>
      <c r="M375" s="250"/>
      <c r="N375" s="251"/>
      <c r="O375" s="252"/>
      <c r="P375" s="252"/>
      <c r="Q375" s="252"/>
      <c r="R375" s="252"/>
      <c r="S375" s="252"/>
      <c r="T375" s="252"/>
      <c r="U375" s="252"/>
      <c r="V375" s="252"/>
      <c r="W375" s="252"/>
      <c r="X375" s="253"/>
      <c r="Y375" s="13"/>
      <c r="Z375" s="13"/>
      <c r="AA375" s="13"/>
      <c r="AB375" s="13"/>
      <c r="AC375" s="13"/>
      <c r="AD375" s="13"/>
      <c r="AE375" s="13"/>
      <c r="AT375" s="254" t="s">
        <v>256</v>
      </c>
      <c r="AU375" s="254" t="s">
        <v>87</v>
      </c>
      <c r="AV375" s="13" t="s">
        <v>87</v>
      </c>
      <c r="AW375" s="13" t="s">
        <v>5</v>
      </c>
      <c r="AX375" s="13" t="s">
        <v>77</v>
      </c>
      <c r="AY375" s="254" t="s">
        <v>138</v>
      </c>
    </row>
    <row r="376" spans="1:51" s="15" customFormat="1" ht="12">
      <c r="A376" s="15"/>
      <c r="B376" s="279"/>
      <c r="C376" s="280"/>
      <c r="D376" s="236" t="s">
        <v>256</v>
      </c>
      <c r="E376" s="281" t="s">
        <v>1</v>
      </c>
      <c r="F376" s="282" t="s">
        <v>781</v>
      </c>
      <c r="G376" s="280"/>
      <c r="H376" s="283">
        <v>1.26</v>
      </c>
      <c r="I376" s="284"/>
      <c r="J376" s="284"/>
      <c r="K376" s="280"/>
      <c r="L376" s="280"/>
      <c r="M376" s="285"/>
      <c r="N376" s="286"/>
      <c r="O376" s="287"/>
      <c r="P376" s="287"/>
      <c r="Q376" s="287"/>
      <c r="R376" s="287"/>
      <c r="S376" s="287"/>
      <c r="T376" s="287"/>
      <c r="U376" s="287"/>
      <c r="V376" s="287"/>
      <c r="W376" s="287"/>
      <c r="X376" s="288"/>
      <c r="Y376" s="15"/>
      <c r="Z376" s="15"/>
      <c r="AA376" s="15"/>
      <c r="AB376" s="15"/>
      <c r="AC376" s="15"/>
      <c r="AD376" s="15"/>
      <c r="AE376" s="15"/>
      <c r="AT376" s="289" t="s">
        <v>256</v>
      </c>
      <c r="AU376" s="289" t="s">
        <v>87</v>
      </c>
      <c r="AV376" s="15" t="s">
        <v>145</v>
      </c>
      <c r="AW376" s="15" t="s">
        <v>5</v>
      </c>
      <c r="AX376" s="15" t="s">
        <v>85</v>
      </c>
      <c r="AY376" s="289" t="s">
        <v>138</v>
      </c>
    </row>
    <row r="377" spans="1:51" s="13" customFormat="1" ht="12">
      <c r="A377" s="13"/>
      <c r="B377" s="244"/>
      <c r="C377" s="245"/>
      <c r="D377" s="236" t="s">
        <v>256</v>
      </c>
      <c r="E377" s="245"/>
      <c r="F377" s="247" t="s">
        <v>965</v>
      </c>
      <c r="G377" s="245"/>
      <c r="H377" s="248">
        <v>1.386</v>
      </c>
      <c r="I377" s="249"/>
      <c r="J377" s="249"/>
      <c r="K377" s="245"/>
      <c r="L377" s="245"/>
      <c r="M377" s="250"/>
      <c r="N377" s="251"/>
      <c r="O377" s="252"/>
      <c r="P377" s="252"/>
      <c r="Q377" s="252"/>
      <c r="R377" s="252"/>
      <c r="S377" s="252"/>
      <c r="T377" s="252"/>
      <c r="U377" s="252"/>
      <c r="V377" s="252"/>
      <c r="W377" s="252"/>
      <c r="X377" s="253"/>
      <c r="Y377" s="13"/>
      <c r="Z377" s="13"/>
      <c r="AA377" s="13"/>
      <c r="AB377" s="13"/>
      <c r="AC377" s="13"/>
      <c r="AD377" s="13"/>
      <c r="AE377" s="13"/>
      <c r="AT377" s="254" t="s">
        <v>256</v>
      </c>
      <c r="AU377" s="254" t="s">
        <v>87</v>
      </c>
      <c r="AV377" s="13" t="s">
        <v>87</v>
      </c>
      <c r="AW377" s="13" t="s">
        <v>4</v>
      </c>
      <c r="AX377" s="13" t="s">
        <v>85</v>
      </c>
      <c r="AY377" s="254" t="s">
        <v>138</v>
      </c>
    </row>
    <row r="378" spans="1:63" s="12" customFormat="1" ht="22.8" customHeight="1">
      <c r="A378" s="12"/>
      <c r="B378" s="205"/>
      <c r="C378" s="206"/>
      <c r="D378" s="207" t="s">
        <v>76</v>
      </c>
      <c r="E378" s="220" t="s">
        <v>145</v>
      </c>
      <c r="F378" s="220" t="s">
        <v>966</v>
      </c>
      <c r="G378" s="206"/>
      <c r="H378" s="206"/>
      <c r="I378" s="209"/>
      <c r="J378" s="209"/>
      <c r="K378" s="221">
        <f>BK378</f>
        <v>0</v>
      </c>
      <c r="L378" s="206"/>
      <c r="M378" s="211"/>
      <c r="N378" s="212"/>
      <c r="O378" s="213"/>
      <c r="P378" s="213"/>
      <c r="Q378" s="214">
        <f>SUM(Q379:Q398)</f>
        <v>0</v>
      </c>
      <c r="R378" s="214">
        <f>SUM(R379:R398)</f>
        <v>0</v>
      </c>
      <c r="S378" s="213"/>
      <c r="T378" s="215">
        <f>SUM(T379:T398)</f>
        <v>0</v>
      </c>
      <c r="U378" s="213"/>
      <c r="V378" s="215">
        <f>SUM(V379:V398)</f>
        <v>5.17032</v>
      </c>
      <c r="W378" s="213"/>
      <c r="X378" s="216">
        <f>SUM(X379:X398)</f>
        <v>0</v>
      </c>
      <c r="Y378" s="12"/>
      <c r="Z378" s="12"/>
      <c r="AA378" s="12"/>
      <c r="AB378" s="12"/>
      <c r="AC378" s="12"/>
      <c r="AD378" s="12"/>
      <c r="AE378" s="12"/>
      <c r="AR378" s="217" t="s">
        <v>85</v>
      </c>
      <c r="AT378" s="218" t="s">
        <v>76</v>
      </c>
      <c r="AU378" s="218" t="s">
        <v>85</v>
      </c>
      <c r="AY378" s="217" t="s">
        <v>138</v>
      </c>
      <c r="BK378" s="219">
        <f>SUM(BK379:BK398)</f>
        <v>0</v>
      </c>
    </row>
    <row r="379" spans="1:65" s="2" customFormat="1" ht="24.15" customHeight="1">
      <c r="A379" s="39"/>
      <c r="B379" s="40"/>
      <c r="C379" s="222" t="s">
        <v>289</v>
      </c>
      <c r="D379" s="222" t="s">
        <v>140</v>
      </c>
      <c r="E379" s="223" t="s">
        <v>967</v>
      </c>
      <c r="F379" s="224" t="s">
        <v>968</v>
      </c>
      <c r="G379" s="225" t="s">
        <v>368</v>
      </c>
      <c r="H379" s="226">
        <v>2</v>
      </c>
      <c r="I379" s="227"/>
      <c r="J379" s="227"/>
      <c r="K379" s="228">
        <f>ROUND(P379*H379,2)</f>
        <v>0</v>
      </c>
      <c r="L379" s="224" t="s">
        <v>144</v>
      </c>
      <c r="M379" s="45"/>
      <c r="N379" s="229" t="s">
        <v>1</v>
      </c>
      <c r="O379" s="230" t="s">
        <v>40</v>
      </c>
      <c r="P379" s="231">
        <f>I379+J379</f>
        <v>0</v>
      </c>
      <c r="Q379" s="231">
        <f>ROUND(I379*H379,2)</f>
        <v>0</v>
      </c>
      <c r="R379" s="231">
        <f>ROUND(J379*H379,2)</f>
        <v>0</v>
      </c>
      <c r="S379" s="92"/>
      <c r="T379" s="232">
        <f>S379*H379</f>
        <v>0</v>
      </c>
      <c r="U379" s="232">
        <v>0.08516</v>
      </c>
      <c r="V379" s="232">
        <f>U379*H379</f>
        <v>0.17032</v>
      </c>
      <c r="W379" s="232">
        <v>0</v>
      </c>
      <c r="X379" s="233">
        <f>W379*H379</f>
        <v>0</v>
      </c>
      <c r="Y379" s="39"/>
      <c r="Z379" s="39"/>
      <c r="AA379" s="39"/>
      <c r="AB379" s="39"/>
      <c r="AC379" s="39"/>
      <c r="AD379" s="39"/>
      <c r="AE379" s="39"/>
      <c r="AR379" s="234" t="s">
        <v>145</v>
      </c>
      <c r="AT379" s="234" t="s">
        <v>140</v>
      </c>
      <c r="AU379" s="234" t="s">
        <v>87</v>
      </c>
      <c r="AY379" s="18" t="s">
        <v>138</v>
      </c>
      <c r="BE379" s="235">
        <f>IF(O379="základní",K379,0)</f>
        <v>0</v>
      </c>
      <c r="BF379" s="235">
        <f>IF(O379="snížená",K379,0)</f>
        <v>0</v>
      </c>
      <c r="BG379" s="235">
        <f>IF(O379="zákl. přenesená",K379,0)</f>
        <v>0</v>
      </c>
      <c r="BH379" s="235">
        <f>IF(O379="sníž. přenesená",K379,0)</f>
        <v>0</v>
      </c>
      <c r="BI379" s="235">
        <f>IF(O379="nulová",K379,0)</f>
        <v>0</v>
      </c>
      <c r="BJ379" s="18" t="s">
        <v>85</v>
      </c>
      <c r="BK379" s="235">
        <f>ROUND(P379*H379,2)</f>
        <v>0</v>
      </c>
      <c r="BL379" s="18" t="s">
        <v>145</v>
      </c>
      <c r="BM379" s="234" t="s">
        <v>969</v>
      </c>
    </row>
    <row r="380" spans="1:47" s="2" customFormat="1" ht="12">
      <c r="A380" s="39"/>
      <c r="B380" s="40"/>
      <c r="C380" s="41"/>
      <c r="D380" s="236" t="s">
        <v>147</v>
      </c>
      <c r="E380" s="41"/>
      <c r="F380" s="237" t="s">
        <v>970</v>
      </c>
      <c r="G380" s="41"/>
      <c r="H380" s="41"/>
      <c r="I380" s="238"/>
      <c r="J380" s="238"/>
      <c r="K380" s="41"/>
      <c r="L380" s="41"/>
      <c r="M380" s="45"/>
      <c r="N380" s="239"/>
      <c r="O380" s="240"/>
      <c r="P380" s="92"/>
      <c r="Q380" s="92"/>
      <c r="R380" s="92"/>
      <c r="S380" s="92"/>
      <c r="T380" s="92"/>
      <c r="U380" s="92"/>
      <c r="V380" s="92"/>
      <c r="W380" s="92"/>
      <c r="X380" s="93"/>
      <c r="Y380" s="39"/>
      <c r="Z380" s="39"/>
      <c r="AA380" s="39"/>
      <c r="AB380" s="39"/>
      <c r="AC380" s="39"/>
      <c r="AD380" s="39"/>
      <c r="AE380" s="39"/>
      <c r="AT380" s="18" t="s">
        <v>147</v>
      </c>
      <c r="AU380" s="18" t="s">
        <v>87</v>
      </c>
    </row>
    <row r="381" spans="1:47" s="2" customFormat="1" ht="12">
      <c r="A381" s="39"/>
      <c r="B381" s="40"/>
      <c r="C381" s="41"/>
      <c r="D381" s="241" t="s">
        <v>149</v>
      </c>
      <c r="E381" s="41"/>
      <c r="F381" s="242" t="s">
        <v>971</v>
      </c>
      <c r="G381" s="41"/>
      <c r="H381" s="41"/>
      <c r="I381" s="238"/>
      <c r="J381" s="238"/>
      <c r="K381" s="41"/>
      <c r="L381" s="41"/>
      <c r="M381" s="45"/>
      <c r="N381" s="239"/>
      <c r="O381" s="240"/>
      <c r="P381" s="92"/>
      <c r="Q381" s="92"/>
      <c r="R381" s="92"/>
      <c r="S381" s="92"/>
      <c r="T381" s="92"/>
      <c r="U381" s="92"/>
      <c r="V381" s="92"/>
      <c r="W381" s="92"/>
      <c r="X381" s="93"/>
      <c r="Y381" s="39"/>
      <c r="Z381" s="39"/>
      <c r="AA381" s="39"/>
      <c r="AB381" s="39"/>
      <c r="AC381" s="39"/>
      <c r="AD381" s="39"/>
      <c r="AE381" s="39"/>
      <c r="AT381" s="18" t="s">
        <v>149</v>
      </c>
      <c r="AU381" s="18" t="s">
        <v>87</v>
      </c>
    </row>
    <row r="382" spans="1:51" s="14" customFormat="1" ht="12">
      <c r="A382" s="14"/>
      <c r="B382" s="269"/>
      <c r="C382" s="270"/>
      <c r="D382" s="236" t="s">
        <v>256</v>
      </c>
      <c r="E382" s="271" t="s">
        <v>1</v>
      </c>
      <c r="F382" s="272" t="s">
        <v>972</v>
      </c>
      <c r="G382" s="270"/>
      <c r="H382" s="271" t="s">
        <v>1</v>
      </c>
      <c r="I382" s="273"/>
      <c r="J382" s="273"/>
      <c r="K382" s="270"/>
      <c r="L382" s="270"/>
      <c r="M382" s="274"/>
      <c r="N382" s="275"/>
      <c r="O382" s="276"/>
      <c r="P382" s="276"/>
      <c r="Q382" s="276"/>
      <c r="R382" s="276"/>
      <c r="S382" s="276"/>
      <c r="T382" s="276"/>
      <c r="U382" s="276"/>
      <c r="V382" s="276"/>
      <c r="W382" s="276"/>
      <c r="X382" s="277"/>
      <c r="Y382" s="14"/>
      <c r="Z382" s="14"/>
      <c r="AA382" s="14"/>
      <c r="AB382" s="14"/>
      <c r="AC382" s="14"/>
      <c r="AD382" s="14"/>
      <c r="AE382" s="14"/>
      <c r="AT382" s="278" t="s">
        <v>256</v>
      </c>
      <c r="AU382" s="278" t="s">
        <v>87</v>
      </c>
      <c r="AV382" s="14" t="s">
        <v>85</v>
      </c>
      <c r="AW382" s="14" t="s">
        <v>5</v>
      </c>
      <c r="AX382" s="14" t="s">
        <v>77</v>
      </c>
      <c r="AY382" s="278" t="s">
        <v>138</v>
      </c>
    </row>
    <row r="383" spans="1:51" s="14" customFormat="1" ht="12">
      <c r="A383" s="14"/>
      <c r="B383" s="269"/>
      <c r="C383" s="270"/>
      <c r="D383" s="236" t="s">
        <v>256</v>
      </c>
      <c r="E383" s="271" t="s">
        <v>1</v>
      </c>
      <c r="F383" s="272" t="s">
        <v>973</v>
      </c>
      <c r="G383" s="270"/>
      <c r="H383" s="271" t="s">
        <v>1</v>
      </c>
      <c r="I383" s="273"/>
      <c r="J383" s="273"/>
      <c r="K383" s="270"/>
      <c r="L383" s="270"/>
      <c r="M383" s="274"/>
      <c r="N383" s="275"/>
      <c r="O383" s="276"/>
      <c r="P383" s="276"/>
      <c r="Q383" s="276"/>
      <c r="R383" s="276"/>
      <c r="S383" s="276"/>
      <c r="T383" s="276"/>
      <c r="U383" s="276"/>
      <c r="V383" s="276"/>
      <c r="W383" s="276"/>
      <c r="X383" s="277"/>
      <c r="Y383" s="14"/>
      <c r="Z383" s="14"/>
      <c r="AA383" s="14"/>
      <c r="AB383" s="14"/>
      <c r="AC383" s="14"/>
      <c r="AD383" s="14"/>
      <c r="AE383" s="14"/>
      <c r="AT383" s="278" t="s">
        <v>256</v>
      </c>
      <c r="AU383" s="278" t="s">
        <v>87</v>
      </c>
      <c r="AV383" s="14" t="s">
        <v>85</v>
      </c>
      <c r="AW383" s="14" t="s">
        <v>5</v>
      </c>
      <c r="AX383" s="14" t="s">
        <v>77</v>
      </c>
      <c r="AY383" s="278" t="s">
        <v>138</v>
      </c>
    </row>
    <row r="384" spans="1:51" s="13" customFormat="1" ht="12">
      <c r="A384" s="13"/>
      <c r="B384" s="244"/>
      <c r="C384" s="245"/>
      <c r="D384" s="236" t="s">
        <v>256</v>
      </c>
      <c r="E384" s="246" t="s">
        <v>1</v>
      </c>
      <c r="F384" s="247" t="s">
        <v>85</v>
      </c>
      <c r="G384" s="245"/>
      <c r="H384" s="248">
        <v>1</v>
      </c>
      <c r="I384" s="249"/>
      <c r="J384" s="249"/>
      <c r="K384" s="245"/>
      <c r="L384" s="245"/>
      <c r="M384" s="250"/>
      <c r="N384" s="251"/>
      <c r="O384" s="252"/>
      <c r="P384" s="252"/>
      <c r="Q384" s="252"/>
      <c r="R384" s="252"/>
      <c r="S384" s="252"/>
      <c r="T384" s="252"/>
      <c r="U384" s="252"/>
      <c r="V384" s="252"/>
      <c r="W384" s="252"/>
      <c r="X384" s="253"/>
      <c r="Y384" s="13"/>
      <c r="Z384" s="13"/>
      <c r="AA384" s="13"/>
      <c r="AB384" s="13"/>
      <c r="AC384" s="13"/>
      <c r="AD384" s="13"/>
      <c r="AE384" s="13"/>
      <c r="AT384" s="254" t="s">
        <v>256</v>
      </c>
      <c r="AU384" s="254" t="s">
        <v>87</v>
      </c>
      <c r="AV384" s="13" t="s">
        <v>87</v>
      </c>
      <c r="AW384" s="13" t="s">
        <v>5</v>
      </c>
      <c r="AX384" s="13" t="s">
        <v>77</v>
      </c>
      <c r="AY384" s="254" t="s">
        <v>138</v>
      </c>
    </row>
    <row r="385" spans="1:51" s="14" customFormat="1" ht="12">
      <c r="A385" s="14"/>
      <c r="B385" s="269"/>
      <c r="C385" s="270"/>
      <c r="D385" s="236" t="s">
        <v>256</v>
      </c>
      <c r="E385" s="271" t="s">
        <v>1</v>
      </c>
      <c r="F385" s="272" t="s">
        <v>974</v>
      </c>
      <c r="G385" s="270"/>
      <c r="H385" s="271" t="s">
        <v>1</v>
      </c>
      <c r="I385" s="273"/>
      <c r="J385" s="273"/>
      <c r="K385" s="270"/>
      <c r="L385" s="270"/>
      <c r="M385" s="274"/>
      <c r="N385" s="275"/>
      <c r="O385" s="276"/>
      <c r="P385" s="276"/>
      <c r="Q385" s="276"/>
      <c r="R385" s="276"/>
      <c r="S385" s="276"/>
      <c r="T385" s="276"/>
      <c r="U385" s="276"/>
      <c r="V385" s="276"/>
      <c r="W385" s="276"/>
      <c r="X385" s="277"/>
      <c r="Y385" s="14"/>
      <c r="Z385" s="14"/>
      <c r="AA385" s="14"/>
      <c r="AB385" s="14"/>
      <c r="AC385" s="14"/>
      <c r="AD385" s="14"/>
      <c r="AE385" s="14"/>
      <c r="AT385" s="278" t="s">
        <v>256</v>
      </c>
      <c r="AU385" s="278" t="s">
        <v>87</v>
      </c>
      <c r="AV385" s="14" t="s">
        <v>85</v>
      </c>
      <c r="AW385" s="14" t="s">
        <v>5</v>
      </c>
      <c r="AX385" s="14" t="s">
        <v>77</v>
      </c>
      <c r="AY385" s="278" t="s">
        <v>138</v>
      </c>
    </row>
    <row r="386" spans="1:51" s="13" customFormat="1" ht="12">
      <c r="A386" s="13"/>
      <c r="B386" s="244"/>
      <c r="C386" s="245"/>
      <c r="D386" s="236" t="s">
        <v>256</v>
      </c>
      <c r="E386" s="246" t="s">
        <v>1</v>
      </c>
      <c r="F386" s="247" t="s">
        <v>85</v>
      </c>
      <c r="G386" s="245"/>
      <c r="H386" s="248">
        <v>1</v>
      </c>
      <c r="I386" s="249"/>
      <c r="J386" s="249"/>
      <c r="K386" s="245"/>
      <c r="L386" s="245"/>
      <c r="M386" s="250"/>
      <c r="N386" s="251"/>
      <c r="O386" s="252"/>
      <c r="P386" s="252"/>
      <c r="Q386" s="252"/>
      <c r="R386" s="252"/>
      <c r="S386" s="252"/>
      <c r="T386" s="252"/>
      <c r="U386" s="252"/>
      <c r="V386" s="252"/>
      <c r="W386" s="252"/>
      <c r="X386" s="253"/>
      <c r="Y386" s="13"/>
      <c r="Z386" s="13"/>
      <c r="AA386" s="13"/>
      <c r="AB386" s="13"/>
      <c r="AC386" s="13"/>
      <c r="AD386" s="13"/>
      <c r="AE386" s="13"/>
      <c r="AT386" s="254" t="s">
        <v>256</v>
      </c>
      <c r="AU386" s="254" t="s">
        <v>87</v>
      </c>
      <c r="AV386" s="13" t="s">
        <v>87</v>
      </c>
      <c r="AW386" s="13" t="s">
        <v>5</v>
      </c>
      <c r="AX386" s="13" t="s">
        <v>77</v>
      </c>
      <c r="AY386" s="254" t="s">
        <v>138</v>
      </c>
    </row>
    <row r="387" spans="1:51" s="15" customFormat="1" ht="12">
      <c r="A387" s="15"/>
      <c r="B387" s="279"/>
      <c r="C387" s="280"/>
      <c r="D387" s="236" t="s">
        <v>256</v>
      </c>
      <c r="E387" s="281" t="s">
        <v>1</v>
      </c>
      <c r="F387" s="282" t="s">
        <v>781</v>
      </c>
      <c r="G387" s="280"/>
      <c r="H387" s="283">
        <v>2</v>
      </c>
      <c r="I387" s="284"/>
      <c r="J387" s="284"/>
      <c r="K387" s="280"/>
      <c r="L387" s="280"/>
      <c r="M387" s="285"/>
      <c r="N387" s="286"/>
      <c r="O387" s="287"/>
      <c r="P387" s="287"/>
      <c r="Q387" s="287"/>
      <c r="R387" s="287"/>
      <c r="S387" s="287"/>
      <c r="T387" s="287"/>
      <c r="U387" s="287"/>
      <c r="V387" s="287"/>
      <c r="W387" s="287"/>
      <c r="X387" s="288"/>
      <c r="Y387" s="15"/>
      <c r="Z387" s="15"/>
      <c r="AA387" s="15"/>
      <c r="AB387" s="15"/>
      <c r="AC387" s="15"/>
      <c r="AD387" s="15"/>
      <c r="AE387" s="15"/>
      <c r="AT387" s="289" t="s">
        <v>256</v>
      </c>
      <c r="AU387" s="289" t="s">
        <v>87</v>
      </c>
      <c r="AV387" s="15" t="s">
        <v>145</v>
      </c>
      <c r="AW387" s="15" t="s">
        <v>5</v>
      </c>
      <c r="AX387" s="15" t="s">
        <v>85</v>
      </c>
      <c r="AY387" s="289" t="s">
        <v>138</v>
      </c>
    </row>
    <row r="388" spans="1:65" s="2" customFormat="1" ht="24.15" customHeight="1">
      <c r="A388" s="39"/>
      <c r="B388" s="40"/>
      <c r="C388" s="255" t="s">
        <v>296</v>
      </c>
      <c r="D388" s="255" t="s">
        <v>337</v>
      </c>
      <c r="E388" s="256" t="s">
        <v>975</v>
      </c>
      <c r="F388" s="257" t="s">
        <v>976</v>
      </c>
      <c r="G388" s="258" t="s">
        <v>368</v>
      </c>
      <c r="H388" s="259">
        <v>1</v>
      </c>
      <c r="I388" s="260"/>
      <c r="J388" s="261"/>
      <c r="K388" s="262">
        <f>ROUND(P388*H388,2)</f>
        <v>0</v>
      </c>
      <c r="L388" s="257" t="s">
        <v>1</v>
      </c>
      <c r="M388" s="263"/>
      <c r="N388" s="264" t="s">
        <v>1</v>
      </c>
      <c r="O388" s="230" t="s">
        <v>40</v>
      </c>
      <c r="P388" s="231">
        <f>I388+J388</f>
        <v>0</v>
      </c>
      <c r="Q388" s="231">
        <f>ROUND(I388*H388,2)</f>
        <v>0</v>
      </c>
      <c r="R388" s="231">
        <f>ROUND(J388*H388,2)</f>
        <v>0</v>
      </c>
      <c r="S388" s="92"/>
      <c r="T388" s="232">
        <f>S388*H388</f>
        <v>0</v>
      </c>
      <c r="U388" s="232">
        <v>2.5</v>
      </c>
      <c r="V388" s="232">
        <f>U388*H388</f>
        <v>2.5</v>
      </c>
      <c r="W388" s="232">
        <v>0</v>
      </c>
      <c r="X388" s="233">
        <f>W388*H388</f>
        <v>0</v>
      </c>
      <c r="Y388" s="39"/>
      <c r="Z388" s="39"/>
      <c r="AA388" s="39"/>
      <c r="AB388" s="39"/>
      <c r="AC388" s="39"/>
      <c r="AD388" s="39"/>
      <c r="AE388" s="39"/>
      <c r="AR388" s="234" t="s">
        <v>194</v>
      </c>
      <c r="AT388" s="234" t="s">
        <v>337</v>
      </c>
      <c r="AU388" s="234" t="s">
        <v>87</v>
      </c>
      <c r="AY388" s="18" t="s">
        <v>138</v>
      </c>
      <c r="BE388" s="235">
        <f>IF(O388="základní",K388,0)</f>
        <v>0</v>
      </c>
      <c r="BF388" s="235">
        <f>IF(O388="snížená",K388,0)</f>
        <v>0</v>
      </c>
      <c r="BG388" s="235">
        <f>IF(O388="zákl. přenesená",K388,0)</f>
        <v>0</v>
      </c>
      <c r="BH388" s="235">
        <f>IF(O388="sníž. přenesená",K388,0)</f>
        <v>0</v>
      </c>
      <c r="BI388" s="235">
        <f>IF(O388="nulová",K388,0)</f>
        <v>0</v>
      </c>
      <c r="BJ388" s="18" t="s">
        <v>85</v>
      </c>
      <c r="BK388" s="235">
        <f>ROUND(P388*H388,2)</f>
        <v>0</v>
      </c>
      <c r="BL388" s="18" t="s">
        <v>145</v>
      </c>
      <c r="BM388" s="234" t="s">
        <v>977</v>
      </c>
    </row>
    <row r="389" spans="1:47" s="2" customFormat="1" ht="12">
      <c r="A389" s="39"/>
      <c r="B389" s="40"/>
      <c r="C389" s="41"/>
      <c r="D389" s="236" t="s">
        <v>147</v>
      </c>
      <c r="E389" s="41"/>
      <c r="F389" s="237" t="s">
        <v>976</v>
      </c>
      <c r="G389" s="41"/>
      <c r="H389" s="41"/>
      <c r="I389" s="238"/>
      <c r="J389" s="238"/>
      <c r="K389" s="41"/>
      <c r="L389" s="41"/>
      <c r="M389" s="45"/>
      <c r="N389" s="239"/>
      <c r="O389" s="240"/>
      <c r="P389" s="92"/>
      <c r="Q389" s="92"/>
      <c r="R389" s="92"/>
      <c r="S389" s="92"/>
      <c r="T389" s="92"/>
      <c r="U389" s="92"/>
      <c r="V389" s="92"/>
      <c r="W389" s="92"/>
      <c r="X389" s="93"/>
      <c r="Y389" s="39"/>
      <c r="Z389" s="39"/>
      <c r="AA389" s="39"/>
      <c r="AB389" s="39"/>
      <c r="AC389" s="39"/>
      <c r="AD389" s="39"/>
      <c r="AE389" s="39"/>
      <c r="AT389" s="18" t="s">
        <v>147</v>
      </c>
      <c r="AU389" s="18" t="s">
        <v>87</v>
      </c>
    </row>
    <row r="390" spans="1:65" s="2" customFormat="1" ht="24.15" customHeight="1">
      <c r="A390" s="39"/>
      <c r="B390" s="40"/>
      <c r="C390" s="255" t="s">
        <v>303</v>
      </c>
      <c r="D390" s="255" t="s">
        <v>337</v>
      </c>
      <c r="E390" s="256" t="s">
        <v>978</v>
      </c>
      <c r="F390" s="257" t="s">
        <v>979</v>
      </c>
      <c r="G390" s="258" t="s">
        <v>368</v>
      </c>
      <c r="H390" s="259">
        <v>1</v>
      </c>
      <c r="I390" s="260"/>
      <c r="J390" s="261"/>
      <c r="K390" s="262">
        <f>ROUND(P390*H390,2)</f>
        <v>0</v>
      </c>
      <c r="L390" s="257" t="s">
        <v>1</v>
      </c>
      <c r="M390" s="263"/>
      <c r="N390" s="264" t="s">
        <v>1</v>
      </c>
      <c r="O390" s="230" t="s">
        <v>40</v>
      </c>
      <c r="P390" s="231">
        <f>I390+J390</f>
        <v>0</v>
      </c>
      <c r="Q390" s="231">
        <f>ROUND(I390*H390,2)</f>
        <v>0</v>
      </c>
      <c r="R390" s="231">
        <f>ROUND(J390*H390,2)</f>
        <v>0</v>
      </c>
      <c r="S390" s="92"/>
      <c r="T390" s="232">
        <f>S390*H390</f>
        <v>0</v>
      </c>
      <c r="U390" s="232">
        <v>2.5</v>
      </c>
      <c r="V390" s="232">
        <f>U390*H390</f>
        <v>2.5</v>
      </c>
      <c r="W390" s="232">
        <v>0</v>
      </c>
      <c r="X390" s="233">
        <f>W390*H390</f>
        <v>0</v>
      </c>
      <c r="Y390" s="39"/>
      <c r="Z390" s="39"/>
      <c r="AA390" s="39"/>
      <c r="AB390" s="39"/>
      <c r="AC390" s="39"/>
      <c r="AD390" s="39"/>
      <c r="AE390" s="39"/>
      <c r="AR390" s="234" t="s">
        <v>194</v>
      </c>
      <c r="AT390" s="234" t="s">
        <v>337</v>
      </c>
      <c r="AU390" s="234" t="s">
        <v>87</v>
      </c>
      <c r="AY390" s="18" t="s">
        <v>138</v>
      </c>
      <c r="BE390" s="235">
        <f>IF(O390="základní",K390,0)</f>
        <v>0</v>
      </c>
      <c r="BF390" s="235">
        <f>IF(O390="snížená",K390,0)</f>
        <v>0</v>
      </c>
      <c r="BG390" s="235">
        <f>IF(O390="zákl. přenesená",K390,0)</f>
        <v>0</v>
      </c>
      <c r="BH390" s="235">
        <f>IF(O390="sníž. přenesená",K390,0)</f>
        <v>0</v>
      </c>
      <c r="BI390" s="235">
        <f>IF(O390="nulová",K390,0)</f>
        <v>0</v>
      </c>
      <c r="BJ390" s="18" t="s">
        <v>85</v>
      </c>
      <c r="BK390" s="235">
        <f>ROUND(P390*H390,2)</f>
        <v>0</v>
      </c>
      <c r="BL390" s="18" t="s">
        <v>145</v>
      </c>
      <c r="BM390" s="234" t="s">
        <v>980</v>
      </c>
    </row>
    <row r="391" spans="1:47" s="2" customFormat="1" ht="12">
      <c r="A391" s="39"/>
      <c r="B391" s="40"/>
      <c r="C391" s="41"/>
      <c r="D391" s="236" t="s">
        <v>147</v>
      </c>
      <c r="E391" s="41"/>
      <c r="F391" s="237" t="s">
        <v>979</v>
      </c>
      <c r="G391" s="41"/>
      <c r="H391" s="41"/>
      <c r="I391" s="238"/>
      <c r="J391" s="238"/>
      <c r="K391" s="41"/>
      <c r="L391" s="41"/>
      <c r="M391" s="45"/>
      <c r="N391" s="239"/>
      <c r="O391" s="240"/>
      <c r="P391" s="92"/>
      <c r="Q391" s="92"/>
      <c r="R391" s="92"/>
      <c r="S391" s="92"/>
      <c r="T391" s="92"/>
      <c r="U391" s="92"/>
      <c r="V391" s="92"/>
      <c r="W391" s="92"/>
      <c r="X391" s="93"/>
      <c r="Y391" s="39"/>
      <c r="Z391" s="39"/>
      <c r="AA391" s="39"/>
      <c r="AB391" s="39"/>
      <c r="AC391" s="39"/>
      <c r="AD391" s="39"/>
      <c r="AE391" s="39"/>
      <c r="AT391" s="18" t="s">
        <v>147</v>
      </c>
      <c r="AU391" s="18" t="s">
        <v>87</v>
      </c>
    </row>
    <row r="392" spans="1:65" s="2" customFormat="1" ht="33" customHeight="1">
      <c r="A392" s="39"/>
      <c r="B392" s="40"/>
      <c r="C392" s="222" t="s">
        <v>309</v>
      </c>
      <c r="D392" s="222" t="s">
        <v>140</v>
      </c>
      <c r="E392" s="223" t="s">
        <v>981</v>
      </c>
      <c r="F392" s="224" t="s">
        <v>982</v>
      </c>
      <c r="G392" s="225" t="s">
        <v>143</v>
      </c>
      <c r="H392" s="226">
        <v>7.5</v>
      </c>
      <c r="I392" s="227"/>
      <c r="J392" s="227"/>
      <c r="K392" s="228">
        <f>ROUND(P392*H392,2)</f>
        <v>0</v>
      </c>
      <c r="L392" s="224" t="s">
        <v>144</v>
      </c>
      <c r="M392" s="45"/>
      <c r="N392" s="229" t="s">
        <v>1</v>
      </c>
      <c r="O392" s="230" t="s">
        <v>40</v>
      </c>
      <c r="P392" s="231">
        <f>I392+J392</f>
        <v>0</v>
      </c>
      <c r="Q392" s="231">
        <f>ROUND(I392*H392,2)</f>
        <v>0</v>
      </c>
      <c r="R392" s="231">
        <f>ROUND(J392*H392,2)</f>
        <v>0</v>
      </c>
      <c r="S392" s="92"/>
      <c r="T392" s="232">
        <f>S392*H392</f>
        <v>0</v>
      </c>
      <c r="U392" s="232">
        <v>0</v>
      </c>
      <c r="V392" s="232">
        <f>U392*H392</f>
        <v>0</v>
      </c>
      <c r="W392" s="232">
        <v>0</v>
      </c>
      <c r="X392" s="233">
        <f>W392*H392</f>
        <v>0</v>
      </c>
      <c r="Y392" s="39"/>
      <c r="Z392" s="39"/>
      <c r="AA392" s="39"/>
      <c r="AB392" s="39"/>
      <c r="AC392" s="39"/>
      <c r="AD392" s="39"/>
      <c r="AE392" s="39"/>
      <c r="AR392" s="234" t="s">
        <v>145</v>
      </c>
      <c r="AT392" s="234" t="s">
        <v>140</v>
      </c>
      <c r="AU392" s="234" t="s">
        <v>87</v>
      </c>
      <c r="AY392" s="18" t="s">
        <v>138</v>
      </c>
      <c r="BE392" s="235">
        <f>IF(O392="základní",K392,0)</f>
        <v>0</v>
      </c>
      <c r="BF392" s="235">
        <f>IF(O392="snížená",K392,0)</f>
        <v>0</v>
      </c>
      <c r="BG392" s="235">
        <f>IF(O392="zákl. přenesená",K392,0)</f>
        <v>0</v>
      </c>
      <c r="BH392" s="235">
        <f>IF(O392="sníž. přenesená",K392,0)</f>
        <v>0</v>
      </c>
      <c r="BI392" s="235">
        <f>IF(O392="nulová",K392,0)</f>
        <v>0</v>
      </c>
      <c r="BJ392" s="18" t="s">
        <v>85</v>
      </c>
      <c r="BK392" s="235">
        <f>ROUND(P392*H392,2)</f>
        <v>0</v>
      </c>
      <c r="BL392" s="18" t="s">
        <v>145</v>
      </c>
      <c r="BM392" s="234" t="s">
        <v>983</v>
      </c>
    </row>
    <row r="393" spans="1:47" s="2" customFormat="1" ht="12">
      <c r="A393" s="39"/>
      <c r="B393" s="40"/>
      <c r="C393" s="41"/>
      <c r="D393" s="236" t="s">
        <v>147</v>
      </c>
      <c r="E393" s="41"/>
      <c r="F393" s="237" t="s">
        <v>984</v>
      </c>
      <c r="G393" s="41"/>
      <c r="H393" s="41"/>
      <c r="I393" s="238"/>
      <c r="J393" s="238"/>
      <c r="K393" s="41"/>
      <c r="L393" s="41"/>
      <c r="M393" s="45"/>
      <c r="N393" s="239"/>
      <c r="O393" s="240"/>
      <c r="P393" s="92"/>
      <c r="Q393" s="92"/>
      <c r="R393" s="92"/>
      <c r="S393" s="92"/>
      <c r="T393" s="92"/>
      <c r="U393" s="92"/>
      <c r="V393" s="92"/>
      <c r="W393" s="92"/>
      <c r="X393" s="93"/>
      <c r="Y393" s="39"/>
      <c r="Z393" s="39"/>
      <c r="AA393" s="39"/>
      <c r="AB393" s="39"/>
      <c r="AC393" s="39"/>
      <c r="AD393" s="39"/>
      <c r="AE393" s="39"/>
      <c r="AT393" s="18" t="s">
        <v>147</v>
      </c>
      <c r="AU393" s="18" t="s">
        <v>87</v>
      </c>
    </row>
    <row r="394" spans="1:47" s="2" customFormat="1" ht="12">
      <c r="A394" s="39"/>
      <c r="B394" s="40"/>
      <c r="C394" s="41"/>
      <c r="D394" s="241" t="s">
        <v>149</v>
      </c>
      <c r="E394" s="41"/>
      <c r="F394" s="242" t="s">
        <v>985</v>
      </c>
      <c r="G394" s="41"/>
      <c r="H394" s="41"/>
      <c r="I394" s="238"/>
      <c r="J394" s="238"/>
      <c r="K394" s="41"/>
      <c r="L394" s="41"/>
      <c r="M394" s="45"/>
      <c r="N394" s="239"/>
      <c r="O394" s="240"/>
      <c r="P394" s="92"/>
      <c r="Q394" s="92"/>
      <c r="R394" s="92"/>
      <c r="S394" s="92"/>
      <c r="T394" s="92"/>
      <c r="U394" s="92"/>
      <c r="V394" s="92"/>
      <c r="W394" s="92"/>
      <c r="X394" s="93"/>
      <c r="Y394" s="39"/>
      <c r="Z394" s="39"/>
      <c r="AA394" s="39"/>
      <c r="AB394" s="39"/>
      <c r="AC394" s="39"/>
      <c r="AD394" s="39"/>
      <c r="AE394" s="39"/>
      <c r="AT394" s="18" t="s">
        <v>149</v>
      </c>
      <c r="AU394" s="18" t="s">
        <v>87</v>
      </c>
    </row>
    <row r="395" spans="1:47" s="2" customFormat="1" ht="12">
      <c r="A395" s="39"/>
      <c r="B395" s="40"/>
      <c r="C395" s="41"/>
      <c r="D395" s="236" t="s">
        <v>151</v>
      </c>
      <c r="E395" s="41"/>
      <c r="F395" s="243" t="s">
        <v>986</v>
      </c>
      <c r="G395" s="41"/>
      <c r="H395" s="41"/>
      <c r="I395" s="238"/>
      <c r="J395" s="238"/>
      <c r="K395" s="41"/>
      <c r="L395" s="41"/>
      <c r="M395" s="45"/>
      <c r="N395" s="239"/>
      <c r="O395" s="240"/>
      <c r="P395" s="92"/>
      <c r="Q395" s="92"/>
      <c r="R395" s="92"/>
      <c r="S395" s="92"/>
      <c r="T395" s="92"/>
      <c r="U395" s="92"/>
      <c r="V395" s="92"/>
      <c r="W395" s="92"/>
      <c r="X395" s="93"/>
      <c r="Y395" s="39"/>
      <c r="Z395" s="39"/>
      <c r="AA395" s="39"/>
      <c r="AB395" s="39"/>
      <c r="AC395" s="39"/>
      <c r="AD395" s="39"/>
      <c r="AE395" s="39"/>
      <c r="AT395" s="18" t="s">
        <v>151</v>
      </c>
      <c r="AU395" s="18" t="s">
        <v>87</v>
      </c>
    </row>
    <row r="396" spans="1:47" s="2" customFormat="1" ht="12">
      <c r="A396" s="39"/>
      <c r="B396" s="40"/>
      <c r="C396" s="41"/>
      <c r="D396" s="236" t="s">
        <v>153</v>
      </c>
      <c r="E396" s="41"/>
      <c r="F396" s="243" t="s">
        <v>987</v>
      </c>
      <c r="G396" s="41"/>
      <c r="H396" s="41"/>
      <c r="I396" s="238"/>
      <c r="J396" s="238"/>
      <c r="K396" s="41"/>
      <c r="L396" s="41"/>
      <c r="M396" s="45"/>
      <c r="N396" s="239"/>
      <c r="O396" s="240"/>
      <c r="P396" s="92"/>
      <c r="Q396" s="92"/>
      <c r="R396" s="92"/>
      <c r="S396" s="92"/>
      <c r="T396" s="92"/>
      <c r="U396" s="92"/>
      <c r="V396" s="92"/>
      <c r="W396" s="92"/>
      <c r="X396" s="93"/>
      <c r="Y396" s="39"/>
      <c r="Z396" s="39"/>
      <c r="AA396" s="39"/>
      <c r="AB396" s="39"/>
      <c r="AC396" s="39"/>
      <c r="AD396" s="39"/>
      <c r="AE396" s="39"/>
      <c r="AT396" s="18" t="s">
        <v>153</v>
      </c>
      <c r="AU396" s="18" t="s">
        <v>87</v>
      </c>
    </row>
    <row r="397" spans="1:51" s="14" customFormat="1" ht="12">
      <c r="A397" s="14"/>
      <c r="B397" s="269"/>
      <c r="C397" s="270"/>
      <c r="D397" s="236" t="s">
        <v>256</v>
      </c>
      <c r="E397" s="271" t="s">
        <v>1</v>
      </c>
      <c r="F397" s="272" t="s">
        <v>812</v>
      </c>
      <c r="G397" s="270"/>
      <c r="H397" s="271" t="s">
        <v>1</v>
      </c>
      <c r="I397" s="273"/>
      <c r="J397" s="273"/>
      <c r="K397" s="270"/>
      <c r="L397" s="270"/>
      <c r="M397" s="274"/>
      <c r="N397" s="275"/>
      <c r="O397" s="276"/>
      <c r="P397" s="276"/>
      <c r="Q397" s="276"/>
      <c r="R397" s="276"/>
      <c r="S397" s="276"/>
      <c r="T397" s="276"/>
      <c r="U397" s="276"/>
      <c r="V397" s="276"/>
      <c r="W397" s="276"/>
      <c r="X397" s="277"/>
      <c r="Y397" s="14"/>
      <c r="Z397" s="14"/>
      <c r="AA397" s="14"/>
      <c r="AB397" s="14"/>
      <c r="AC397" s="14"/>
      <c r="AD397" s="14"/>
      <c r="AE397" s="14"/>
      <c r="AT397" s="278" t="s">
        <v>256</v>
      </c>
      <c r="AU397" s="278" t="s">
        <v>87</v>
      </c>
      <c r="AV397" s="14" t="s">
        <v>85</v>
      </c>
      <c r="AW397" s="14" t="s">
        <v>5</v>
      </c>
      <c r="AX397" s="14" t="s">
        <v>77</v>
      </c>
      <c r="AY397" s="278" t="s">
        <v>138</v>
      </c>
    </row>
    <row r="398" spans="1:51" s="13" customFormat="1" ht="12">
      <c r="A398" s="13"/>
      <c r="B398" s="244"/>
      <c r="C398" s="245"/>
      <c r="D398" s="236" t="s">
        <v>256</v>
      </c>
      <c r="E398" s="246" t="s">
        <v>1</v>
      </c>
      <c r="F398" s="247" t="s">
        <v>813</v>
      </c>
      <c r="G398" s="245"/>
      <c r="H398" s="248">
        <v>7.5</v>
      </c>
      <c r="I398" s="249"/>
      <c r="J398" s="249"/>
      <c r="K398" s="245"/>
      <c r="L398" s="245"/>
      <c r="M398" s="250"/>
      <c r="N398" s="251"/>
      <c r="O398" s="252"/>
      <c r="P398" s="252"/>
      <c r="Q398" s="252"/>
      <c r="R398" s="252"/>
      <c r="S398" s="252"/>
      <c r="T398" s="252"/>
      <c r="U398" s="252"/>
      <c r="V398" s="252"/>
      <c r="W398" s="252"/>
      <c r="X398" s="253"/>
      <c r="Y398" s="13"/>
      <c r="Z398" s="13"/>
      <c r="AA398" s="13"/>
      <c r="AB398" s="13"/>
      <c r="AC398" s="13"/>
      <c r="AD398" s="13"/>
      <c r="AE398" s="13"/>
      <c r="AT398" s="254" t="s">
        <v>256</v>
      </c>
      <c r="AU398" s="254" t="s">
        <v>87</v>
      </c>
      <c r="AV398" s="13" t="s">
        <v>87</v>
      </c>
      <c r="AW398" s="13" t="s">
        <v>5</v>
      </c>
      <c r="AX398" s="13" t="s">
        <v>85</v>
      </c>
      <c r="AY398" s="254" t="s">
        <v>138</v>
      </c>
    </row>
    <row r="399" spans="1:63" s="12" customFormat="1" ht="22.8" customHeight="1">
      <c r="A399" s="12"/>
      <c r="B399" s="205"/>
      <c r="C399" s="206"/>
      <c r="D399" s="207" t="s">
        <v>76</v>
      </c>
      <c r="E399" s="220" t="s">
        <v>174</v>
      </c>
      <c r="F399" s="220" t="s">
        <v>378</v>
      </c>
      <c r="G399" s="206"/>
      <c r="H399" s="206"/>
      <c r="I399" s="209"/>
      <c r="J399" s="209"/>
      <c r="K399" s="221">
        <f>BK399</f>
        <v>0</v>
      </c>
      <c r="L399" s="206"/>
      <c r="M399" s="211"/>
      <c r="N399" s="212"/>
      <c r="O399" s="213"/>
      <c r="P399" s="213"/>
      <c r="Q399" s="214">
        <f>SUM(Q400:Q418)</f>
        <v>0</v>
      </c>
      <c r="R399" s="214">
        <f>SUM(R400:R418)</f>
        <v>0</v>
      </c>
      <c r="S399" s="213"/>
      <c r="T399" s="215">
        <f>SUM(T400:T418)</f>
        <v>0</v>
      </c>
      <c r="U399" s="213"/>
      <c r="V399" s="215">
        <f>SUM(V400:V418)</f>
        <v>1.6014</v>
      </c>
      <c r="W399" s="213"/>
      <c r="X399" s="216">
        <f>SUM(X400:X418)</f>
        <v>0</v>
      </c>
      <c r="Y399" s="12"/>
      <c r="Z399" s="12"/>
      <c r="AA399" s="12"/>
      <c r="AB399" s="12"/>
      <c r="AC399" s="12"/>
      <c r="AD399" s="12"/>
      <c r="AE399" s="12"/>
      <c r="AR399" s="217" t="s">
        <v>85</v>
      </c>
      <c r="AT399" s="218" t="s">
        <v>76</v>
      </c>
      <c r="AU399" s="218" t="s">
        <v>85</v>
      </c>
      <c r="AY399" s="217" t="s">
        <v>138</v>
      </c>
      <c r="BK399" s="219">
        <f>SUM(BK400:BK418)</f>
        <v>0</v>
      </c>
    </row>
    <row r="400" spans="1:65" s="2" customFormat="1" ht="24.15" customHeight="1">
      <c r="A400" s="39"/>
      <c r="B400" s="40"/>
      <c r="C400" s="222" t="s">
        <v>316</v>
      </c>
      <c r="D400" s="222" t="s">
        <v>140</v>
      </c>
      <c r="E400" s="223" t="s">
        <v>988</v>
      </c>
      <c r="F400" s="224" t="s">
        <v>989</v>
      </c>
      <c r="G400" s="225" t="s">
        <v>143</v>
      </c>
      <c r="H400" s="226">
        <v>7.5</v>
      </c>
      <c r="I400" s="227"/>
      <c r="J400" s="227"/>
      <c r="K400" s="228">
        <f>ROUND(P400*H400,2)</f>
        <v>0</v>
      </c>
      <c r="L400" s="224" t="s">
        <v>144</v>
      </c>
      <c r="M400" s="45"/>
      <c r="N400" s="229" t="s">
        <v>1</v>
      </c>
      <c r="O400" s="230" t="s">
        <v>40</v>
      </c>
      <c r="P400" s="231">
        <f>I400+J400</f>
        <v>0</v>
      </c>
      <c r="Q400" s="231">
        <f>ROUND(I400*H400,2)</f>
        <v>0</v>
      </c>
      <c r="R400" s="231">
        <f>ROUND(J400*H400,2)</f>
        <v>0</v>
      </c>
      <c r="S400" s="92"/>
      <c r="T400" s="232">
        <f>S400*H400</f>
        <v>0</v>
      </c>
      <c r="U400" s="232">
        <v>0</v>
      </c>
      <c r="V400" s="232">
        <f>U400*H400</f>
        <v>0</v>
      </c>
      <c r="W400" s="232">
        <v>0</v>
      </c>
      <c r="X400" s="233">
        <f>W400*H400</f>
        <v>0</v>
      </c>
      <c r="Y400" s="39"/>
      <c r="Z400" s="39"/>
      <c r="AA400" s="39"/>
      <c r="AB400" s="39"/>
      <c r="AC400" s="39"/>
      <c r="AD400" s="39"/>
      <c r="AE400" s="39"/>
      <c r="AR400" s="234" t="s">
        <v>145</v>
      </c>
      <c r="AT400" s="234" t="s">
        <v>140</v>
      </c>
      <c r="AU400" s="234" t="s">
        <v>87</v>
      </c>
      <c r="AY400" s="18" t="s">
        <v>138</v>
      </c>
      <c r="BE400" s="235">
        <f>IF(O400="základní",K400,0)</f>
        <v>0</v>
      </c>
      <c r="BF400" s="235">
        <f>IF(O400="snížená",K400,0)</f>
        <v>0</v>
      </c>
      <c r="BG400" s="235">
        <f>IF(O400="zákl. přenesená",K400,0)</f>
        <v>0</v>
      </c>
      <c r="BH400" s="235">
        <f>IF(O400="sníž. přenesená",K400,0)</f>
        <v>0</v>
      </c>
      <c r="BI400" s="235">
        <f>IF(O400="nulová",K400,0)</f>
        <v>0</v>
      </c>
      <c r="BJ400" s="18" t="s">
        <v>85</v>
      </c>
      <c r="BK400" s="235">
        <f>ROUND(P400*H400,2)</f>
        <v>0</v>
      </c>
      <c r="BL400" s="18" t="s">
        <v>145</v>
      </c>
      <c r="BM400" s="234" t="s">
        <v>990</v>
      </c>
    </row>
    <row r="401" spans="1:47" s="2" customFormat="1" ht="12">
      <c r="A401" s="39"/>
      <c r="B401" s="40"/>
      <c r="C401" s="41"/>
      <c r="D401" s="236" t="s">
        <v>147</v>
      </c>
      <c r="E401" s="41"/>
      <c r="F401" s="237" t="s">
        <v>991</v>
      </c>
      <c r="G401" s="41"/>
      <c r="H401" s="41"/>
      <c r="I401" s="238"/>
      <c r="J401" s="238"/>
      <c r="K401" s="41"/>
      <c r="L401" s="41"/>
      <c r="M401" s="45"/>
      <c r="N401" s="239"/>
      <c r="O401" s="240"/>
      <c r="P401" s="92"/>
      <c r="Q401" s="92"/>
      <c r="R401" s="92"/>
      <c r="S401" s="92"/>
      <c r="T401" s="92"/>
      <c r="U401" s="92"/>
      <c r="V401" s="92"/>
      <c r="W401" s="92"/>
      <c r="X401" s="93"/>
      <c r="Y401" s="39"/>
      <c r="Z401" s="39"/>
      <c r="AA401" s="39"/>
      <c r="AB401" s="39"/>
      <c r="AC401" s="39"/>
      <c r="AD401" s="39"/>
      <c r="AE401" s="39"/>
      <c r="AT401" s="18" t="s">
        <v>147</v>
      </c>
      <c r="AU401" s="18" t="s">
        <v>87</v>
      </c>
    </row>
    <row r="402" spans="1:47" s="2" customFormat="1" ht="12">
      <c r="A402" s="39"/>
      <c r="B402" s="40"/>
      <c r="C402" s="41"/>
      <c r="D402" s="241" t="s">
        <v>149</v>
      </c>
      <c r="E402" s="41"/>
      <c r="F402" s="242" t="s">
        <v>992</v>
      </c>
      <c r="G402" s="41"/>
      <c r="H402" s="41"/>
      <c r="I402" s="238"/>
      <c r="J402" s="238"/>
      <c r="K402" s="41"/>
      <c r="L402" s="41"/>
      <c r="M402" s="45"/>
      <c r="N402" s="239"/>
      <c r="O402" s="240"/>
      <c r="P402" s="92"/>
      <c r="Q402" s="92"/>
      <c r="R402" s="92"/>
      <c r="S402" s="92"/>
      <c r="T402" s="92"/>
      <c r="U402" s="92"/>
      <c r="V402" s="92"/>
      <c r="W402" s="92"/>
      <c r="X402" s="93"/>
      <c r="Y402" s="39"/>
      <c r="Z402" s="39"/>
      <c r="AA402" s="39"/>
      <c r="AB402" s="39"/>
      <c r="AC402" s="39"/>
      <c r="AD402" s="39"/>
      <c r="AE402" s="39"/>
      <c r="AT402" s="18" t="s">
        <v>149</v>
      </c>
      <c r="AU402" s="18" t="s">
        <v>87</v>
      </c>
    </row>
    <row r="403" spans="1:47" s="2" customFormat="1" ht="12">
      <c r="A403" s="39"/>
      <c r="B403" s="40"/>
      <c r="C403" s="41"/>
      <c r="D403" s="236" t="s">
        <v>153</v>
      </c>
      <c r="E403" s="41"/>
      <c r="F403" s="243" t="s">
        <v>987</v>
      </c>
      <c r="G403" s="41"/>
      <c r="H403" s="41"/>
      <c r="I403" s="238"/>
      <c r="J403" s="238"/>
      <c r="K403" s="41"/>
      <c r="L403" s="41"/>
      <c r="M403" s="45"/>
      <c r="N403" s="239"/>
      <c r="O403" s="240"/>
      <c r="P403" s="92"/>
      <c r="Q403" s="92"/>
      <c r="R403" s="92"/>
      <c r="S403" s="92"/>
      <c r="T403" s="92"/>
      <c r="U403" s="92"/>
      <c r="V403" s="92"/>
      <c r="W403" s="92"/>
      <c r="X403" s="93"/>
      <c r="Y403" s="39"/>
      <c r="Z403" s="39"/>
      <c r="AA403" s="39"/>
      <c r="AB403" s="39"/>
      <c r="AC403" s="39"/>
      <c r="AD403" s="39"/>
      <c r="AE403" s="39"/>
      <c r="AT403" s="18" t="s">
        <v>153</v>
      </c>
      <c r="AU403" s="18" t="s">
        <v>87</v>
      </c>
    </row>
    <row r="404" spans="1:51" s="14" customFormat="1" ht="12">
      <c r="A404" s="14"/>
      <c r="B404" s="269"/>
      <c r="C404" s="270"/>
      <c r="D404" s="236" t="s">
        <v>256</v>
      </c>
      <c r="E404" s="271" t="s">
        <v>1</v>
      </c>
      <c r="F404" s="272" t="s">
        <v>812</v>
      </c>
      <c r="G404" s="270"/>
      <c r="H404" s="271" t="s">
        <v>1</v>
      </c>
      <c r="I404" s="273"/>
      <c r="J404" s="273"/>
      <c r="K404" s="270"/>
      <c r="L404" s="270"/>
      <c r="M404" s="274"/>
      <c r="N404" s="275"/>
      <c r="O404" s="276"/>
      <c r="P404" s="276"/>
      <c r="Q404" s="276"/>
      <c r="R404" s="276"/>
      <c r="S404" s="276"/>
      <c r="T404" s="276"/>
      <c r="U404" s="276"/>
      <c r="V404" s="276"/>
      <c r="W404" s="276"/>
      <c r="X404" s="277"/>
      <c r="Y404" s="14"/>
      <c r="Z404" s="14"/>
      <c r="AA404" s="14"/>
      <c r="AB404" s="14"/>
      <c r="AC404" s="14"/>
      <c r="AD404" s="14"/>
      <c r="AE404" s="14"/>
      <c r="AT404" s="278" t="s">
        <v>256</v>
      </c>
      <c r="AU404" s="278" t="s">
        <v>87</v>
      </c>
      <c r="AV404" s="14" t="s">
        <v>85</v>
      </c>
      <c r="AW404" s="14" t="s">
        <v>5</v>
      </c>
      <c r="AX404" s="14" t="s">
        <v>77</v>
      </c>
      <c r="AY404" s="278" t="s">
        <v>138</v>
      </c>
    </row>
    <row r="405" spans="1:51" s="13" customFormat="1" ht="12">
      <c r="A405" s="13"/>
      <c r="B405" s="244"/>
      <c r="C405" s="245"/>
      <c r="D405" s="236" t="s">
        <v>256</v>
      </c>
      <c r="E405" s="246" t="s">
        <v>1</v>
      </c>
      <c r="F405" s="247" t="s">
        <v>813</v>
      </c>
      <c r="G405" s="245"/>
      <c r="H405" s="248">
        <v>7.5</v>
      </c>
      <c r="I405" s="249"/>
      <c r="J405" s="249"/>
      <c r="K405" s="245"/>
      <c r="L405" s="245"/>
      <c r="M405" s="250"/>
      <c r="N405" s="251"/>
      <c r="O405" s="252"/>
      <c r="P405" s="252"/>
      <c r="Q405" s="252"/>
      <c r="R405" s="252"/>
      <c r="S405" s="252"/>
      <c r="T405" s="252"/>
      <c r="U405" s="252"/>
      <c r="V405" s="252"/>
      <c r="W405" s="252"/>
      <c r="X405" s="253"/>
      <c r="Y405" s="13"/>
      <c r="Z405" s="13"/>
      <c r="AA405" s="13"/>
      <c r="AB405" s="13"/>
      <c r="AC405" s="13"/>
      <c r="AD405" s="13"/>
      <c r="AE405" s="13"/>
      <c r="AT405" s="254" t="s">
        <v>256</v>
      </c>
      <c r="AU405" s="254" t="s">
        <v>87</v>
      </c>
      <c r="AV405" s="13" t="s">
        <v>87</v>
      </c>
      <c r="AW405" s="13" t="s">
        <v>5</v>
      </c>
      <c r="AX405" s="13" t="s">
        <v>85</v>
      </c>
      <c r="AY405" s="254" t="s">
        <v>138</v>
      </c>
    </row>
    <row r="406" spans="1:65" s="2" customFormat="1" ht="24.15" customHeight="1">
      <c r="A406" s="39"/>
      <c r="B406" s="40"/>
      <c r="C406" s="222" t="s">
        <v>323</v>
      </c>
      <c r="D406" s="222" t="s">
        <v>140</v>
      </c>
      <c r="E406" s="223" t="s">
        <v>993</v>
      </c>
      <c r="F406" s="224" t="s">
        <v>994</v>
      </c>
      <c r="G406" s="225" t="s">
        <v>143</v>
      </c>
      <c r="H406" s="226">
        <v>7.5</v>
      </c>
      <c r="I406" s="227"/>
      <c r="J406" s="227"/>
      <c r="K406" s="228">
        <f>ROUND(P406*H406,2)</f>
        <v>0</v>
      </c>
      <c r="L406" s="224" t="s">
        <v>144</v>
      </c>
      <c r="M406" s="45"/>
      <c r="N406" s="229" t="s">
        <v>1</v>
      </c>
      <c r="O406" s="230" t="s">
        <v>40</v>
      </c>
      <c r="P406" s="231">
        <f>I406+J406</f>
        <v>0</v>
      </c>
      <c r="Q406" s="231">
        <f>ROUND(I406*H406,2)</f>
        <v>0</v>
      </c>
      <c r="R406" s="231">
        <f>ROUND(J406*H406,2)</f>
        <v>0</v>
      </c>
      <c r="S406" s="92"/>
      <c r="T406" s="232">
        <f>S406*H406</f>
        <v>0</v>
      </c>
      <c r="U406" s="232">
        <v>0</v>
      </c>
      <c r="V406" s="232">
        <f>U406*H406</f>
        <v>0</v>
      </c>
      <c r="W406" s="232">
        <v>0</v>
      </c>
      <c r="X406" s="233">
        <f>W406*H406</f>
        <v>0</v>
      </c>
      <c r="Y406" s="39"/>
      <c r="Z406" s="39"/>
      <c r="AA406" s="39"/>
      <c r="AB406" s="39"/>
      <c r="AC406" s="39"/>
      <c r="AD406" s="39"/>
      <c r="AE406" s="39"/>
      <c r="AR406" s="234" t="s">
        <v>145</v>
      </c>
      <c r="AT406" s="234" t="s">
        <v>140</v>
      </c>
      <c r="AU406" s="234" t="s">
        <v>87</v>
      </c>
      <c r="AY406" s="18" t="s">
        <v>138</v>
      </c>
      <c r="BE406" s="235">
        <f>IF(O406="základní",K406,0)</f>
        <v>0</v>
      </c>
      <c r="BF406" s="235">
        <f>IF(O406="snížená",K406,0)</f>
        <v>0</v>
      </c>
      <c r="BG406" s="235">
        <f>IF(O406="zákl. přenesená",K406,0)</f>
        <v>0</v>
      </c>
      <c r="BH406" s="235">
        <f>IF(O406="sníž. přenesená",K406,0)</f>
        <v>0</v>
      </c>
      <c r="BI406" s="235">
        <f>IF(O406="nulová",K406,0)</f>
        <v>0</v>
      </c>
      <c r="BJ406" s="18" t="s">
        <v>85</v>
      </c>
      <c r="BK406" s="235">
        <f>ROUND(P406*H406,2)</f>
        <v>0</v>
      </c>
      <c r="BL406" s="18" t="s">
        <v>145</v>
      </c>
      <c r="BM406" s="234" t="s">
        <v>995</v>
      </c>
    </row>
    <row r="407" spans="1:47" s="2" customFormat="1" ht="12">
      <c r="A407" s="39"/>
      <c r="B407" s="40"/>
      <c r="C407" s="41"/>
      <c r="D407" s="236" t="s">
        <v>147</v>
      </c>
      <c r="E407" s="41"/>
      <c r="F407" s="237" t="s">
        <v>996</v>
      </c>
      <c r="G407" s="41"/>
      <c r="H407" s="41"/>
      <c r="I407" s="238"/>
      <c r="J407" s="238"/>
      <c r="K407" s="41"/>
      <c r="L407" s="41"/>
      <c r="M407" s="45"/>
      <c r="N407" s="239"/>
      <c r="O407" s="240"/>
      <c r="P407" s="92"/>
      <c r="Q407" s="92"/>
      <c r="R407" s="92"/>
      <c r="S407" s="92"/>
      <c r="T407" s="92"/>
      <c r="U407" s="92"/>
      <c r="V407" s="92"/>
      <c r="W407" s="92"/>
      <c r="X407" s="93"/>
      <c r="Y407" s="39"/>
      <c r="Z407" s="39"/>
      <c r="AA407" s="39"/>
      <c r="AB407" s="39"/>
      <c r="AC407" s="39"/>
      <c r="AD407" s="39"/>
      <c r="AE407" s="39"/>
      <c r="AT407" s="18" t="s">
        <v>147</v>
      </c>
      <c r="AU407" s="18" t="s">
        <v>87</v>
      </c>
    </row>
    <row r="408" spans="1:47" s="2" customFormat="1" ht="12">
      <c r="A408" s="39"/>
      <c r="B408" s="40"/>
      <c r="C408" s="41"/>
      <c r="D408" s="241" t="s">
        <v>149</v>
      </c>
      <c r="E408" s="41"/>
      <c r="F408" s="242" t="s">
        <v>997</v>
      </c>
      <c r="G408" s="41"/>
      <c r="H408" s="41"/>
      <c r="I408" s="238"/>
      <c r="J408" s="238"/>
      <c r="K408" s="41"/>
      <c r="L408" s="41"/>
      <c r="M408" s="45"/>
      <c r="N408" s="239"/>
      <c r="O408" s="240"/>
      <c r="P408" s="92"/>
      <c r="Q408" s="92"/>
      <c r="R408" s="92"/>
      <c r="S408" s="92"/>
      <c r="T408" s="92"/>
      <c r="U408" s="92"/>
      <c r="V408" s="92"/>
      <c r="W408" s="92"/>
      <c r="X408" s="93"/>
      <c r="Y408" s="39"/>
      <c r="Z408" s="39"/>
      <c r="AA408" s="39"/>
      <c r="AB408" s="39"/>
      <c r="AC408" s="39"/>
      <c r="AD408" s="39"/>
      <c r="AE408" s="39"/>
      <c r="AT408" s="18" t="s">
        <v>149</v>
      </c>
      <c r="AU408" s="18" t="s">
        <v>87</v>
      </c>
    </row>
    <row r="409" spans="1:47" s="2" customFormat="1" ht="12">
      <c r="A409" s="39"/>
      <c r="B409" s="40"/>
      <c r="C409" s="41"/>
      <c r="D409" s="236" t="s">
        <v>153</v>
      </c>
      <c r="E409" s="41"/>
      <c r="F409" s="243" t="s">
        <v>987</v>
      </c>
      <c r="G409" s="41"/>
      <c r="H409" s="41"/>
      <c r="I409" s="238"/>
      <c r="J409" s="238"/>
      <c r="K409" s="41"/>
      <c r="L409" s="41"/>
      <c r="M409" s="45"/>
      <c r="N409" s="239"/>
      <c r="O409" s="240"/>
      <c r="P409" s="92"/>
      <c r="Q409" s="92"/>
      <c r="R409" s="92"/>
      <c r="S409" s="92"/>
      <c r="T409" s="92"/>
      <c r="U409" s="92"/>
      <c r="V409" s="92"/>
      <c r="W409" s="92"/>
      <c r="X409" s="93"/>
      <c r="Y409" s="39"/>
      <c r="Z409" s="39"/>
      <c r="AA409" s="39"/>
      <c r="AB409" s="39"/>
      <c r="AC409" s="39"/>
      <c r="AD409" s="39"/>
      <c r="AE409" s="39"/>
      <c r="AT409" s="18" t="s">
        <v>153</v>
      </c>
      <c r="AU409" s="18" t="s">
        <v>87</v>
      </c>
    </row>
    <row r="410" spans="1:65" s="2" customFormat="1" ht="24.15" customHeight="1">
      <c r="A410" s="39"/>
      <c r="B410" s="40"/>
      <c r="C410" s="222" t="s">
        <v>329</v>
      </c>
      <c r="D410" s="222" t="s">
        <v>140</v>
      </c>
      <c r="E410" s="223" t="s">
        <v>998</v>
      </c>
      <c r="F410" s="224" t="s">
        <v>999</v>
      </c>
      <c r="G410" s="225" t="s">
        <v>143</v>
      </c>
      <c r="H410" s="226">
        <v>7.5</v>
      </c>
      <c r="I410" s="227"/>
      <c r="J410" s="227"/>
      <c r="K410" s="228">
        <f>ROUND(P410*H410,2)</f>
        <v>0</v>
      </c>
      <c r="L410" s="224" t="s">
        <v>144</v>
      </c>
      <c r="M410" s="45"/>
      <c r="N410" s="229" t="s">
        <v>1</v>
      </c>
      <c r="O410" s="230" t="s">
        <v>40</v>
      </c>
      <c r="P410" s="231">
        <f>I410+J410</f>
        <v>0</v>
      </c>
      <c r="Q410" s="231">
        <f>ROUND(I410*H410,2)</f>
        <v>0</v>
      </c>
      <c r="R410" s="231">
        <f>ROUND(J410*H410,2)</f>
        <v>0</v>
      </c>
      <c r="S410" s="92"/>
      <c r="T410" s="232">
        <f>S410*H410</f>
        <v>0</v>
      </c>
      <c r="U410" s="232">
        <v>0.08922</v>
      </c>
      <c r="V410" s="232">
        <f>U410*H410</f>
        <v>0.6691499999999999</v>
      </c>
      <c r="W410" s="232">
        <v>0</v>
      </c>
      <c r="X410" s="233">
        <f>W410*H410</f>
        <v>0</v>
      </c>
      <c r="Y410" s="39"/>
      <c r="Z410" s="39"/>
      <c r="AA410" s="39"/>
      <c r="AB410" s="39"/>
      <c r="AC410" s="39"/>
      <c r="AD410" s="39"/>
      <c r="AE410" s="39"/>
      <c r="AR410" s="234" t="s">
        <v>145</v>
      </c>
      <c r="AT410" s="234" t="s">
        <v>140</v>
      </c>
      <c r="AU410" s="234" t="s">
        <v>87</v>
      </c>
      <c r="AY410" s="18" t="s">
        <v>138</v>
      </c>
      <c r="BE410" s="235">
        <f>IF(O410="základní",K410,0)</f>
        <v>0</v>
      </c>
      <c r="BF410" s="235">
        <f>IF(O410="snížená",K410,0)</f>
        <v>0</v>
      </c>
      <c r="BG410" s="235">
        <f>IF(O410="zákl. přenesená",K410,0)</f>
        <v>0</v>
      </c>
      <c r="BH410" s="235">
        <f>IF(O410="sníž. přenesená",K410,0)</f>
        <v>0</v>
      </c>
      <c r="BI410" s="235">
        <f>IF(O410="nulová",K410,0)</f>
        <v>0</v>
      </c>
      <c r="BJ410" s="18" t="s">
        <v>85</v>
      </c>
      <c r="BK410" s="235">
        <f>ROUND(P410*H410,2)</f>
        <v>0</v>
      </c>
      <c r="BL410" s="18" t="s">
        <v>145</v>
      </c>
      <c r="BM410" s="234" t="s">
        <v>1000</v>
      </c>
    </row>
    <row r="411" spans="1:47" s="2" customFormat="1" ht="12">
      <c r="A411" s="39"/>
      <c r="B411" s="40"/>
      <c r="C411" s="41"/>
      <c r="D411" s="236" t="s">
        <v>147</v>
      </c>
      <c r="E411" s="41"/>
      <c r="F411" s="237" t="s">
        <v>1001</v>
      </c>
      <c r="G411" s="41"/>
      <c r="H411" s="41"/>
      <c r="I411" s="238"/>
      <c r="J411" s="238"/>
      <c r="K411" s="41"/>
      <c r="L411" s="41"/>
      <c r="M411" s="45"/>
      <c r="N411" s="239"/>
      <c r="O411" s="240"/>
      <c r="P411" s="92"/>
      <c r="Q411" s="92"/>
      <c r="R411" s="92"/>
      <c r="S411" s="92"/>
      <c r="T411" s="92"/>
      <c r="U411" s="92"/>
      <c r="V411" s="92"/>
      <c r="W411" s="92"/>
      <c r="X411" s="93"/>
      <c r="Y411" s="39"/>
      <c r="Z411" s="39"/>
      <c r="AA411" s="39"/>
      <c r="AB411" s="39"/>
      <c r="AC411" s="39"/>
      <c r="AD411" s="39"/>
      <c r="AE411" s="39"/>
      <c r="AT411" s="18" t="s">
        <v>147</v>
      </c>
      <c r="AU411" s="18" t="s">
        <v>87</v>
      </c>
    </row>
    <row r="412" spans="1:47" s="2" customFormat="1" ht="12">
      <c r="A412" s="39"/>
      <c r="B412" s="40"/>
      <c r="C412" s="41"/>
      <c r="D412" s="241" t="s">
        <v>149</v>
      </c>
      <c r="E412" s="41"/>
      <c r="F412" s="242" t="s">
        <v>1002</v>
      </c>
      <c r="G412" s="41"/>
      <c r="H412" s="41"/>
      <c r="I412" s="238"/>
      <c r="J412" s="238"/>
      <c r="K412" s="41"/>
      <c r="L412" s="41"/>
      <c r="M412" s="45"/>
      <c r="N412" s="239"/>
      <c r="O412" s="240"/>
      <c r="P412" s="92"/>
      <c r="Q412" s="92"/>
      <c r="R412" s="92"/>
      <c r="S412" s="92"/>
      <c r="T412" s="92"/>
      <c r="U412" s="92"/>
      <c r="V412" s="92"/>
      <c r="W412" s="92"/>
      <c r="X412" s="93"/>
      <c r="Y412" s="39"/>
      <c r="Z412" s="39"/>
      <c r="AA412" s="39"/>
      <c r="AB412" s="39"/>
      <c r="AC412" s="39"/>
      <c r="AD412" s="39"/>
      <c r="AE412" s="39"/>
      <c r="AT412" s="18" t="s">
        <v>149</v>
      </c>
      <c r="AU412" s="18" t="s">
        <v>87</v>
      </c>
    </row>
    <row r="413" spans="1:47" s="2" customFormat="1" ht="12">
      <c r="A413" s="39"/>
      <c r="B413" s="40"/>
      <c r="C413" s="41"/>
      <c r="D413" s="236" t="s">
        <v>151</v>
      </c>
      <c r="E413" s="41"/>
      <c r="F413" s="243" t="s">
        <v>466</v>
      </c>
      <c r="G413" s="41"/>
      <c r="H413" s="41"/>
      <c r="I413" s="238"/>
      <c r="J413" s="238"/>
      <c r="K413" s="41"/>
      <c r="L413" s="41"/>
      <c r="M413" s="45"/>
      <c r="N413" s="239"/>
      <c r="O413" s="240"/>
      <c r="P413" s="92"/>
      <c r="Q413" s="92"/>
      <c r="R413" s="92"/>
      <c r="S413" s="92"/>
      <c r="T413" s="92"/>
      <c r="U413" s="92"/>
      <c r="V413" s="92"/>
      <c r="W413" s="92"/>
      <c r="X413" s="93"/>
      <c r="Y413" s="39"/>
      <c r="Z413" s="39"/>
      <c r="AA413" s="39"/>
      <c r="AB413" s="39"/>
      <c r="AC413" s="39"/>
      <c r="AD413" s="39"/>
      <c r="AE413" s="39"/>
      <c r="AT413" s="18" t="s">
        <v>151</v>
      </c>
      <c r="AU413" s="18" t="s">
        <v>87</v>
      </c>
    </row>
    <row r="414" spans="1:47" s="2" customFormat="1" ht="12">
      <c r="A414" s="39"/>
      <c r="B414" s="40"/>
      <c r="C414" s="41"/>
      <c r="D414" s="236" t="s">
        <v>153</v>
      </c>
      <c r="E414" s="41"/>
      <c r="F414" s="243" t="s">
        <v>987</v>
      </c>
      <c r="G414" s="41"/>
      <c r="H414" s="41"/>
      <c r="I414" s="238"/>
      <c r="J414" s="238"/>
      <c r="K414" s="41"/>
      <c r="L414" s="41"/>
      <c r="M414" s="45"/>
      <c r="N414" s="239"/>
      <c r="O414" s="240"/>
      <c r="P414" s="92"/>
      <c r="Q414" s="92"/>
      <c r="R414" s="92"/>
      <c r="S414" s="92"/>
      <c r="T414" s="92"/>
      <c r="U414" s="92"/>
      <c r="V414" s="92"/>
      <c r="W414" s="92"/>
      <c r="X414" s="93"/>
      <c r="Y414" s="39"/>
      <c r="Z414" s="39"/>
      <c r="AA414" s="39"/>
      <c r="AB414" s="39"/>
      <c r="AC414" s="39"/>
      <c r="AD414" s="39"/>
      <c r="AE414" s="39"/>
      <c r="AT414" s="18" t="s">
        <v>153</v>
      </c>
      <c r="AU414" s="18" t="s">
        <v>87</v>
      </c>
    </row>
    <row r="415" spans="1:65" s="2" customFormat="1" ht="24.15" customHeight="1">
      <c r="A415" s="39"/>
      <c r="B415" s="40"/>
      <c r="C415" s="255" t="s">
        <v>336</v>
      </c>
      <c r="D415" s="255" t="s">
        <v>337</v>
      </c>
      <c r="E415" s="256" t="s">
        <v>1003</v>
      </c>
      <c r="F415" s="257" t="s">
        <v>1004</v>
      </c>
      <c r="G415" s="258" t="s">
        <v>143</v>
      </c>
      <c r="H415" s="259">
        <v>8.25</v>
      </c>
      <c r="I415" s="260"/>
      <c r="J415" s="261"/>
      <c r="K415" s="262">
        <f>ROUND(P415*H415,2)</f>
        <v>0</v>
      </c>
      <c r="L415" s="257" t="s">
        <v>144</v>
      </c>
      <c r="M415" s="263"/>
      <c r="N415" s="264" t="s">
        <v>1</v>
      </c>
      <c r="O415" s="230" t="s">
        <v>40</v>
      </c>
      <c r="P415" s="231">
        <f>I415+J415</f>
        <v>0</v>
      </c>
      <c r="Q415" s="231">
        <f>ROUND(I415*H415,2)</f>
        <v>0</v>
      </c>
      <c r="R415" s="231">
        <f>ROUND(J415*H415,2)</f>
        <v>0</v>
      </c>
      <c r="S415" s="92"/>
      <c r="T415" s="232">
        <f>S415*H415</f>
        <v>0</v>
      </c>
      <c r="U415" s="232">
        <v>0.113</v>
      </c>
      <c r="V415" s="232">
        <f>U415*H415</f>
        <v>0.93225</v>
      </c>
      <c r="W415" s="232">
        <v>0</v>
      </c>
      <c r="X415" s="233">
        <f>W415*H415</f>
        <v>0</v>
      </c>
      <c r="Y415" s="39"/>
      <c r="Z415" s="39"/>
      <c r="AA415" s="39"/>
      <c r="AB415" s="39"/>
      <c r="AC415" s="39"/>
      <c r="AD415" s="39"/>
      <c r="AE415" s="39"/>
      <c r="AR415" s="234" t="s">
        <v>194</v>
      </c>
      <c r="AT415" s="234" t="s">
        <v>337</v>
      </c>
      <c r="AU415" s="234" t="s">
        <v>87</v>
      </c>
      <c r="AY415" s="18" t="s">
        <v>138</v>
      </c>
      <c r="BE415" s="235">
        <f>IF(O415="základní",K415,0)</f>
        <v>0</v>
      </c>
      <c r="BF415" s="235">
        <f>IF(O415="snížená",K415,0)</f>
        <v>0</v>
      </c>
      <c r="BG415" s="235">
        <f>IF(O415="zákl. přenesená",K415,0)</f>
        <v>0</v>
      </c>
      <c r="BH415" s="235">
        <f>IF(O415="sníž. přenesená",K415,0)</f>
        <v>0</v>
      </c>
      <c r="BI415" s="235">
        <f>IF(O415="nulová",K415,0)</f>
        <v>0</v>
      </c>
      <c r="BJ415" s="18" t="s">
        <v>85</v>
      </c>
      <c r="BK415" s="235">
        <f>ROUND(P415*H415,2)</f>
        <v>0</v>
      </c>
      <c r="BL415" s="18" t="s">
        <v>145</v>
      </c>
      <c r="BM415" s="234" t="s">
        <v>1005</v>
      </c>
    </row>
    <row r="416" spans="1:47" s="2" customFormat="1" ht="12">
      <c r="A416" s="39"/>
      <c r="B416" s="40"/>
      <c r="C416" s="41"/>
      <c r="D416" s="236" t="s">
        <v>147</v>
      </c>
      <c r="E416" s="41"/>
      <c r="F416" s="237" t="s">
        <v>1004</v>
      </c>
      <c r="G416" s="41"/>
      <c r="H416" s="41"/>
      <c r="I416" s="238"/>
      <c r="J416" s="238"/>
      <c r="K416" s="41"/>
      <c r="L416" s="41"/>
      <c r="M416" s="45"/>
      <c r="N416" s="239"/>
      <c r="O416" s="240"/>
      <c r="P416" s="92"/>
      <c r="Q416" s="92"/>
      <c r="R416" s="92"/>
      <c r="S416" s="92"/>
      <c r="T416" s="92"/>
      <c r="U416" s="92"/>
      <c r="V416" s="92"/>
      <c r="W416" s="92"/>
      <c r="X416" s="93"/>
      <c r="Y416" s="39"/>
      <c r="Z416" s="39"/>
      <c r="AA416" s="39"/>
      <c r="AB416" s="39"/>
      <c r="AC416" s="39"/>
      <c r="AD416" s="39"/>
      <c r="AE416" s="39"/>
      <c r="AT416" s="18" t="s">
        <v>147</v>
      </c>
      <c r="AU416" s="18" t="s">
        <v>87</v>
      </c>
    </row>
    <row r="417" spans="1:47" s="2" customFormat="1" ht="12">
      <c r="A417" s="39"/>
      <c r="B417" s="40"/>
      <c r="C417" s="41"/>
      <c r="D417" s="236" t="s">
        <v>153</v>
      </c>
      <c r="E417" s="41"/>
      <c r="F417" s="243" t="s">
        <v>987</v>
      </c>
      <c r="G417" s="41"/>
      <c r="H417" s="41"/>
      <c r="I417" s="238"/>
      <c r="J417" s="238"/>
      <c r="K417" s="41"/>
      <c r="L417" s="41"/>
      <c r="M417" s="45"/>
      <c r="N417" s="239"/>
      <c r="O417" s="240"/>
      <c r="P417" s="92"/>
      <c r="Q417" s="92"/>
      <c r="R417" s="92"/>
      <c r="S417" s="92"/>
      <c r="T417" s="92"/>
      <c r="U417" s="92"/>
      <c r="V417" s="92"/>
      <c r="W417" s="92"/>
      <c r="X417" s="93"/>
      <c r="Y417" s="39"/>
      <c r="Z417" s="39"/>
      <c r="AA417" s="39"/>
      <c r="AB417" s="39"/>
      <c r="AC417" s="39"/>
      <c r="AD417" s="39"/>
      <c r="AE417" s="39"/>
      <c r="AT417" s="18" t="s">
        <v>153</v>
      </c>
      <c r="AU417" s="18" t="s">
        <v>87</v>
      </c>
    </row>
    <row r="418" spans="1:51" s="13" customFormat="1" ht="12">
      <c r="A418" s="13"/>
      <c r="B418" s="244"/>
      <c r="C418" s="245"/>
      <c r="D418" s="236" t="s">
        <v>256</v>
      </c>
      <c r="E418" s="245"/>
      <c r="F418" s="247" t="s">
        <v>1006</v>
      </c>
      <c r="G418" s="245"/>
      <c r="H418" s="248">
        <v>8.25</v>
      </c>
      <c r="I418" s="249"/>
      <c r="J418" s="249"/>
      <c r="K418" s="245"/>
      <c r="L418" s="245"/>
      <c r="M418" s="250"/>
      <c r="N418" s="251"/>
      <c r="O418" s="252"/>
      <c r="P418" s="252"/>
      <c r="Q418" s="252"/>
      <c r="R418" s="252"/>
      <c r="S418" s="252"/>
      <c r="T418" s="252"/>
      <c r="U418" s="252"/>
      <c r="V418" s="252"/>
      <c r="W418" s="252"/>
      <c r="X418" s="253"/>
      <c r="Y418" s="13"/>
      <c r="Z418" s="13"/>
      <c r="AA418" s="13"/>
      <c r="AB418" s="13"/>
      <c r="AC418" s="13"/>
      <c r="AD418" s="13"/>
      <c r="AE418" s="13"/>
      <c r="AT418" s="254" t="s">
        <v>256</v>
      </c>
      <c r="AU418" s="254" t="s">
        <v>87</v>
      </c>
      <c r="AV418" s="13" t="s">
        <v>87</v>
      </c>
      <c r="AW418" s="13" t="s">
        <v>4</v>
      </c>
      <c r="AX418" s="13" t="s">
        <v>85</v>
      </c>
      <c r="AY418" s="254" t="s">
        <v>138</v>
      </c>
    </row>
    <row r="419" spans="1:63" s="12" customFormat="1" ht="22.8" customHeight="1">
      <c r="A419" s="12"/>
      <c r="B419" s="205"/>
      <c r="C419" s="206"/>
      <c r="D419" s="207" t="s">
        <v>76</v>
      </c>
      <c r="E419" s="220" t="s">
        <v>180</v>
      </c>
      <c r="F419" s="220" t="s">
        <v>1007</v>
      </c>
      <c r="G419" s="206"/>
      <c r="H419" s="206"/>
      <c r="I419" s="209"/>
      <c r="J419" s="209"/>
      <c r="K419" s="221">
        <f>BK419</f>
        <v>0</v>
      </c>
      <c r="L419" s="206"/>
      <c r="M419" s="211"/>
      <c r="N419" s="212"/>
      <c r="O419" s="213"/>
      <c r="P419" s="213"/>
      <c r="Q419" s="214">
        <f>SUM(Q420:Q443)</f>
        <v>0</v>
      </c>
      <c r="R419" s="214">
        <f>SUM(R420:R443)</f>
        <v>0</v>
      </c>
      <c r="S419" s="213"/>
      <c r="T419" s="215">
        <f>SUM(T420:T443)</f>
        <v>0</v>
      </c>
      <c r="U419" s="213"/>
      <c r="V419" s="215">
        <f>SUM(V420:V443)</f>
        <v>0.018018</v>
      </c>
      <c r="W419" s="213"/>
      <c r="X419" s="216">
        <f>SUM(X420:X443)</f>
        <v>0</v>
      </c>
      <c r="Y419" s="12"/>
      <c r="Z419" s="12"/>
      <c r="AA419" s="12"/>
      <c r="AB419" s="12"/>
      <c r="AC419" s="12"/>
      <c r="AD419" s="12"/>
      <c r="AE419" s="12"/>
      <c r="AR419" s="217" t="s">
        <v>85</v>
      </c>
      <c r="AT419" s="218" t="s">
        <v>76</v>
      </c>
      <c r="AU419" s="218" t="s">
        <v>85</v>
      </c>
      <c r="AY419" s="217" t="s">
        <v>138</v>
      </c>
      <c r="BK419" s="219">
        <f>SUM(BK420:BK443)</f>
        <v>0</v>
      </c>
    </row>
    <row r="420" spans="1:65" s="2" customFormat="1" ht="33" customHeight="1">
      <c r="A420" s="39"/>
      <c r="B420" s="40"/>
      <c r="C420" s="222" t="s">
        <v>343</v>
      </c>
      <c r="D420" s="222" t="s">
        <v>140</v>
      </c>
      <c r="E420" s="223" t="s">
        <v>1008</v>
      </c>
      <c r="F420" s="224" t="s">
        <v>1009</v>
      </c>
      <c r="G420" s="225" t="s">
        <v>203</v>
      </c>
      <c r="H420" s="226">
        <v>14.3</v>
      </c>
      <c r="I420" s="227"/>
      <c r="J420" s="227"/>
      <c r="K420" s="228">
        <f>ROUND(P420*H420,2)</f>
        <v>0</v>
      </c>
      <c r="L420" s="224" t="s">
        <v>144</v>
      </c>
      <c r="M420" s="45"/>
      <c r="N420" s="229" t="s">
        <v>1</v>
      </c>
      <c r="O420" s="230" t="s">
        <v>40</v>
      </c>
      <c r="P420" s="231">
        <f>I420+J420</f>
        <v>0</v>
      </c>
      <c r="Q420" s="231">
        <f>ROUND(I420*H420,2)</f>
        <v>0</v>
      </c>
      <c r="R420" s="231">
        <f>ROUND(J420*H420,2)</f>
        <v>0</v>
      </c>
      <c r="S420" s="92"/>
      <c r="T420" s="232">
        <f>S420*H420</f>
        <v>0</v>
      </c>
      <c r="U420" s="232">
        <v>0.00051</v>
      </c>
      <c r="V420" s="232">
        <f>U420*H420</f>
        <v>0.007293000000000001</v>
      </c>
      <c r="W420" s="232">
        <v>0</v>
      </c>
      <c r="X420" s="233">
        <f>W420*H420</f>
        <v>0</v>
      </c>
      <c r="Y420" s="39"/>
      <c r="Z420" s="39"/>
      <c r="AA420" s="39"/>
      <c r="AB420" s="39"/>
      <c r="AC420" s="39"/>
      <c r="AD420" s="39"/>
      <c r="AE420" s="39"/>
      <c r="AR420" s="234" t="s">
        <v>145</v>
      </c>
      <c r="AT420" s="234" t="s">
        <v>140</v>
      </c>
      <c r="AU420" s="234" t="s">
        <v>87</v>
      </c>
      <c r="AY420" s="18" t="s">
        <v>138</v>
      </c>
      <c r="BE420" s="235">
        <f>IF(O420="základní",K420,0)</f>
        <v>0</v>
      </c>
      <c r="BF420" s="235">
        <f>IF(O420="snížená",K420,0)</f>
        <v>0</v>
      </c>
      <c r="BG420" s="235">
        <f>IF(O420="zákl. přenesená",K420,0)</f>
        <v>0</v>
      </c>
      <c r="BH420" s="235">
        <f>IF(O420="sníž. přenesená",K420,0)</f>
        <v>0</v>
      </c>
      <c r="BI420" s="235">
        <f>IF(O420="nulová",K420,0)</f>
        <v>0</v>
      </c>
      <c r="BJ420" s="18" t="s">
        <v>85</v>
      </c>
      <c r="BK420" s="235">
        <f>ROUND(P420*H420,2)</f>
        <v>0</v>
      </c>
      <c r="BL420" s="18" t="s">
        <v>145</v>
      </c>
      <c r="BM420" s="234" t="s">
        <v>1010</v>
      </c>
    </row>
    <row r="421" spans="1:47" s="2" customFormat="1" ht="12">
      <c r="A421" s="39"/>
      <c r="B421" s="40"/>
      <c r="C421" s="41"/>
      <c r="D421" s="236" t="s">
        <v>147</v>
      </c>
      <c r="E421" s="41"/>
      <c r="F421" s="237" t="s">
        <v>1011</v>
      </c>
      <c r="G421" s="41"/>
      <c r="H421" s="41"/>
      <c r="I421" s="238"/>
      <c r="J421" s="238"/>
      <c r="K421" s="41"/>
      <c r="L421" s="41"/>
      <c r="M421" s="45"/>
      <c r="N421" s="239"/>
      <c r="O421" s="240"/>
      <c r="P421" s="92"/>
      <c r="Q421" s="92"/>
      <c r="R421" s="92"/>
      <c r="S421" s="92"/>
      <c r="T421" s="92"/>
      <c r="U421" s="92"/>
      <c r="V421" s="92"/>
      <c r="W421" s="92"/>
      <c r="X421" s="93"/>
      <c r="Y421" s="39"/>
      <c r="Z421" s="39"/>
      <c r="AA421" s="39"/>
      <c r="AB421" s="39"/>
      <c r="AC421" s="39"/>
      <c r="AD421" s="39"/>
      <c r="AE421" s="39"/>
      <c r="AT421" s="18" t="s">
        <v>147</v>
      </c>
      <c r="AU421" s="18" t="s">
        <v>87</v>
      </c>
    </row>
    <row r="422" spans="1:47" s="2" customFormat="1" ht="12">
      <c r="A422" s="39"/>
      <c r="B422" s="40"/>
      <c r="C422" s="41"/>
      <c r="D422" s="241" t="s">
        <v>149</v>
      </c>
      <c r="E422" s="41"/>
      <c r="F422" s="242" t="s">
        <v>1012</v>
      </c>
      <c r="G422" s="41"/>
      <c r="H422" s="41"/>
      <c r="I422" s="238"/>
      <c r="J422" s="238"/>
      <c r="K422" s="41"/>
      <c r="L422" s="41"/>
      <c r="M422" s="45"/>
      <c r="N422" s="239"/>
      <c r="O422" s="240"/>
      <c r="P422" s="92"/>
      <c r="Q422" s="92"/>
      <c r="R422" s="92"/>
      <c r="S422" s="92"/>
      <c r="T422" s="92"/>
      <c r="U422" s="92"/>
      <c r="V422" s="92"/>
      <c r="W422" s="92"/>
      <c r="X422" s="93"/>
      <c r="Y422" s="39"/>
      <c r="Z422" s="39"/>
      <c r="AA422" s="39"/>
      <c r="AB422" s="39"/>
      <c r="AC422" s="39"/>
      <c r="AD422" s="39"/>
      <c r="AE422" s="39"/>
      <c r="AT422" s="18" t="s">
        <v>149</v>
      </c>
      <c r="AU422" s="18" t="s">
        <v>87</v>
      </c>
    </row>
    <row r="423" spans="1:47" s="2" customFormat="1" ht="12">
      <c r="A423" s="39"/>
      <c r="B423" s="40"/>
      <c r="C423" s="41"/>
      <c r="D423" s="236" t="s">
        <v>151</v>
      </c>
      <c r="E423" s="41"/>
      <c r="F423" s="243" t="s">
        <v>1013</v>
      </c>
      <c r="G423" s="41"/>
      <c r="H423" s="41"/>
      <c r="I423" s="238"/>
      <c r="J423" s="238"/>
      <c r="K423" s="41"/>
      <c r="L423" s="41"/>
      <c r="M423" s="45"/>
      <c r="N423" s="239"/>
      <c r="O423" s="240"/>
      <c r="P423" s="92"/>
      <c r="Q423" s="92"/>
      <c r="R423" s="92"/>
      <c r="S423" s="92"/>
      <c r="T423" s="92"/>
      <c r="U423" s="92"/>
      <c r="V423" s="92"/>
      <c r="W423" s="92"/>
      <c r="X423" s="93"/>
      <c r="Y423" s="39"/>
      <c r="Z423" s="39"/>
      <c r="AA423" s="39"/>
      <c r="AB423" s="39"/>
      <c r="AC423" s="39"/>
      <c r="AD423" s="39"/>
      <c r="AE423" s="39"/>
      <c r="AT423" s="18" t="s">
        <v>151</v>
      </c>
      <c r="AU423" s="18" t="s">
        <v>87</v>
      </c>
    </row>
    <row r="424" spans="1:51" s="14" customFormat="1" ht="12">
      <c r="A424" s="14"/>
      <c r="B424" s="269"/>
      <c r="C424" s="270"/>
      <c r="D424" s="236" t="s">
        <v>256</v>
      </c>
      <c r="E424" s="271" t="s">
        <v>1</v>
      </c>
      <c r="F424" s="272" t="s">
        <v>1014</v>
      </c>
      <c r="G424" s="270"/>
      <c r="H424" s="271" t="s">
        <v>1</v>
      </c>
      <c r="I424" s="273"/>
      <c r="J424" s="273"/>
      <c r="K424" s="270"/>
      <c r="L424" s="270"/>
      <c r="M424" s="274"/>
      <c r="N424" s="275"/>
      <c r="O424" s="276"/>
      <c r="P424" s="276"/>
      <c r="Q424" s="276"/>
      <c r="R424" s="276"/>
      <c r="S424" s="276"/>
      <c r="T424" s="276"/>
      <c r="U424" s="276"/>
      <c r="V424" s="276"/>
      <c r="W424" s="276"/>
      <c r="X424" s="277"/>
      <c r="Y424" s="14"/>
      <c r="Z424" s="14"/>
      <c r="AA424" s="14"/>
      <c r="AB424" s="14"/>
      <c r="AC424" s="14"/>
      <c r="AD424" s="14"/>
      <c r="AE424" s="14"/>
      <c r="AT424" s="278" t="s">
        <v>256</v>
      </c>
      <c r="AU424" s="278" t="s">
        <v>87</v>
      </c>
      <c r="AV424" s="14" t="s">
        <v>85</v>
      </c>
      <c r="AW424" s="14" t="s">
        <v>5</v>
      </c>
      <c r="AX424" s="14" t="s">
        <v>77</v>
      </c>
      <c r="AY424" s="278" t="s">
        <v>138</v>
      </c>
    </row>
    <row r="425" spans="1:51" s="14" customFormat="1" ht="12">
      <c r="A425" s="14"/>
      <c r="B425" s="269"/>
      <c r="C425" s="270"/>
      <c r="D425" s="236" t="s">
        <v>256</v>
      </c>
      <c r="E425" s="271" t="s">
        <v>1</v>
      </c>
      <c r="F425" s="272" t="s">
        <v>1015</v>
      </c>
      <c r="G425" s="270"/>
      <c r="H425" s="271" t="s">
        <v>1</v>
      </c>
      <c r="I425" s="273"/>
      <c r="J425" s="273"/>
      <c r="K425" s="270"/>
      <c r="L425" s="270"/>
      <c r="M425" s="274"/>
      <c r="N425" s="275"/>
      <c r="O425" s="276"/>
      <c r="P425" s="276"/>
      <c r="Q425" s="276"/>
      <c r="R425" s="276"/>
      <c r="S425" s="276"/>
      <c r="T425" s="276"/>
      <c r="U425" s="276"/>
      <c r="V425" s="276"/>
      <c r="W425" s="276"/>
      <c r="X425" s="277"/>
      <c r="Y425" s="14"/>
      <c r="Z425" s="14"/>
      <c r="AA425" s="14"/>
      <c r="AB425" s="14"/>
      <c r="AC425" s="14"/>
      <c r="AD425" s="14"/>
      <c r="AE425" s="14"/>
      <c r="AT425" s="278" t="s">
        <v>256</v>
      </c>
      <c r="AU425" s="278" t="s">
        <v>87</v>
      </c>
      <c r="AV425" s="14" t="s">
        <v>85</v>
      </c>
      <c r="AW425" s="14" t="s">
        <v>5</v>
      </c>
      <c r="AX425" s="14" t="s">
        <v>77</v>
      </c>
      <c r="AY425" s="278" t="s">
        <v>138</v>
      </c>
    </row>
    <row r="426" spans="1:51" s="14" customFormat="1" ht="12">
      <c r="A426" s="14"/>
      <c r="B426" s="269"/>
      <c r="C426" s="270"/>
      <c r="D426" s="236" t="s">
        <v>256</v>
      </c>
      <c r="E426" s="271" t="s">
        <v>1</v>
      </c>
      <c r="F426" s="272" t="s">
        <v>1016</v>
      </c>
      <c r="G426" s="270"/>
      <c r="H426" s="271" t="s">
        <v>1</v>
      </c>
      <c r="I426" s="273"/>
      <c r="J426" s="273"/>
      <c r="K426" s="270"/>
      <c r="L426" s="270"/>
      <c r="M426" s="274"/>
      <c r="N426" s="275"/>
      <c r="O426" s="276"/>
      <c r="P426" s="276"/>
      <c r="Q426" s="276"/>
      <c r="R426" s="276"/>
      <c r="S426" s="276"/>
      <c r="T426" s="276"/>
      <c r="U426" s="276"/>
      <c r="V426" s="276"/>
      <c r="W426" s="276"/>
      <c r="X426" s="277"/>
      <c r="Y426" s="14"/>
      <c r="Z426" s="14"/>
      <c r="AA426" s="14"/>
      <c r="AB426" s="14"/>
      <c r="AC426" s="14"/>
      <c r="AD426" s="14"/>
      <c r="AE426" s="14"/>
      <c r="AT426" s="278" t="s">
        <v>256</v>
      </c>
      <c r="AU426" s="278" t="s">
        <v>87</v>
      </c>
      <c r="AV426" s="14" t="s">
        <v>85</v>
      </c>
      <c r="AW426" s="14" t="s">
        <v>5</v>
      </c>
      <c r="AX426" s="14" t="s">
        <v>77</v>
      </c>
      <c r="AY426" s="278" t="s">
        <v>138</v>
      </c>
    </row>
    <row r="427" spans="1:51" s="14" customFormat="1" ht="12">
      <c r="A427" s="14"/>
      <c r="B427" s="269"/>
      <c r="C427" s="270"/>
      <c r="D427" s="236" t="s">
        <v>256</v>
      </c>
      <c r="E427" s="271" t="s">
        <v>1</v>
      </c>
      <c r="F427" s="272" t="s">
        <v>1017</v>
      </c>
      <c r="G427" s="270"/>
      <c r="H427" s="271" t="s">
        <v>1</v>
      </c>
      <c r="I427" s="273"/>
      <c r="J427" s="273"/>
      <c r="K427" s="270"/>
      <c r="L427" s="270"/>
      <c r="M427" s="274"/>
      <c r="N427" s="275"/>
      <c r="O427" s="276"/>
      <c r="P427" s="276"/>
      <c r="Q427" s="276"/>
      <c r="R427" s="276"/>
      <c r="S427" s="276"/>
      <c r="T427" s="276"/>
      <c r="U427" s="276"/>
      <c r="V427" s="276"/>
      <c r="W427" s="276"/>
      <c r="X427" s="277"/>
      <c r="Y427" s="14"/>
      <c r="Z427" s="14"/>
      <c r="AA427" s="14"/>
      <c r="AB427" s="14"/>
      <c r="AC427" s="14"/>
      <c r="AD427" s="14"/>
      <c r="AE427" s="14"/>
      <c r="AT427" s="278" t="s">
        <v>256</v>
      </c>
      <c r="AU427" s="278" t="s">
        <v>87</v>
      </c>
      <c r="AV427" s="14" t="s">
        <v>85</v>
      </c>
      <c r="AW427" s="14" t="s">
        <v>5</v>
      </c>
      <c r="AX427" s="14" t="s">
        <v>77</v>
      </c>
      <c r="AY427" s="278" t="s">
        <v>138</v>
      </c>
    </row>
    <row r="428" spans="1:51" s="14" customFormat="1" ht="12">
      <c r="A428" s="14"/>
      <c r="B428" s="269"/>
      <c r="C428" s="270"/>
      <c r="D428" s="236" t="s">
        <v>256</v>
      </c>
      <c r="E428" s="271" t="s">
        <v>1</v>
      </c>
      <c r="F428" s="272" t="s">
        <v>1018</v>
      </c>
      <c r="G428" s="270"/>
      <c r="H428" s="271" t="s">
        <v>1</v>
      </c>
      <c r="I428" s="273"/>
      <c r="J428" s="273"/>
      <c r="K428" s="270"/>
      <c r="L428" s="270"/>
      <c r="M428" s="274"/>
      <c r="N428" s="275"/>
      <c r="O428" s="276"/>
      <c r="P428" s="276"/>
      <c r="Q428" s="276"/>
      <c r="R428" s="276"/>
      <c r="S428" s="276"/>
      <c r="T428" s="276"/>
      <c r="U428" s="276"/>
      <c r="V428" s="276"/>
      <c r="W428" s="276"/>
      <c r="X428" s="277"/>
      <c r="Y428" s="14"/>
      <c r="Z428" s="14"/>
      <c r="AA428" s="14"/>
      <c r="AB428" s="14"/>
      <c r="AC428" s="14"/>
      <c r="AD428" s="14"/>
      <c r="AE428" s="14"/>
      <c r="AT428" s="278" t="s">
        <v>256</v>
      </c>
      <c r="AU428" s="278" t="s">
        <v>87</v>
      </c>
      <c r="AV428" s="14" t="s">
        <v>85</v>
      </c>
      <c r="AW428" s="14" t="s">
        <v>5</v>
      </c>
      <c r="AX428" s="14" t="s">
        <v>77</v>
      </c>
      <c r="AY428" s="278" t="s">
        <v>138</v>
      </c>
    </row>
    <row r="429" spans="1:51" s="13" customFormat="1" ht="12">
      <c r="A429" s="13"/>
      <c r="B429" s="244"/>
      <c r="C429" s="245"/>
      <c r="D429" s="236" t="s">
        <v>256</v>
      </c>
      <c r="E429" s="246" t="s">
        <v>1</v>
      </c>
      <c r="F429" s="247" t="s">
        <v>1019</v>
      </c>
      <c r="G429" s="245"/>
      <c r="H429" s="248">
        <v>10.3</v>
      </c>
      <c r="I429" s="249"/>
      <c r="J429" s="249"/>
      <c r="K429" s="245"/>
      <c r="L429" s="245"/>
      <c r="M429" s="250"/>
      <c r="N429" s="251"/>
      <c r="O429" s="252"/>
      <c r="P429" s="252"/>
      <c r="Q429" s="252"/>
      <c r="R429" s="252"/>
      <c r="S429" s="252"/>
      <c r="T429" s="252"/>
      <c r="U429" s="252"/>
      <c r="V429" s="252"/>
      <c r="W429" s="252"/>
      <c r="X429" s="253"/>
      <c r="Y429" s="13"/>
      <c r="Z429" s="13"/>
      <c r="AA429" s="13"/>
      <c r="AB429" s="13"/>
      <c r="AC429" s="13"/>
      <c r="AD429" s="13"/>
      <c r="AE429" s="13"/>
      <c r="AT429" s="254" t="s">
        <v>256</v>
      </c>
      <c r="AU429" s="254" t="s">
        <v>87</v>
      </c>
      <c r="AV429" s="13" t="s">
        <v>87</v>
      </c>
      <c r="AW429" s="13" t="s">
        <v>5</v>
      </c>
      <c r="AX429" s="13" t="s">
        <v>77</v>
      </c>
      <c r="AY429" s="254" t="s">
        <v>138</v>
      </c>
    </row>
    <row r="430" spans="1:51" s="13" customFormat="1" ht="12">
      <c r="A430" s="13"/>
      <c r="B430" s="244"/>
      <c r="C430" s="245"/>
      <c r="D430" s="236" t="s">
        <v>256</v>
      </c>
      <c r="E430" s="246" t="s">
        <v>1</v>
      </c>
      <c r="F430" s="247" t="s">
        <v>1020</v>
      </c>
      <c r="G430" s="245"/>
      <c r="H430" s="248">
        <v>4</v>
      </c>
      <c r="I430" s="249"/>
      <c r="J430" s="249"/>
      <c r="K430" s="245"/>
      <c r="L430" s="245"/>
      <c r="M430" s="250"/>
      <c r="N430" s="251"/>
      <c r="O430" s="252"/>
      <c r="P430" s="252"/>
      <c r="Q430" s="252"/>
      <c r="R430" s="252"/>
      <c r="S430" s="252"/>
      <c r="T430" s="252"/>
      <c r="U430" s="252"/>
      <c r="V430" s="252"/>
      <c r="W430" s="252"/>
      <c r="X430" s="253"/>
      <c r="Y430" s="13"/>
      <c r="Z430" s="13"/>
      <c r="AA430" s="13"/>
      <c r="AB430" s="13"/>
      <c r="AC430" s="13"/>
      <c r="AD430" s="13"/>
      <c r="AE430" s="13"/>
      <c r="AT430" s="254" t="s">
        <v>256</v>
      </c>
      <c r="AU430" s="254" t="s">
        <v>87</v>
      </c>
      <c r="AV430" s="13" t="s">
        <v>87</v>
      </c>
      <c r="AW430" s="13" t="s">
        <v>5</v>
      </c>
      <c r="AX430" s="13" t="s">
        <v>77</v>
      </c>
      <c r="AY430" s="254" t="s">
        <v>138</v>
      </c>
    </row>
    <row r="431" spans="1:51" s="15" customFormat="1" ht="12">
      <c r="A431" s="15"/>
      <c r="B431" s="279"/>
      <c r="C431" s="280"/>
      <c r="D431" s="236" t="s">
        <v>256</v>
      </c>
      <c r="E431" s="281" t="s">
        <v>1</v>
      </c>
      <c r="F431" s="282" t="s">
        <v>781</v>
      </c>
      <c r="G431" s="280"/>
      <c r="H431" s="283">
        <v>14.3</v>
      </c>
      <c r="I431" s="284"/>
      <c r="J431" s="284"/>
      <c r="K431" s="280"/>
      <c r="L431" s="280"/>
      <c r="M431" s="285"/>
      <c r="N431" s="286"/>
      <c r="O431" s="287"/>
      <c r="P431" s="287"/>
      <c r="Q431" s="287"/>
      <c r="R431" s="287"/>
      <c r="S431" s="287"/>
      <c r="T431" s="287"/>
      <c r="U431" s="287"/>
      <c r="V431" s="287"/>
      <c r="W431" s="287"/>
      <c r="X431" s="288"/>
      <c r="Y431" s="15"/>
      <c r="Z431" s="15"/>
      <c r="AA431" s="15"/>
      <c r="AB431" s="15"/>
      <c r="AC431" s="15"/>
      <c r="AD431" s="15"/>
      <c r="AE431" s="15"/>
      <c r="AT431" s="289" t="s">
        <v>256</v>
      </c>
      <c r="AU431" s="289" t="s">
        <v>87</v>
      </c>
      <c r="AV431" s="15" t="s">
        <v>145</v>
      </c>
      <c r="AW431" s="15" t="s">
        <v>5</v>
      </c>
      <c r="AX431" s="15" t="s">
        <v>85</v>
      </c>
      <c r="AY431" s="289" t="s">
        <v>138</v>
      </c>
    </row>
    <row r="432" spans="1:65" s="2" customFormat="1" ht="24.15" customHeight="1">
      <c r="A432" s="39"/>
      <c r="B432" s="40"/>
      <c r="C432" s="222" t="s">
        <v>350</v>
      </c>
      <c r="D432" s="222" t="s">
        <v>140</v>
      </c>
      <c r="E432" s="223" t="s">
        <v>1021</v>
      </c>
      <c r="F432" s="224" t="s">
        <v>1022</v>
      </c>
      <c r="G432" s="225" t="s">
        <v>203</v>
      </c>
      <c r="H432" s="226">
        <v>14.3</v>
      </c>
      <c r="I432" s="227"/>
      <c r="J432" s="227"/>
      <c r="K432" s="228">
        <f>ROUND(P432*H432,2)</f>
        <v>0</v>
      </c>
      <c r="L432" s="224" t="s">
        <v>144</v>
      </c>
      <c r="M432" s="45"/>
      <c r="N432" s="229" t="s">
        <v>1</v>
      </c>
      <c r="O432" s="230" t="s">
        <v>40</v>
      </c>
      <c r="P432" s="231">
        <f>I432+J432</f>
        <v>0</v>
      </c>
      <c r="Q432" s="231">
        <f>ROUND(I432*H432,2)</f>
        <v>0</v>
      </c>
      <c r="R432" s="231">
        <f>ROUND(J432*H432,2)</f>
        <v>0</v>
      </c>
      <c r="S432" s="92"/>
      <c r="T432" s="232">
        <f>S432*H432</f>
        <v>0</v>
      </c>
      <c r="U432" s="232">
        <v>0.00075</v>
      </c>
      <c r="V432" s="232">
        <f>U432*H432</f>
        <v>0.010725</v>
      </c>
      <c r="W432" s="232">
        <v>0</v>
      </c>
      <c r="X432" s="233">
        <f>W432*H432</f>
        <v>0</v>
      </c>
      <c r="Y432" s="39"/>
      <c r="Z432" s="39"/>
      <c r="AA432" s="39"/>
      <c r="AB432" s="39"/>
      <c r="AC432" s="39"/>
      <c r="AD432" s="39"/>
      <c r="AE432" s="39"/>
      <c r="AR432" s="234" t="s">
        <v>145</v>
      </c>
      <c r="AT432" s="234" t="s">
        <v>140</v>
      </c>
      <c r="AU432" s="234" t="s">
        <v>87</v>
      </c>
      <c r="AY432" s="18" t="s">
        <v>138</v>
      </c>
      <c r="BE432" s="235">
        <f>IF(O432="základní",K432,0)</f>
        <v>0</v>
      </c>
      <c r="BF432" s="235">
        <f>IF(O432="snížená",K432,0)</f>
        <v>0</v>
      </c>
      <c r="BG432" s="235">
        <f>IF(O432="zákl. přenesená",K432,0)</f>
        <v>0</v>
      </c>
      <c r="BH432" s="235">
        <f>IF(O432="sníž. přenesená",K432,0)</f>
        <v>0</v>
      </c>
      <c r="BI432" s="235">
        <f>IF(O432="nulová",K432,0)</f>
        <v>0</v>
      </c>
      <c r="BJ432" s="18" t="s">
        <v>85</v>
      </c>
      <c r="BK432" s="235">
        <f>ROUND(P432*H432,2)</f>
        <v>0</v>
      </c>
      <c r="BL432" s="18" t="s">
        <v>145</v>
      </c>
      <c r="BM432" s="234" t="s">
        <v>1023</v>
      </c>
    </row>
    <row r="433" spans="1:47" s="2" customFormat="1" ht="12">
      <c r="A433" s="39"/>
      <c r="B433" s="40"/>
      <c r="C433" s="41"/>
      <c r="D433" s="236" t="s">
        <v>147</v>
      </c>
      <c r="E433" s="41"/>
      <c r="F433" s="237" t="s">
        <v>1024</v>
      </c>
      <c r="G433" s="41"/>
      <c r="H433" s="41"/>
      <c r="I433" s="238"/>
      <c r="J433" s="238"/>
      <c r="K433" s="41"/>
      <c r="L433" s="41"/>
      <c r="M433" s="45"/>
      <c r="N433" s="239"/>
      <c r="O433" s="240"/>
      <c r="P433" s="92"/>
      <c r="Q433" s="92"/>
      <c r="R433" s="92"/>
      <c r="S433" s="92"/>
      <c r="T433" s="92"/>
      <c r="U433" s="92"/>
      <c r="V433" s="92"/>
      <c r="W433" s="92"/>
      <c r="X433" s="93"/>
      <c r="Y433" s="39"/>
      <c r="Z433" s="39"/>
      <c r="AA433" s="39"/>
      <c r="AB433" s="39"/>
      <c r="AC433" s="39"/>
      <c r="AD433" s="39"/>
      <c r="AE433" s="39"/>
      <c r="AT433" s="18" t="s">
        <v>147</v>
      </c>
      <c r="AU433" s="18" t="s">
        <v>87</v>
      </c>
    </row>
    <row r="434" spans="1:47" s="2" customFormat="1" ht="12">
      <c r="A434" s="39"/>
      <c r="B434" s="40"/>
      <c r="C434" s="41"/>
      <c r="D434" s="241" t="s">
        <v>149</v>
      </c>
      <c r="E434" s="41"/>
      <c r="F434" s="242" t="s">
        <v>1025</v>
      </c>
      <c r="G434" s="41"/>
      <c r="H434" s="41"/>
      <c r="I434" s="238"/>
      <c r="J434" s="238"/>
      <c r="K434" s="41"/>
      <c r="L434" s="41"/>
      <c r="M434" s="45"/>
      <c r="N434" s="239"/>
      <c r="O434" s="240"/>
      <c r="P434" s="92"/>
      <c r="Q434" s="92"/>
      <c r="R434" s="92"/>
      <c r="S434" s="92"/>
      <c r="T434" s="92"/>
      <c r="U434" s="92"/>
      <c r="V434" s="92"/>
      <c r="W434" s="92"/>
      <c r="X434" s="93"/>
      <c r="Y434" s="39"/>
      <c r="Z434" s="39"/>
      <c r="AA434" s="39"/>
      <c r="AB434" s="39"/>
      <c r="AC434" s="39"/>
      <c r="AD434" s="39"/>
      <c r="AE434" s="39"/>
      <c r="AT434" s="18" t="s">
        <v>149</v>
      </c>
      <c r="AU434" s="18" t="s">
        <v>87</v>
      </c>
    </row>
    <row r="435" spans="1:47" s="2" customFormat="1" ht="12">
      <c r="A435" s="39"/>
      <c r="B435" s="40"/>
      <c r="C435" s="41"/>
      <c r="D435" s="236" t="s">
        <v>151</v>
      </c>
      <c r="E435" s="41"/>
      <c r="F435" s="243" t="s">
        <v>1013</v>
      </c>
      <c r="G435" s="41"/>
      <c r="H435" s="41"/>
      <c r="I435" s="238"/>
      <c r="J435" s="238"/>
      <c r="K435" s="41"/>
      <c r="L435" s="41"/>
      <c r="M435" s="45"/>
      <c r="N435" s="239"/>
      <c r="O435" s="240"/>
      <c r="P435" s="92"/>
      <c r="Q435" s="92"/>
      <c r="R435" s="92"/>
      <c r="S435" s="92"/>
      <c r="T435" s="92"/>
      <c r="U435" s="92"/>
      <c r="V435" s="92"/>
      <c r="W435" s="92"/>
      <c r="X435" s="93"/>
      <c r="Y435" s="39"/>
      <c r="Z435" s="39"/>
      <c r="AA435" s="39"/>
      <c r="AB435" s="39"/>
      <c r="AC435" s="39"/>
      <c r="AD435" s="39"/>
      <c r="AE435" s="39"/>
      <c r="AT435" s="18" t="s">
        <v>151</v>
      </c>
      <c r="AU435" s="18" t="s">
        <v>87</v>
      </c>
    </row>
    <row r="436" spans="1:51" s="14" customFormat="1" ht="12">
      <c r="A436" s="14"/>
      <c r="B436" s="269"/>
      <c r="C436" s="270"/>
      <c r="D436" s="236" t="s">
        <v>256</v>
      </c>
      <c r="E436" s="271" t="s">
        <v>1</v>
      </c>
      <c r="F436" s="272" t="s">
        <v>1014</v>
      </c>
      <c r="G436" s="270"/>
      <c r="H436" s="271" t="s">
        <v>1</v>
      </c>
      <c r="I436" s="273"/>
      <c r="J436" s="273"/>
      <c r="K436" s="270"/>
      <c r="L436" s="270"/>
      <c r="M436" s="274"/>
      <c r="N436" s="275"/>
      <c r="O436" s="276"/>
      <c r="P436" s="276"/>
      <c r="Q436" s="276"/>
      <c r="R436" s="276"/>
      <c r="S436" s="276"/>
      <c r="T436" s="276"/>
      <c r="U436" s="276"/>
      <c r="V436" s="276"/>
      <c r="W436" s="276"/>
      <c r="X436" s="277"/>
      <c r="Y436" s="14"/>
      <c r="Z436" s="14"/>
      <c r="AA436" s="14"/>
      <c r="AB436" s="14"/>
      <c r="AC436" s="14"/>
      <c r="AD436" s="14"/>
      <c r="AE436" s="14"/>
      <c r="AT436" s="278" t="s">
        <v>256</v>
      </c>
      <c r="AU436" s="278" t="s">
        <v>87</v>
      </c>
      <c r="AV436" s="14" t="s">
        <v>85</v>
      </c>
      <c r="AW436" s="14" t="s">
        <v>5</v>
      </c>
      <c r="AX436" s="14" t="s">
        <v>77</v>
      </c>
      <c r="AY436" s="278" t="s">
        <v>138</v>
      </c>
    </row>
    <row r="437" spans="1:51" s="14" customFormat="1" ht="12">
      <c r="A437" s="14"/>
      <c r="B437" s="269"/>
      <c r="C437" s="270"/>
      <c r="D437" s="236" t="s">
        <v>256</v>
      </c>
      <c r="E437" s="271" t="s">
        <v>1</v>
      </c>
      <c r="F437" s="272" t="s">
        <v>1015</v>
      </c>
      <c r="G437" s="270"/>
      <c r="H437" s="271" t="s">
        <v>1</v>
      </c>
      <c r="I437" s="273"/>
      <c r="J437" s="273"/>
      <c r="K437" s="270"/>
      <c r="L437" s="270"/>
      <c r="M437" s="274"/>
      <c r="N437" s="275"/>
      <c r="O437" s="276"/>
      <c r="P437" s="276"/>
      <c r="Q437" s="276"/>
      <c r="R437" s="276"/>
      <c r="S437" s="276"/>
      <c r="T437" s="276"/>
      <c r="U437" s="276"/>
      <c r="V437" s="276"/>
      <c r="W437" s="276"/>
      <c r="X437" s="277"/>
      <c r="Y437" s="14"/>
      <c r="Z437" s="14"/>
      <c r="AA437" s="14"/>
      <c r="AB437" s="14"/>
      <c r="AC437" s="14"/>
      <c r="AD437" s="14"/>
      <c r="AE437" s="14"/>
      <c r="AT437" s="278" t="s">
        <v>256</v>
      </c>
      <c r="AU437" s="278" t="s">
        <v>87</v>
      </c>
      <c r="AV437" s="14" t="s">
        <v>85</v>
      </c>
      <c r="AW437" s="14" t="s">
        <v>5</v>
      </c>
      <c r="AX437" s="14" t="s">
        <v>77</v>
      </c>
      <c r="AY437" s="278" t="s">
        <v>138</v>
      </c>
    </row>
    <row r="438" spans="1:51" s="14" customFormat="1" ht="12">
      <c r="A438" s="14"/>
      <c r="B438" s="269"/>
      <c r="C438" s="270"/>
      <c r="D438" s="236" t="s">
        <v>256</v>
      </c>
      <c r="E438" s="271" t="s">
        <v>1</v>
      </c>
      <c r="F438" s="272" t="s">
        <v>1016</v>
      </c>
      <c r="G438" s="270"/>
      <c r="H438" s="271" t="s">
        <v>1</v>
      </c>
      <c r="I438" s="273"/>
      <c r="J438" s="273"/>
      <c r="K438" s="270"/>
      <c r="L438" s="270"/>
      <c r="M438" s="274"/>
      <c r="N438" s="275"/>
      <c r="O438" s="276"/>
      <c r="P438" s="276"/>
      <c r="Q438" s="276"/>
      <c r="R438" s="276"/>
      <c r="S438" s="276"/>
      <c r="T438" s="276"/>
      <c r="U438" s="276"/>
      <c r="V438" s="276"/>
      <c r="W438" s="276"/>
      <c r="X438" s="277"/>
      <c r="Y438" s="14"/>
      <c r="Z438" s="14"/>
      <c r="AA438" s="14"/>
      <c r="AB438" s="14"/>
      <c r="AC438" s="14"/>
      <c r="AD438" s="14"/>
      <c r="AE438" s="14"/>
      <c r="AT438" s="278" t="s">
        <v>256</v>
      </c>
      <c r="AU438" s="278" t="s">
        <v>87</v>
      </c>
      <c r="AV438" s="14" t="s">
        <v>85</v>
      </c>
      <c r="AW438" s="14" t="s">
        <v>5</v>
      </c>
      <c r="AX438" s="14" t="s">
        <v>77</v>
      </c>
      <c r="AY438" s="278" t="s">
        <v>138</v>
      </c>
    </row>
    <row r="439" spans="1:51" s="14" customFormat="1" ht="12">
      <c r="A439" s="14"/>
      <c r="B439" s="269"/>
      <c r="C439" s="270"/>
      <c r="D439" s="236" t="s">
        <v>256</v>
      </c>
      <c r="E439" s="271" t="s">
        <v>1</v>
      </c>
      <c r="F439" s="272" t="s">
        <v>1017</v>
      </c>
      <c r="G439" s="270"/>
      <c r="H439" s="271" t="s">
        <v>1</v>
      </c>
      <c r="I439" s="273"/>
      <c r="J439" s="273"/>
      <c r="K439" s="270"/>
      <c r="L439" s="270"/>
      <c r="M439" s="274"/>
      <c r="N439" s="275"/>
      <c r="O439" s="276"/>
      <c r="P439" s="276"/>
      <c r="Q439" s="276"/>
      <c r="R439" s="276"/>
      <c r="S439" s="276"/>
      <c r="T439" s="276"/>
      <c r="U439" s="276"/>
      <c r="V439" s="276"/>
      <c r="W439" s="276"/>
      <c r="X439" s="277"/>
      <c r="Y439" s="14"/>
      <c r="Z439" s="14"/>
      <c r="AA439" s="14"/>
      <c r="AB439" s="14"/>
      <c r="AC439" s="14"/>
      <c r="AD439" s="14"/>
      <c r="AE439" s="14"/>
      <c r="AT439" s="278" t="s">
        <v>256</v>
      </c>
      <c r="AU439" s="278" t="s">
        <v>87</v>
      </c>
      <c r="AV439" s="14" t="s">
        <v>85</v>
      </c>
      <c r="AW439" s="14" t="s">
        <v>5</v>
      </c>
      <c r="AX439" s="14" t="s">
        <v>77</v>
      </c>
      <c r="AY439" s="278" t="s">
        <v>138</v>
      </c>
    </row>
    <row r="440" spans="1:51" s="14" customFormat="1" ht="12">
      <c r="A440" s="14"/>
      <c r="B440" s="269"/>
      <c r="C440" s="270"/>
      <c r="D440" s="236" t="s">
        <v>256</v>
      </c>
      <c r="E440" s="271" t="s">
        <v>1</v>
      </c>
      <c r="F440" s="272" t="s">
        <v>1018</v>
      </c>
      <c r="G440" s="270"/>
      <c r="H440" s="271" t="s">
        <v>1</v>
      </c>
      <c r="I440" s="273"/>
      <c r="J440" s="273"/>
      <c r="K440" s="270"/>
      <c r="L440" s="270"/>
      <c r="M440" s="274"/>
      <c r="N440" s="275"/>
      <c r="O440" s="276"/>
      <c r="P440" s="276"/>
      <c r="Q440" s="276"/>
      <c r="R440" s="276"/>
      <c r="S440" s="276"/>
      <c r="T440" s="276"/>
      <c r="U440" s="276"/>
      <c r="V440" s="276"/>
      <c r="W440" s="276"/>
      <c r="X440" s="277"/>
      <c r="Y440" s="14"/>
      <c r="Z440" s="14"/>
      <c r="AA440" s="14"/>
      <c r="AB440" s="14"/>
      <c r="AC440" s="14"/>
      <c r="AD440" s="14"/>
      <c r="AE440" s="14"/>
      <c r="AT440" s="278" t="s">
        <v>256</v>
      </c>
      <c r="AU440" s="278" t="s">
        <v>87</v>
      </c>
      <c r="AV440" s="14" t="s">
        <v>85</v>
      </c>
      <c r="AW440" s="14" t="s">
        <v>5</v>
      </c>
      <c r="AX440" s="14" t="s">
        <v>77</v>
      </c>
      <c r="AY440" s="278" t="s">
        <v>138</v>
      </c>
    </row>
    <row r="441" spans="1:51" s="13" customFormat="1" ht="12">
      <c r="A441" s="13"/>
      <c r="B441" s="244"/>
      <c r="C441" s="245"/>
      <c r="D441" s="236" t="s">
        <v>256</v>
      </c>
      <c r="E441" s="246" t="s">
        <v>1</v>
      </c>
      <c r="F441" s="247" t="s">
        <v>1019</v>
      </c>
      <c r="G441" s="245"/>
      <c r="H441" s="248">
        <v>10.3</v>
      </c>
      <c r="I441" s="249"/>
      <c r="J441" s="249"/>
      <c r="K441" s="245"/>
      <c r="L441" s="245"/>
      <c r="M441" s="250"/>
      <c r="N441" s="251"/>
      <c r="O441" s="252"/>
      <c r="P441" s="252"/>
      <c r="Q441" s="252"/>
      <c r="R441" s="252"/>
      <c r="S441" s="252"/>
      <c r="T441" s="252"/>
      <c r="U441" s="252"/>
      <c r="V441" s="252"/>
      <c r="W441" s="252"/>
      <c r="X441" s="253"/>
      <c r="Y441" s="13"/>
      <c r="Z441" s="13"/>
      <c r="AA441" s="13"/>
      <c r="AB441" s="13"/>
      <c r="AC441" s="13"/>
      <c r="AD441" s="13"/>
      <c r="AE441" s="13"/>
      <c r="AT441" s="254" t="s">
        <v>256</v>
      </c>
      <c r="AU441" s="254" t="s">
        <v>87</v>
      </c>
      <c r="AV441" s="13" t="s">
        <v>87</v>
      </c>
      <c r="AW441" s="13" t="s">
        <v>5</v>
      </c>
      <c r="AX441" s="13" t="s">
        <v>77</v>
      </c>
      <c r="AY441" s="254" t="s">
        <v>138</v>
      </c>
    </row>
    <row r="442" spans="1:51" s="13" customFormat="1" ht="12">
      <c r="A442" s="13"/>
      <c r="B442" s="244"/>
      <c r="C442" s="245"/>
      <c r="D442" s="236" t="s">
        <v>256</v>
      </c>
      <c r="E442" s="246" t="s">
        <v>1</v>
      </c>
      <c r="F442" s="247" t="s">
        <v>1020</v>
      </c>
      <c r="G442" s="245"/>
      <c r="H442" s="248">
        <v>4</v>
      </c>
      <c r="I442" s="249"/>
      <c r="J442" s="249"/>
      <c r="K442" s="245"/>
      <c r="L442" s="245"/>
      <c r="M442" s="250"/>
      <c r="N442" s="251"/>
      <c r="O442" s="252"/>
      <c r="P442" s="252"/>
      <c r="Q442" s="252"/>
      <c r="R442" s="252"/>
      <c r="S442" s="252"/>
      <c r="T442" s="252"/>
      <c r="U442" s="252"/>
      <c r="V442" s="252"/>
      <c r="W442" s="252"/>
      <c r="X442" s="253"/>
      <c r="Y442" s="13"/>
      <c r="Z442" s="13"/>
      <c r="AA442" s="13"/>
      <c r="AB442" s="13"/>
      <c r="AC442" s="13"/>
      <c r="AD442" s="13"/>
      <c r="AE442" s="13"/>
      <c r="AT442" s="254" t="s">
        <v>256</v>
      </c>
      <c r="AU442" s="254" t="s">
        <v>87</v>
      </c>
      <c r="AV442" s="13" t="s">
        <v>87</v>
      </c>
      <c r="AW442" s="13" t="s">
        <v>5</v>
      </c>
      <c r="AX442" s="13" t="s">
        <v>77</v>
      </c>
      <c r="AY442" s="254" t="s">
        <v>138</v>
      </c>
    </row>
    <row r="443" spans="1:51" s="15" customFormat="1" ht="12">
      <c r="A443" s="15"/>
      <c r="B443" s="279"/>
      <c r="C443" s="280"/>
      <c r="D443" s="236" t="s">
        <v>256</v>
      </c>
      <c r="E443" s="281" t="s">
        <v>1</v>
      </c>
      <c r="F443" s="282" t="s">
        <v>781</v>
      </c>
      <c r="G443" s="280"/>
      <c r="H443" s="283">
        <v>14.3</v>
      </c>
      <c r="I443" s="284"/>
      <c r="J443" s="284"/>
      <c r="K443" s="280"/>
      <c r="L443" s="280"/>
      <c r="M443" s="285"/>
      <c r="N443" s="286"/>
      <c r="O443" s="287"/>
      <c r="P443" s="287"/>
      <c r="Q443" s="287"/>
      <c r="R443" s="287"/>
      <c r="S443" s="287"/>
      <c r="T443" s="287"/>
      <c r="U443" s="287"/>
      <c r="V443" s="287"/>
      <c r="W443" s="287"/>
      <c r="X443" s="288"/>
      <c r="Y443" s="15"/>
      <c r="Z443" s="15"/>
      <c r="AA443" s="15"/>
      <c r="AB443" s="15"/>
      <c r="AC443" s="15"/>
      <c r="AD443" s="15"/>
      <c r="AE443" s="15"/>
      <c r="AT443" s="289" t="s">
        <v>256</v>
      </c>
      <c r="AU443" s="289" t="s">
        <v>87</v>
      </c>
      <c r="AV443" s="15" t="s">
        <v>145</v>
      </c>
      <c r="AW443" s="15" t="s">
        <v>5</v>
      </c>
      <c r="AX443" s="15" t="s">
        <v>85</v>
      </c>
      <c r="AY443" s="289" t="s">
        <v>138</v>
      </c>
    </row>
    <row r="444" spans="1:63" s="12" customFormat="1" ht="22.8" customHeight="1">
      <c r="A444" s="12"/>
      <c r="B444" s="205"/>
      <c r="C444" s="206"/>
      <c r="D444" s="207" t="s">
        <v>76</v>
      </c>
      <c r="E444" s="220" t="s">
        <v>200</v>
      </c>
      <c r="F444" s="220" t="s">
        <v>497</v>
      </c>
      <c r="G444" s="206"/>
      <c r="H444" s="206"/>
      <c r="I444" s="209"/>
      <c r="J444" s="209"/>
      <c r="K444" s="221">
        <f>BK444</f>
        <v>0</v>
      </c>
      <c r="L444" s="206"/>
      <c r="M444" s="211"/>
      <c r="N444" s="212"/>
      <c r="O444" s="213"/>
      <c r="P444" s="213"/>
      <c r="Q444" s="214">
        <f>Q445+SUM(Q446:Q554)</f>
        <v>0</v>
      </c>
      <c r="R444" s="214">
        <f>R445+SUM(R446:R554)</f>
        <v>0</v>
      </c>
      <c r="S444" s="213"/>
      <c r="T444" s="215">
        <f>T445+SUM(T446:T554)</f>
        <v>0</v>
      </c>
      <c r="U444" s="213"/>
      <c r="V444" s="215">
        <f>V445+SUM(V446:V554)</f>
        <v>0.056961899999999996</v>
      </c>
      <c r="W444" s="213"/>
      <c r="X444" s="216">
        <f>X445+SUM(X446:X554)</f>
        <v>0</v>
      </c>
      <c r="Y444" s="12"/>
      <c r="Z444" s="12"/>
      <c r="AA444" s="12"/>
      <c r="AB444" s="12"/>
      <c r="AC444" s="12"/>
      <c r="AD444" s="12"/>
      <c r="AE444" s="12"/>
      <c r="AR444" s="217" t="s">
        <v>85</v>
      </c>
      <c r="AT444" s="218" t="s">
        <v>76</v>
      </c>
      <c r="AU444" s="218" t="s">
        <v>85</v>
      </c>
      <c r="AY444" s="217" t="s">
        <v>138</v>
      </c>
      <c r="BK444" s="219">
        <f>BK445+SUM(BK446:BK554)</f>
        <v>0</v>
      </c>
    </row>
    <row r="445" spans="1:65" s="2" customFormat="1" ht="37.8" customHeight="1">
      <c r="A445" s="39"/>
      <c r="B445" s="40"/>
      <c r="C445" s="222" t="s">
        <v>356</v>
      </c>
      <c r="D445" s="222" t="s">
        <v>140</v>
      </c>
      <c r="E445" s="223" t="s">
        <v>1026</v>
      </c>
      <c r="F445" s="224" t="s">
        <v>1027</v>
      </c>
      <c r="G445" s="225" t="s">
        <v>368</v>
      </c>
      <c r="H445" s="226">
        <v>1</v>
      </c>
      <c r="I445" s="227"/>
      <c r="J445" s="227"/>
      <c r="K445" s="228">
        <f>ROUND(P445*H445,2)</f>
        <v>0</v>
      </c>
      <c r="L445" s="224" t="s">
        <v>1</v>
      </c>
      <c r="M445" s="45"/>
      <c r="N445" s="229" t="s">
        <v>1</v>
      </c>
      <c r="O445" s="230" t="s">
        <v>40</v>
      </c>
      <c r="P445" s="231">
        <f>I445+J445</f>
        <v>0</v>
      </c>
      <c r="Q445" s="231">
        <f>ROUND(I445*H445,2)</f>
        <v>0</v>
      </c>
      <c r="R445" s="231">
        <f>ROUND(J445*H445,2)</f>
        <v>0</v>
      </c>
      <c r="S445" s="92"/>
      <c r="T445" s="232">
        <f>S445*H445</f>
        <v>0</v>
      </c>
      <c r="U445" s="232">
        <v>0</v>
      </c>
      <c r="V445" s="232">
        <f>U445*H445</f>
        <v>0</v>
      </c>
      <c r="W445" s="232">
        <v>0</v>
      </c>
      <c r="X445" s="233">
        <f>W445*H445</f>
        <v>0</v>
      </c>
      <c r="Y445" s="39"/>
      <c r="Z445" s="39"/>
      <c r="AA445" s="39"/>
      <c r="AB445" s="39"/>
      <c r="AC445" s="39"/>
      <c r="AD445" s="39"/>
      <c r="AE445" s="39"/>
      <c r="AR445" s="234" t="s">
        <v>145</v>
      </c>
      <c r="AT445" s="234" t="s">
        <v>140</v>
      </c>
      <c r="AU445" s="234" t="s">
        <v>87</v>
      </c>
      <c r="AY445" s="18" t="s">
        <v>138</v>
      </c>
      <c r="BE445" s="235">
        <f>IF(O445="základní",K445,0)</f>
        <v>0</v>
      </c>
      <c r="BF445" s="235">
        <f>IF(O445="snížená",K445,0)</f>
        <v>0</v>
      </c>
      <c r="BG445" s="235">
        <f>IF(O445="zákl. přenesená",K445,0)</f>
        <v>0</v>
      </c>
      <c r="BH445" s="235">
        <f>IF(O445="sníž. přenesená",K445,0)</f>
        <v>0</v>
      </c>
      <c r="BI445" s="235">
        <f>IF(O445="nulová",K445,0)</f>
        <v>0</v>
      </c>
      <c r="BJ445" s="18" t="s">
        <v>85</v>
      </c>
      <c r="BK445" s="235">
        <f>ROUND(P445*H445,2)</f>
        <v>0</v>
      </c>
      <c r="BL445" s="18" t="s">
        <v>145</v>
      </c>
      <c r="BM445" s="234" t="s">
        <v>1028</v>
      </c>
    </row>
    <row r="446" spans="1:47" s="2" customFormat="1" ht="12">
      <c r="A446" s="39"/>
      <c r="B446" s="40"/>
      <c r="C446" s="41"/>
      <c r="D446" s="236" t="s">
        <v>147</v>
      </c>
      <c r="E446" s="41"/>
      <c r="F446" s="237" t="s">
        <v>1027</v>
      </c>
      <c r="G446" s="41"/>
      <c r="H446" s="41"/>
      <c r="I446" s="238"/>
      <c r="J446" s="238"/>
      <c r="K446" s="41"/>
      <c r="L446" s="41"/>
      <c r="M446" s="45"/>
      <c r="N446" s="239"/>
      <c r="O446" s="240"/>
      <c r="P446" s="92"/>
      <c r="Q446" s="92"/>
      <c r="R446" s="92"/>
      <c r="S446" s="92"/>
      <c r="T446" s="92"/>
      <c r="U446" s="92"/>
      <c r="V446" s="92"/>
      <c r="W446" s="92"/>
      <c r="X446" s="93"/>
      <c r="Y446" s="39"/>
      <c r="Z446" s="39"/>
      <c r="AA446" s="39"/>
      <c r="AB446" s="39"/>
      <c r="AC446" s="39"/>
      <c r="AD446" s="39"/>
      <c r="AE446" s="39"/>
      <c r="AT446" s="18" t="s">
        <v>147</v>
      </c>
      <c r="AU446" s="18" t="s">
        <v>87</v>
      </c>
    </row>
    <row r="447" spans="1:65" s="2" customFormat="1" ht="12">
      <c r="A447" s="39"/>
      <c r="B447" s="40"/>
      <c r="C447" s="222" t="s">
        <v>363</v>
      </c>
      <c r="D447" s="222" t="s">
        <v>140</v>
      </c>
      <c r="E447" s="223" t="s">
        <v>1029</v>
      </c>
      <c r="F447" s="224" t="s">
        <v>1030</v>
      </c>
      <c r="G447" s="225" t="s">
        <v>143</v>
      </c>
      <c r="H447" s="226">
        <v>1.63</v>
      </c>
      <c r="I447" s="227"/>
      <c r="J447" s="227"/>
      <c r="K447" s="228">
        <f>ROUND(P447*H447,2)</f>
        <v>0</v>
      </c>
      <c r="L447" s="224" t="s">
        <v>144</v>
      </c>
      <c r="M447" s="45"/>
      <c r="N447" s="229" t="s">
        <v>1</v>
      </c>
      <c r="O447" s="230" t="s">
        <v>40</v>
      </c>
      <c r="P447" s="231">
        <f>I447+J447</f>
        <v>0</v>
      </c>
      <c r="Q447" s="231">
        <f>ROUND(I447*H447,2)</f>
        <v>0</v>
      </c>
      <c r="R447" s="231">
        <f>ROUND(J447*H447,2)</f>
        <v>0</v>
      </c>
      <c r="S447" s="92"/>
      <c r="T447" s="232">
        <f>S447*H447</f>
        <v>0</v>
      </c>
      <c r="U447" s="232">
        <v>0.00373</v>
      </c>
      <c r="V447" s="232">
        <f>U447*H447</f>
        <v>0.006079899999999999</v>
      </c>
      <c r="W447" s="232">
        <v>0</v>
      </c>
      <c r="X447" s="233">
        <f>W447*H447</f>
        <v>0</v>
      </c>
      <c r="Y447" s="39"/>
      <c r="Z447" s="39"/>
      <c r="AA447" s="39"/>
      <c r="AB447" s="39"/>
      <c r="AC447" s="39"/>
      <c r="AD447" s="39"/>
      <c r="AE447" s="39"/>
      <c r="AR447" s="234" t="s">
        <v>145</v>
      </c>
      <c r="AT447" s="234" t="s">
        <v>140</v>
      </c>
      <c r="AU447" s="234" t="s">
        <v>87</v>
      </c>
      <c r="AY447" s="18" t="s">
        <v>138</v>
      </c>
      <c r="BE447" s="235">
        <f>IF(O447="základní",K447,0)</f>
        <v>0</v>
      </c>
      <c r="BF447" s="235">
        <f>IF(O447="snížená",K447,0)</f>
        <v>0</v>
      </c>
      <c r="BG447" s="235">
        <f>IF(O447="zákl. přenesená",K447,0)</f>
        <v>0</v>
      </c>
      <c r="BH447" s="235">
        <f>IF(O447="sníž. přenesená",K447,0)</f>
        <v>0</v>
      </c>
      <c r="BI447" s="235">
        <f>IF(O447="nulová",K447,0)</f>
        <v>0</v>
      </c>
      <c r="BJ447" s="18" t="s">
        <v>85</v>
      </c>
      <c r="BK447" s="235">
        <f>ROUND(P447*H447,2)</f>
        <v>0</v>
      </c>
      <c r="BL447" s="18" t="s">
        <v>145</v>
      </c>
      <c r="BM447" s="234" t="s">
        <v>1031</v>
      </c>
    </row>
    <row r="448" spans="1:47" s="2" customFormat="1" ht="12">
      <c r="A448" s="39"/>
      <c r="B448" s="40"/>
      <c r="C448" s="41"/>
      <c r="D448" s="236" t="s">
        <v>147</v>
      </c>
      <c r="E448" s="41"/>
      <c r="F448" s="237" t="s">
        <v>1032</v>
      </c>
      <c r="G448" s="41"/>
      <c r="H448" s="41"/>
      <c r="I448" s="238"/>
      <c r="J448" s="238"/>
      <c r="K448" s="41"/>
      <c r="L448" s="41"/>
      <c r="M448" s="45"/>
      <c r="N448" s="239"/>
      <c r="O448" s="240"/>
      <c r="P448" s="92"/>
      <c r="Q448" s="92"/>
      <c r="R448" s="92"/>
      <c r="S448" s="92"/>
      <c r="T448" s="92"/>
      <c r="U448" s="92"/>
      <c r="V448" s="92"/>
      <c r="W448" s="92"/>
      <c r="X448" s="93"/>
      <c r="Y448" s="39"/>
      <c r="Z448" s="39"/>
      <c r="AA448" s="39"/>
      <c r="AB448" s="39"/>
      <c r="AC448" s="39"/>
      <c r="AD448" s="39"/>
      <c r="AE448" s="39"/>
      <c r="AT448" s="18" t="s">
        <v>147</v>
      </c>
      <c r="AU448" s="18" t="s">
        <v>87</v>
      </c>
    </row>
    <row r="449" spans="1:47" s="2" customFormat="1" ht="12">
      <c r="A449" s="39"/>
      <c r="B449" s="40"/>
      <c r="C449" s="41"/>
      <c r="D449" s="241" t="s">
        <v>149</v>
      </c>
      <c r="E449" s="41"/>
      <c r="F449" s="242" t="s">
        <v>1033</v>
      </c>
      <c r="G449" s="41"/>
      <c r="H449" s="41"/>
      <c r="I449" s="238"/>
      <c r="J449" s="238"/>
      <c r="K449" s="41"/>
      <c r="L449" s="41"/>
      <c r="M449" s="45"/>
      <c r="N449" s="239"/>
      <c r="O449" s="240"/>
      <c r="P449" s="92"/>
      <c r="Q449" s="92"/>
      <c r="R449" s="92"/>
      <c r="S449" s="92"/>
      <c r="T449" s="92"/>
      <c r="U449" s="92"/>
      <c r="V449" s="92"/>
      <c r="W449" s="92"/>
      <c r="X449" s="93"/>
      <c r="Y449" s="39"/>
      <c r="Z449" s="39"/>
      <c r="AA449" s="39"/>
      <c r="AB449" s="39"/>
      <c r="AC449" s="39"/>
      <c r="AD449" s="39"/>
      <c r="AE449" s="39"/>
      <c r="AT449" s="18" t="s">
        <v>149</v>
      </c>
      <c r="AU449" s="18" t="s">
        <v>87</v>
      </c>
    </row>
    <row r="450" spans="1:51" s="14" customFormat="1" ht="12">
      <c r="A450" s="14"/>
      <c r="B450" s="269"/>
      <c r="C450" s="270"/>
      <c r="D450" s="236" t="s">
        <v>256</v>
      </c>
      <c r="E450" s="271" t="s">
        <v>1</v>
      </c>
      <c r="F450" s="272" t="s">
        <v>1014</v>
      </c>
      <c r="G450" s="270"/>
      <c r="H450" s="271" t="s">
        <v>1</v>
      </c>
      <c r="I450" s="273"/>
      <c r="J450" s="273"/>
      <c r="K450" s="270"/>
      <c r="L450" s="270"/>
      <c r="M450" s="274"/>
      <c r="N450" s="275"/>
      <c r="O450" s="276"/>
      <c r="P450" s="276"/>
      <c r="Q450" s="276"/>
      <c r="R450" s="276"/>
      <c r="S450" s="276"/>
      <c r="T450" s="276"/>
      <c r="U450" s="276"/>
      <c r="V450" s="276"/>
      <c r="W450" s="276"/>
      <c r="X450" s="277"/>
      <c r="Y450" s="14"/>
      <c r="Z450" s="14"/>
      <c r="AA450" s="14"/>
      <c r="AB450" s="14"/>
      <c r="AC450" s="14"/>
      <c r="AD450" s="14"/>
      <c r="AE450" s="14"/>
      <c r="AT450" s="278" t="s">
        <v>256</v>
      </c>
      <c r="AU450" s="278" t="s">
        <v>87</v>
      </c>
      <c r="AV450" s="14" t="s">
        <v>85</v>
      </c>
      <c r="AW450" s="14" t="s">
        <v>5</v>
      </c>
      <c r="AX450" s="14" t="s">
        <v>77</v>
      </c>
      <c r="AY450" s="278" t="s">
        <v>138</v>
      </c>
    </row>
    <row r="451" spans="1:51" s="14" customFormat="1" ht="12">
      <c r="A451" s="14"/>
      <c r="B451" s="269"/>
      <c r="C451" s="270"/>
      <c r="D451" s="236" t="s">
        <v>256</v>
      </c>
      <c r="E451" s="271" t="s">
        <v>1</v>
      </c>
      <c r="F451" s="272" t="s">
        <v>1015</v>
      </c>
      <c r="G451" s="270"/>
      <c r="H451" s="271" t="s">
        <v>1</v>
      </c>
      <c r="I451" s="273"/>
      <c r="J451" s="273"/>
      <c r="K451" s="270"/>
      <c r="L451" s="270"/>
      <c r="M451" s="274"/>
      <c r="N451" s="275"/>
      <c r="O451" s="276"/>
      <c r="P451" s="276"/>
      <c r="Q451" s="276"/>
      <c r="R451" s="276"/>
      <c r="S451" s="276"/>
      <c r="T451" s="276"/>
      <c r="U451" s="276"/>
      <c r="V451" s="276"/>
      <c r="W451" s="276"/>
      <c r="X451" s="277"/>
      <c r="Y451" s="14"/>
      <c r="Z451" s="14"/>
      <c r="AA451" s="14"/>
      <c r="AB451" s="14"/>
      <c r="AC451" s="14"/>
      <c r="AD451" s="14"/>
      <c r="AE451" s="14"/>
      <c r="AT451" s="278" t="s">
        <v>256</v>
      </c>
      <c r="AU451" s="278" t="s">
        <v>87</v>
      </c>
      <c r="AV451" s="14" t="s">
        <v>85</v>
      </c>
      <c r="AW451" s="14" t="s">
        <v>5</v>
      </c>
      <c r="AX451" s="14" t="s">
        <v>77</v>
      </c>
      <c r="AY451" s="278" t="s">
        <v>138</v>
      </c>
    </row>
    <row r="452" spans="1:51" s="14" customFormat="1" ht="12">
      <c r="A452" s="14"/>
      <c r="B452" s="269"/>
      <c r="C452" s="270"/>
      <c r="D452" s="236" t="s">
        <v>256</v>
      </c>
      <c r="E452" s="271" t="s">
        <v>1</v>
      </c>
      <c r="F452" s="272" t="s">
        <v>1016</v>
      </c>
      <c r="G452" s="270"/>
      <c r="H452" s="271" t="s">
        <v>1</v>
      </c>
      <c r="I452" s="273"/>
      <c r="J452" s="273"/>
      <c r="K452" s="270"/>
      <c r="L452" s="270"/>
      <c r="M452" s="274"/>
      <c r="N452" s="275"/>
      <c r="O452" s="276"/>
      <c r="P452" s="276"/>
      <c r="Q452" s="276"/>
      <c r="R452" s="276"/>
      <c r="S452" s="276"/>
      <c r="T452" s="276"/>
      <c r="U452" s="276"/>
      <c r="V452" s="276"/>
      <c r="W452" s="276"/>
      <c r="X452" s="277"/>
      <c r="Y452" s="14"/>
      <c r="Z452" s="14"/>
      <c r="AA452" s="14"/>
      <c r="AB452" s="14"/>
      <c r="AC452" s="14"/>
      <c r="AD452" s="14"/>
      <c r="AE452" s="14"/>
      <c r="AT452" s="278" t="s">
        <v>256</v>
      </c>
      <c r="AU452" s="278" t="s">
        <v>87</v>
      </c>
      <c r="AV452" s="14" t="s">
        <v>85</v>
      </c>
      <c r="AW452" s="14" t="s">
        <v>5</v>
      </c>
      <c r="AX452" s="14" t="s">
        <v>77</v>
      </c>
      <c r="AY452" s="278" t="s">
        <v>138</v>
      </c>
    </row>
    <row r="453" spans="1:51" s="14" customFormat="1" ht="12">
      <c r="A453" s="14"/>
      <c r="B453" s="269"/>
      <c r="C453" s="270"/>
      <c r="D453" s="236" t="s">
        <v>256</v>
      </c>
      <c r="E453" s="271" t="s">
        <v>1</v>
      </c>
      <c r="F453" s="272" t="s">
        <v>1017</v>
      </c>
      <c r="G453" s="270"/>
      <c r="H453" s="271" t="s">
        <v>1</v>
      </c>
      <c r="I453" s="273"/>
      <c r="J453" s="273"/>
      <c r="K453" s="270"/>
      <c r="L453" s="270"/>
      <c r="M453" s="274"/>
      <c r="N453" s="275"/>
      <c r="O453" s="276"/>
      <c r="P453" s="276"/>
      <c r="Q453" s="276"/>
      <c r="R453" s="276"/>
      <c r="S453" s="276"/>
      <c r="T453" s="276"/>
      <c r="U453" s="276"/>
      <c r="V453" s="276"/>
      <c r="W453" s="276"/>
      <c r="X453" s="277"/>
      <c r="Y453" s="14"/>
      <c r="Z453" s="14"/>
      <c r="AA453" s="14"/>
      <c r="AB453" s="14"/>
      <c r="AC453" s="14"/>
      <c r="AD453" s="14"/>
      <c r="AE453" s="14"/>
      <c r="AT453" s="278" t="s">
        <v>256</v>
      </c>
      <c r="AU453" s="278" t="s">
        <v>87</v>
      </c>
      <c r="AV453" s="14" t="s">
        <v>85</v>
      </c>
      <c r="AW453" s="14" t="s">
        <v>5</v>
      </c>
      <c r="AX453" s="14" t="s">
        <v>77</v>
      </c>
      <c r="AY453" s="278" t="s">
        <v>138</v>
      </c>
    </row>
    <row r="454" spans="1:51" s="13" customFormat="1" ht="12">
      <c r="A454" s="13"/>
      <c r="B454" s="244"/>
      <c r="C454" s="245"/>
      <c r="D454" s="236" t="s">
        <v>256</v>
      </c>
      <c r="E454" s="246" t="s">
        <v>1</v>
      </c>
      <c r="F454" s="247" t="s">
        <v>1034</v>
      </c>
      <c r="G454" s="245"/>
      <c r="H454" s="248">
        <v>1.03</v>
      </c>
      <c r="I454" s="249"/>
      <c r="J454" s="249"/>
      <c r="K454" s="245"/>
      <c r="L454" s="245"/>
      <c r="M454" s="250"/>
      <c r="N454" s="251"/>
      <c r="O454" s="252"/>
      <c r="P454" s="252"/>
      <c r="Q454" s="252"/>
      <c r="R454" s="252"/>
      <c r="S454" s="252"/>
      <c r="T454" s="252"/>
      <c r="U454" s="252"/>
      <c r="V454" s="252"/>
      <c r="W454" s="252"/>
      <c r="X454" s="253"/>
      <c r="Y454" s="13"/>
      <c r="Z454" s="13"/>
      <c r="AA454" s="13"/>
      <c r="AB454" s="13"/>
      <c r="AC454" s="13"/>
      <c r="AD454" s="13"/>
      <c r="AE454" s="13"/>
      <c r="AT454" s="254" t="s">
        <v>256</v>
      </c>
      <c r="AU454" s="254" t="s">
        <v>87</v>
      </c>
      <c r="AV454" s="13" t="s">
        <v>87</v>
      </c>
      <c r="AW454" s="13" t="s">
        <v>5</v>
      </c>
      <c r="AX454" s="13" t="s">
        <v>77</v>
      </c>
      <c r="AY454" s="254" t="s">
        <v>138</v>
      </c>
    </row>
    <row r="455" spans="1:51" s="13" customFormat="1" ht="12">
      <c r="A455" s="13"/>
      <c r="B455" s="244"/>
      <c r="C455" s="245"/>
      <c r="D455" s="236" t="s">
        <v>256</v>
      </c>
      <c r="E455" s="246" t="s">
        <v>1</v>
      </c>
      <c r="F455" s="247" t="s">
        <v>1035</v>
      </c>
      <c r="G455" s="245"/>
      <c r="H455" s="248">
        <v>0.6</v>
      </c>
      <c r="I455" s="249"/>
      <c r="J455" s="249"/>
      <c r="K455" s="245"/>
      <c r="L455" s="245"/>
      <c r="M455" s="250"/>
      <c r="N455" s="251"/>
      <c r="O455" s="252"/>
      <c r="P455" s="252"/>
      <c r="Q455" s="252"/>
      <c r="R455" s="252"/>
      <c r="S455" s="252"/>
      <c r="T455" s="252"/>
      <c r="U455" s="252"/>
      <c r="V455" s="252"/>
      <c r="W455" s="252"/>
      <c r="X455" s="253"/>
      <c r="Y455" s="13"/>
      <c r="Z455" s="13"/>
      <c r="AA455" s="13"/>
      <c r="AB455" s="13"/>
      <c r="AC455" s="13"/>
      <c r="AD455" s="13"/>
      <c r="AE455" s="13"/>
      <c r="AT455" s="254" t="s">
        <v>256</v>
      </c>
      <c r="AU455" s="254" t="s">
        <v>87</v>
      </c>
      <c r="AV455" s="13" t="s">
        <v>87</v>
      </c>
      <c r="AW455" s="13" t="s">
        <v>5</v>
      </c>
      <c r="AX455" s="13" t="s">
        <v>77</v>
      </c>
      <c r="AY455" s="254" t="s">
        <v>138</v>
      </c>
    </row>
    <row r="456" spans="1:51" s="15" customFormat="1" ht="12">
      <c r="A456" s="15"/>
      <c r="B456" s="279"/>
      <c r="C456" s="280"/>
      <c r="D456" s="236" t="s">
        <v>256</v>
      </c>
      <c r="E456" s="281" t="s">
        <v>1</v>
      </c>
      <c r="F456" s="282" t="s">
        <v>781</v>
      </c>
      <c r="G456" s="280"/>
      <c r="H456" s="283">
        <v>1.63</v>
      </c>
      <c r="I456" s="284"/>
      <c r="J456" s="284"/>
      <c r="K456" s="280"/>
      <c r="L456" s="280"/>
      <c r="M456" s="285"/>
      <c r="N456" s="286"/>
      <c r="O456" s="287"/>
      <c r="P456" s="287"/>
      <c r="Q456" s="287"/>
      <c r="R456" s="287"/>
      <c r="S456" s="287"/>
      <c r="T456" s="287"/>
      <c r="U456" s="287"/>
      <c r="V456" s="287"/>
      <c r="W456" s="287"/>
      <c r="X456" s="288"/>
      <c r="Y456" s="15"/>
      <c r="Z456" s="15"/>
      <c r="AA456" s="15"/>
      <c r="AB456" s="15"/>
      <c r="AC456" s="15"/>
      <c r="AD456" s="15"/>
      <c r="AE456" s="15"/>
      <c r="AT456" s="289" t="s">
        <v>256</v>
      </c>
      <c r="AU456" s="289" t="s">
        <v>87</v>
      </c>
      <c r="AV456" s="15" t="s">
        <v>145</v>
      </c>
      <c r="AW456" s="15" t="s">
        <v>5</v>
      </c>
      <c r="AX456" s="15" t="s">
        <v>85</v>
      </c>
      <c r="AY456" s="289" t="s">
        <v>138</v>
      </c>
    </row>
    <row r="457" spans="1:65" s="2" customFormat="1" ht="24.15" customHeight="1">
      <c r="A457" s="39"/>
      <c r="B457" s="40"/>
      <c r="C457" s="222" t="s">
        <v>365</v>
      </c>
      <c r="D457" s="222" t="s">
        <v>140</v>
      </c>
      <c r="E457" s="223" t="s">
        <v>1036</v>
      </c>
      <c r="F457" s="224" t="s">
        <v>1037</v>
      </c>
      <c r="G457" s="225" t="s">
        <v>368</v>
      </c>
      <c r="H457" s="226">
        <v>2</v>
      </c>
      <c r="I457" s="227"/>
      <c r="J457" s="227"/>
      <c r="K457" s="228">
        <f>ROUND(P457*H457,2)</f>
        <v>0</v>
      </c>
      <c r="L457" s="224" t="s">
        <v>144</v>
      </c>
      <c r="M457" s="45"/>
      <c r="N457" s="229" t="s">
        <v>1</v>
      </c>
      <c r="O457" s="230" t="s">
        <v>40</v>
      </c>
      <c r="P457" s="231">
        <f>I457+J457</f>
        <v>0</v>
      </c>
      <c r="Q457" s="231">
        <f>ROUND(I457*H457,2)</f>
        <v>0</v>
      </c>
      <c r="R457" s="231">
        <f>ROUND(J457*H457,2)</f>
        <v>0</v>
      </c>
      <c r="S457" s="92"/>
      <c r="T457" s="232">
        <f>S457*H457</f>
        <v>0</v>
      </c>
      <c r="U457" s="232">
        <v>0</v>
      </c>
      <c r="V457" s="232">
        <f>U457*H457</f>
        <v>0</v>
      </c>
      <c r="W457" s="232">
        <v>0</v>
      </c>
      <c r="X457" s="233">
        <f>W457*H457</f>
        <v>0</v>
      </c>
      <c r="Y457" s="39"/>
      <c r="Z457" s="39"/>
      <c r="AA457" s="39"/>
      <c r="AB457" s="39"/>
      <c r="AC457" s="39"/>
      <c r="AD457" s="39"/>
      <c r="AE457" s="39"/>
      <c r="AR457" s="234" t="s">
        <v>145</v>
      </c>
      <c r="AT457" s="234" t="s">
        <v>140</v>
      </c>
      <c r="AU457" s="234" t="s">
        <v>87</v>
      </c>
      <c r="AY457" s="18" t="s">
        <v>138</v>
      </c>
      <c r="BE457" s="235">
        <f>IF(O457="základní",K457,0)</f>
        <v>0</v>
      </c>
      <c r="BF457" s="235">
        <f>IF(O457="snížená",K457,0)</f>
        <v>0</v>
      </c>
      <c r="BG457" s="235">
        <f>IF(O457="zákl. přenesená",K457,0)</f>
        <v>0</v>
      </c>
      <c r="BH457" s="235">
        <f>IF(O457="sníž. přenesená",K457,0)</f>
        <v>0</v>
      </c>
      <c r="BI457" s="235">
        <f>IF(O457="nulová",K457,0)</f>
        <v>0</v>
      </c>
      <c r="BJ457" s="18" t="s">
        <v>85</v>
      </c>
      <c r="BK457" s="235">
        <f>ROUND(P457*H457,2)</f>
        <v>0</v>
      </c>
      <c r="BL457" s="18" t="s">
        <v>145</v>
      </c>
      <c r="BM457" s="234" t="s">
        <v>1038</v>
      </c>
    </row>
    <row r="458" spans="1:47" s="2" customFormat="1" ht="12">
      <c r="A458" s="39"/>
      <c r="B458" s="40"/>
      <c r="C458" s="41"/>
      <c r="D458" s="236" t="s">
        <v>147</v>
      </c>
      <c r="E458" s="41"/>
      <c r="F458" s="237" t="s">
        <v>1039</v>
      </c>
      <c r="G458" s="41"/>
      <c r="H458" s="41"/>
      <c r="I458" s="238"/>
      <c r="J458" s="238"/>
      <c r="K458" s="41"/>
      <c r="L458" s="41"/>
      <c r="M458" s="45"/>
      <c r="N458" s="239"/>
      <c r="O458" s="240"/>
      <c r="P458" s="92"/>
      <c r="Q458" s="92"/>
      <c r="R458" s="92"/>
      <c r="S458" s="92"/>
      <c r="T458" s="92"/>
      <c r="U458" s="92"/>
      <c r="V458" s="92"/>
      <c r="W458" s="92"/>
      <c r="X458" s="93"/>
      <c r="Y458" s="39"/>
      <c r="Z458" s="39"/>
      <c r="AA458" s="39"/>
      <c r="AB458" s="39"/>
      <c r="AC458" s="39"/>
      <c r="AD458" s="39"/>
      <c r="AE458" s="39"/>
      <c r="AT458" s="18" t="s">
        <v>147</v>
      </c>
      <c r="AU458" s="18" t="s">
        <v>87</v>
      </c>
    </row>
    <row r="459" spans="1:47" s="2" customFormat="1" ht="12">
      <c r="A459" s="39"/>
      <c r="B459" s="40"/>
      <c r="C459" s="41"/>
      <c r="D459" s="241" t="s">
        <v>149</v>
      </c>
      <c r="E459" s="41"/>
      <c r="F459" s="242" t="s">
        <v>1040</v>
      </c>
      <c r="G459" s="41"/>
      <c r="H459" s="41"/>
      <c r="I459" s="238"/>
      <c r="J459" s="238"/>
      <c r="K459" s="41"/>
      <c r="L459" s="41"/>
      <c r="M459" s="45"/>
      <c r="N459" s="239"/>
      <c r="O459" s="240"/>
      <c r="P459" s="92"/>
      <c r="Q459" s="92"/>
      <c r="R459" s="92"/>
      <c r="S459" s="92"/>
      <c r="T459" s="92"/>
      <c r="U459" s="92"/>
      <c r="V459" s="92"/>
      <c r="W459" s="92"/>
      <c r="X459" s="93"/>
      <c r="Y459" s="39"/>
      <c r="Z459" s="39"/>
      <c r="AA459" s="39"/>
      <c r="AB459" s="39"/>
      <c r="AC459" s="39"/>
      <c r="AD459" s="39"/>
      <c r="AE459" s="39"/>
      <c r="AT459" s="18" t="s">
        <v>149</v>
      </c>
      <c r="AU459" s="18" t="s">
        <v>87</v>
      </c>
    </row>
    <row r="460" spans="1:47" s="2" customFormat="1" ht="12">
      <c r="A460" s="39"/>
      <c r="B460" s="40"/>
      <c r="C460" s="41"/>
      <c r="D460" s="236" t="s">
        <v>151</v>
      </c>
      <c r="E460" s="41"/>
      <c r="F460" s="243" t="s">
        <v>1041</v>
      </c>
      <c r="G460" s="41"/>
      <c r="H460" s="41"/>
      <c r="I460" s="238"/>
      <c r="J460" s="238"/>
      <c r="K460" s="41"/>
      <c r="L460" s="41"/>
      <c r="M460" s="45"/>
      <c r="N460" s="239"/>
      <c r="O460" s="240"/>
      <c r="P460" s="92"/>
      <c r="Q460" s="92"/>
      <c r="R460" s="92"/>
      <c r="S460" s="92"/>
      <c r="T460" s="92"/>
      <c r="U460" s="92"/>
      <c r="V460" s="92"/>
      <c r="W460" s="92"/>
      <c r="X460" s="93"/>
      <c r="Y460" s="39"/>
      <c r="Z460" s="39"/>
      <c r="AA460" s="39"/>
      <c r="AB460" s="39"/>
      <c r="AC460" s="39"/>
      <c r="AD460" s="39"/>
      <c r="AE460" s="39"/>
      <c r="AT460" s="18" t="s">
        <v>151</v>
      </c>
      <c r="AU460" s="18" t="s">
        <v>87</v>
      </c>
    </row>
    <row r="461" spans="1:51" s="14" customFormat="1" ht="12">
      <c r="A461" s="14"/>
      <c r="B461" s="269"/>
      <c r="C461" s="270"/>
      <c r="D461" s="236" t="s">
        <v>256</v>
      </c>
      <c r="E461" s="271" t="s">
        <v>1</v>
      </c>
      <c r="F461" s="272" t="s">
        <v>1042</v>
      </c>
      <c r="G461" s="270"/>
      <c r="H461" s="271" t="s">
        <v>1</v>
      </c>
      <c r="I461" s="273"/>
      <c r="J461" s="273"/>
      <c r="K461" s="270"/>
      <c r="L461" s="270"/>
      <c r="M461" s="274"/>
      <c r="N461" s="275"/>
      <c r="O461" s="276"/>
      <c r="P461" s="276"/>
      <c r="Q461" s="276"/>
      <c r="R461" s="276"/>
      <c r="S461" s="276"/>
      <c r="T461" s="276"/>
      <c r="U461" s="276"/>
      <c r="V461" s="276"/>
      <c r="W461" s="276"/>
      <c r="X461" s="277"/>
      <c r="Y461" s="14"/>
      <c r="Z461" s="14"/>
      <c r="AA461" s="14"/>
      <c r="AB461" s="14"/>
      <c r="AC461" s="14"/>
      <c r="AD461" s="14"/>
      <c r="AE461" s="14"/>
      <c r="AT461" s="278" t="s">
        <v>256</v>
      </c>
      <c r="AU461" s="278" t="s">
        <v>87</v>
      </c>
      <c r="AV461" s="14" t="s">
        <v>85</v>
      </c>
      <c r="AW461" s="14" t="s">
        <v>5</v>
      </c>
      <c r="AX461" s="14" t="s">
        <v>77</v>
      </c>
      <c r="AY461" s="278" t="s">
        <v>138</v>
      </c>
    </row>
    <row r="462" spans="1:51" s="13" customFormat="1" ht="12">
      <c r="A462" s="13"/>
      <c r="B462" s="244"/>
      <c r="C462" s="245"/>
      <c r="D462" s="236" t="s">
        <v>256</v>
      </c>
      <c r="E462" s="246" t="s">
        <v>1</v>
      </c>
      <c r="F462" s="247" t="s">
        <v>87</v>
      </c>
      <c r="G462" s="245"/>
      <c r="H462" s="248">
        <v>2</v>
      </c>
      <c r="I462" s="249"/>
      <c r="J462" s="249"/>
      <c r="K462" s="245"/>
      <c r="L462" s="245"/>
      <c r="M462" s="250"/>
      <c r="N462" s="251"/>
      <c r="O462" s="252"/>
      <c r="P462" s="252"/>
      <c r="Q462" s="252"/>
      <c r="R462" s="252"/>
      <c r="S462" s="252"/>
      <c r="T462" s="252"/>
      <c r="U462" s="252"/>
      <c r="V462" s="252"/>
      <c r="W462" s="252"/>
      <c r="X462" s="253"/>
      <c r="Y462" s="13"/>
      <c r="Z462" s="13"/>
      <c r="AA462" s="13"/>
      <c r="AB462" s="13"/>
      <c r="AC462" s="13"/>
      <c r="AD462" s="13"/>
      <c r="AE462" s="13"/>
      <c r="AT462" s="254" t="s">
        <v>256</v>
      </c>
      <c r="AU462" s="254" t="s">
        <v>87</v>
      </c>
      <c r="AV462" s="13" t="s">
        <v>87</v>
      </c>
      <c r="AW462" s="13" t="s">
        <v>5</v>
      </c>
      <c r="AX462" s="13" t="s">
        <v>85</v>
      </c>
      <c r="AY462" s="254" t="s">
        <v>138</v>
      </c>
    </row>
    <row r="463" spans="1:65" s="2" customFormat="1" ht="33" customHeight="1">
      <c r="A463" s="39"/>
      <c r="B463" s="40"/>
      <c r="C463" s="222" t="s">
        <v>372</v>
      </c>
      <c r="D463" s="222" t="s">
        <v>140</v>
      </c>
      <c r="E463" s="223" t="s">
        <v>1043</v>
      </c>
      <c r="F463" s="224" t="s">
        <v>1044</v>
      </c>
      <c r="G463" s="225" t="s">
        <v>368</v>
      </c>
      <c r="H463" s="226">
        <v>120</v>
      </c>
      <c r="I463" s="227"/>
      <c r="J463" s="227"/>
      <c r="K463" s="228">
        <f>ROUND(P463*H463,2)</f>
        <v>0</v>
      </c>
      <c r="L463" s="224" t="s">
        <v>144</v>
      </c>
      <c r="M463" s="45"/>
      <c r="N463" s="229" t="s">
        <v>1</v>
      </c>
      <c r="O463" s="230" t="s">
        <v>40</v>
      </c>
      <c r="P463" s="231">
        <f>I463+J463</f>
        <v>0</v>
      </c>
      <c r="Q463" s="231">
        <f>ROUND(I463*H463,2)</f>
        <v>0</v>
      </c>
      <c r="R463" s="231">
        <f>ROUND(J463*H463,2)</f>
        <v>0</v>
      </c>
      <c r="S463" s="92"/>
      <c r="T463" s="232">
        <f>S463*H463</f>
        <v>0</v>
      </c>
      <c r="U463" s="232">
        <v>0</v>
      </c>
      <c r="V463" s="232">
        <f>U463*H463</f>
        <v>0</v>
      </c>
      <c r="W463" s="232">
        <v>0</v>
      </c>
      <c r="X463" s="233">
        <f>W463*H463</f>
        <v>0</v>
      </c>
      <c r="Y463" s="39"/>
      <c r="Z463" s="39"/>
      <c r="AA463" s="39"/>
      <c r="AB463" s="39"/>
      <c r="AC463" s="39"/>
      <c r="AD463" s="39"/>
      <c r="AE463" s="39"/>
      <c r="AR463" s="234" t="s">
        <v>145</v>
      </c>
      <c r="AT463" s="234" t="s">
        <v>140</v>
      </c>
      <c r="AU463" s="234" t="s">
        <v>87</v>
      </c>
      <c r="AY463" s="18" t="s">
        <v>138</v>
      </c>
      <c r="BE463" s="235">
        <f>IF(O463="základní",K463,0)</f>
        <v>0</v>
      </c>
      <c r="BF463" s="235">
        <f>IF(O463="snížená",K463,0)</f>
        <v>0</v>
      </c>
      <c r="BG463" s="235">
        <f>IF(O463="zákl. přenesená",K463,0)</f>
        <v>0</v>
      </c>
      <c r="BH463" s="235">
        <f>IF(O463="sníž. přenesená",K463,0)</f>
        <v>0</v>
      </c>
      <c r="BI463" s="235">
        <f>IF(O463="nulová",K463,0)</f>
        <v>0</v>
      </c>
      <c r="BJ463" s="18" t="s">
        <v>85</v>
      </c>
      <c r="BK463" s="235">
        <f>ROUND(P463*H463,2)</f>
        <v>0</v>
      </c>
      <c r="BL463" s="18" t="s">
        <v>145</v>
      </c>
      <c r="BM463" s="234" t="s">
        <v>1045</v>
      </c>
    </row>
    <row r="464" spans="1:47" s="2" customFormat="1" ht="12">
      <c r="A464" s="39"/>
      <c r="B464" s="40"/>
      <c r="C464" s="41"/>
      <c r="D464" s="236" t="s">
        <v>147</v>
      </c>
      <c r="E464" s="41"/>
      <c r="F464" s="237" t="s">
        <v>1046</v>
      </c>
      <c r="G464" s="41"/>
      <c r="H464" s="41"/>
      <c r="I464" s="238"/>
      <c r="J464" s="238"/>
      <c r="K464" s="41"/>
      <c r="L464" s="41"/>
      <c r="M464" s="45"/>
      <c r="N464" s="239"/>
      <c r="O464" s="240"/>
      <c r="P464" s="92"/>
      <c r="Q464" s="92"/>
      <c r="R464" s="92"/>
      <c r="S464" s="92"/>
      <c r="T464" s="92"/>
      <c r="U464" s="92"/>
      <c r="V464" s="92"/>
      <c r="W464" s="92"/>
      <c r="X464" s="93"/>
      <c r="Y464" s="39"/>
      <c r="Z464" s="39"/>
      <c r="AA464" s="39"/>
      <c r="AB464" s="39"/>
      <c r="AC464" s="39"/>
      <c r="AD464" s="39"/>
      <c r="AE464" s="39"/>
      <c r="AT464" s="18" t="s">
        <v>147</v>
      </c>
      <c r="AU464" s="18" t="s">
        <v>87</v>
      </c>
    </row>
    <row r="465" spans="1:47" s="2" customFormat="1" ht="12">
      <c r="A465" s="39"/>
      <c r="B465" s="40"/>
      <c r="C465" s="41"/>
      <c r="D465" s="241" t="s">
        <v>149</v>
      </c>
      <c r="E465" s="41"/>
      <c r="F465" s="242" t="s">
        <v>1047</v>
      </c>
      <c r="G465" s="41"/>
      <c r="H465" s="41"/>
      <c r="I465" s="238"/>
      <c r="J465" s="238"/>
      <c r="K465" s="41"/>
      <c r="L465" s="41"/>
      <c r="M465" s="45"/>
      <c r="N465" s="239"/>
      <c r="O465" s="240"/>
      <c r="P465" s="92"/>
      <c r="Q465" s="92"/>
      <c r="R465" s="92"/>
      <c r="S465" s="92"/>
      <c r="T465" s="92"/>
      <c r="U465" s="92"/>
      <c r="V465" s="92"/>
      <c r="W465" s="92"/>
      <c r="X465" s="93"/>
      <c r="Y465" s="39"/>
      <c r="Z465" s="39"/>
      <c r="AA465" s="39"/>
      <c r="AB465" s="39"/>
      <c r="AC465" s="39"/>
      <c r="AD465" s="39"/>
      <c r="AE465" s="39"/>
      <c r="AT465" s="18" t="s">
        <v>149</v>
      </c>
      <c r="AU465" s="18" t="s">
        <v>87</v>
      </c>
    </row>
    <row r="466" spans="1:47" s="2" customFormat="1" ht="12">
      <c r="A466" s="39"/>
      <c r="B466" s="40"/>
      <c r="C466" s="41"/>
      <c r="D466" s="236" t="s">
        <v>151</v>
      </c>
      <c r="E466" s="41"/>
      <c r="F466" s="243" t="s">
        <v>1041</v>
      </c>
      <c r="G466" s="41"/>
      <c r="H466" s="41"/>
      <c r="I466" s="238"/>
      <c r="J466" s="238"/>
      <c r="K466" s="41"/>
      <c r="L466" s="41"/>
      <c r="M466" s="45"/>
      <c r="N466" s="239"/>
      <c r="O466" s="240"/>
      <c r="P466" s="92"/>
      <c r="Q466" s="92"/>
      <c r="R466" s="92"/>
      <c r="S466" s="92"/>
      <c r="T466" s="92"/>
      <c r="U466" s="92"/>
      <c r="V466" s="92"/>
      <c r="W466" s="92"/>
      <c r="X466" s="93"/>
      <c r="Y466" s="39"/>
      <c r="Z466" s="39"/>
      <c r="AA466" s="39"/>
      <c r="AB466" s="39"/>
      <c r="AC466" s="39"/>
      <c r="AD466" s="39"/>
      <c r="AE466" s="39"/>
      <c r="AT466" s="18" t="s">
        <v>151</v>
      </c>
      <c r="AU466" s="18" t="s">
        <v>87</v>
      </c>
    </row>
    <row r="467" spans="1:51" s="13" customFormat="1" ht="12">
      <c r="A467" s="13"/>
      <c r="B467" s="244"/>
      <c r="C467" s="245"/>
      <c r="D467" s="236" t="s">
        <v>256</v>
      </c>
      <c r="E467" s="245"/>
      <c r="F467" s="247" t="s">
        <v>1048</v>
      </c>
      <c r="G467" s="245"/>
      <c r="H467" s="248">
        <v>120</v>
      </c>
      <c r="I467" s="249"/>
      <c r="J467" s="249"/>
      <c r="K467" s="245"/>
      <c r="L467" s="245"/>
      <c r="M467" s="250"/>
      <c r="N467" s="251"/>
      <c r="O467" s="252"/>
      <c r="P467" s="252"/>
      <c r="Q467" s="252"/>
      <c r="R467" s="252"/>
      <c r="S467" s="252"/>
      <c r="T467" s="252"/>
      <c r="U467" s="252"/>
      <c r="V467" s="252"/>
      <c r="W467" s="252"/>
      <c r="X467" s="253"/>
      <c r="Y467" s="13"/>
      <c r="Z467" s="13"/>
      <c r="AA467" s="13"/>
      <c r="AB467" s="13"/>
      <c r="AC467" s="13"/>
      <c r="AD467" s="13"/>
      <c r="AE467" s="13"/>
      <c r="AT467" s="254" t="s">
        <v>256</v>
      </c>
      <c r="AU467" s="254" t="s">
        <v>87</v>
      </c>
      <c r="AV467" s="13" t="s">
        <v>87</v>
      </c>
      <c r="AW467" s="13" t="s">
        <v>4</v>
      </c>
      <c r="AX467" s="13" t="s">
        <v>85</v>
      </c>
      <c r="AY467" s="254" t="s">
        <v>138</v>
      </c>
    </row>
    <row r="468" spans="1:65" s="2" customFormat="1" ht="24.15" customHeight="1">
      <c r="A468" s="39"/>
      <c r="B468" s="40"/>
      <c r="C468" s="222" t="s">
        <v>379</v>
      </c>
      <c r="D468" s="222" t="s">
        <v>140</v>
      </c>
      <c r="E468" s="223" t="s">
        <v>1049</v>
      </c>
      <c r="F468" s="224" t="s">
        <v>1050</v>
      </c>
      <c r="G468" s="225" t="s">
        <v>368</v>
      </c>
      <c r="H468" s="226">
        <v>2</v>
      </c>
      <c r="I468" s="227"/>
      <c r="J468" s="227"/>
      <c r="K468" s="228">
        <f>ROUND(P468*H468,2)</f>
        <v>0</v>
      </c>
      <c r="L468" s="224" t="s">
        <v>144</v>
      </c>
      <c r="M468" s="45"/>
      <c r="N468" s="229" t="s">
        <v>1</v>
      </c>
      <c r="O468" s="230" t="s">
        <v>40</v>
      </c>
      <c r="P468" s="231">
        <f>I468+J468</f>
        <v>0</v>
      </c>
      <c r="Q468" s="231">
        <f>ROUND(I468*H468,2)</f>
        <v>0</v>
      </c>
      <c r="R468" s="231">
        <f>ROUND(J468*H468,2)</f>
        <v>0</v>
      </c>
      <c r="S468" s="92"/>
      <c r="T468" s="232">
        <f>S468*H468</f>
        <v>0</v>
      </c>
      <c r="U468" s="232">
        <v>0</v>
      </c>
      <c r="V468" s="232">
        <f>U468*H468</f>
        <v>0</v>
      </c>
      <c r="W468" s="232">
        <v>0</v>
      </c>
      <c r="X468" s="233">
        <f>W468*H468</f>
        <v>0</v>
      </c>
      <c r="Y468" s="39"/>
      <c r="Z468" s="39"/>
      <c r="AA468" s="39"/>
      <c r="AB468" s="39"/>
      <c r="AC468" s="39"/>
      <c r="AD468" s="39"/>
      <c r="AE468" s="39"/>
      <c r="AR468" s="234" t="s">
        <v>145</v>
      </c>
      <c r="AT468" s="234" t="s">
        <v>140</v>
      </c>
      <c r="AU468" s="234" t="s">
        <v>87</v>
      </c>
      <c r="AY468" s="18" t="s">
        <v>138</v>
      </c>
      <c r="BE468" s="235">
        <f>IF(O468="základní",K468,0)</f>
        <v>0</v>
      </c>
      <c r="BF468" s="235">
        <f>IF(O468="snížená",K468,0)</f>
        <v>0</v>
      </c>
      <c r="BG468" s="235">
        <f>IF(O468="zákl. přenesená",K468,0)</f>
        <v>0</v>
      </c>
      <c r="BH468" s="235">
        <f>IF(O468="sníž. přenesená",K468,0)</f>
        <v>0</v>
      </c>
      <c r="BI468" s="235">
        <f>IF(O468="nulová",K468,0)</f>
        <v>0</v>
      </c>
      <c r="BJ468" s="18" t="s">
        <v>85</v>
      </c>
      <c r="BK468" s="235">
        <f>ROUND(P468*H468,2)</f>
        <v>0</v>
      </c>
      <c r="BL468" s="18" t="s">
        <v>145</v>
      </c>
      <c r="BM468" s="234" t="s">
        <v>1051</v>
      </c>
    </row>
    <row r="469" spans="1:47" s="2" customFormat="1" ht="12">
      <c r="A469" s="39"/>
      <c r="B469" s="40"/>
      <c r="C469" s="41"/>
      <c r="D469" s="236" t="s">
        <v>147</v>
      </c>
      <c r="E469" s="41"/>
      <c r="F469" s="237" t="s">
        <v>1052</v>
      </c>
      <c r="G469" s="41"/>
      <c r="H469" s="41"/>
      <c r="I469" s="238"/>
      <c r="J469" s="238"/>
      <c r="K469" s="41"/>
      <c r="L469" s="41"/>
      <c r="M469" s="45"/>
      <c r="N469" s="239"/>
      <c r="O469" s="240"/>
      <c r="P469" s="92"/>
      <c r="Q469" s="92"/>
      <c r="R469" s="92"/>
      <c r="S469" s="92"/>
      <c r="T469" s="92"/>
      <c r="U469" s="92"/>
      <c r="V469" s="92"/>
      <c r="W469" s="92"/>
      <c r="X469" s="93"/>
      <c r="Y469" s="39"/>
      <c r="Z469" s="39"/>
      <c r="AA469" s="39"/>
      <c r="AB469" s="39"/>
      <c r="AC469" s="39"/>
      <c r="AD469" s="39"/>
      <c r="AE469" s="39"/>
      <c r="AT469" s="18" t="s">
        <v>147</v>
      </c>
      <c r="AU469" s="18" t="s">
        <v>87</v>
      </c>
    </row>
    <row r="470" spans="1:47" s="2" customFormat="1" ht="12">
      <c r="A470" s="39"/>
      <c r="B470" s="40"/>
      <c r="C470" s="41"/>
      <c r="D470" s="241" t="s">
        <v>149</v>
      </c>
      <c r="E470" s="41"/>
      <c r="F470" s="242" t="s">
        <v>1053</v>
      </c>
      <c r="G470" s="41"/>
      <c r="H470" s="41"/>
      <c r="I470" s="238"/>
      <c r="J470" s="238"/>
      <c r="K470" s="41"/>
      <c r="L470" s="41"/>
      <c r="M470" s="45"/>
      <c r="N470" s="239"/>
      <c r="O470" s="240"/>
      <c r="P470" s="92"/>
      <c r="Q470" s="92"/>
      <c r="R470" s="92"/>
      <c r="S470" s="92"/>
      <c r="T470" s="92"/>
      <c r="U470" s="92"/>
      <c r="V470" s="92"/>
      <c r="W470" s="92"/>
      <c r="X470" s="93"/>
      <c r="Y470" s="39"/>
      <c r="Z470" s="39"/>
      <c r="AA470" s="39"/>
      <c r="AB470" s="39"/>
      <c r="AC470" s="39"/>
      <c r="AD470" s="39"/>
      <c r="AE470" s="39"/>
      <c r="AT470" s="18" t="s">
        <v>149</v>
      </c>
      <c r="AU470" s="18" t="s">
        <v>87</v>
      </c>
    </row>
    <row r="471" spans="1:47" s="2" customFormat="1" ht="12">
      <c r="A471" s="39"/>
      <c r="B471" s="40"/>
      <c r="C471" s="41"/>
      <c r="D471" s="236" t="s">
        <v>151</v>
      </c>
      <c r="E471" s="41"/>
      <c r="F471" s="243" t="s">
        <v>1054</v>
      </c>
      <c r="G471" s="41"/>
      <c r="H471" s="41"/>
      <c r="I471" s="238"/>
      <c r="J471" s="238"/>
      <c r="K471" s="41"/>
      <c r="L471" s="41"/>
      <c r="M471" s="45"/>
      <c r="N471" s="239"/>
      <c r="O471" s="240"/>
      <c r="P471" s="92"/>
      <c r="Q471" s="92"/>
      <c r="R471" s="92"/>
      <c r="S471" s="92"/>
      <c r="T471" s="92"/>
      <c r="U471" s="92"/>
      <c r="V471" s="92"/>
      <c r="W471" s="92"/>
      <c r="X471" s="93"/>
      <c r="Y471" s="39"/>
      <c r="Z471" s="39"/>
      <c r="AA471" s="39"/>
      <c r="AB471" s="39"/>
      <c r="AC471" s="39"/>
      <c r="AD471" s="39"/>
      <c r="AE471" s="39"/>
      <c r="AT471" s="18" t="s">
        <v>151</v>
      </c>
      <c r="AU471" s="18" t="s">
        <v>87</v>
      </c>
    </row>
    <row r="472" spans="1:65" s="2" customFormat="1" ht="24.15" customHeight="1">
      <c r="A472" s="39"/>
      <c r="B472" s="40"/>
      <c r="C472" s="222" t="s">
        <v>385</v>
      </c>
      <c r="D472" s="222" t="s">
        <v>140</v>
      </c>
      <c r="E472" s="223" t="s">
        <v>1055</v>
      </c>
      <c r="F472" s="224" t="s">
        <v>1056</v>
      </c>
      <c r="G472" s="225" t="s">
        <v>203</v>
      </c>
      <c r="H472" s="226">
        <v>14.3</v>
      </c>
      <c r="I472" s="227"/>
      <c r="J472" s="227"/>
      <c r="K472" s="228">
        <f>ROUND(P472*H472,2)</f>
        <v>0</v>
      </c>
      <c r="L472" s="224" t="s">
        <v>144</v>
      </c>
      <c r="M472" s="45"/>
      <c r="N472" s="229" t="s">
        <v>1</v>
      </c>
      <c r="O472" s="230" t="s">
        <v>40</v>
      </c>
      <c r="P472" s="231">
        <f>I472+J472</f>
        <v>0</v>
      </c>
      <c r="Q472" s="231">
        <f>ROUND(I472*H472,2)</f>
        <v>0</v>
      </c>
      <c r="R472" s="231">
        <f>ROUND(J472*H472,2)</f>
        <v>0</v>
      </c>
      <c r="S472" s="92"/>
      <c r="T472" s="232">
        <f>S472*H472</f>
        <v>0</v>
      </c>
      <c r="U472" s="232">
        <v>0.00154</v>
      </c>
      <c r="V472" s="232">
        <f>U472*H472</f>
        <v>0.022022</v>
      </c>
      <c r="W472" s="232">
        <v>0</v>
      </c>
      <c r="X472" s="233">
        <f>W472*H472</f>
        <v>0</v>
      </c>
      <c r="Y472" s="39"/>
      <c r="Z472" s="39"/>
      <c r="AA472" s="39"/>
      <c r="AB472" s="39"/>
      <c r="AC472" s="39"/>
      <c r="AD472" s="39"/>
      <c r="AE472" s="39"/>
      <c r="AR472" s="234" t="s">
        <v>145</v>
      </c>
      <c r="AT472" s="234" t="s">
        <v>140</v>
      </c>
      <c r="AU472" s="234" t="s">
        <v>87</v>
      </c>
      <c r="AY472" s="18" t="s">
        <v>138</v>
      </c>
      <c r="BE472" s="235">
        <f>IF(O472="základní",K472,0)</f>
        <v>0</v>
      </c>
      <c r="BF472" s="235">
        <f>IF(O472="snížená",K472,0)</f>
        <v>0</v>
      </c>
      <c r="BG472" s="235">
        <f>IF(O472="zákl. přenesená",K472,0)</f>
        <v>0</v>
      </c>
      <c r="BH472" s="235">
        <f>IF(O472="sníž. přenesená",K472,0)</f>
        <v>0</v>
      </c>
      <c r="BI472" s="235">
        <f>IF(O472="nulová",K472,0)</f>
        <v>0</v>
      </c>
      <c r="BJ472" s="18" t="s">
        <v>85</v>
      </c>
      <c r="BK472" s="235">
        <f>ROUND(P472*H472,2)</f>
        <v>0</v>
      </c>
      <c r="BL472" s="18" t="s">
        <v>145</v>
      </c>
      <c r="BM472" s="234" t="s">
        <v>1057</v>
      </c>
    </row>
    <row r="473" spans="1:47" s="2" customFormat="1" ht="12">
      <c r="A473" s="39"/>
      <c r="B473" s="40"/>
      <c r="C473" s="41"/>
      <c r="D473" s="236" t="s">
        <v>147</v>
      </c>
      <c r="E473" s="41"/>
      <c r="F473" s="237" t="s">
        <v>1058</v>
      </c>
      <c r="G473" s="41"/>
      <c r="H473" s="41"/>
      <c r="I473" s="238"/>
      <c r="J473" s="238"/>
      <c r="K473" s="41"/>
      <c r="L473" s="41"/>
      <c r="M473" s="45"/>
      <c r="N473" s="239"/>
      <c r="O473" s="240"/>
      <c r="P473" s="92"/>
      <c r="Q473" s="92"/>
      <c r="R473" s="92"/>
      <c r="S473" s="92"/>
      <c r="T473" s="92"/>
      <c r="U473" s="92"/>
      <c r="V473" s="92"/>
      <c r="W473" s="92"/>
      <c r="X473" s="93"/>
      <c r="Y473" s="39"/>
      <c r="Z473" s="39"/>
      <c r="AA473" s="39"/>
      <c r="AB473" s="39"/>
      <c r="AC473" s="39"/>
      <c r="AD473" s="39"/>
      <c r="AE473" s="39"/>
      <c r="AT473" s="18" t="s">
        <v>147</v>
      </c>
      <c r="AU473" s="18" t="s">
        <v>87</v>
      </c>
    </row>
    <row r="474" spans="1:47" s="2" customFormat="1" ht="12">
      <c r="A474" s="39"/>
      <c r="B474" s="40"/>
      <c r="C474" s="41"/>
      <c r="D474" s="241" t="s">
        <v>149</v>
      </c>
      <c r="E474" s="41"/>
      <c r="F474" s="242" t="s">
        <v>1059</v>
      </c>
      <c r="G474" s="41"/>
      <c r="H474" s="41"/>
      <c r="I474" s="238"/>
      <c r="J474" s="238"/>
      <c r="K474" s="41"/>
      <c r="L474" s="41"/>
      <c r="M474" s="45"/>
      <c r="N474" s="239"/>
      <c r="O474" s="240"/>
      <c r="P474" s="92"/>
      <c r="Q474" s="92"/>
      <c r="R474" s="92"/>
      <c r="S474" s="92"/>
      <c r="T474" s="92"/>
      <c r="U474" s="92"/>
      <c r="V474" s="92"/>
      <c r="W474" s="92"/>
      <c r="X474" s="93"/>
      <c r="Y474" s="39"/>
      <c r="Z474" s="39"/>
      <c r="AA474" s="39"/>
      <c r="AB474" s="39"/>
      <c r="AC474" s="39"/>
      <c r="AD474" s="39"/>
      <c r="AE474" s="39"/>
      <c r="AT474" s="18" t="s">
        <v>149</v>
      </c>
      <c r="AU474" s="18" t="s">
        <v>87</v>
      </c>
    </row>
    <row r="475" spans="1:47" s="2" customFormat="1" ht="12">
      <c r="A475" s="39"/>
      <c r="B475" s="40"/>
      <c r="C475" s="41"/>
      <c r="D475" s="236" t="s">
        <v>151</v>
      </c>
      <c r="E475" s="41"/>
      <c r="F475" s="243" t="s">
        <v>1060</v>
      </c>
      <c r="G475" s="41"/>
      <c r="H475" s="41"/>
      <c r="I475" s="238"/>
      <c r="J475" s="238"/>
      <c r="K475" s="41"/>
      <c r="L475" s="41"/>
      <c r="M475" s="45"/>
      <c r="N475" s="239"/>
      <c r="O475" s="240"/>
      <c r="P475" s="92"/>
      <c r="Q475" s="92"/>
      <c r="R475" s="92"/>
      <c r="S475" s="92"/>
      <c r="T475" s="92"/>
      <c r="U475" s="92"/>
      <c r="V475" s="92"/>
      <c r="W475" s="92"/>
      <c r="X475" s="93"/>
      <c r="Y475" s="39"/>
      <c r="Z475" s="39"/>
      <c r="AA475" s="39"/>
      <c r="AB475" s="39"/>
      <c r="AC475" s="39"/>
      <c r="AD475" s="39"/>
      <c r="AE475" s="39"/>
      <c r="AT475" s="18" t="s">
        <v>151</v>
      </c>
      <c r="AU475" s="18" t="s">
        <v>87</v>
      </c>
    </row>
    <row r="476" spans="1:51" s="14" customFormat="1" ht="12">
      <c r="A476" s="14"/>
      <c r="B476" s="269"/>
      <c r="C476" s="270"/>
      <c r="D476" s="236" t="s">
        <v>256</v>
      </c>
      <c r="E476" s="271" t="s">
        <v>1</v>
      </c>
      <c r="F476" s="272" t="s">
        <v>1014</v>
      </c>
      <c r="G476" s="270"/>
      <c r="H476" s="271" t="s">
        <v>1</v>
      </c>
      <c r="I476" s="273"/>
      <c r="J476" s="273"/>
      <c r="K476" s="270"/>
      <c r="L476" s="270"/>
      <c r="M476" s="274"/>
      <c r="N476" s="275"/>
      <c r="O476" s="276"/>
      <c r="P476" s="276"/>
      <c r="Q476" s="276"/>
      <c r="R476" s="276"/>
      <c r="S476" s="276"/>
      <c r="T476" s="276"/>
      <c r="U476" s="276"/>
      <c r="V476" s="276"/>
      <c r="W476" s="276"/>
      <c r="X476" s="277"/>
      <c r="Y476" s="14"/>
      <c r="Z476" s="14"/>
      <c r="AA476" s="14"/>
      <c r="AB476" s="14"/>
      <c r="AC476" s="14"/>
      <c r="AD476" s="14"/>
      <c r="AE476" s="14"/>
      <c r="AT476" s="278" t="s">
        <v>256</v>
      </c>
      <c r="AU476" s="278" t="s">
        <v>87</v>
      </c>
      <c r="AV476" s="14" t="s">
        <v>85</v>
      </c>
      <c r="AW476" s="14" t="s">
        <v>5</v>
      </c>
      <c r="AX476" s="14" t="s">
        <v>77</v>
      </c>
      <c r="AY476" s="278" t="s">
        <v>138</v>
      </c>
    </row>
    <row r="477" spans="1:51" s="14" customFormat="1" ht="12">
      <c r="A477" s="14"/>
      <c r="B477" s="269"/>
      <c r="C477" s="270"/>
      <c r="D477" s="236" t="s">
        <v>256</v>
      </c>
      <c r="E477" s="271" t="s">
        <v>1</v>
      </c>
      <c r="F477" s="272" t="s">
        <v>1015</v>
      </c>
      <c r="G477" s="270"/>
      <c r="H477" s="271" t="s">
        <v>1</v>
      </c>
      <c r="I477" s="273"/>
      <c r="J477" s="273"/>
      <c r="K477" s="270"/>
      <c r="L477" s="270"/>
      <c r="M477" s="274"/>
      <c r="N477" s="275"/>
      <c r="O477" s="276"/>
      <c r="P477" s="276"/>
      <c r="Q477" s="276"/>
      <c r="R477" s="276"/>
      <c r="S477" s="276"/>
      <c r="T477" s="276"/>
      <c r="U477" s="276"/>
      <c r="V477" s="276"/>
      <c r="W477" s="276"/>
      <c r="X477" s="277"/>
      <c r="Y477" s="14"/>
      <c r="Z477" s="14"/>
      <c r="AA477" s="14"/>
      <c r="AB477" s="14"/>
      <c r="AC477" s="14"/>
      <c r="AD477" s="14"/>
      <c r="AE477" s="14"/>
      <c r="AT477" s="278" t="s">
        <v>256</v>
      </c>
      <c r="AU477" s="278" t="s">
        <v>87</v>
      </c>
      <c r="AV477" s="14" t="s">
        <v>85</v>
      </c>
      <c r="AW477" s="14" t="s">
        <v>5</v>
      </c>
      <c r="AX477" s="14" t="s">
        <v>77</v>
      </c>
      <c r="AY477" s="278" t="s">
        <v>138</v>
      </c>
    </row>
    <row r="478" spans="1:51" s="14" customFormat="1" ht="12">
      <c r="A478" s="14"/>
      <c r="B478" s="269"/>
      <c r="C478" s="270"/>
      <c r="D478" s="236" t="s">
        <v>256</v>
      </c>
      <c r="E478" s="271" t="s">
        <v>1</v>
      </c>
      <c r="F478" s="272" t="s">
        <v>1016</v>
      </c>
      <c r="G478" s="270"/>
      <c r="H478" s="271" t="s">
        <v>1</v>
      </c>
      <c r="I478" s="273"/>
      <c r="J478" s="273"/>
      <c r="K478" s="270"/>
      <c r="L478" s="270"/>
      <c r="M478" s="274"/>
      <c r="N478" s="275"/>
      <c r="O478" s="276"/>
      <c r="P478" s="276"/>
      <c r="Q478" s="276"/>
      <c r="R478" s="276"/>
      <c r="S478" s="276"/>
      <c r="T478" s="276"/>
      <c r="U478" s="276"/>
      <c r="V478" s="276"/>
      <c r="W478" s="276"/>
      <c r="X478" s="277"/>
      <c r="Y478" s="14"/>
      <c r="Z478" s="14"/>
      <c r="AA478" s="14"/>
      <c r="AB478" s="14"/>
      <c r="AC478" s="14"/>
      <c r="AD478" s="14"/>
      <c r="AE478" s="14"/>
      <c r="AT478" s="278" t="s">
        <v>256</v>
      </c>
      <c r="AU478" s="278" t="s">
        <v>87</v>
      </c>
      <c r="AV478" s="14" t="s">
        <v>85</v>
      </c>
      <c r="AW478" s="14" t="s">
        <v>5</v>
      </c>
      <c r="AX478" s="14" t="s">
        <v>77</v>
      </c>
      <c r="AY478" s="278" t="s">
        <v>138</v>
      </c>
    </row>
    <row r="479" spans="1:51" s="14" customFormat="1" ht="12">
      <c r="A479" s="14"/>
      <c r="B479" s="269"/>
      <c r="C479" s="270"/>
      <c r="D479" s="236" t="s">
        <v>256</v>
      </c>
      <c r="E479" s="271" t="s">
        <v>1</v>
      </c>
      <c r="F479" s="272" t="s">
        <v>1017</v>
      </c>
      <c r="G479" s="270"/>
      <c r="H479" s="271" t="s">
        <v>1</v>
      </c>
      <c r="I479" s="273"/>
      <c r="J479" s="273"/>
      <c r="K479" s="270"/>
      <c r="L479" s="270"/>
      <c r="M479" s="274"/>
      <c r="N479" s="275"/>
      <c r="O479" s="276"/>
      <c r="P479" s="276"/>
      <c r="Q479" s="276"/>
      <c r="R479" s="276"/>
      <c r="S479" s="276"/>
      <c r="T479" s="276"/>
      <c r="U479" s="276"/>
      <c r="V479" s="276"/>
      <c r="W479" s="276"/>
      <c r="X479" s="277"/>
      <c r="Y479" s="14"/>
      <c r="Z479" s="14"/>
      <c r="AA479" s="14"/>
      <c r="AB479" s="14"/>
      <c r="AC479" s="14"/>
      <c r="AD479" s="14"/>
      <c r="AE479" s="14"/>
      <c r="AT479" s="278" t="s">
        <v>256</v>
      </c>
      <c r="AU479" s="278" t="s">
        <v>87</v>
      </c>
      <c r="AV479" s="14" t="s">
        <v>85</v>
      </c>
      <c r="AW479" s="14" t="s">
        <v>5</v>
      </c>
      <c r="AX479" s="14" t="s">
        <v>77</v>
      </c>
      <c r="AY479" s="278" t="s">
        <v>138</v>
      </c>
    </row>
    <row r="480" spans="1:51" s="14" customFormat="1" ht="12">
      <c r="A480" s="14"/>
      <c r="B480" s="269"/>
      <c r="C480" s="270"/>
      <c r="D480" s="236" t="s">
        <v>256</v>
      </c>
      <c r="E480" s="271" t="s">
        <v>1</v>
      </c>
      <c r="F480" s="272" t="s">
        <v>1018</v>
      </c>
      <c r="G480" s="270"/>
      <c r="H480" s="271" t="s">
        <v>1</v>
      </c>
      <c r="I480" s="273"/>
      <c r="J480" s="273"/>
      <c r="K480" s="270"/>
      <c r="L480" s="270"/>
      <c r="M480" s="274"/>
      <c r="N480" s="275"/>
      <c r="O480" s="276"/>
      <c r="P480" s="276"/>
      <c r="Q480" s="276"/>
      <c r="R480" s="276"/>
      <c r="S480" s="276"/>
      <c r="T480" s="276"/>
      <c r="U480" s="276"/>
      <c r="V480" s="276"/>
      <c r="W480" s="276"/>
      <c r="X480" s="277"/>
      <c r="Y480" s="14"/>
      <c r="Z480" s="14"/>
      <c r="AA480" s="14"/>
      <c r="AB480" s="14"/>
      <c r="AC480" s="14"/>
      <c r="AD480" s="14"/>
      <c r="AE480" s="14"/>
      <c r="AT480" s="278" t="s">
        <v>256</v>
      </c>
      <c r="AU480" s="278" t="s">
        <v>87</v>
      </c>
      <c r="AV480" s="14" t="s">
        <v>85</v>
      </c>
      <c r="AW480" s="14" t="s">
        <v>5</v>
      </c>
      <c r="AX480" s="14" t="s">
        <v>77</v>
      </c>
      <c r="AY480" s="278" t="s">
        <v>138</v>
      </c>
    </row>
    <row r="481" spans="1:51" s="13" customFormat="1" ht="12">
      <c r="A481" s="13"/>
      <c r="B481" s="244"/>
      <c r="C481" s="245"/>
      <c r="D481" s="236" t="s">
        <v>256</v>
      </c>
      <c r="E481" s="246" t="s">
        <v>1</v>
      </c>
      <c r="F481" s="247" t="s">
        <v>1019</v>
      </c>
      <c r="G481" s="245"/>
      <c r="H481" s="248">
        <v>10.3</v>
      </c>
      <c r="I481" s="249"/>
      <c r="J481" s="249"/>
      <c r="K481" s="245"/>
      <c r="L481" s="245"/>
      <c r="M481" s="250"/>
      <c r="N481" s="251"/>
      <c r="O481" s="252"/>
      <c r="P481" s="252"/>
      <c r="Q481" s="252"/>
      <c r="R481" s="252"/>
      <c r="S481" s="252"/>
      <c r="T481" s="252"/>
      <c r="U481" s="252"/>
      <c r="V481" s="252"/>
      <c r="W481" s="252"/>
      <c r="X481" s="253"/>
      <c r="Y481" s="13"/>
      <c r="Z481" s="13"/>
      <c r="AA481" s="13"/>
      <c r="AB481" s="13"/>
      <c r="AC481" s="13"/>
      <c r="AD481" s="13"/>
      <c r="AE481" s="13"/>
      <c r="AT481" s="254" t="s">
        <v>256</v>
      </c>
      <c r="AU481" s="254" t="s">
        <v>87</v>
      </c>
      <c r="AV481" s="13" t="s">
        <v>87</v>
      </c>
      <c r="AW481" s="13" t="s">
        <v>5</v>
      </c>
      <c r="AX481" s="13" t="s">
        <v>77</v>
      </c>
      <c r="AY481" s="254" t="s">
        <v>138</v>
      </c>
    </row>
    <row r="482" spans="1:51" s="13" customFormat="1" ht="12">
      <c r="A482" s="13"/>
      <c r="B482" s="244"/>
      <c r="C482" s="245"/>
      <c r="D482" s="236" t="s">
        <v>256</v>
      </c>
      <c r="E482" s="246" t="s">
        <v>1</v>
      </c>
      <c r="F482" s="247" t="s">
        <v>1020</v>
      </c>
      <c r="G482" s="245"/>
      <c r="H482" s="248">
        <v>4</v>
      </c>
      <c r="I482" s="249"/>
      <c r="J482" s="249"/>
      <c r="K482" s="245"/>
      <c r="L482" s="245"/>
      <c r="M482" s="250"/>
      <c r="N482" s="251"/>
      <c r="O482" s="252"/>
      <c r="P482" s="252"/>
      <c r="Q482" s="252"/>
      <c r="R482" s="252"/>
      <c r="S482" s="252"/>
      <c r="T482" s="252"/>
      <c r="U482" s="252"/>
      <c r="V482" s="252"/>
      <c r="W482" s="252"/>
      <c r="X482" s="253"/>
      <c r="Y482" s="13"/>
      <c r="Z482" s="13"/>
      <c r="AA482" s="13"/>
      <c r="AB482" s="13"/>
      <c r="AC482" s="13"/>
      <c r="AD482" s="13"/>
      <c r="AE482" s="13"/>
      <c r="AT482" s="254" t="s">
        <v>256</v>
      </c>
      <c r="AU482" s="254" t="s">
        <v>87</v>
      </c>
      <c r="AV482" s="13" t="s">
        <v>87</v>
      </c>
      <c r="AW482" s="13" t="s">
        <v>5</v>
      </c>
      <c r="AX482" s="13" t="s">
        <v>77</v>
      </c>
      <c r="AY482" s="254" t="s">
        <v>138</v>
      </c>
    </row>
    <row r="483" spans="1:51" s="15" customFormat="1" ht="12">
      <c r="A483" s="15"/>
      <c r="B483" s="279"/>
      <c r="C483" s="280"/>
      <c r="D483" s="236" t="s">
        <v>256</v>
      </c>
      <c r="E483" s="281" t="s">
        <v>1</v>
      </c>
      <c r="F483" s="282" t="s">
        <v>781</v>
      </c>
      <c r="G483" s="280"/>
      <c r="H483" s="283">
        <v>14.3</v>
      </c>
      <c r="I483" s="284"/>
      <c r="J483" s="284"/>
      <c r="K483" s="280"/>
      <c r="L483" s="280"/>
      <c r="M483" s="285"/>
      <c r="N483" s="286"/>
      <c r="O483" s="287"/>
      <c r="P483" s="287"/>
      <c r="Q483" s="287"/>
      <c r="R483" s="287"/>
      <c r="S483" s="287"/>
      <c r="T483" s="287"/>
      <c r="U483" s="287"/>
      <c r="V483" s="287"/>
      <c r="W483" s="287"/>
      <c r="X483" s="288"/>
      <c r="Y483" s="15"/>
      <c r="Z483" s="15"/>
      <c r="AA483" s="15"/>
      <c r="AB483" s="15"/>
      <c r="AC483" s="15"/>
      <c r="AD483" s="15"/>
      <c r="AE483" s="15"/>
      <c r="AT483" s="289" t="s">
        <v>256</v>
      </c>
      <c r="AU483" s="289" t="s">
        <v>87</v>
      </c>
      <c r="AV483" s="15" t="s">
        <v>145</v>
      </c>
      <c r="AW483" s="15" t="s">
        <v>5</v>
      </c>
      <c r="AX483" s="15" t="s">
        <v>85</v>
      </c>
      <c r="AY483" s="289" t="s">
        <v>138</v>
      </c>
    </row>
    <row r="484" spans="1:65" s="2" customFormat="1" ht="24.15" customHeight="1">
      <c r="A484" s="39"/>
      <c r="B484" s="40"/>
      <c r="C484" s="222" t="s">
        <v>388</v>
      </c>
      <c r="D484" s="222" t="s">
        <v>140</v>
      </c>
      <c r="E484" s="223" t="s">
        <v>1061</v>
      </c>
      <c r="F484" s="224" t="s">
        <v>1062</v>
      </c>
      <c r="G484" s="225" t="s">
        <v>368</v>
      </c>
      <c r="H484" s="226">
        <v>26</v>
      </c>
      <c r="I484" s="227"/>
      <c r="J484" s="227"/>
      <c r="K484" s="228">
        <f>ROUND(P484*H484,2)</f>
        <v>0</v>
      </c>
      <c r="L484" s="224" t="s">
        <v>144</v>
      </c>
      <c r="M484" s="45"/>
      <c r="N484" s="229" t="s">
        <v>1</v>
      </c>
      <c r="O484" s="230" t="s">
        <v>40</v>
      </c>
      <c r="P484" s="231">
        <f>I484+J484</f>
        <v>0</v>
      </c>
      <c r="Q484" s="231">
        <f>ROUND(I484*H484,2)</f>
        <v>0</v>
      </c>
      <c r="R484" s="231">
        <f>ROUND(J484*H484,2)</f>
        <v>0</v>
      </c>
      <c r="S484" s="92"/>
      <c r="T484" s="232">
        <f>S484*H484</f>
        <v>0</v>
      </c>
      <c r="U484" s="232">
        <v>2E-05</v>
      </c>
      <c r="V484" s="232">
        <f>U484*H484</f>
        <v>0.0005200000000000001</v>
      </c>
      <c r="W484" s="232">
        <v>0</v>
      </c>
      <c r="X484" s="233">
        <f>W484*H484</f>
        <v>0</v>
      </c>
      <c r="Y484" s="39"/>
      <c r="Z484" s="39"/>
      <c r="AA484" s="39"/>
      <c r="AB484" s="39"/>
      <c r="AC484" s="39"/>
      <c r="AD484" s="39"/>
      <c r="AE484" s="39"/>
      <c r="AR484" s="234" t="s">
        <v>145</v>
      </c>
      <c r="AT484" s="234" t="s">
        <v>140</v>
      </c>
      <c r="AU484" s="234" t="s">
        <v>87</v>
      </c>
      <c r="AY484" s="18" t="s">
        <v>138</v>
      </c>
      <c r="BE484" s="235">
        <f>IF(O484="základní",K484,0)</f>
        <v>0</v>
      </c>
      <c r="BF484" s="235">
        <f>IF(O484="snížená",K484,0)</f>
        <v>0</v>
      </c>
      <c r="BG484" s="235">
        <f>IF(O484="zákl. přenesená",K484,0)</f>
        <v>0</v>
      </c>
      <c r="BH484" s="235">
        <f>IF(O484="sníž. přenesená",K484,0)</f>
        <v>0</v>
      </c>
      <c r="BI484" s="235">
        <f>IF(O484="nulová",K484,0)</f>
        <v>0</v>
      </c>
      <c r="BJ484" s="18" t="s">
        <v>85</v>
      </c>
      <c r="BK484" s="235">
        <f>ROUND(P484*H484,2)</f>
        <v>0</v>
      </c>
      <c r="BL484" s="18" t="s">
        <v>145</v>
      </c>
      <c r="BM484" s="234" t="s">
        <v>1063</v>
      </c>
    </row>
    <row r="485" spans="1:47" s="2" customFormat="1" ht="12">
      <c r="A485" s="39"/>
      <c r="B485" s="40"/>
      <c r="C485" s="41"/>
      <c r="D485" s="236" t="s">
        <v>147</v>
      </c>
      <c r="E485" s="41"/>
      <c r="F485" s="237" t="s">
        <v>1064</v>
      </c>
      <c r="G485" s="41"/>
      <c r="H485" s="41"/>
      <c r="I485" s="238"/>
      <c r="J485" s="238"/>
      <c r="K485" s="41"/>
      <c r="L485" s="41"/>
      <c r="M485" s="45"/>
      <c r="N485" s="239"/>
      <c r="O485" s="240"/>
      <c r="P485" s="92"/>
      <c r="Q485" s="92"/>
      <c r="R485" s="92"/>
      <c r="S485" s="92"/>
      <c r="T485" s="92"/>
      <c r="U485" s="92"/>
      <c r="V485" s="92"/>
      <c r="W485" s="92"/>
      <c r="X485" s="93"/>
      <c r="Y485" s="39"/>
      <c r="Z485" s="39"/>
      <c r="AA485" s="39"/>
      <c r="AB485" s="39"/>
      <c r="AC485" s="39"/>
      <c r="AD485" s="39"/>
      <c r="AE485" s="39"/>
      <c r="AT485" s="18" t="s">
        <v>147</v>
      </c>
      <c r="AU485" s="18" t="s">
        <v>87</v>
      </c>
    </row>
    <row r="486" spans="1:47" s="2" customFormat="1" ht="12">
      <c r="A486" s="39"/>
      <c r="B486" s="40"/>
      <c r="C486" s="41"/>
      <c r="D486" s="241" t="s">
        <v>149</v>
      </c>
      <c r="E486" s="41"/>
      <c r="F486" s="242" t="s">
        <v>1065</v>
      </c>
      <c r="G486" s="41"/>
      <c r="H486" s="41"/>
      <c r="I486" s="238"/>
      <c r="J486" s="238"/>
      <c r="K486" s="41"/>
      <c r="L486" s="41"/>
      <c r="M486" s="45"/>
      <c r="N486" s="239"/>
      <c r="O486" s="240"/>
      <c r="P486" s="92"/>
      <c r="Q486" s="92"/>
      <c r="R486" s="92"/>
      <c r="S486" s="92"/>
      <c r="T486" s="92"/>
      <c r="U486" s="92"/>
      <c r="V486" s="92"/>
      <c r="W486" s="92"/>
      <c r="X486" s="93"/>
      <c r="Y486" s="39"/>
      <c r="Z486" s="39"/>
      <c r="AA486" s="39"/>
      <c r="AB486" s="39"/>
      <c r="AC486" s="39"/>
      <c r="AD486" s="39"/>
      <c r="AE486" s="39"/>
      <c r="AT486" s="18" t="s">
        <v>149</v>
      </c>
      <c r="AU486" s="18" t="s">
        <v>87</v>
      </c>
    </row>
    <row r="487" spans="1:47" s="2" customFormat="1" ht="12">
      <c r="A487" s="39"/>
      <c r="B487" s="40"/>
      <c r="C487" s="41"/>
      <c r="D487" s="236" t="s">
        <v>151</v>
      </c>
      <c r="E487" s="41"/>
      <c r="F487" s="243" t="s">
        <v>1066</v>
      </c>
      <c r="G487" s="41"/>
      <c r="H487" s="41"/>
      <c r="I487" s="238"/>
      <c r="J487" s="238"/>
      <c r="K487" s="41"/>
      <c r="L487" s="41"/>
      <c r="M487" s="45"/>
      <c r="N487" s="239"/>
      <c r="O487" s="240"/>
      <c r="P487" s="92"/>
      <c r="Q487" s="92"/>
      <c r="R487" s="92"/>
      <c r="S487" s="92"/>
      <c r="T487" s="92"/>
      <c r="U487" s="92"/>
      <c r="V487" s="92"/>
      <c r="W487" s="92"/>
      <c r="X487" s="93"/>
      <c r="Y487" s="39"/>
      <c r="Z487" s="39"/>
      <c r="AA487" s="39"/>
      <c r="AB487" s="39"/>
      <c r="AC487" s="39"/>
      <c r="AD487" s="39"/>
      <c r="AE487" s="39"/>
      <c r="AT487" s="18" t="s">
        <v>151</v>
      </c>
      <c r="AU487" s="18" t="s">
        <v>87</v>
      </c>
    </row>
    <row r="488" spans="1:47" s="2" customFormat="1" ht="12">
      <c r="A488" s="39"/>
      <c r="B488" s="40"/>
      <c r="C488" s="41"/>
      <c r="D488" s="236" t="s">
        <v>153</v>
      </c>
      <c r="E488" s="41"/>
      <c r="F488" s="243" t="s">
        <v>1067</v>
      </c>
      <c r="G488" s="41"/>
      <c r="H488" s="41"/>
      <c r="I488" s="238"/>
      <c r="J488" s="238"/>
      <c r="K488" s="41"/>
      <c r="L488" s="41"/>
      <c r="M488" s="45"/>
      <c r="N488" s="239"/>
      <c r="O488" s="240"/>
      <c r="P488" s="92"/>
      <c r="Q488" s="92"/>
      <c r="R488" s="92"/>
      <c r="S488" s="92"/>
      <c r="T488" s="92"/>
      <c r="U488" s="92"/>
      <c r="V488" s="92"/>
      <c r="W488" s="92"/>
      <c r="X488" s="93"/>
      <c r="Y488" s="39"/>
      <c r="Z488" s="39"/>
      <c r="AA488" s="39"/>
      <c r="AB488" s="39"/>
      <c r="AC488" s="39"/>
      <c r="AD488" s="39"/>
      <c r="AE488" s="39"/>
      <c r="AT488" s="18" t="s">
        <v>153</v>
      </c>
      <c r="AU488" s="18" t="s">
        <v>87</v>
      </c>
    </row>
    <row r="489" spans="1:51" s="14" customFormat="1" ht="12">
      <c r="A489" s="14"/>
      <c r="B489" s="269"/>
      <c r="C489" s="270"/>
      <c r="D489" s="236" t="s">
        <v>256</v>
      </c>
      <c r="E489" s="271" t="s">
        <v>1</v>
      </c>
      <c r="F489" s="272" t="s">
        <v>1068</v>
      </c>
      <c r="G489" s="270"/>
      <c r="H489" s="271" t="s">
        <v>1</v>
      </c>
      <c r="I489" s="273"/>
      <c r="J489" s="273"/>
      <c r="K489" s="270"/>
      <c r="L489" s="270"/>
      <c r="M489" s="274"/>
      <c r="N489" s="275"/>
      <c r="O489" s="276"/>
      <c r="P489" s="276"/>
      <c r="Q489" s="276"/>
      <c r="R489" s="276"/>
      <c r="S489" s="276"/>
      <c r="T489" s="276"/>
      <c r="U489" s="276"/>
      <c r="V489" s="276"/>
      <c r="W489" s="276"/>
      <c r="X489" s="277"/>
      <c r="Y489" s="14"/>
      <c r="Z489" s="14"/>
      <c r="AA489" s="14"/>
      <c r="AB489" s="14"/>
      <c r="AC489" s="14"/>
      <c r="AD489" s="14"/>
      <c r="AE489" s="14"/>
      <c r="AT489" s="278" t="s">
        <v>256</v>
      </c>
      <c r="AU489" s="278" t="s">
        <v>87</v>
      </c>
      <c r="AV489" s="14" t="s">
        <v>85</v>
      </c>
      <c r="AW489" s="14" t="s">
        <v>5</v>
      </c>
      <c r="AX489" s="14" t="s">
        <v>77</v>
      </c>
      <c r="AY489" s="278" t="s">
        <v>138</v>
      </c>
    </row>
    <row r="490" spans="1:51" s="14" customFormat="1" ht="12">
      <c r="A490" s="14"/>
      <c r="B490" s="269"/>
      <c r="C490" s="270"/>
      <c r="D490" s="236" t="s">
        <v>256</v>
      </c>
      <c r="E490" s="271" t="s">
        <v>1</v>
      </c>
      <c r="F490" s="272" t="s">
        <v>1069</v>
      </c>
      <c r="G490" s="270"/>
      <c r="H490" s="271" t="s">
        <v>1</v>
      </c>
      <c r="I490" s="273"/>
      <c r="J490" s="273"/>
      <c r="K490" s="270"/>
      <c r="L490" s="270"/>
      <c r="M490" s="274"/>
      <c r="N490" s="275"/>
      <c r="O490" s="276"/>
      <c r="P490" s="276"/>
      <c r="Q490" s="276"/>
      <c r="R490" s="276"/>
      <c r="S490" s="276"/>
      <c r="T490" s="276"/>
      <c r="U490" s="276"/>
      <c r="V490" s="276"/>
      <c r="W490" s="276"/>
      <c r="X490" s="277"/>
      <c r="Y490" s="14"/>
      <c r="Z490" s="14"/>
      <c r="AA490" s="14"/>
      <c r="AB490" s="14"/>
      <c r="AC490" s="14"/>
      <c r="AD490" s="14"/>
      <c r="AE490" s="14"/>
      <c r="AT490" s="278" t="s">
        <v>256</v>
      </c>
      <c r="AU490" s="278" t="s">
        <v>87</v>
      </c>
      <c r="AV490" s="14" t="s">
        <v>85</v>
      </c>
      <c r="AW490" s="14" t="s">
        <v>5</v>
      </c>
      <c r="AX490" s="14" t="s">
        <v>77</v>
      </c>
      <c r="AY490" s="278" t="s">
        <v>138</v>
      </c>
    </row>
    <row r="491" spans="1:51" s="14" customFormat="1" ht="12">
      <c r="A491" s="14"/>
      <c r="B491" s="269"/>
      <c r="C491" s="270"/>
      <c r="D491" s="236" t="s">
        <v>256</v>
      </c>
      <c r="E491" s="271" t="s">
        <v>1</v>
      </c>
      <c r="F491" s="272" t="s">
        <v>1070</v>
      </c>
      <c r="G491" s="270"/>
      <c r="H491" s="271" t="s">
        <v>1</v>
      </c>
      <c r="I491" s="273"/>
      <c r="J491" s="273"/>
      <c r="K491" s="270"/>
      <c r="L491" s="270"/>
      <c r="M491" s="274"/>
      <c r="N491" s="275"/>
      <c r="O491" s="276"/>
      <c r="P491" s="276"/>
      <c r="Q491" s="276"/>
      <c r="R491" s="276"/>
      <c r="S491" s="276"/>
      <c r="T491" s="276"/>
      <c r="U491" s="276"/>
      <c r="V491" s="276"/>
      <c r="W491" s="276"/>
      <c r="X491" s="277"/>
      <c r="Y491" s="14"/>
      <c r="Z491" s="14"/>
      <c r="AA491" s="14"/>
      <c r="AB491" s="14"/>
      <c r="AC491" s="14"/>
      <c r="AD491" s="14"/>
      <c r="AE491" s="14"/>
      <c r="AT491" s="278" t="s">
        <v>256</v>
      </c>
      <c r="AU491" s="278" t="s">
        <v>87</v>
      </c>
      <c r="AV491" s="14" t="s">
        <v>85</v>
      </c>
      <c r="AW491" s="14" t="s">
        <v>5</v>
      </c>
      <c r="AX491" s="14" t="s">
        <v>77</v>
      </c>
      <c r="AY491" s="278" t="s">
        <v>138</v>
      </c>
    </row>
    <row r="492" spans="1:51" s="14" customFormat="1" ht="12">
      <c r="A492" s="14"/>
      <c r="B492" s="269"/>
      <c r="C492" s="270"/>
      <c r="D492" s="236" t="s">
        <v>256</v>
      </c>
      <c r="E492" s="271" t="s">
        <v>1</v>
      </c>
      <c r="F492" s="272" t="s">
        <v>1071</v>
      </c>
      <c r="G492" s="270"/>
      <c r="H492" s="271" t="s">
        <v>1</v>
      </c>
      <c r="I492" s="273"/>
      <c r="J492" s="273"/>
      <c r="K492" s="270"/>
      <c r="L492" s="270"/>
      <c r="M492" s="274"/>
      <c r="N492" s="275"/>
      <c r="O492" s="276"/>
      <c r="P492" s="276"/>
      <c r="Q492" s="276"/>
      <c r="R492" s="276"/>
      <c r="S492" s="276"/>
      <c r="T492" s="276"/>
      <c r="U492" s="276"/>
      <c r="V492" s="276"/>
      <c r="W492" s="276"/>
      <c r="X492" s="277"/>
      <c r="Y492" s="14"/>
      <c r="Z492" s="14"/>
      <c r="AA492" s="14"/>
      <c r="AB492" s="14"/>
      <c r="AC492" s="14"/>
      <c r="AD492" s="14"/>
      <c r="AE492" s="14"/>
      <c r="AT492" s="278" t="s">
        <v>256</v>
      </c>
      <c r="AU492" s="278" t="s">
        <v>87</v>
      </c>
      <c r="AV492" s="14" t="s">
        <v>85</v>
      </c>
      <c r="AW492" s="14" t="s">
        <v>5</v>
      </c>
      <c r="AX492" s="14" t="s">
        <v>77</v>
      </c>
      <c r="AY492" s="278" t="s">
        <v>138</v>
      </c>
    </row>
    <row r="493" spans="1:51" s="14" customFormat="1" ht="12">
      <c r="A493" s="14"/>
      <c r="B493" s="269"/>
      <c r="C493" s="270"/>
      <c r="D493" s="236" t="s">
        <v>256</v>
      </c>
      <c r="E493" s="271" t="s">
        <v>1</v>
      </c>
      <c r="F493" s="272" t="s">
        <v>1072</v>
      </c>
      <c r="G493" s="270"/>
      <c r="H493" s="271" t="s">
        <v>1</v>
      </c>
      <c r="I493" s="273"/>
      <c r="J493" s="273"/>
      <c r="K493" s="270"/>
      <c r="L493" s="270"/>
      <c r="M493" s="274"/>
      <c r="N493" s="275"/>
      <c r="O493" s="276"/>
      <c r="P493" s="276"/>
      <c r="Q493" s="276"/>
      <c r="R493" s="276"/>
      <c r="S493" s="276"/>
      <c r="T493" s="276"/>
      <c r="U493" s="276"/>
      <c r="V493" s="276"/>
      <c r="W493" s="276"/>
      <c r="X493" s="277"/>
      <c r="Y493" s="14"/>
      <c r="Z493" s="14"/>
      <c r="AA493" s="14"/>
      <c r="AB493" s="14"/>
      <c r="AC493" s="14"/>
      <c r="AD493" s="14"/>
      <c r="AE493" s="14"/>
      <c r="AT493" s="278" t="s">
        <v>256</v>
      </c>
      <c r="AU493" s="278" t="s">
        <v>87</v>
      </c>
      <c r="AV493" s="14" t="s">
        <v>85</v>
      </c>
      <c r="AW493" s="14" t="s">
        <v>5</v>
      </c>
      <c r="AX493" s="14" t="s">
        <v>77</v>
      </c>
      <c r="AY493" s="278" t="s">
        <v>138</v>
      </c>
    </row>
    <row r="494" spans="1:51" s="14" customFormat="1" ht="12">
      <c r="A494" s="14"/>
      <c r="B494" s="269"/>
      <c r="C494" s="270"/>
      <c r="D494" s="236" t="s">
        <v>256</v>
      </c>
      <c r="E494" s="271" t="s">
        <v>1</v>
      </c>
      <c r="F494" s="272" t="s">
        <v>1073</v>
      </c>
      <c r="G494" s="270"/>
      <c r="H494" s="271" t="s">
        <v>1</v>
      </c>
      <c r="I494" s="273"/>
      <c r="J494" s="273"/>
      <c r="K494" s="270"/>
      <c r="L494" s="270"/>
      <c r="M494" s="274"/>
      <c r="N494" s="275"/>
      <c r="O494" s="276"/>
      <c r="P494" s="276"/>
      <c r="Q494" s="276"/>
      <c r="R494" s="276"/>
      <c r="S494" s="276"/>
      <c r="T494" s="276"/>
      <c r="U494" s="276"/>
      <c r="V494" s="276"/>
      <c r="W494" s="276"/>
      <c r="X494" s="277"/>
      <c r="Y494" s="14"/>
      <c r="Z494" s="14"/>
      <c r="AA494" s="14"/>
      <c r="AB494" s="14"/>
      <c r="AC494" s="14"/>
      <c r="AD494" s="14"/>
      <c r="AE494" s="14"/>
      <c r="AT494" s="278" t="s">
        <v>256</v>
      </c>
      <c r="AU494" s="278" t="s">
        <v>87</v>
      </c>
      <c r="AV494" s="14" t="s">
        <v>85</v>
      </c>
      <c r="AW494" s="14" t="s">
        <v>5</v>
      </c>
      <c r="AX494" s="14" t="s">
        <v>77</v>
      </c>
      <c r="AY494" s="278" t="s">
        <v>138</v>
      </c>
    </row>
    <row r="495" spans="1:51" s="14" customFormat="1" ht="12">
      <c r="A495" s="14"/>
      <c r="B495" s="269"/>
      <c r="C495" s="270"/>
      <c r="D495" s="236" t="s">
        <v>256</v>
      </c>
      <c r="E495" s="271" t="s">
        <v>1</v>
      </c>
      <c r="F495" s="272" t="s">
        <v>1074</v>
      </c>
      <c r="G495" s="270"/>
      <c r="H495" s="271" t="s">
        <v>1</v>
      </c>
      <c r="I495" s="273"/>
      <c r="J495" s="273"/>
      <c r="K495" s="270"/>
      <c r="L495" s="270"/>
      <c r="M495" s="274"/>
      <c r="N495" s="275"/>
      <c r="O495" s="276"/>
      <c r="P495" s="276"/>
      <c r="Q495" s="276"/>
      <c r="R495" s="276"/>
      <c r="S495" s="276"/>
      <c r="T495" s="276"/>
      <c r="U495" s="276"/>
      <c r="V495" s="276"/>
      <c r="W495" s="276"/>
      <c r="X495" s="277"/>
      <c r="Y495" s="14"/>
      <c r="Z495" s="14"/>
      <c r="AA495" s="14"/>
      <c r="AB495" s="14"/>
      <c r="AC495" s="14"/>
      <c r="AD495" s="14"/>
      <c r="AE495" s="14"/>
      <c r="AT495" s="278" t="s">
        <v>256</v>
      </c>
      <c r="AU495" s="278" t="s">
        <v>87</v>
      </c>
      <c r="AV495" s="14" t="s">
        <v>85</v>
      </c>
      <c r="AW495" s="14" t="s">
        <v>5</v>
      </c>
      <c r="AX495" s="14" t="s">
        <v>77</v>
      </c>
      <c r="AY495" s="278" t="s">
        <v>138</v>
      </c>
    </row>
    <row r="496" spans="1:51" s="14" customFormat="1" ht="12">
      <c r="A496" s="14"/>
      <c r="B496" s="269"/>
      <c r="C496" s="270"/>
      <c r="D496" s="236" t="s">
        <v>256</v>
      </c>
      <c r="E496" s="271" t="s">
        <v>1</v>
      </c>
      <c r="F496" s="272" t="s">
        <v>1075</v>
      </c>
      <c r="G496" s="270"/>
      <c r="H496" s="271" t="s">
        <v>1</v>
      </c>
      <c r="I496" s="273"/>
      <c r="J496" s="273"/>
      <c r="K496" s="270"/>
      <c r="L496" s="270"/>
      <c r="M496" s="274"/>
      <c r="N496" s="275"/>
      <c r="O496" s="276"/>
      <c r="P496" s="276"/>
      <c r="Q496" s="276"/>
      <c r="R496" s="276"/>
      <c r="S496" s="276"/>
      <c r="T496" s="276"/>
      <c r="U496" s="276"/>
      <c r="V496" s="276"/>
      <c r="W496" s="276"/>
      <c r="X496" s="277"/>
      <c r="Y496" s="14"/>
      <c r="Z496" s="14"/>
      <c r="AA496" s="14"/>
      <c r="AB496" s="14"/>
      <c r="AC496" s="14"/>
      <c r="AD496" s="14"/>
      <c r="AE496" s="14"/>
      <c r="AT496" s="278" t="s">
        <v>256</v>
      </c>
      <c r="AU496" s="278" t="s">
        <v>87</v>
      </c>
      <c r="AV496" s="14" t="s">
        <v>85</v>
      </c>
      <c r="AW496" s="14" t="s">
        <v>5</v>
      </c>
      <c r="AX496" s="14" t="s">
        <v>77</v>
      </c>
      <c r="AY496" s="278" t="s">
        <v>138</v>
      </c>
    </row>
    <row r="497" spans="1:51" s="14" customFormat="1" ht="12">
      <c r="A497" s="14"/>
      <c r="B497" s="269"/>
      <c r="C497" s="270"/>
      <c r="D497" s="236" t="s">
        <v>256</v>
      </c>
      <c r="E497" s="271" t="s">
        <v>1</v>
      </c>
      <c r="F497" s="272" t="s">
        <v>1076</v>
      </c>
      <c r="G497" s="270"/>
      <c r="H497" s="271" t="s">
        <v>1</v>
      </c>
      <c r="I497" s="273"/>
      <c r="J497" s="273"/>
      <c r="K497" s="270"/>
      <c r="L497" s="270"/>
      <c r="M497" s="274"/>
      <c r="N497" s="275"/>
      <c r="O497" s="276"/>
      <c r="P497" s="276"/>
      <c r="Q497" s="276"/>
      <c r="R497" s="276"/>
      <c r="S497" s="276"/>
      <c r="T497" s="276"/>
      <c r="U497" s="276"/>
      <c r="V497" s="276"/>
      <c r="W497" s="276"/>
      <c r="X497" s="277"/>
      <c r="Y497" s="14"/>
      <c r="Z497" s="14"/>
      <c r="AA497" s="14"/>
      <c r="AB497" s="14"/>
      <c r="AC497" s="14"/>
      <c r="AD497" s="14"/>
      <c r="AE497" s="14"/>
      <c r="AT497" s="278" t="s">
        <v>256</v>
      </c>
      <c r="AU497" s="278" t="s">
        <v>87</v>
      </c>
      <c r="AV497" s="14" t="s">
        <v>85</v>
      </c>
      <c r="AW497" s="14" t="s">
        <v>5</v>
      </c>
      <c r="AX497" s="14" t="s">
        <v>77</v>
      </c>
      <c r="AY497" s="278" t="s">
        <v>138</v>
      </c>
    </row>
    <row r="498" spans="1:51" s="14" customFormat="1" ht="12">
      <c r="A498" s="14"/>
      <c r="B498" s="269"/>
      <c r="C498" s="270"/>
      <c r="D498" s="236" t="s">
        <v>256</v>
      </c>
      <c r="E498" s="271" t="s">
        <v>1</v>
      </c>
      <c r="F498" s="272" t="s">
        <v>1077</v>
      </c>
      <c r="G498" s="270"/>
      <c r="H498" s="271" t="s">
        <v>1</v>
      </c>
      <c r="I498" s="273"/>
      <c r="J498" s="273"/>
      <c r="K498" s="270"/>
      <c r="L498" s="270"/>
      <c r="M498" s="274"/>
      <c r="N498" s="275"/>
      <c r="O498" s="276"/>
      <c r="P498" s="276"/>
      <c r="Q498" s="276"/>
      <c r="R498" s="276"/>
      <c r="S498" s="276"/>
      <c r="T498" s="276"/>
      <c r="U498" s="276"/>
      <c r="V498" s="276"/>
      <c r="W498" s="276"/>
      <c r="X498" s="277"/>
      <c r="Y498" s="14"/>
      <c r="Z498" s="14"/>
      <c r="AA498" s="14"/>
      <c r="AB498" s="14"/>
      <c r="AC498" s="14"/>
      <c r="AD498" s="14"/>
      <c r="AE498" s="14"/>
      <c r="AT498" s="278" t="s">
        <v>256</v>
      </c>
      <c r="AU498" s="278" t="s">
        <v>87</v>
      </c>
      <c r="AV498" s="14" t="s">
        <v>85</v>
      </c>
      <c r="AW498" s="14" t="s">
        <v>5</v>
      </c>
      <c r="AX498" s="14" t="s">
        <v>77</v>
      </c>
      <c r="AY498" s="278" t="s">
        <v>138</v>
      </c>
    </row>
    <row r="499" spans="1:51" s="14" customFormat="1" ht="12">
      <c r="A499" s="14"/>
      <c r="B499" s="269"/>
      <c r="C499" s="270"/>
      <c r="D499" s="236" t="s">
        <v>256</v>
      </c>
      <c r="E499" s="271" t="s">
        <v>1</v>
      </c>
      <c r="F499" s="272" t="s">
        <v>1078</v>
      </c>
      <c r="G499" s="270"/>
      <c r="H499" s="271" t="s">
        <v>1</v>
      </c>
      <c r="I499" s="273"/>
      <c r="J499" s="273"/>
      <c r="K499" s="270"/>
      <c r="L499" s="270"/>
      <c r="M499" s="274"/>
      <c r="N499" s="275"/>
      <c r="O499" s="276"/>
      <c r="P499" s="276"/>
      <c r="Q499" s="276"/>
      <c r="R499" s="276"/>
      <c r="S499" s="276"/>
      <c r="T499" s="276"/>
      <c r="U499" s="276"/>
      <c r="V499" s="276"/>
      <c r="W499" s="276"/>
      <c r="X499" s="277"/>
      <c r="Y499" s="14"/>
      <c r="Z499" s="14"/>
      <c r="AA499" s="14"/>
      <c r="AB499" s="14"/>
      <c r="AC499" s="14"/>
      <c r="AD499" s="14"/>
      <c r="AE499" s="14"/>
      <c r="AT499" s="278" t="s">
        <v>256</v>
      </c>
      <c r="AU499" s="278" t="s">
        <v>87</v>
      </c>
      <c r="AV499" s="14" t="s">
        <v>85</v>
      </c>
      <c r="AW499" s="14" t="s">
        <v>5</v>
      </c>
      <c r="AX499" s="14" t="s">
        <v>77</v>
      </c>
      <c r="AY499" s="278" t="s">
        <v>138</v>
      </c>
    </row>
    <row r="500" spans="1:51" s="14" customFormat="1" ht="12">
      <c r="A500" s="14"/>
      <c r="B500" s="269"/>
      <c r="C500" s="270"/>
      <c r="D500" s="236" t="s">
        <v>256</v>
      </c>
      <c r="E500" s="271" t="s">
        <v>1</v>
      </c>
      <c r="F500" s="272" t="s">
        <v>1079</v>
      </c>
      <c r="G500" s="270"/>
      <c r="H500" s="271" t="s">
        <v>1</v>
      </c>
      <c r="I500" s="273"/>
      <c r="J500" s="273"/>
      <c r="K500" s="270"/>
      <c r="L500" s="270"/>
      <c r="M500" s="274"/>
      <c r="N500" s="275"/>
      <c r="O500" s="276"/>
      <c r="P500" s="276"/>
      <c r="Q500" s="276"/>
      <c r="R500" s="276"/>
      <c r="S500" s="276"/>
      <c r="T500" s="276"/>
      <c r="U500" s="276"/>
      <c r="V500" s="276"/>
      <c r="W500" s="276"/>
      <c r="X500" s="277"/>
      <c r="Y500" s="14"/>
      <c r="Z500" s="14"/>
      <c r="AA500" s="14"/>
      <c r="AB500" s="14"/>
      <c r="AC500" s="14"/>
      <c r="AD500" s="14"/>
      <c r="AE500" s="14"/>
      <c r="AT500" s="278" t="s">
        <v>256</v>
      </c>
      <c r="AU500" s="278" t="s">
        <v>87</v>
      </c>
      <c r="AV500" s="14" t="s">
        <v>85</v>
      </c>
      <c r="AW500" s="14" t="s">
        <v>5</v>
      </c>
      <c r="AX500" s="14" t="s">
        <v>77</v>
      </c>
      <c r="AY500" s="278" t="s">
        <v>138</v>
      </c>
    </row>
    <row r="501" spans="1:51" s="13" customFormat="1" ht="12">
      <c r="A501" s="13"/>
      <c r="B501" s="244"/>
      <c r="C501" s="245"/>
      <c r="D501" s="236" t="s">
        <v>256</v>
      </c>
      <c r="E501" s="246" t="s">
        <v>1</v>
      </c>
      <c r="F501" s="247" t="s">
        <v>220</v>
      </c>
      <c r="G501" s="245"/>
      <c r="H501" s="248">
        <v>12</v>
      </c>
      <c r="I501" s="249"/>
      <c r="J501" s="249"/>
      <c r="K501" s="245"/>
      <c r="L501" s="245"/>
      <c r="M501" s="250"/>
      <c r="N501" s="251"/>
      <c r="O501" s="252"/>
      <c r="P501" s="252"/>
      <c r="Q501" s="252"/>
      <c r="R501" s="252"/>
      <c r="S501" s="252"/>
      <c r="T501" s="252"/>
      <c r="U501" s="252"/>
      <c r="V501" s="252"/>
      <c r="W501" s="252"/>
      <c r="X501" s="253"/>
      <c r="Y501" s="13"/>
      <c r="Z501" s="13"/>
      <c r="AA501" s="13"/>
      <c r="AB501" s="13"/>
      <c r="AC501" s="13"/>
      <c r="AD501" s="13"/>
      <c r="AE501" s="13"/>
      <c r="AT501" s="254" t="s">
        <v>256</v>
      </c>
      <c r="AU501" s="254" t="s">
        <v>87</v>
      </c>
      <c r="AV501" s="13" t="s">
        <v>87</v>
      </c>
      <c r="AW501" s="13" t="s">
        <v>5</v>
      </c>
      <c r="AX501" s="13" t="s">
        <v>77</v>
      </c>
      <c r="AY501" s="254" t="s">
        <v>138</v>
      </c>
    </row>
    <row r="502" spans="1:51" s="14" customFormat="1" ht="12">
      <c r="A502" s="14"/>
      <c r="B502" s="269"/>
      <c r="C502" s="270"/>
      <c r="D502" s="236" t="s">
        <v>256</v>
      </c>
      <c r="E502" s="271" t="s">
        <v>1</v>
      </c>
      <c r="F502" s="272" t="s">
        <v>1080</v>
      </c>
      <c r="G502" s="270"/>
      <c r="H502" s="271" t="s">
        <v>1</v>
      </c>
      <c r="I502" s="273"/>
      <c r="J502" s="273"/>
      <c r="K502" s="270"/>
      <c r="L502" s="270"/>
      <c r="M502" s="274"/>
      <c r="N502" s="275"/>
      <c r="O502" s="276"/>
      <c r="P502" s="276"/>
      <c r="Q502" s="276"/>
      <c r="R502" s="276"/>
      <c r="S502" s="276"/>
      <c r="T502" s="276"/>
      <c r="U502" s="276"/>
      <c r="V502" s="276"/>
      <c r="W502" s="276"/>
      <c r="X502" s="277"/>
      <c r="Y502" s="14"/>
      <c r="Z502" s="14"/>
      <c r="AA502" s="14"/>
      <c r="AB502" s="14"/>
      <c r="AC502" s="14"/>
      <c r="AD502" s="14"/>
      <c r="AE502" s="14"/>
      <c r="AT502" s="278" t="s">
        <v>256</v>
      </c>
      <c r="AU502" s="278" t="s">
        <v>87</v>
      </c>
      <c r="AV502" s="14" t="s">
        <v>85</v>
      </c>
      <c r="AW502" s="14" t="s">
        <v>5</v>
      </c>
      <c r="AX502" s="14" t="s">
        <v>77</v>
      </c>
      <c r="AY502" s="278" t="s">
        <v>138</v>
      </c>
    </row>
    <row r="503" spans="1:51" s="13" customFormat="1" ht="12">
      <c r="A503" s="13"/>
      <c r="B503" s="244"/>
      <c r="C503" s="245"/>
      <c r="D503" s="236" t="s">
        <v>256</v>
      </c>
      <c r="E503" s="246" t="s">
        <v>1</v>
      </c>
      <c r="F503" s="247" t="s">
        <v>236</v>
      </c>
      <c r="G503" s="245"/>
      <c r="H503" s="248">
        <v>14</v>
      </c>
      <c r="I503" s="249"/>
      <c r="J503" s="249"/>
      <c r="K503" s="245"/>
      <c r="L503" s="245"/>
      <c r="M503" s="250"/>
      <c r="N503" s="251"/>
      <c r="O503" s="252"/>
      <c r="P503" s="252"/>
      <c r="Q503" s="252"/>
      <c r="R503" s="252"/>
      <c r="S503" s="252"/>
      <c r="T503" s="252"/>
      <c r="U503" s="252"/>
      <c r="V503" s="252"/>
      <c r="W503" s="252"/>
      <c r="X503" s="253"/>
      <c r="Y503" s="13"/>
      <c r="Z503" s="13"/>
      <c r="AA503" s="13"/>
      <c r="AB503" s="13"/>
      <c r="AC503" s="13"/>
      <c r="AD503" s="13"/>
      <c r="AE503" s="13"/>
      <c r="AT503" s="254" t="s">
        <v>256</v>
      </c>
      <c r="AU503" s="254" t="s">
        <v>87</v>
      </c>
      <c r="AV503" s="13" t="s">
        <v>87</v>
      </c>
      <c r="AW503" s="13" t="s">
        <v>5</v>
      </c>
      <c r="AX503" s="13" t="s">
        <v>77</v>
      </c>
      <c r="AY503" s="254" t="s">
        <v>138</v>
      </c>
    </row>
    <row r="504" spans="1:51" s="15" customFormat="1" ht="12">
      <c r="A504" s="15"/>
      <c r="B504" s="279"/>
      <c r="C504" s="280"/>
      <c r="D504" s="236" t="s">
        <v>256</v>
      </c>
      <c r="E504" s="281" t="s">
        <v>1</v>
      </c>
      <c r="F504" s="282" t="s">
        <v>781</v>
      </c>
      <c r="G504" s="280"/>
      <c r="H504" s="283">
        <v>26</v>
      </c>
      <c r="I504" s="284"/>
      <c r="J504" s="284"/>
      <c r="K504" s="280"/>
      <c r="L504" s="280"/>
      <c r="M504" s="285"/>
      <c r="N504" s="286"/>
      <c r="O504" s="287"/>
      <c r="P504" s="287"/>
      <c r="Q504" s="287"/>
      <c r="R504" s="287"/>
      <c r="S504" s="287"/>
      <c r="T504" s="287"/>
      <c r="U504" s="287"/>
      <c r="V504" s="287"/>
      <c r="W504" s="287"/>
      <c r="X504" s="288"/>
      <c r="Y504" s="15"/>
      <c r="Z504" s="15"/>
      <c r="AA504" s="15"/>
      <c r="AB504" s="15"/>
      <c r="AC504" s="15"/>
      <c r="AD504" s="15"/>
      <c r="AE504" s="15"/>
      <c r="AT504" s="289" t="s">
        <v>256</v>
      </c>
      <c r="AU504" s="289" t="s">
        <v>87</v>
      </c>
      <c r="AV504" s="15" t="s">
        <v>145</v>
      </c>
      <c r="AW504" s="15" t="s">
        <v>5</v>
      </c>
      <c r="AX504" s="15" t="s">
        <v>85</v>
      </c>
      <c r="AY504" s="289" t="s">
        <v>138</v>
      </c>
    </row>
    <row r="505" spans="1:65" s="2" customFormat="1" ht="24.15" customHeight="1">
      <c r="A505" s="39"/>
      <c r="B505" s="40"/>
      <c r="C505" s="222" t="s">
        <v>391</v>
      </c>
      <c r="D505" s="222" t="s">
        <v>140</v>
      </c>
      <c r="E505" s="223" t="s">
        <v>1081</v>
      </c>
      <c r="F505" s="224" t="s">
        <v>1082</v>
      </c>
      <c r="G505" s="225" t="s">
        <v>368</v>
      </c>
      <c r="H505" s="226">
        <v>130</v>
      </c>
      <c r="I505" s="227"/>
      <c r="J505" s="227"/>
      <c r="K505" s="228">
        <f>ROUND(P505*H505,2)</f>
        <v>0</v>
      </c>
      <c r="L505" s="224" t="s">
        <v>144</v>
      </c>
      <c r="M505" s="45"/>
      <c r="N505" s="229" t="s">
        <v>1</v>
      </c>
      <c r="O505" s="230" t="s">
        <v>40</v>
      </c>
      <c r="P505" s="231">
        <f>I505+J505</f>
        <v>0</v>
      </c>
      <c r="Q505" s="231">
        <f>ROUND(I505*H505,2)</f>
        <v>0</v>
      </c>
      <c r="R505" s="231">
        <f>ROUND(J505*H505,2)</f>
        <v>0</v>
      </c>
      <c r="S505" s="92"/>
      <c r="T505" s="232">
        <f>S505*H505</f>
        <v>0</v>
      </c>
      <c r="U505" s="232">
        <v>4E-05</v>
      </c>
      <c r="V505" s="232">
        <f>U505*H505</f>
        <v>0.005200000000000001</v>
      </c>
      <c r="W505" s="232">
        <v>0</v>
      </c>
      <c r="X505" s="233">
        <f>W505*H505</f>
        <v>0</v>
      </c>
      <c r="Y505" s="39"/>
      <c r="Z505" s="39"/>
      <c r="AA505" s="39"/>
      <c r="AB505" s="39"/>
      <c r="AC505" s="39"/>
      <c r="AD505" s="39"/>
      <c r="AE505" s="39"/>
      <c r="AR505" s="234" t="s">
        <v>145</v>
      </c>
      <c r="AT505" s="234" t="s">
        <v>140</v>
      </c>
      <c r="AU505" s="234" t="s">
        <v>87</v>
      </c>
      <c r="AY505" s="18" t="s">
        <v>138</v>
      </c>
      <c r="BE505" s="235">
        <f>IF(O505="základní",K505,0)</f>
        <v>0</v>
      </c>
      <c r="BF505" s="235">
        <f>IF(O505="snížená",K505,0)</f>
        <v>0</v>
      </c>
      <c r="BG505" s="235">
        <f>IF(O505="zákl. přenesená",K505,0)</f>
        <v>0</v>
      </c>
      <c r="BH505" s="235">
        <f>IF(O505="sníž. přenesená",K505,0)</f>
        <v>0</v>
      </c>
      <c r="BI505" s="235">
        <f>IF(O505="nulová",K505,0)</f>
        <v>0</v>
      </c>
      <c r="BJ505" s="18" t="s">
        <v>85</v>
      </c>
      <c r="BK505" s="235">
        <f>ROUND(P505*H505,2)</f>
        <v>0</v>
      </c>
      <c r="BL505" s="18" t="s">
        <v>145</v>
      </c>
      <c r="BM505" s="234" t="s">
        <v>1083</v>
      </c>
    </row>
    <row r="506" spans="1:47" s="2" customFormat="1" ht="12">
      <c r="A506" s="39"/>
      <c r="B506" s="40"/>
      <c r="C506" s="41"/>
      <c r="D506" s="236" t="s">
        <v>147</v>
      </c>
      <c r="E506" s="41"/>
      <c r="F506" s="237" t="s">
        <v>1084</v>
      </c>
      <c r="G506" s="41"/>
      <c r="H506" s="41"/>
      <c r="I506" s="238"/>
      <c r="J506" s="238"/>
      <c r="K506" s="41"/>
      <c r="L506" s="41"/>
      <c r="M506" s="45"/>
      <c r="N506" s="239"/>
      <c r="O506" s="240"/>
      <c r="P506" s="92"/>
      <c r="Q506" s="92"/>
      <c r="R506" s="92"/>
      <c r="S506" s="92"/>
      <c r="T506" s="92"/>
      <c r="U506" s="92"/>
      <c r="V506" s="92"/>
      <c r="W506" s="92"/>
      <c r="X506" s="93"/>
      <c r="Y506" s="39"/>
      <c r="Z506" s="39"/>
      <c r="AA506" s="39"/>
      <c r="AB506" s="39"/>
      <c r="AC506" s="39"/>
      <c r="AD506" s="39"/>
      <c r="AE506" s="39"/>
      <c r="AT506" s="18" t="s">
        <v>147</v>
      </c>
      <c r="AU506" s="18" t="s">
        <v>87</v>
      </c>
    </row>
    <row r="507" spans="1:47" s="2" customFormat="1" ht="12">
      <c r="A507" s="39"/>
      <c r="B507" s="40"/>
      <c r="C507" s="41"/>
      <c r="D507" s="241" t="s">
        <v>149</v>
      </c>
      <c r="E507" s="41"/>
      <c r="F507" s="242" t="s">
        <v>1085</v>
      </c>
      <c r="G507" s="41"/>
      <c r="H507" s="41"/>
      <c r="I507" s="238"/>
      <c r="J507" s="238"/>
      <c r="K507" s="41"/>
      <c r="L507" s="41"/>
      <c r="M507" s="45"/>
      <c r="N507" s="239"/>
      <c r="O507" s="240"/>
      <c r="P507" s="92"/>
      <c r="Q507" s="92"/>
      <c r="R507" s="92"/>
      <c r="S507" s="92"/>
      <c r="T507" s="92"/>
      <c r="U507" s="92"/>
      <c r="V507" s="92"/>
      <c r="W507" s="92"/>
      <c r="X507" s="93"/>
      <c r="Y507" s="39"/>
      <c r="Z507" s="39"/>
      <c r="AA507" s="39"/>
      <c r="AB507" s="39"/>
      <c r="AC507" s="39"/>
      <c r="AD507" s="39"/>
      <c r="AE507" s="39"/>
      <c r="AT507" s="18" t="s">
        <v>149</v>
      </c>
      <c r="AU507" s="18" t="s">
        <v>87</v>
      </c>
    </row>
    <row r="508" spans="1:47" s="2" customFormat="1" ht="12">
      <c r="A508" s="39"/>
      <c r="B508" s="40"/>
      <c r="C508" s="41"/>
      <c r="D508" s="236" t="s">
        <v>151</v>
      </c>
      <c r="E508" s="41"/>
      <c r="F508" s="243" t="s">
        <v>1066</v>
      </c>
      <c r="G508" s="41"/>
      <c r="H508" s="41"/>
      <c r="I508" s="238"/>
      <c r="J508" s="238"/>
      <c r="K508" s="41"/>
      <c r="L508" s="41"/>
      <c r="M508" s="45"/>
      <c r="N508" s="239"/>
      <c r="O508" s="240"/>
      <c r="P508" s="92"/>
      <c r="Q508" s="92"/>
      <c r="R508" s="92"/>
      <c r="S508" s="92"/>
      <c r="T508" s="92"/>
      <c r="U508" s="92"/>
      <c r="V508" s="92"/>
      <c r="W508" s="92"/>
      <c r="X508" s="93"/>
      <c r="Y508" s="39"/>
      <c r="Z508" s="39"/>
      <c r="AA508" s="39"/>
      <c r="AB508" s="39"/>
      <c r="AC508" s="39"/>
      <c r="AD508" s="39"/>
      <c r="AE508" s="39"/>
      <c r="AT508" s="18" t="s">
        <v>151</v>
      </c>
      <c r="AU508" s="18" t="s">
        <v>87</v>
      </c>
    </row>
    <row r="509" spans="1:47" s="2" customFormat="1" ht="12">
      <c r="A509" s="39"/>
      <c r="B509" s="40"/>
      <c r="C509" s="41"/>
      <c r="D509" s="236" t="s">
        <v>153</v>
      </c>
      <c r="E509" s="41"/>
      <c r="F509" s="243" t="s">
        <v>1086</v>
      </c>
      <c r="G509" s="41"/>
      <c r="H509" s="41"/>
      <c r="I509" s="238"/>
      <c r="J509" s="238"/>
      <c r="K509" s="41"/>
      <c r="L509" s="41"/>
      <c r="M509" s="45"/>
      <c r="N509" s="239"/>
      <c r="O509" s="240"/>
      <c r="P509" s="92"/>
      <c r="Q509" s="92"/>
      <c r="R509" s="92"/>
      <c r="S509" s="92"/>
      <c r="T509" s="92"/>
      <c r="U509" s="92"/>
      <c r="V509" s="92"/>
      <c r="W509" s="92"/>
      <c r="X509" s="93"/>
      <c r="Y509" s="39"/>
      <c r="Z509" s="39"/>
      <c r="AA509" s="39"/>
      <c r="AB509" s="39"/>
      <c r="AC509" s="39"/>
      <c r="AD509" s="39"/>
      <c r="AE509" s="39"/>
      <c r="AT509" s="18" t="s">
        <v>153</v>
      </c>
      <c r="AU509" s="18" t="s">
        <v>87</v>
      </c>
    </row>
    <row r="510" spans="1:51" s="14" customFormat="1" ht="12">
      <c r="A510" s="14"/>
      <c r="B510" s="269"/>
      <c r="C510" s="270"/>
      <c r="D510" s="236" t="s">
        <v>256</v>
      </c>
      <c r="E510" s="271" t="s">
        <v>1</v>
      </c>
      <c r="F510" s="272" t="s">
        <v>1068</v>
      </c>
      <c r="G510" s="270"/>
      <c r="H510" s="271" t="s">
        <v>1</v>
      </c>
      <c r="I510" s="273"/>
      <c r="J510" s="273"/>
      <c r="K510" s="270"/>
      <c r="L510" s="270"/>
      <c r="M510" s="274"/>
      <c r="N510" s="275"/>
      <c r="O510" s="276"/>
      <c r="P510" s="276"/>
      <c r="Q510" s="276"/>
      <c r="R510" s="276"/>
      <c r="S510" s="276"/>
      <c r="T510" s="276"/>
      <c r="U510" s="276"/>
      <c r="V510" s="276"/>
      <c r="W510" s="276"/>
      <c r="X510" s="277"/>
      <c r="Y510" s="14"/>
      <c r="Z510" s="14"/>
      <c r="AA510" s="14"/>
      <c r="AB510" s="14"/>
      <c r="AC510" s="14"/>
      <c r="AD510" s="14"/>
      <c r="AE510" s="14"/>
      <c r="AT510" s="278" t="s">
        <v>256</v>
      </c>
      <c r="AU510" s="278" t="s">
        <v>87</v>
      </c>
      <c r="AV510" s="14" t="s">
        <v>85</v>
      </c>
      <c r="AW510" s="14" t="s">
        <v>5</v>
      </c>
      <c r="AX510" s="14" t="s">
        <v>77</v>
      </c>
      <c r="AY510" s="278" t="s">
        <v>138</v>
      </c>
    </row>
    <row r="511" spans="1:51" s="14" customFormat="1" ht="12">
      <c r="A511" s="14"/>
      <c r="B511" s="269"/>
      <c r="C511" s="270"/>
      <c r="D511" s="236" t="s">
        <v>256</v>
      </c>
      <c r="E511" s="271" t="s">
        <v>1</v>
      </c>
      <c r="F511" s="272" t="s">
        <v>1087</v>
      </c>
      <c r="G511" s="270"/>
      <c r="H511" s="271" t="s">
        <v>1</v>
      </c>
      <c r="I511" s="273"/>
      <c r="J511" s="273"/>
      <c r="K511" s="270"/>
      <c r="L511" s="270"/>
      <c r="M511" s="274"/>
      <c r="N511" s="275"/>
      <c r="O511" s="276"/>
      <c r="P511" s="276"/>
      <c r="Q511" s="276"/>
      <c r="R511" s="276"/>
      <c r="S511" s="276"/>
      <c r="T511" s="276"/>
      <c r="U511" s="276"/>
      <c r="V511" s="276"/>
      <c r="W511" s="276"/>
      <c r="X511" s="277"/>
      <c r="Y511" s="14"/>
      <c r="Z511" s="14"/>
      <c r="AA511" s="14"/>
      <c r="AB511" s="14"/>
      <c r="AC511" s="14"/>
      <c r="AD511" s="14"/>
      <c r="AE511" s="14"/>
      <c r="AT511" s="278" t="s">
        <v>256</v>
      </c>
      <c r="AU511" s="278" t="s">
        <v>87</v>
      </c>
      <c r="AV511" s="14" t="s">
        <v>85</v>
      </c>
      <c r="AW511" s="14" t="s">
        <v>5</v>
      </c>
      <c r="AX511" s="14" t="s">
        <v>77</v>
      </c>
      <c r="AY511" s="278" t="s">
        <v>138</v>
      </c>
    </row>
    <row r="512" spans="1:51" s="14" customFormat="1" ht="12">
      <c r="A512" s="14"/>
      <c r="B512" s="269"/>
      <c r="C512" s="270"/>
      <c r="D512" s="236" t="s">
        <v>256</v>
      </c>
      <c r="E512" s="271" t="s">
        <v>1</v>
      </c>
      <c r="F512" s="272" t="s">
        <v>1070</v>
      </c>
      <c r="G512" s="270"/>
      <c r="H512" s="271" t="s">
        <v>1</v>
      </c>
      <c r="I512" s="273"/>
      <c r="J512" s="273"/>
      <c r="K512" s="270"/>
      <c r="L512" s="270"/>
      <c r="M512" s="274"/>
      <c r="N512" s="275"/>
      <c r="O512" s="276"/>
      <c r="P512" s="276"/>
      <c r="Q512" s="276"/>
      <c r="R512" s="276"/>
      <c r="S512" s="276"/>
      <c r="T512" s="276"/>
      <c r="U512" s="276"/>
      <c r="V512" s="276"/>
      <c r="W512" s="276"/>
      <c r="X512" s="277"/>
      <c r="Y512" s="14"/>
      <c r="Z512" s="14"/>
      <c r="AA512" s="14"/>
      <c r="AB512" s="14"/>
      <c r="AC512" s="14"/>
      <c r="AD512" s="14"/>
      <c r="AE512" s="14"/>
      <c r="AT512" s="278" t="s">
        <v>256</v>
      </c>
      <c r="AU512" s="278" t="s">
        <v>87</v>
      </c>
      <c r="AV512" s="14" t="s">
        <v>85</v>
      </c>
      <c r="AW512" s="14" t="s">
        <v>5</v>
      </c>
      <c r="AX512" s="14" t="s">
        <v>77</v>
      </c>
      <c r="AY512" s="278" t="s">
        <v>138</v>
      </c>
    </row>
    <row r="513" spans="1:51" s="14" customFormat="1" ht="12">
      <c r="A513" s="14"/>
      <c r="B513" s="269"/>
      <c r="C513" s="270"/>
      <c r="D513" s="236" t="s">
        <v>256</v>
      </c>
      <c r="E513" s="271" t="s">
        <v>1</v>
      </c>
      <c r="F513" s="272" t="s">
        <v>1071</v>
      </c>
      <c r="G513" s="270"/>
      <c r="H513" s="271" t="s">
        <v>1</v>
      </c>
      <c r="I513" s="273"/>
      <c r="J513" s="273"/>
      <c r="K513" s="270"/>
      <c r="L513" s="270"/>
      <c r="M513" s="274"/>
      <c r="N513" s="275"/>
      <c r="O513" s="276"/>
      <c r="P513" s="276"/>
      <c r="Q513" s="276"/>
      <c r="R513" s="276"/>
      <c r="S513" s="276"/>
      <c r="T513" s="276"/>
      <c r="U513" s="276"/>
      <c r="V513" s="276"/>
      <c r="W513" s="276"/>
      <c r="X513" s="277"/>
      <c r="Y513" s="14"/>
      <c r="Z513" s="14"/>
      <c r="AA513" s="14"/>
      <c r="AB513" s="14"/>
      <c r="AC513" s="14"/>
      <c r="AD513" s="14"/>
      <c r="AE513" s="14"/>
      <c r="AT513" s="278" t="s">
        <v>256</v>
      </c>
      <c r="AU513" s="278" t="s">
        <v>87</v>
      </c>
      <c r="AV513" s="14" t="s">
        <v>85</v>
      </c>
      <c r="AW513" s="14" t="s">
        <v>5</v>
      </c>
      <c r="AX513" s="14" t="s">
        <v>77</v>
      </c>
      <c r="AY513" s="278" t="s">
        <v>138</v>
      </c>
    </row>
    <row r="514" spans="1:51" s="14" customFormat="1" ht="12">
      <c r="A514" s="14"/>
      <c r="B514" s="269"/>
      <c r="C514" s="270"/>
      <c r="D514" s="236" t="s">
        <v>256</v>
      </c>
      <c r="E514" s="271" t="s">
        <v>1</v>
      </c>
      <c r="F514" s="272" t="s">
        <v>1088</v>
      </c>
      <c r="G514" s="270"/>
      <c r="H514" s="271" t="s">
        <v>1</v>
      </c>
      <c r="I514" s="273"/>
      <c r="J514" s="273"/>
      <c r="K514" s="270"/>
      <c r="L514" s="270"/>
      <c r="M514" s="274"/>
      <c r="N514" s="275"/>
      <c r="O514" s="276"/>
      <c r="P514" s="276"/>
      <c r="Q514" s="276"/>
      <c r="R514" s="276"/>
      <c r="S514" s="276"/>
      <c r="T514" s="276"/>
      <c r="U514" s="276"/>
      <c r="V514" s="276"/>
      <c r="W514" s="276"/>
      <c r="X514" s="277"/>
      <c r="Y514" s="14"/>
      <c r="Z514" s="14"/>
      <c r="AA514" s="14"/>
      <c r="AB514" s="14"/>
      <c r="AC514" s="14"/>
      <c r="AD514" s="14"/>
      <c r="AE514" s="14"/>
      <c r="AT514" s="278" t="s">
        <v>256</v>
      </c>
      <c r="AU514" s="278" t="s">
        <v>87</v>
      </c>
      <c r="AV514" s="14" t="s">
        <v>85</v>
      </c>
      <c r="AW514" s="14" t="s">
        <v>5</v>
      </c>
      <c r="AX514" s="14" t="s">
        <v>77</v>
      </c>
      <c r="AY514" s="278" t="s">
        <v>138</v>
      </c>
    </row>
    <row r="515" spans="1:51" s="14" customFormat="1" ht="12">
      <c r="A515" s="14"/>
      <c r="B515" s="269"/>
      <c r="C515" s="270"/>
      <c r="D515" s="236" t="s">
        <v>256</v>
      </c>
      <c r="E515" s="271" t="s">
        <v>1</v>
      </c>
      <c r="F515" s="272" t="s">
        <v>1073</v>
      </c>
      <c r="G515" s="270"/>
      <c r="H515" s="271" t="s">
        <v>1</v>
      </c>
      <c r="I515" s="273"/>
      <c r="J515" s="273"/>
      <c r="K515" s="270"/>
      <c r="L515" s="270"/>
      <c r="M515" s="274"/>
      <c r="N515" s="275"/>
      <c r="O515" s="276"/>
      <c r="P515" s="276"/>
      <c r="Q515" s="276"/>
      <c r="R515" s="276"/>
      <c r="S515" s="276"/>
      <c r="T515" s="276"/>
      <c r="U515" s="276"/>
      <c r="V515" s="276"/>
      <c r="W515" s="276"/>
      <c r="X515" s="277"/>
      <c r="Y515" s="14"/>
      <c r="Z515" s="14"/>
      <c r="AA515" s="14"/>
      <c r="AB515" s="14"/>
      <c r="AC515" s="14"/>
      <c r="AD515" s="14"/>
      <c r="AE515" s="14"/>
      <c r="AT515" s="278" t="s">
        <v>256</v>
      </c>
      <c r="AU515" s="278" t="s">
        <v>87</v>
      </c>
      <c r="AV515" s="14" t="s">
        <v>85</v>
      </c>
      <c r="AW515" s="14" t="s">
        <v>5</v>
      </c>
      <c r="AX515" s="14" t="s">
        <v>77</v>
      </c>
      <c r="AY515" s="278" t="s">
        <v>138</v>
      </c>
    </row>
    <row r="516" spans="1:51" s="14" customFormat="1" ht="12">
      <c r="A516" s="14"/>
      <c r="B516" s="269"/>
      <c r="C516" s="270"/>
      <c r="D516" s="236" t="s">
        <v>256</v>
      </c>
      <c r="E516" s="271" t="s">
        <v>1</v>
      </c>
      <c r="F516" s="272" t="s">
        <v>1089</v>
      </c>
      <c r="G516" s="270"/>
      <c r="H516" s="271" t="s">
        <v>1</v>
      </c>
      <c r="I516" s="273"/>
      <c r="J516" s="273"/>
      <c r="K516" s="270"/>
      <c r="L516" s="270"/>
      <c r="M516" s="274"/>
      <c r="N516" s="275"/>
      <c r="O516" s="276"/>
      <c r="P516" s="276"/>
      <c r="Q516" s="276"/>
      <c r="R516" s="276"/>
      <c r="S516" s="276"/>
      <c r="T516" s="276"/>
      <c r="U516" s="276"/>
      <c r="V516" s="276"/>
      <c r="W516" s="276"/>
      <c r="X516" s="277"/>
      <c r="Y516" s="14"/>
      <c r="Z516" s="14"/>
      <c r="AA516" s="14"/>
      <c r="AB516" s="14"/>
      <c r="AC516" s="14"/>
      <c r="AD516" s="14"/>
      <c r="AE516" s="14"/>
      <c r="AT516" s="278" t="s">
        <v>256</v>
      </c>
      <c r="AU516" s="278" t="s">
        <v>87</v>
      </c>
      <c r="AV516" s="14" t="s">
        <v>85</v>
      </c>
      <c r="AW516" s="14" t="s">
        <v>5</v>
      </c>
      <c r="AX516" s="14" t="s">
        <v>77</v>
      </c>
      <c r="AY516" s="278" t="s">
        <v>138</v>
      </c>
    </row>
    <row r="517" spans="1:51" s="13" customFormat="1" ht="12">
      <c r="A517" s="13"/>
      <c r="B517" s="244"/>
      <c r="C517" s="245"/>
      <c r="D517" s="236" t="s">
        <v>256</v>
      </c>
      <c r="E517" s="246" t="s">
        <v>1</v>
      </c>
      <c r="F517" s="247" t="s">
        <v>1090</v>
      </c>
      <c r="G517" s="245"/>
      <c r="H517" s="248">
        <v>130</v>
      </c>
      <c r="I517" s="249"/>
      <c r="J517" s="249"/>
      <c r="K517" s="245"/>
      <c r="L517" s="245"/>
      <c r="M517" s="250"/>
      <c r="N517" s="251"/>
      <c r="O517" s="252"/>
      <c r="P517" s="252"/>
      <c r="Q517" s="252"/>
      <c r="R517" s="252"/>
      <c r="S517" s="252"/>
      <c r="T517" s="252"/>
      <c r="U517" s="252"/>
      <c r="V517" s="252"/>
      <c r="W517" s="252"/>
      <c r="X517" s="253"/>
      <c r="Y517" s="13"/>
      <c r="Z517" s="13"/>
      <c r="AA517" s="13"/>
      <c r="AB517" s="13"/>
      <c r="AC517" s="13"/>
      <c r="AD517" s="13"/>
      <c r="AE517" s="13"/>
      <c r="AT517" s="254" t="s">
        <v>256</v>
      </c>
      <c r="AU517" s="254" t="s">
        <v>87</v>
      </c>
      <c r="AV517" s="13" t="s">
        <v>87</v>
      </c>
      <c r="AW517" s="13" t="s">
        <v>5</v>
      </c>
      <c r="AX517" s="13" t="s">
        <v>77</v>
      </c>
      <c r="AY517" s="254" t="s">
        <v>138</v>
      </c>
    </row>
    <row r="518" spans="1:51" s="15" customFormat="1" ht="12">
      <c r="A518" s="15"/>
      <c r="B518" s="279"/>
      <c r="C518" s="280"/>
      <c r="D518" s="236" t="s">
        <v>256</v>
      </c>
      <c r="E518" s="281" t="s">
        <v>1</v>
      </c>
      <c r="F518" s="282" t="s">
        <v>781</v>
      </c>
      <c r="G518" s="280"/>
      <c r="H518" s="283">
        <v>130</v>
      </c>
      <c r="I518" s="284"/>
      <c r="J518" s="284"/>
      <c r="K518" s="280"/>
      <c r="L518" s="280"/>
      <c r="M518" s="285"/>
      <c r="N518" s="286"/>
      <c r="O518" s="287"/>
      <c r="P518" s="287"/>
      <c r="Q518" s="287"/>
      <c r="R518" s="287"/>
      <c r="S518" s="287"/>
      <c r="T518" s="287"/>
      <c r="U518" s="287"/>
      <c r="V518" s="287"/>
      <c r="W518" s="287"/>
      <c r="X518" s="288"/>
      <c r="Y518" s="15"/>
      <c r="Z518" s="15"/>
      <c r="AA518" s="15"/>
      <c r="AB518" s="15"/>
      <c r="AC518" s="15"/>
      <c r="AD518" s="15"/>
      <c r="AE518" s="15"/>
      <c r="AT518" s="289" t="s">
        <v>256</v>
      </c>
      <c r="AU518" s="289" t="s">
        <v>87</v>
      </c>
      <c r="AV518" s="15" t="s">
        <v>145</v>
      </c>
      <c r="AW518" s="15" t="s">
        <v>5</v>
      </c>
      <c r="AX518" s="15" t="s">
        <v>85</v>
      </c>
      <c r="AY518" s="289" t="s">
        <v>138</v>
      </c>
    </row>
    <row r="519" spans="1:65" s="2" customFormat="1" ht="12">
      <c r="A519" s="39"/>
      <c r="B519" s="40"/>
      <c r="C519" s="222" t="s">
        <v>398</v>
      </c>
      <c r="D519" s="222" t="s">
        <v>140</v>
      </c>
      <c r="E519" s="223" t="s">
        <v>1091</v>
      </c>
      <c r="F519" s="224" t="s">
        <v>1092</v>
      </c>
      <c r="G519" s="225" t="s">
        <v>368</v>
      </c>
      <c r="H519" s="226">
        <v>26</v>
      </c>
      <c r="I519" s="227"/>
      <c r="J519" s="227"/>
      <c r="K519" s="228">
        <f>ROUND(P519*H519,2)</f>
        <v>0</v>
      </c>
      <c r="L519" s="224" t="s">
        <v>144</v>
      </c>
      <c r="M519" s="45"/>
      <c r="N519" s="229" t="s">
        <v>1</v>
      </c>
      <c r="O519" s="230" t="s">
        <v>40</v>
      </c>
      <c r="P519" s="231">
        <f>I519+J519</f>
        <v>0</v>
      </c>
      <c r="Q519" s="231">
        <f>ROUND(I519*H519,2)</f>
        <v>0</v>
      </c>
      <c r="R519" s="231">
        <f>ROUND(J519*H519,2)</f>
        <v>0</v>
      </c>
      <c r="S519" s="92"/>
      <c r="T519" s="232">
        <f>S519*H519</f>
        <v>0</v>
      </c>
      <c r="U519" s="232">
        <v>4E-05</v>
      </c>
      <c r="V519" s="232">
        <f>U519*H519</f>
        <v>0.0010400000000000001</v>
      </c>
      <c r="W519" s="232">
        <v>0</v>
      </c>
      <c r="X519" s="233">
        <f>W519*H519</f>
        <v>0</v>
      </c>
      <c r="Y519" s="39"/>
      <c r="Z519" s="39"/>
      <c r="AA519" s="39"/>
      <c r="AB519" s="39"/>
      <c r="AC519" s="39"/>
      <c r="AD519" s="39"/>
      <c r="AE519" s="39"/>
      <c r="AR519" s="234" t="s">
        <v>145</v>
      </c>
      <c r="AT519" s="234" t="s">
        <v>140</v>
      </c>
      <c r="AU519" s="234" t="s">
        <v>87</v>
      </c>
      <c r="AY519" s="18" t="s">
        <v>138</v>
      </c>
      <c r="BE519" s="235">
        <f>IF(O519="základní",K519,0)</f>
        <v>0</v>
      </c>
      <c r="BF519" s="235">
        <f>IF(O519="snížená",K519,0)</f>
        <v>0</v>
      </c>
      <c r="BG519" s="235">
        <f>IF(O519="zákl. přenesená",K519,0)</f>
        <v>0</v>
      </c>
      <c r="BH519" s="235">
        <f>IF(O519="sníž. přenesená",K519,0)</f>
        <v>0</v>
      </c>
      <c r="BI519" s="235">
        <f>IF(O519="nulová",K519,0)</f>
        <v>0</v>
      </c>
      <c r="BJ519" s="18" t="s">
        <v>85</v>
      </c>
      <c r="BK519" s="235">
        <f>ROUND(P519*H519,2)</f>
        <v>0</v>
      </c>
      <c r="BL519" s="18" t="s">
        <v>145</v>
      </c>
      <c r="BM519" s="234" t="s">
        <v>1093</v>
      </c>
    </row>
    <row r="520" spans="1:47" s="2" customFormat="1" ht="12">
      <c r="A520" s="39"/>
      <c r="B520" s="40"/>
      <c r="C520" s="41"/>
      <c r="D520" s="236" t="s">
        <v>147</v>
      </c>
      <c r="E520" s="41"/>
      <c r="F520" s="237" t="s">
        <v>1094</v>
      </c>
      <c r="G520" s="41"/>
      <c r="H520" s="41"/>
      <c r="I520" s="238"/>
      <c r="J520" s="238"/>
      <c r="K520" s="41"/>
      <c r="L520" s="41"/>
      <c r="M520" s="45"/>
      <c r="N520" s="239"/>
      <c r="O520" s="240"/>
      <c r="P520" s="92"/>
      <c r="Q520" s="92"/>
      <c r="R520" s="92"/>
      <c r="S520" s="92"/>
      <c r="T520" s="92"/>
      <c r="U520" s="92"/>
      <c r="V520" s="92"/>
      <c r="W520" s="92"/>
      <c r="X520" s="93"/>
      <c r="Y520" s="39"/>
      <c r="Z520" s="39"/>
      <c r="AA520" s="39"/>
      <c r="AB520" s="39"/>
      <c r="AC520" s="39"/>
      <c r="AD520" s="39"/>
      <c r="AE520" s="39"/>
      <c r="AT520" s="18" t="s">
        <v>147</v>
      </c>
      <c r="AU520" s="18" t="s">
        <v>87</v>
      </c>
    </row>
    <row r="521" spans="1:47" s="2" customFormat="1" ht="12">
      <c r="A521" s="39"/>
      <c r="B521" s="40"/>
      <c r="C521" s="41"/>
      <c r="D521" s="241" t="s">
        <v>149</v>
      </c>
      <c r="E521" s="41"/>
      <c r="F521" s="242" t="s">
        <v>1095</v>
      </c>
      <c r="G521" s="41"/>
      <c r="H521" s="41"/>
      <c r="I521" s="238"/>
      <c r="J521" s="238"/>
      <c r="K521" s="41"/>
      <c r="L521" s="41"/>
      <c r="M521" s="45"/>
      <c r="N521" s="239"/>
      <c r="O521" s="240"/>
      <c r="P521" s="92"/>
      <c r="Q521" s="92"/>
      <c r="R521" s="92"/>
      <c r="S521" s="92"/>
      <c r="T521" s="92"/>
      <c r="U521" s="92"/>
      <c r="V521" s="92"/>
      <c r="W521" s="92"/>
      <c r="X521" s="93"/>
      <c r="Y521" s="39"/>
      <c r="Z521" s="39"/>
      <c r="AA521" s="39"/>
      <c r="AB521" s="39"/>
      <c r="AC521" s="39"/>
      <c r="AD521" s="39"/>
      <c r="AE521" s="39"/>
      <c r="AT521" s="18" t="s">
        <v>149</v>
      </c>
      <c r="AU521" s="18" t="s">
        <v>87</v>
      </c>
    </row>
    <row r="522" spans="1:47" s="2" customFormat="1" ht="12">
      <c r="A522" s="39"/>
      <c r="B522" s="40"/>
      <c r="C522" s="41"/>
      <c r="D522" s="236" t="s">
        <v>151</v>
      </c>
      <c r="E522" s="41"/>
      <c r="F522" s="243" t="s">
        <v>1066</v>
      </c>
      <c r="G522" s="41"/>
      <c r="H522" s="41"/>
      <c r="I522" s="238"/>
      <c r="J522" s="238"/>
      <c r="K522" s="41"/>
      <c r="L522" s="41"/>
      <c r="M522" s="45"/>
      <c r="N522" s="239"/>
      <c r="O522" s="240"/>
      <c r="P522" s="92"/>
      <c r="Q522" s="92"/>
      <c r="R522" s="92"/>
      <c r="S522" s="92"/>
      <c r="T522" s="92"/>
      <c r="U522" s="92"/>
      <c r="V522" s="92"/>
      <c r="W522" s="92"/>
      <c r="X522" s="93"/>
      <c r="Y522" s="39"/>
      <c r="Z522" s="39"/>
      <c r="AA522" s="39"/>
      <c r="AB522" s="39"/>
      <c r="AC522" s="39"/>
      <c r="AD522" s="39"/>
      <c r="AE522" s="39"/>
      <c r="AT522" s="18" t="s">
        <v>151</v>
      </c>
      <c r="AU522" s="18" t="s">
        <v>87</v>
      </c>
    </row>
    <row r="523" spans="1:47" s="2" customFormat="1" ht="12">
      <c r="A523" s="39"/>
      <c r="B523" s="40"/>
      <c r="C523" s="41"/>
      <c r="D523" s="236" t="s">
        <v>153</v>
      </c>
      <c r="E523" s="41"/>
      <c r="F523" s="243" t="s">
        <v>1067</v>
      </c>
      <c r="G523" s="41"/>
      <c r="H523" s="41"/>
      <c r="I523" s="238"/>
      <c r="J523" s="238"/>
      <c r="K523" s="41"/>
      <c r="L523" s="41"/>
      <c r="M523" s="45"/>
      <c r="N523" s="239"/>
      <c r="O523" s="240"/>
      <c r="P523" s="92"/>
      <c r="Q523" s="92"/>
      <c r="R523" s="92"/>
      <c r="S523" s="92"/>
      <c r="T523" s="92"/>
      <c r="U523" s="92"/>
      <c r="V523" s="92"/>
      <c r="W523" s="92"/>
      <c r="X523" s="93"/>
      <c r="Y523" s="39"/>
      <c r="Z523" s="39"/>
      <c r="AA523" s="39"/>
      <c r="AB523" s="39"/>
      <c r="AC523" s="39"/>
      <c r="AD523" s="39"/>
      <c r="AE523" s="39"/>
      <c r="AT523" s="18" t="s">
        <v>153</v>
      </c>
      <c r="AU523" s="18" t="s">
        <v>87</v>
      </c>
    </row>
    <row r="524" spans="1:51" s="14" customFormat="1" ht="12">
      <c r="A524" s="14"/>
      <c r="B524" s="269"/>
      <c r="C524" s="270"/>
      <c r="D524" s="236" t="s">
        <v>256</v>
      </c>
      <c r="E524" s="271" t="s">
        <v>1</v>
      </c>
      <c r="F524" s="272" t="s">
        <v>1068</v>
      </c>
      <c r="G524" s="270"/>
      <c r="H524" s="271" t="s">
        <v>1</v>
      </c>
      <c r="I524" s="273"/>
      <c r="J524" s="273"/>
      <c r="K524" s="270"/>
      <c r="L524" s="270"/>
      <c r="M524" s="274"/>
      <c r="N524" s="275"/>
      <c r="O524" s="276"/>
      <c r="P524" s="276"/>
      <c r="Q524" s="276"/>
      <c r="R524" s="276"/>
      <c r="S524" s="276"/>
      <c r="T524" s="276"/>
      <c r="U524" s="276"/>
      <c r="V524" s="276"/>
      <c r="W524" s="276"/>
      <c r="X524" s="277"/>
      <c r="Y524" s="14"/>
      <c r="Z524" s="14"/>
      <c r="AA524" s="14"/>
      <c r="AB524" s="14"/>
      <c r="AC524" s="14"/>
      <c r="AD524" s="14"/>
      <c r="AE524" s="14"/>
      <c r="AT524" s="278" t="s">
        <v>256</v>
      </c>
      <c r="AU524" s="278" t="s">
        <v>87</v>
      </c>
      <c r="AV524" s="14" t="s">
        <v>85</v>
      </c>
      <c r="AW524" s="14" t="s">
        <v>5</v>
      </c>
      <c r="AX524" s="14" t="s">
        <v>77</v>
      </c>
      <c r="AY524" s="278" t="s">
        <v>138</v>
      </c>
    </row>
    <row r="525" spans="1:51" s="14" customFormat="1" ht="12">
      <c r="A525" s="14"/>
      <c r="B525" s="269"/>
      <c r="C525" s="270"/>
      <c r="D525" s="236" t="s">
        <v>256</v>
      </c>
      <c r="E525" s="271" t="s">
        <v>1</v>
      </c>
      <c r="F525" s="272" t="s">
        <v>1069</v>
      </c>
      <c r="G525" s="270"/>
      <c r="H525" s="271" t="s">
        <v>1</v>
      </c>
      <c r="I525" s="273"/>
      <c r="J525" s="273"/>
      <c r="K525" s="270"/>
      <c r="L525" s="270"/>
      <c r="M525" s="274"/>
      <c r="N525" s="275"/>
      <c r="O525" s="276"/>
      <c r="P525" s="276"/>
      <c r="Q525" s="276"/>
      <c r="R525" s="276"/>
      <c r="S525" s="276"/>
      <c r="T525" s="276"/>
      <c r="U525" s="276"/>
      <c r="V525" s="276"/>
      <c r="W525" s="276"/>
      <c r="X525" s="277"/>
      <c r="Y525" s="14"/>
      <c r="Z525" s="14"/>
      <c r="AA525" s="14"/>
      <c r="AB525" s="14"/>
      <c r="AC525" s="14"/>
      <c r="AD525" s="14"/>
      <c r="AE525" s="14"/>
      <c r="AT525" s="278" t="s">
        <v>256</v>
      </c>
      <c r="AU525" s="278" t="s">
        <v>87</v>
      </c>
      <c r="AV525" s="14" t="s">
        <v>85</v>
      </c>
      <c r="AW525" s="14" t="s">
        <v>5</v>
      </c>
      <c r="AX525" s="14" t="s">
        <v>77</v>
      </c>
      <c r="AY525" s="278" t="s">
        <v>138</v>
      </c>
    </row>
    <row r="526" spans="1:51" s="14" customFormat="1" ht="12">
      <c r="A526" s="14"/>
      <c r="B526" s="269"/>
      <c r="C526" s="270"/>
      <c r="D526" s="236" t="s">
        <v>256</v>
      </c>
      <c r="E526" s="271" t="s">
        <v>1</v>
      </c>
      <c r="F526" s="272" t="s">
        <v>1070</v>
      </c>
      <c r="G526" s="270"/>
      <c r="H526" s="271" t="s">
        <v>1</v>
      </c>
      <c r="I526" s="273"/>
      <c r="J526" s="273"/>
      <c r="K526" s="270"/>
      <c r="L526" s="270"/>
      <c r="M526" s="274"/>
      <c r="N526" s="275"/>
      <c r="O526" s="276"/>
      <c r="P526" s="276"/>
      <c r="Q526" s="276"/>
      <c r="R526" s="276"/>
      <c r="S526" s="276"/>
      <c r="T526" s="276"/>
      <c r="U526" s="276"/>
      <c r="V526" s="276"/>
      <c r="W526" s="276"/>
      <c r="X526" s="277"/>
      <c r="Y526" s="14"/>
      <c r="Z526" s="14"/>
      <c r="AA526" s="14"/>
      <c r="AB526" s="14"/>
      <c r="AC526" s="14"/>
      <c r="AD526" s="14"/>
      <c r="AE526" s="14"/>
      <c r="AT526" s="278" t="s">
        <v>256</v>
      </c>
      <c r="AU526" s="278" t="s">
        <v>87</v>
      </c>
      <c r="AV526" s="14" t="s">
        <v>85</v>
      </c>
      <c r="AW526" s="14" t="s">
        <v>5</v>
      </c>
      <c r="AX526" s="14" t="s">
        <v>77</v>
      </c>
      <c r="AY526" s="278" t="s">
        <v>138</v>
      </c>
    </row>
    <row r="527" spans="1:51" s="14" customFormat="1" ht="12">
      <c r="A527" s="14"/>
      <c r="B527" s="269"/>
      <c r="C527" s="270"/>
      <c r="D527" s="236" t="s">
        <v>256</v>
      </c>
      <c r="E527" s="271" t="s">
        <v>1</v>
      </c>
      <c r="F527" s="272" t="s">
        <v>1071</v>
      </c>
      <c r="G527" s="270"/>
      <c r="H527" s="271" t="s">
        <v>1</v>
      </c>
      <c r="I527" s="273"/>
      <c r="J527" s="273"/>
      <c r="K527" s="270"/>
      <c r="L527" s="270"/>
      <c r="M527" s="274"/>
      <c r="N527" s="275"/>
      <c r="O527" s="276"/>
      <c r="P527" s="276"/>
      <c r="Q527" s="276"/>
      <c r="R527" s="276"/>
      <c r="S527" s="276"/>
      <c r="T527" s="276"/>
      <c r="U527" s="276"/>
      <c r="V527" s="276"/>
      <c r="W527" s="276"/>
      <c r="X527" s="277"/>
      <c r="Y527" s="14"/>
      <c r="Z527" s="14"/>
      <c r="AA527" s="14"/>
      <c r="AB527" s="14"/>
      <c r="AC527" s="14"/>
      <c r="AD527" s="14"/>
      <c r="AE527" s="14"/>
      <c r="AT527" s="278" t="s">
        <v>256</v>
      </c>
      <c r="AU527" s="278" t="s">
        <v>87</v>
      </c>
      <c r="AV527" s="14" t="s">
        <v>85</v>
      </c>
      <c r="AW527" s="14" t="s">
        <v>5</v>
      </c>
      <c r="AX527" s="14" t="s">
        <v>77</v>
      </c>
      <c r="AY527" s="278" t="s">
        <v>138</v>
      </c>
    </row>
    <row r="528" spans="1:51" s="14" customFormat="1" ht="12">
      <c r="A528" s="14"/>
      <c r="B528" s="269"/>
      <c r="C528" s="270"/>
      <c r="D528" s="236" t="s">
        <v>256</v>
      </c>
      <c r="E528" s="271" t="s">
        <v>1</v>
      </c>
      <c r="F528" s="272" t="s">
        <v>1072</v>
      </c>
      <c r="G528" s="270"/>
      <c r="H528" s="271" t="s">
        <v>1</v>
      </c>
      <c r="I528" s="273"/>
      <c r="J528" s="273"/>
      <c r="K528" s="270"/>
      <c r="L528" s="270"/>
      <c r="M528" s="274"/>
      <c r="N528" s="275"/>
      <c r="O528" s="276"/>
      <c r="P528" s="276"/>
      <c r="Q528" s="276"/>
      <c r="R528" s="276"/>
      <c r="S528" s="276"/>
      <c r="T528" s="276"/>
      <c r="U528" s="276"/>
      <c r="V528" s="276"/>
      <c r="W528" s="276"/>
      <c r="X528" s="277"/>
      <c r="Y528" s="14"/>
      <c r="Z528" s="14"/>
      <c r="AA528" s="14"/>
      <c r="AB528" s="14"/>
      <c r="AC528" s="14"/>
      <c r="AD528" s="14"/>
      <c r="AE528" s="14"/>
      <c r="AT528" s="278" t="s">
        <v>256</v>
      </c>
      <c r="AU528" s="278" t="s">
        <v>87</v>
      </c>
      <c r="AV528" s="14" t="s">
        <v>85</v>
      </c>
      <c r="AW528" s="14" t="s">
        <v>5</v>
      </c>
      <c r="AX528" s="14" t="s">
        <v>77</v>
      </c>
      <c r="AY528" s="278" t="s">
        <v>138</v>
      </c>
    </row>
    <row r="529" spans="1:51" s="14" customFormat="1" ht="12">
      <c r="A529" s="14"/>
      <c r="B529" s="269"/>
      <c r="C529" s="270"/>
      <c r="D529" s="236" t="s">
        <v>256</v>
      </c>
      <c r="E529" s="271" t="s">
        <v>1</v>
      </c>
      <c r="F529" s="272" t="s">
        <v>1073</v>
      </c>
      <c r="G529" s="270"/>
      <c r="H529" s="271" t="s">
        <v>1</v>
      </c>
      <c r="I529" s="273"/>
      <c r="J529" s="273"/>
      <c r="K529" s="270"/>
      <c r="L529" s="270"/>
      <c r="M529" s="274"/>
      <c r="N529" s="275"/>
      <c r="O529" s="276"/>
      <c r="P529" s="276"/>
      <c r="Q529" s="276"/>
      <c r="R529" s="276"/>
      <c r="S529" s="276"/>
      <c r="T529" s="276"/>
      <c r="U529" s="276"/>
      <c r="V529" s="276"/>
      <c r="W529" s="276"/>
      <c r="X529" s="277"/>
      <c r="Y529" s="14"/>
      <c r="Z529" s="14"/>
      <c r="AA529" s="14"/>
      <c r="AB529" s="14"/>
      <c r="AC529" s="14"/>
      <c r="AD529" s="14"/>
      <c r="AE529" s="14"/>
      <c r="AT529" s="278" t="s">
        <v>256</v>
      </c>
      <c r="AU529" s="278" t="s">
        <v>87</v>
      </c>
      <c r="AV529" s="14" t="s">
        <v>85</v>
      </c>
      <c r="AW529" s="14" t="s">
        <v>5</v>
      </c>
      <c r="AX529" s="14" t="s">
        <v>77</v>
      </c>
      <c r="AY529" s="278" t="s">
        <v>138</v>
      </c>
    </row>
    <row r="530" spans="1:51" s="14" customFormat="1" ht="12">
      <c r="A530" s="14"/>
      <c r="B530" s="269"/>
      <c r="C530" s="270"/>
      <c r="D530" s="236" t="s">
        <v>256</v>
      </c>
      <c r="E530" s="271" t="s">
        <v>1</v>
      </c>
      <c r="F530" s="272" t="s">
        <v>1074</v>
      </c>
      <c r="G530" s="270"/>
      <c r="H530" s="271" t="s">
        <v>1</v>
      </c>
      <c r="I530" s="273"/>
      <c r="J530" s="273"/>
      <c r="K530" s="270"/>
      <c r="L530" s="270"/>
      <c r="M530" s="274"/>
      <c r="N530" s="275"/>
      <c r="O530" s="276"/>
      <c r="P530" s="276"/>
      <c r="Q530" s="276"/>
      <c r="R530" s="276"/>
      <c r="S530" s="276"/>
      <c r="T530" s="276"/>
      <c r="U530" s="276"/>
      <c r="V530" s="276"/>
      <c r="W530" s="276"/>
      <c r="X530" s="277"/>
      <c r="Y530" s="14"/>
      <c r="Z530" s="14"/>
      <c r="AA530" s="14"/>
      <c r="AB530" s="14"/>
      <c r="AC530" s="14"/>
      <c r="AD530" s="14"/>
      <c r="AE530" s="14"/>
      <c r="AT530" s="278" t="s">
        <v>256</v>
      </c>
      <c r="AU530" s="278" t="s">
        <v>87</v>
      </c>
      <c r="AV530" s="14" t="s">
        <v>85</v>
      </c>
      <c r="AW530" s="14" t="s">
        <v>5</v>
      </c>
      <c r="AX530" s="14" t="s">
        <v>77</v>
      </c>
      <c r="AY530" s="278" t="s">
        <v>138</v>
      </c>
    </row>
    <row r="531" spans="1:51" s="14" customFormat="1" ht="12">
      <c r="A531" s="14"/>
      <c r="B531" s="269"/>
      <c r="C531" s="270"/>
      <c r="D531" s="236" t="s">
        <v>256</v>
      </c>
      <c r="E531" s="271" t="s">
        <v>1</v>
      </c>
      <c r="F531" s="272" t="s">
        <v>1075</v>
      </c>
      <c r="G531" s="270"/>
      <c r="H531" s="271" t="s">
        <v>1</v>
      </c>
      <c r="I531" s="273"/>
      <c r="J531" s="273"/>
      <c r="K531" s="270"/>
      <c r="L531" s="270"/>
      <c r="M531" s="274"/>
      <c r="N531" s="275"/>
      <c r="O531" s="276"/>
      <c r="P531" s="276"/>
      <c r="Q531" s="276"/>
      <c r="R531" s="276"/>
      <c r="S531" s="276"/>
      <c r="T531" s="276"/>
      <c r="U531" s="276"/>
      <c r="V531" s="276"/>
      <c r="W531" s="276"/>
      <c r="X531" s="277"/>
      <c r="Y531" s="14"/>
      <c r="Z531" s="14"/>
      <c r="AA531" s="14"/>
      <c r="AB531" s="14"/>
      <c r="AC531" s="14"/>
      <c r="AD531" s="14"/>
      <c r="AE531" s="14"/>
      <c r="AT531" s="278" t="s">
        <v>256</v>
      </c>
      <c r="AU531" s="278" t="s">
        <v>87</v>
      </c>
      <c r="AV531" s="14" t="s">
        <v>85</v>
      </c>
      <c r="AW531" s="14" t="s">
        <v>5</v>
      </c>
      <c r="AX531" s="14" t="s">
        <v>77</v>
      </c>
      <c r="AY531" s="278" t="s">
        <v>138</v>
      </c>
    </row>
    <row r="532" spans="1:51" s="14" customFormat="1" ht="12">
      <c r="A532" s="14"/>
      <c r="B532" s="269"/>
      <c r="C532" s="270"/>
      <c r="D532" s="236" t="s">
        <v>256</v>
      </c>
      <c r="E532" s="271" t="s">
        <v>1</v>
      </c>
      <c r="F532" s="272" t="s">
        <v>1076</v>
      </c>
      <c r="G532" s="270"/>
      <c r="H532" s="271" t="s">
        <v>1</v>
      </c>
      <c r="I532" s="273"/>
      <c r="J532" s="273"/>
      <c r="K532" s="270"/>
      <c r="L532" s="270"/>
      <c r="M532" s="274"/>
      <c r="N532" s="275"/>
      <c r="O532" s="276"/>
      <c r="P532" s="276"/>
      <c r="Q532" s="276"/>
      <c r="R532" s="276"/>
      <c r="S532" s="276"/>
      <c r="T532" s="276"/>
      <c r="U532" s="276"/>
      <c r="V532" s="276"/>
      <c r="W532" s="276"/>
      <c r="X532" s="277"/>
      <c r="Y532" s="14"/>
      <c r="Z532" s="14"/>
      <c r="AA532" s="14"/>
      <c r="AB532" s="14"/>
      <c r="AC532" s="14"/>
      <c r="AD532" s="14"/>
      <c r="AE532" s="14"/>
      <c r="AT532" s="278" t="s">
        <v>256</v>
      </c>
      <c r="AU532" s="278" t="s">
        <v>87</v>
      </c>
      <c r="AV532" s="14" t="s">
        <v>85</v>
      </c>
      <c r="AW532" s="14" t="s">
        <v>5</v>
      </c>
      <c r="AX532" s="14" t="s">
        <v>77</v>
      </c>
      <c r="AY532" s="278" t="s">
        <v>138</v>
      </c>
    </row>
    <row r="533" spans="1:51" s="14" customFormat="1" ht="12">
      <c r="A533" s="14"/>
      <c r="B533" s="269"/>
      <c r="C533" s="270"/>
      <c r="D533" s="236" t="s">
        <v>256</v>
      </c>
      <c r="E533" s="271" t="s">
        <v>1</v>
      </c>
      <c r="F533" s="272" t="s">
        <v>1077</v>
      </c>
      <c r="G533" s="270"/>
      <c r="H533" s="271" t="s">
        <v>1</v>
      </c>
      <c r="I533" s="273"/>
      <c r="J533" s="273"/>
      <c r="K533" s="270"/>
      <c r="L533" s="270"/>
      <c r="M533" s="274"/>
      <c r="N533" s="275"/>
      <c r="O533" s="276"/>
      <c r="P533" s="276"/>
      <c r="Q533" s="276"/>
      <c r="R533" s="276"/>
      <c r="S533" s="276"/>
      <c r="T533" s="276"/>
      <c r="U533" s="276"/>
      <c r="V533" s="276"/>
      <c r="W533" s="276"/>
      <c r="X533" s="277"/>
      <c r="Y533" s="14"/>
      <c r="Z533" s="14"/>
      <c r="AA533" s="14"/>
      <c r="AB533" s="14"/>
      <c r="AC533" s="14"/>
      <c r="AD533" s="14"/>
      <c r="AE533" s="14"/>
      <c r="AT533" s="278" t="s">
        <v>256</v>
      </c>
      <c r="AU533" s="278" t="s">
        <v>87</v>
      </c>
      <c r="AV533" s="14" t="s">
        <v>85</v>
      </c>
      <c r="AW533" s="14" t="s">
        <v>5</v>
      </c>
      <c r="AX533" s="14" t="s">
        <v>77</v>
      </c>
      <c r="AY533" s="278" t="s">
        <v>138</v>
      </c>
    </row>
    <row r="534" spans="1:51" s="14" customFormat="1" ht="12">
      <c r="A534" s="14"/>
      <c r="B534" s="269"/>
      <c r="C534" s="270"/>
      <c r="D534" s="236" t="s">
        <v>256</v>
      </c>
      <c r="E534" s="271" t="s">
        <v>1</v>
      </c>
      <c r="F534" s="272" t="s">
        <v>1078</v>
      </c>
      <c r="G534" s="270"/>
      <c r="H534" s="271" t="s">
        <v>1</v>
      </c>
      <c r="I534" s="273"/>
      <c r="J534" s="273"/>
      <c r="K534" s="270"/>
      <c r="L534" s="270"/>
      <c r="M534" s="274"/>
      <c r="N534" s="275"/>
      <c r="O534" s="276"/>
      <c r="P534" s="276"/>
      <c r="Q534" s="276"/>
      <c r="R534" s="276"/>
      <c r="S534" s="276"/>
      <c r="T534" s="276"/>
      <c r="U534" s="276"/>
      <c r="V534" s="276"/>
      <c r="W534" s="276"/>
      <c r="X534" s="277"/>
      <c r="Y534" s="14"/>
      <c r="Z534" s="14"/>
      <c r="AA534" s="14"/>
      <c r="AB534" s="14"/>
      <c r="AC534" s="14"/>
      <c r="AD534" s="14"/>
      <c r="AE534" s="14"/>
      <c r="AT534" s="278" t="s">
        <v>256</v>
      </c>
      <c r="AU534" s="278" t="s">
        <v>87</v>
      </c>
      <c r="AV534" s="14" t="s">
        <v>85</v>
      </c>
      <c r="AW534" s="14" t="s">
        <v>5</v>
      </c>
      <c r="AX534" s="14" t="s">
        <v>77</v>
      </c>
      <c r="AY534" s="278" t="s">
        <v>138</v>
      </c>
    </row>
    <row r="535" spans="1:51" s="14" customFormat="1" ht="12">
      <c r="A535" s="14"/>
      <c r="B535" s="269"/>
      <c r="C535" s="270"/>
      <c r="D535" s="236" t="s">
        <v>256</v>
      </c>
      <c r="E535" s="271" t="s">
        <v>1</v>
      </c>
      <c r="F535" s="272" t="s">
        <v>1079</v>
      </c>
      <c r="G535" s="270"/>
      <c r="H535" s="271" t="s">
        <v>1</v>
      </c>
      <c r="I535" s="273"/>
      <c r="J535" s="273"/>
      <c r="K535" s="270"/>
      <c r="L535" s="270"/>
      <c r="M535" s="274"/>
      <c r="N535" s="275"/>
      <c r="O535" s="276"/>
      <c r="P535" s="276"/>
      <c r="Q535" s="276"/>
      <c r="R535" s="276"/>
      <c r="S535" s="276"/>
      <c r="T535" s="276"/>
      <c r="U535" s="276"/>
      <c r="V535" s="276"/>
      <c r="W535" s="276"/>
      <c r="X535" s="277"/>
      <c r="Y535" s="14"/>
      <c r="Z535" s="14"/>
      <c r="AA535" s="14"/>
      <c r="AB535" s="14"/>
      <c r="AC535" s="14"/>
      <c r="AD535" s="14"/>
      <c r="AE535" s="14"/>
      <c r="AT535" s="278" t="s">
        <v>256</v>
      </c>
      <c r="AU535" s="278" t="s">
        <v>87</v>
      </c>
      <c r="AV535" s="14" t="s">
        <v>85</v>
      </c>
      <c r="AW535" s="14" t="s">
        <v>5</v>
      </c>
      <c r="AX535" s="14" t="s">
        <v>77</v>
      </c>
      <c r="AY535" s="278" t="s">
        <v>138</v>
      </c>
    </row>
    <row r="536" spans="1:51" s="13" customFormat="1" ht="12">
      <c r="A536" s="13"/>
      <c r="B536" s="244"/>
      <c r="C536" s="245"/>
      <c r="D536" s="236" t="s">
        <v>256</v>
      </c>
      <c r="E536" s="246" t="s">
        <v>1</v>
      </c>
      <c r="F536" s="247" t="s">
        <v>220</v>
      </c>
      <c r="G536" s="245"/>
      <c r="H536" s="248">
        <v>12</v>
      </c>
      <c r="I536" s="249"/>
      <c r="J536" s="249"/>
      <c r="K536" s="245"/>
      <c r="L536" s="245"/>
      <c r="M536" s="250"/>
      <c r="N536" s="251"/>
      <c r="O536" s="252"/>
      <c r="P536" s="252"/>
      <c r="Q536" s="252"/>
      <c r="R536" s="252"/>
      <c r="S536" s="252"/>
      <c r="T536" s="252"/>
      <c r="U536" s="252"/>
      <c r="V536" s="252"/>
      <c r="W536" s="252"/>
      <c r="X536" s="253"/>
      <c r="Y536" s="13"/>
      <c r="Z536" s="13"/>
      <c r="AA536" s="13"/>
      <c r="AB536" s="13"/>
      <c r="AC536" s="13"/>
      <c r="AD536" s="13"/>
      <c r="AE536" s="13"/>
      <c r="AT536" s="254" t="s">
        <v>256</v>
      </c>
      <c r="AU536" s="254" t="s">
        <v>87</v>
      </c>
      <c r="AV536" s="13" t="s">
        <v>87</v>
      </c>
      <c r="AW536" s="13" t="s">
        <v>5</v>
      </c>
      <c r="AX536" s="13" t="s">
        <v>77</v>
      </c>
      <c r="AY536" s="254" t="s">
        <v>138</v>
      </c>
    </row>
    <row r="537" spans="1:51" s="14" customFormat="1" ht="12">
      <c r="A537" s="14"/>
      <c r="B537" s="269"/>
      <c r="C537" s="270"/>
      <c r="D537" s="236" t="s">
        <v>256</v>
      </c>
      <c r="E537" s="271" t="s">
        <v>1</v>
      </c>
      <c r="F537" s="272" t="s">
        <v>1080</v>
      </c>
      <c r="G537" s="270"/>
      <c r="H537" s="271" t="s">
        <v>1</v>
      </c>
      <c r="I537" s="273"/>
      <c r="J537" s="273"/>
      <c r="K537" s="270"/>
      <c r="L537" s="270"/>
      <c r="M537" s="274"/>
      <c r="N537" s="275"/>
      <c r="O537" s="276"/>
      <c r="P537" s="276"/>
      <c r="Q537" s="276"/>
      <c r="R537" s="276"/>
      <c r="S537" s="276"/>
      <c r="T537" s="276"/>
      <c r="U537" s="276"/>
      <c r="V537" s="276"/>
      <c r="W537" s="276"/>
      <c r="X537" s="277"/>
      <c r="Y537" s="14"/>
      <c r="Z537" s="14"/>
      <c r="AA537" s="14"/>
      <c r="AB537" s="14"/>
      <c r="AC537" s="14"/>
      <c r="AD537" s="14"/>
      <c r="AE537" s="14"/>
      <c r="AT537" s="278" t="s">
        <v>256</v>
      </c>
      <c r="AU537" s="278" t="s">
        <v>87</v>
      </c>
      <c r="AV537" s="14" t="s">
        <v>85</v>
      </c>
      <c r="AW537" s="14" t="s">
        <v>5</v>
      </c>
      <c r="AX537" s="14" t="s">
        <v>77</v>
      </c>
      <c r="AY537" s="278" t="s">
        <v>138</v>
      </c>
    </row>
    <row r="538" spans="1:51" s="13" customFormat="1" ht="12">
      <c r="A538" s="13"/>
      <c r="B538" s="244"/>
      <c r="C538" s="245"/>
      <c r="D538" s="236" t="s">
        <v>256</v>
      </c>
      <c r="E538" s="246" t="s">
        <v>1</v>
      </c>
      <c r="F538" s="247" t="s">
        <v>236</v>
      </c>
      <c r="G538" s="245"/>
      <c r="H538" s="248">
        <v>14</v>
      </c>
      <c r="I538" s="249"/>
      <c r="J538" s="249"/>
      <c r="K538" s="245"/>
      <c r="L538" s="245"/>
      <c r="M538" s="250"/>
      <c r="N538" s="251"/>
      <c r="O538" s="252"/>
      <c r="P538" s="252"/>
      <c r="Q538" s="252"/>
      <c r="R538" s="252"/>
      <c r="S538" s="252"/>
      <c r="T538" s="252"/>
      <c r="U538" s="252"/>
      <c r="V538" s="252"/>
      <c r="W538" s="252"/>
      <c r="X538" s="253"/>
      <c r="Y538" s="13"/>
      <c r="Z538" s="13"/>
      <c r="AA538" s="13"/>
      <c r="AB538" s="13"/>
      <c r="AC538" s="13"/>
      <c r="AD538" s="13"/>
      <c r="AE538" s="13"/>
      <c r="AT538" s="254" t="s">
        <v>256</v>
      </c>
      <c r="AU538" s="254" t="s">
        <v>87</v>
      </c>
      <c r="AV538" s="13" t="s">
        <v>87</v>
      </c>
      <c r="AW538" s="13" t="s">
        <v>5</v>
      </c>
      <c r="AX538" s="13" t="s">
        <v>77</v>
      </c>
      <c r="AY538" s="254" t="s">
        <v>138</v>
      </c>
    </row>
    <row r="539" spans="1:51" s="15" customFormat="1" ht="12">
      <c r="A539" s="15"/>
      <c r="B539" s="279"/>
      <c r="C539" s="280"/>
      <c r="D539" s="236" t="s">
        <v>256</v>
      </c>
      <c r="E539" s="281" t="s">
        <v>1</v>
      </c>
      <c r="F539" s="282" t="s">
        <v>781</v>
      </c>
      <c r="G539" s="280"/>
      <c r="H539" s="283">
        <v>26</v>
      </c>
      <c r="I539" s="284"/>
      <c r="J539" s="284"/>
      <c r="K539" s="280"/>
      <c r="L539" s="280"/>
      <c r="M539" s="285"/>
      <c r="N539" s="286"/>
      <c r="O539" s="287"/>
      <c r="P539" s="287"/>
      <c r="Q539" s="287"/>
      <c r="R539" s="287"/>
      <c r="S539" s="287"/>
      <c r="T539" s="287"/>
      <c r="U539" s="287"/>
      <c r="V539" s="287"/>
      <c r="W539" s="287"/>
      <c r="X539" s="288"/>
      <c r="Y539" s="15"/>
      <c r="Z539" s="15"/>
      <c r="AA539" s="15"/>
      <c r="AB539" s="15"/>
      <c r="AC539" s="15"/>
      <c r="AD539" s="15"/>
      <c r="AE539" s="15"/>
      <c r="AT539" s="289" t="s">
        <v>256</v>
      </c>
      <c r="AU539" s="289" t="s">
        <v>87</v>
      </c>
      <c r="AV539" s="15" t="s">
        <v>145</v>
      </c>
      <c r="AW539" s="15" t="s">
        <v>5</v>
      </c>
      <c r="AX539" s="15" t="s">
        <v>85</v>
      </c>
      <c r="AY539" s="289" t="s">
        <v>138</v>
      </c>
    </row>
    <row r="540" spans="1:65" s="2" customFormat="1" ht="12">
      <c r="A540" s="39"/>
      <c r="B540" s="40"/>
      <c r="C540" s="222" t="s">
        <v>406</v>
      </c>
      <c r="D540" s="222" t="s">
        <v>140</v>
      </c>
      <c r="E540" s="223" t="s">
        <v>1096</v>
      </c>
      <c r="F540" s="224" t="s">
        <v>1097</v>
      </c>
      <c r="G540" s="225" t="s">
        <v>368</v>
      </c>
      <c r="H540" s="226">
        <v>130</v>
      </c>
      <c r="I540" s="227"/>
      <c r="J540" s="227"/>
      <c r="K540" s="228">
        <f>ROUND(P540*H540,2)</f>
        <v>0</v>
      </c>
      <c r="L540" s="224" t="s">
        <v>144</v>
      </c>
      <c r="M540" s="45"/>
      <c r="N540" s="229" t="s">
        <v>1</v>
      </c>
      <c r="O540" s="230" t="s">
        <v>40</v>
      </c>
      <c r="P540" s="231">
        <f>I540+J540</f>
        <v>0</v>
      </c>
      <c r="Q540" s="231">
        <f>ROUND(I540*H540,2)</f>
        <v>0</v>
      </c>
      <c r="R540" s="231">
        <f>ROUND(J540*H540,2)</f>
        <v>0</v>
      </c>
      <c r="S540" s="92"/>
      <c r="T540" s="232">
        <f>S540*H540</f>
        <v>0</v>
      </c>
      <c r="U540" s="232">
        <v>0.00017</v>
      </c>
      <c r="V540" s="232">
        <f>U540*H540</f>
        <v>0.0221</v>
      </c>
      <c r="W540" s="232">
        <v>0</v>
      </c>
      <c r="X540" s="233">
        <f>W540*H540</f>
        <v>0</v>
      </c>
      <c r="Y540" s="39"/>
      <c r="Z540" s="39"/>
      <c r="AA540" s="39"/>
      <c r="AB540" s="39"/>
      <c r="AC540" s="39"/>
      <c r="AD540" s="39"/>
      <c r="AE540" s="39"/>
      <c r="AR540" s="234" t="s">
        <v>145</v>
      </c>
      <c r="AT540" s="234" t="s">
        <v>140</v>
      </c>
      <c r="AU540" s="234" t="s">
        <v>87</v>
      </c>
      <c r="AY540" s="18" t="s">
        <v>138</v>
      </c>
      <c r="BE540" s="235">
        <f>IF(O540="základní",K540,0)</f>
        <v>0</v>
      </c>
      <c r="BF540" s="235">
        <f>IF(O540="snížená",K540,0)</f>
        <v>0</v>
      </c>
      <c r="BG540" s="235">
        <f>IF(O540="zákl. přenesená",K540,0)</f>
        <v>0</v>
      </c>
      <c r="BH540" s="235">
        <f>IF(O540="sníž. přenesená",K540,0)</f>
        <v>0</v>
      </c>
      <c r="BI540" s="235">
        <f>IF(O540="nulová",K540,0)</f>
        <v>0</v>
      </c>
      <c r="BJ540" s="18" t="s">
        <v>85</v>
      </c>
      <c r="BK540" s="235">
        <f>ROUND(P540*H540,2)</f>
        <v>0</v>
      </c>
      <c r="BL540" s="18" t="s">
        <v>145</v>
      </c>
      <c r="BM540" s="234" t="s">
        <v>1098</v>
      </c>
    </row>
    <row r="541" spans="1:47" s="2" customFormat="1" ht="12">
      <c r="A541" s="39"/>
      <c r="B541" s="40"/>
      <c r="C541" s="41"/>
      <c r="D541" s="236" t="s">
        <v>147</v>
      </c>
      <c r="E541" s="41"/>
      <c r="F541" s="237" t="s">
        <v>1099</v>
      </c>
      <c r="G541" s="41"/>
      <c r="H541" s="41"/>
      <c r="I541" s="238"/>
      <c r="J541" s="238"/>
      <c r="K541" s="41"/>
      <c r="L541" s="41"/>
      <c r="M541" s="45"/>
      <c r="N541" s="239"/>
      <c r="O541" s="240"/>
      <c r="P541" s="92"/>
      <c r="Q541" s="92"/>
      <c r="R541" s="92"/>
      <c r="S541" s="92"/>
      <c r="T541" s="92"/>
      <c r="U541" s="92"/>
      <c r="V541" s="92"/>
      <c r="W541" s="92"/>
      <c r="X541" s="93"/>
      <c r="Y541" s="39"/>
      <c r="Z541" s="39"/>
      <c r="AA541" s="39"/>
      <c r="AB541" s="39"/>
      <c r="AC541" s="39"/>
      <c r="AD541" s="39"/>
      <c r="AE541" s="39"/>
      <c r="AT541" s="18" t="s">
        <v>147</v>
      </c>
      <c r="AU541" s="18" t="s">
        <v>87</v>
      </c>
    </row>
    <row r="542" spans="1:47" s="2" customFormat="1" ht="12">
      <c r="A542" s="39"/>
      <c r="B542" s="40"/>
      <c r="C542" s="41"/>
      <c r="D542" s="241" t="s">
        <v>149</v>
      </c>
      <c r="E542" s="41"/>
      <c r="F542" s="242" t="s">
        <v>1100</v>
      </c>
      <c r="G542" s="41"/>
      <c r="H542" s="41"/>
      <c r="I542" s="238"/>
      <c r="J542" s="238"/>
      <c r="K542" s="41"/>
      <c r="L542" s="41"/>
      <c r="M542" s="45"/>
      <c r="N542" s="239"/>
      <c r="O542" s="240"/>
      <c r="P542" s="92"/>
      <c r="Q542" s="92"/>
      <c r="R542" s="92"/>
      <c r="S542" s="92"/>
      <c r="T542" s="92"/>
      <c r="U542" s="92"/>
      <c r="V542" s="92"/>
      <c r="W542" s="92"/>
      <c r="X542" s="93"/>
      <c r="Y542" s="39"/>
      <c r="Z542" s="39"/>
      <c r="AA542" s="39"/>
      <c r="AB542" s="39"/>
      <c r="AC542" s="39"/>
      <c r="AD542" s="39"/>
      <c r="AE542" s="39"/>
      <c r="AT542" s="18" t="s">
        <v>149</v>
      </c>
      <c r="AU542" s="18" t="s">
        <v>87</v>
      </c>
    </row>
    <row r="543" spans="1:47" s="2" customFormat="1" ht="12">
      <c r="A543" s="39"/>
      <c r="B543" s="40"/>
      <c r="C543" s="41"/>
      <c r="D543" s="236" t="s">
        <v>151</v>
      </c>
      <c r="E543" s="41"/>
      <c r="F543" s="243" t="s">
        <v>1066</v>
      </c>
      <c r="G543" s="41"/>
      <c r="H543" s="41"/>
      <c r="I543" s="238"/>
      <c r="J543" s="238"/>
      <c r="K543" s="41"/>
      <c r="L543" s="41"/>
      <c r="M543" s="45"/>
      <c r="N543" s="239"/>
      <c r="O543" s="240"/>
      <c r="P543" s="92"/>
      <c r="Q543" s="92"/>
      <c r="R543" s="92"/>
      <c r="S543" s="92"/>
      <c r="T543" s="92"/>
      <c r="U543" s="92"/>
      <c r="V543" s="92"/>
      <c r="W543" s="92"/>
      <c r="X543" s="93"/>
      <c r="Y543" s="39"/>
      <c r="Z543" s="39"/>
      <c r="AA543" s="39"/>
      <c r="AB543" s="39"/>
      <c r="AC543" s="39"/>
      <c r="AD543" s="39"/>
      <c r="AE543" s="39"/>
      <c r="AT543" s="18" t="s">
        <v>151</v>
      </c>
      <c r="AU543" s="18" t="s">
        <v>87</v>
      </c>
    </row>
    <row r="544" spans="1:47" s="2" customFormat="1" ht="12">
      <c r="A544" s="39"/>
      <c r="B544" s="40"/>
      <c r="C544" s="41"/>
      <c r="D544" s="236" t="s">
        <v>153</v>
      </c>
      <c r="E544" s="41"/>
      <c r="F544" s="243" t="s">
        <v>1086</v>
      </c>
      <c r="G544" s="41"/>
      <c r="H544" s="41"/>
      <c r="I544" s="238"/>
      <c r="J544" s="238"/>
      <c r="K544" s="41"/>
      <c r="L544" s="41"/>
      <c r="M544" s="45"/>
      <c r="N544" s="239"/>
      <c r="O544" s="240"/>
      <c r="P544" s="92"/>
      <c r="Q544" s="92"/>
      <c r="R544" s="92"/>
      <c r="S544" s="92"/>
      <c r="T544" s="92"/>
      <c r="U544" s="92"/>
      <c r="V544" s="92"/>
      <c r="W544" s="92"/>
      <c r="X544" s="93"/>
      <c r="Y544" s="39"/>
      <c r="Z544" s="39"/>
      <c r="AA544" s="39"/>
      <c r="AB544" s="39"/>
      <c r="AC544" s="39"/>
      <c r="AD544" s="39"/>
      <c r="AE544" s="39"/>
      <c r="AT544" s="18" t="s">
        <v>153</v>
      </c>
      <c r="AU544" s="18" t="s">
        <v>87</v>
      </c>
    </row>
    <row r="545" spans="1:51" s="14" customFormat="1" ht="12">
      <c r="A545" s="14"/>
      <c r="B545" s="269"/>
      <c r="C545" s="270"/>
      <c r="D545" s="236" t="s">
        <v>256</v>
      </c>
      <c r="E545" s="271" t="s">
        <v>1</v>
      </c>
      <c r="F545" s="272" t="s">
        <v>1068</v>
      </c>
      <c r="G545" s="270"/>
      <c r="H545" s="271" t="s">
        <v>1</v>
      </c>
      <c r="I545" s="273"/>
      <c r="J545" s="273"/>
      <c r="K545" s="270"/>
      <c r="L545" s="270"/>
      <c r="M545" s="274"/>
      <c r="N545" s="275"/>
      <c r="O545" s="276"/>
      <c r="P545" s="276"/>
      <c r="Q545" s="276"/>
      <c r="R545" s="276"/>
      <c r="S545" s="276"/>
      <c r="T545" s="276"/>
      <c r="U545" s="276"/>
      <c r="V545" s="276"/>
      <c r="W545" s="276"/>
      <c r="X545" s="277"/>
      <c r="Y545" s="14"/>
      <c r="Z545" s="14"/>
      <c r="AA545" s="14"/>
      <c r="AB545" s="14"/>
      <c r="AC545" s="14"/>
      <c r="AD545" s="14"/>
      <c r="AE545" s="14"/>
      <c r="AT545" s="278" t="s">
        <v>256</v>
      </c>
      <c r="AU545" s="278" t="s">
        <v>87</v>
      </c>
      <c r="AV545" s="14" t="s">
        <v>85</v>
      </c>
      <c r="AW545" s="14" t="s">
        <v>5</v>
      </c>
      <c r="AX545" s="14" t="s">
        <v>77</v>
      </c>
      <c r="AY545" s="278" t="s">
        <v>138</v>
      </c>
    </row>
    <row r="546" spans="1:51" s="14" customFormat="1" ht="12">
      <c r="A546" s="14"/>
      <c r="B546" s="269"/>
      <c r="C546" s="270"/>
      <c r="D546" s="236" t="s">
        <v>256</v>
      </c>
      <c r="E546" s="271" t="s">
        <v>1</v>
      </c>
      <c r="F546" s="272" t="s">
        <v>1087</v>
      </c>
      <c r="G546" s="270"/>
      <c r="H546" s="271" t="s">
        <v>1</v>
      </c>
      <c r="I546" s="273"/>
      <c r="J546" s="273"/>
      <c r="K546" s="270"/>
      <c r="L546" s="270"/>
      <c r="M546" s="274"/>
      <c r="N546" s="275"/>
      <c r="O546" s="276"/>
      <c r="P546" s="276"/>
      <c r="Q546" s="276"/>
      <c r="R546" s="276"/>
      <c r="S546" s="276"/>
      <c r="T546" s="276"/>
      <c r="U546" s="276"/>
      <c r="V546" s="276"/>
      <c r="W546" s="276"/>
      <c r="X546" s="277"/>
      <c r="Y546" s="14"/>
      <c r="Z546" s="14"/>
      <c r="AA546" s="14"/>
      <c r="AB546" s="14"/>
      <c r="AC546" s="14"/>
      <c r="AD546" s="14"/>
      <c r="AE546" s="14"/>
      <c r="AT546" s="278" t="s">
        <v>256</v>
      </c>
      <c r="AU546" s="278" t="s">
        <v>87</v>
      </c>
      <c r="AV546" s="14" t="s">
        <v>85</v>
      </c>
      <c r="AW546" s="14" t="s">
        <v>5</v>
      </c>
      <c r="AX546" s="14" t="s">
        <v>77</v>
      </c>
      <c r="AY546" s="278" t="s">
        <v>138</v>
      </c>
    </row>
    <row r="547" spans="1:51" s="14" customFormat="1" ht="12">
      <c r="A547" s="14"/>
      <c r="B547" s="269"/>
      <c r="C547" s="270"/>
      <c r="D547" s="236" t="s">
        <v>256</v>
      </c>
      <c r="E547" s="271" t="s">
        <v>1</v>
      </c>
      <c r="F547" s="272" t="s">
        <v>1070</v>
      </c>
      <c r="G547" s="270"/>
      <c r="H547" s="271" t="s">
        <v>1</v>
      </c>
      <c r="I547" s="273"/>
      <c r="J547" s="273"/>
      <c r="K547" s="270"/>
      <c r="L547" s="270"/>
      <c r="M547" s="274"/>
      <c r="N547" s="275"/>
      <c r="O547" s="276"/>
      <c r="P547" s="276"/>
      <c r="Q547" s="276"/>
      <c r="R547" s="276"/>
      <c r="S547" s="276"/>
      <c r="T547" s="276"/>
      <c r="U547" s="276"/>
      <c r="V547" s="276"/>
      <c r="W547" s="276"/>
      <c r="X547" s="277"/>
      <c r="Y547" s="14"/>
      <c r="Z547" s="14"/>
      <c r="AA547" s="14"/>
      <c r="AB547" s="14"/>
      <c r="AC547" s="14"/>
      <c r="AD547" s="14"/>
      <c r="AE547" s="14"/>
      <c r="AT547" s="278" t="s">
        <v>256</v>
      </c>
      <c r="AU547" s="278" t="s">
        <v>87</v>
      </c>
      <c r="AV547" s="14" t="s">
        <v>85</v>
      </c>
      <c r="AW547" s="14" t="s">
        <v>5</v>
      </c>
      <c r="AX547" s="14" t="s">
        <v>77</v>
      </c>
      <c r="AY547" s="278" t="s">
        <v>138</v>
      </c>
    </row>
    <row r="548" spans="1:51" s="14" customFormat="1" ht="12">
      <c r="A548" s="14"/>
      <c r="B548" s="269"/>
      <c r="C548" s="270"/>
      <c r="D548" s="236" t="s">
        <v>256</v>
      </c>
      <c r="E548" s="271" t="s">
        <v>1</v>
      </c>
      <c r="F548" s="272" t="s">
        <v>1071</v>
      </c>
      <c r="G548" s="270"/>
      <c r="H548" s="271" t="s">
        <v>1</v>
      </c>
      <c r="I548" s="273"/>
      <c r="J548" s="273"/>
      <c r="K548" s="270"/>
      <c r="L548" s="270"/>
      <c r="M548" s="274"/>
      <c r="N548" s="275"/>
      <c r="O548" s="276"/>
      <c r="P548" s="276"/>
      <c r="Q548" s="276"/>
      <c r="R548" s="276"/>
      <c r="S548" s="276"/>
      <c r="T548" s="276"/>
      <c r="U548" s="276"/>
      <c r="V548" s="276"/>
      <c r="W548" s="276"/>
      <c r="X548" s="277"/>
      <c r="Y548" s="14"/>
      <c r="Z548" s="14"/>
      <c r="AA548" s="14"/>
      <c r="AB548" s="14"/>
      <c r="AC548" s="14"/>
      <c r="AD548" s="14"/>
      <c r="AE548" s="14"/>
      <c r="AT548" s="278" t="s">
        <v>256</v>
      </c>
      <c r="AU548" s="278" t="s">
        <v>87</v>
      </c>
      <c r="AV548" s="14" t="s">
        <v>85</v>
      </c>
      <c r="AW548" s="14" t="s">
        <v>5</v>
      </c>
      <c r="AX548" s="14" t="s">
        <v>77</v>
      </c>
      <c r="AY548" s="278" t="s">
        <v>138</v>
      </c>
    </row>
    <row r="549" spans="1:51" s="14" customFormat="1" ht="12">
      <c r="A549" s="14"/>
      <c r="B549" s="269"/>
      <c r="C549" s="270"/>
      <c r="D549" s="236" t="s">
        <v>256</v>
      </c>
      <c r="E549" s="271" t="s">
        <v>1</v>
      </c>
      <c r="F549" s="272" t="s">
        <v>1088</v>
      </c>
      <c r="G549" s="270"/>
      <c r="H549" s="271" t="s">
        <v>1</v>
      </c>
      <c r="I549" s="273"/>
      <c r="J549" s="273"/>
      <c r="K549" s="270"/>
      <c r="L549" s="270"/>
      <c r="M549" s="274"/>
      <c r="N549" s="275"/>
      <c r="O549" s="276"/>
      <c r="P549" s="276"/>
      <c r="Q549" s="276"/>
      <c r="R549" s="276"/>
      <c r="S549" s="276"/>
      <c r="T549" s="276"/>
      <c r="U549" s="276"/>
      <c r="V549" s="276"/>
      <c r="W549" s="276"/>
      <c r="X549" s="277"/>
      <c r="Y549" s="14"/>
      <c r="Z549" s="14"/>
      <c r="AA549" s="14"/>
      <c r="AB549" s="14"/>
      <c r="AC549" s="14"/>
      <c r="AD549" s="14"/>
      <c r="AE549" s="14"/>
      <c r="AT549" s="278" t="s">
        <v>256</v>
      </c>
      <c r="AU549" s="278" t="s">
        <v>87</v>
      </c>
      <c r="AV549" s="14" t="s">
        <v>85</v>
      </c>
      <c r="AW549" s="14" t="s">
        <v>5</v>
      </c>
      <c r="AX549" s="14" t="s">
        <v>77</v>
      </c>
      <c r="AY549" s="278" t="s">
        <v>138</v>
      </c>
    </row>
    <row r="550" spans="1:51" s="14" customFormat="1" ht="12">
      <c r="A550" s="14"/>
      <c r="B550" s="269"/>
      <c r="C550" s="270"/>
      <c r="D550" s="236" t="s">
        <v>256</v>
      </c>
      <c r="E550" s="271" t="s">
        <v>1</v>
      </c>
      <c r="F550" s="272" t="s">
        <v>1073</v>
      </c>
      <c r="G550" s="270"/>
      <c r="H550" s="271" t="s">
        <v>1</v>
      </c>
      <c r="I550" s="273"/>
      <c r="J550" s="273"/>
      <c r="K550" s="270"/>
      <c r="L550" s="270"/>
      <c r="M550" s="274"/>
      <c r="N550" s="275"/>
      <c r="O550" s="276"/>
      <c r="P550" s="276"/>
      <c r="Q550" s="276"/>
      <c r="R550" s="276"/>
      <c r="S550" s="276"/>
      <c r="T550" s="276"/>
      <c r="U550" s="276"/>
      <c r="V550" s="276"/>
      <c r="W550" s="276"/>
      <c r="X550" s="277"/>
      <c r="Y550" s="14"/>
      <c r="Z550" s="14"/>
      <c r="AA550" s="14"/>
      <c r="AB550" s="14"/>
      <c r="AC550" s="14"/>
      <c r="AD550" s="14"/>
      <c r="AE550" s="14"/>
      <c r="AT550" s="278" t="s">
        <v>256</v>
      </c>
      <c r="AU550" s="278" t="s">
        <v>87</v>
      </c>
      <c r="AV550" s="14" t="s">
        <v>85</v>
      </c>
      <c r="AW550" s="14" t="s">
        <v>5</v>
      </c>
      <c r="AX550" s="14" t="s">
        <v>77</v>
      </c>
      <c r="AY550" s="278" t="s">
        <v>138</v>
      </c>
    </row>
    <row r="551" spans="1:51" s="14" customFormat="1" ht="12">
      <c r="A551" s="14"/>
      <c r="B551" s="269"/>
      <c r="C551" s="270"/>
      <c r="D551" s="236" t="s">
        <v>256</v>
      </c>
      <c r="E551" s="271" t="s">
        <v>1</v>
      </c>
      <c r="F551" s="272" t="s">
        <v>1089</v>
      </c>
      <c r="G551" s="270"/>
      <c r="H551" s="271" t="s">
        <v>1</v>
      </c>
      <c r="I551" s="273"/>
      <c r="J551" s="273"/>
      <c r="K551" s="270"/>
      <c r="L551" s="270"/>
      <c r="M551" s="274"/>
      <c r="N551" s="275"/>
      <c r="O551" s="276"/>
      <c r="P551" s="276"/>
      <c r="Q551" s="276"/>
      <c r="R551" s="276"/>
      <c r="S551" s="276"/>
      <c r="T551" s="276"/>
      <c r="U551" s="276"/>
      <c r="V551" s="276"/>
      <c r="W551" s="276"/>
      <c r="X551" s="277"/>
      <c r="Y551" s="14"/>
      <c r="Z551" s="14"/>
      <c r="AA551" s="14"/>
      <c r="AB551" s="14"/>
      <c r="AC551" s="14"/>
      <c r="AD551" s="14"/>
      <c r="AE551" s="14"/>
      <c r="AT551" s="278" t="s">
        <v>256</v>
      </c>
      <c r="AU551" s="278" t="s">
        <v>87</v>
      </c>
      <c r="AV551" s="14" t="s">
        <v>85</v>
      </c>
      <c r="AW551" s="14" t="s">
        <v>5</v>
      </c>
      <c r="AX551" s="14" t="s">
        <v>77</v>
      </c>
      <c r="AY551" s="278" t="s">
        <v>138</v>
      </c>
    </row>
    <row r="552" spans="1:51" s="13" customFormat="1" ht="12">
      <c r="A552" s="13"/>
      <c r="B552" s="244"/>
      <c r="C552" s="245"/>
      <c r="D552" s="236" t="s">
        <v>256</v>
      </c>
      <c r="E552" s="246" t="s">
        <v>1</v>
      </c>
      <c r="F552" s="247" t="s">
        <v>1090</v>
      </c>
      <c r="G552" s="245"/>
      <c r="H552" s="248">
        <v>130</v>
      </c>
      <c r="I552" s="249"/>
      <c r="J552" s="249"/>
      <c r="K552" s="245"/>
      <c r="L552" s="245"/>
      <c r="M552" s="250"/>
      <c r="N552" s="251"/>
      <c r="O552" s="252"/>
      <c r="P552" s="252"/>
      <c r="Q552" s="252"/>
      <c r="R552" s="252"/>
      <c r="S552" s="252"/>
      <c r="T552" s="252"/>
      <c r="U552" s="252"/>
      <c r="V552" s="252"/>
      <c r="W552" s="252"/>
      <c r="X552" s="253"/>
      <c r="Y552" s="13"/>
      <c r="Z552" s="13"/>
      <c r="AA552" s="13"/>
      <c r="AB552" s="13"/>
      <c r="AC552" s="13"/>
      <c r="AD552" s="13"/>
      <c r="AE552" s="13"/>
      <c r="AT552" s="254" t="s">
        <v>256</v>
      </c>
      <c r="AU552" s="254" t="s">
        <v>87</v>
      </c>
      <c r="AV552" s="13" t="s">
        <v>87</v>
      </c>
      <c r="AW552" s="13" t="s">
        <v>5</v>
      </c>
      <c r="AX552" s="13" t="s">
        <v>77</v>
      </c>
      <c r="AY552" s="254" t="s">
        <v>138</v>
      </c>
    </row>
    <row r="553" spans="1:51" s="15" customFormat="1" ht="12">
      <c r="A553" s="15"/>
      <c r="B553" s="279"/>
      <c r="C553" s="280"/>
      <c r="D553" s="236" t="s">
        <v>256</v>
      </c>
      <c r="E553" s="281" t="s">
        <v>1</v>
      </c>
      <c r="F553" s="282" t="s">
        <v>781</v>
      </c>
      <c r="G553" s="280"/>
      <c r="H553" s="283">
        <v>130</v>
      </c>
      <c r="I553" s="284"/>
      <c r="J553" s="284"/>
      <c r="K553" s="280"/>
      <c r="L553" s="280"/>
      <c r="M553" s="285"/>
      <c r="N553" s="286"/>
      <c r="O553" s="287"/>
      <c r="P553" s="287"/>
      <c r="Q553" s="287"/>
      <c r="R553" s="287"/>
      <c r="S553" s="287"/>
      <c r="T553" s="287"/>
      <c r="U553" s="287"/>
      <c r="V553" s="287"/>
      <c r="W553" s="287"/>
      <c r="X553" s="288"/>
      <c r="Y553" s="15"/>
      <c r="Z553" s="15"/>
      <c r="AA553" s="15"/>
      <c r="AB553" s="15"/>
      <c r="AC553" s="15"/>
      <c r="AD553" s="15"/>
      <c r="AE553" s="15"/>
      <c r="AT553" s="289" t="s">
        <v>256</v>
      </c>
      <c r="AU553" s="289" t="s">
        <v>87</v>
      </c>
      <c r="AV553" s="15" t="s">
        <v>145</v>
      </c>
      <c r="AW553" s="15" t="s">
        <v>5</v>
      </c>
      <c r="AX553" s="15" t="s">
        <v>85</v>
      </c>
      <c r="AY553" s="289" t="s">
        <v>138</v>
      </c>
    </row>
    <row r="554" spans="1:63" s="12" customFormat="1" ht="20.85" customHeight="1">
      <c r="A554" s="12"/>
      <c r="B554" s="205"/>
      <c r="C554" s="206"/>
      <c r="D554" s="207" t="s">
        <v>76</v>
      </c>
      <c r="E554" s="220" t="s">
        <v>690</v>
      </c>
      <c r="F554" s="220" t="s">
        <v>691</v>
      </c>
      <c r="G554" s="206"/>
      <c r="H554" s="206"/>
      <c r="I554" s="209"/>
      <c r="J554" s="209"/>
      <c r="K554" s="221">
        <f>BK554</f>
        <v>0</v>
      </c>
      <c r="L554" s="206"/>
      <c r="M554" s="211"/>
      <c r="N554" s="212"/>
      <c r="O554" s="213"/>
      <c r="P554" s="213"/>
      <c r="Q554" s="214">
        <f>SUM(Q555:Q560)</f>
        <v>0</v>
      </c>
      <c r="R554" s="214">
        <f>SUM(R555:R560)</f>
        <v>0</v>
      </c>
      <c r="S554" s="213"/>
      <c r="T554" s="215">
        <f>SUM(T555:T560)</f>
        <v>0</v>
      </c>
      <c r="U554" s="213"/>
      <c r="V554" s="215">
        <f>SUM(V555:V560)</f>
        <v>0</v>
      </c>
      <c r="W554" s="213"/>
      <c r="X554" s="216">
        <f>SUM(X555:X560)</f>
        <v>0</v>
      </c>
      <c r="Y554" s="12"/>
      <c r="Z554" s="12"/>
      <c r="AA554" s="12"/>
      <c r="AB554" s="12"/>
      <c r="AC554" s="12"/>
      <c r="AD554" s="12"/>
      <c r="AE554" s="12"/>
      <c r="AR554" s="217" t="s">
        <v>85</v>
      </c>
      <c r="AT554" s="218" t="s">
        <v>76</v>
      </c>
      <c r="AU554" s="218" t="s">
        <v>87</v>
      </c>
      <c r="AY554" s="217" t="s">
        <v>138</v>
      </c>
      <c r="BK554" s="219">
        <f>SUM(BK555:BK560)</f>
        <v>0</v>
      </c>
    </row>
    <row r="555" spans="1:65" s="2" customFormat="1" ht="12">
      <c r="A555" s="39"/>
      <c r="B555" s="40"/>
      <c r="C555" s="222" t="s">
        <v>409</v>
      </c>
      <c r="D555" s="222" t="s">
        <v>140</v>
      </c>
      <c r="E555" s="223" t="s">
        <v>1101</v>
      </c>
      <c r="F555" s="224" t="s">
        <v>1102</v>
      </c>
      <c r="G555" s="225" t="s">
        <v>276</v>
      </c>
      <c r="H555" s="226">
        <v>107.62</v>
      </c>
      <c r="I555" s="227"/>
      <c r="J555" s="227"/>
      <c r="K555" s="228">
        <f>ROUND(P555*H555,2)</f>
        <v>0</v>
      </c>
      <c r="L555" s="224" t="s">
        <v>144</v>
      </c>
      <c r="M555" s="45"/>
      <c r="N555" s="229" t="s">
        <v>1</v>
      </c>
      <c r="O555" s="230" t="s">
        <v>40</v>
      </c>
      <c r="P555" s="231">
        <f>I555+J555</f>
        <v>0</v>
      </c>
      <c r="Q555" s="231">
        <f>ROUND(I555*H555,2)</f>
        <v>0</v>
      </c>
      <c r="R555" s="231">
        <f>ROUND(J555*H555,2)</f>
        <v>0</v>
      </c>
      <c r="S555" s="92"/>
      <c r="T555" s="232">
        <f>S555*H555</f>
        <v>0</v>
      </c>
      <c r="U555" s="232">
        <v>0</v>
      </c>
      <c r="V555" s="232">
        <f>U555*H555</f>
        <v>0</v>
      </c>
      <c r="W555" s="232">
        <v>0</v>
      </c>
      <c r="X555" s="233">
        <f>W555*H555</f>
        <v>0</v>
      </c>
      <c r="Y555" s="39"/>
      <c r="Z555" s="39"/>
      <c r="AA555" s="39"/>
      <c r="AB555" s="39"/>
      <c r="AC555" s="39"/>
      <c r="AD555" s="39"/>
      <c r="AE555" s="39"/>
      <c r="AR555" s="234" t="s">
        <v>145</v>
      </c>
      <c r="AT555" s="234" t="s">
        <v>140</v>
      </c>
      <c r="AU555" s="234" t="s">
        <v>162</v>
      </c>
      <c r="AY555" s="18" t="s">
        <v>138</v>
      </c>
      <c r="BE555" s="235">
        <f>IF(O555="základní",K555,0)</f>
        <v>0</v>
      </c>
      <c r="BF555" s="235">
        <f>IF(O555="snížená",K555,0)</f>
        <v>0</v>
      </c>
      <c r="BG555" s="235">
        <f>IF(O555="zákl. přenesená",K555,0)</f>
        <v>0</v>
      </c>
      <c r="BH555" s="235">
        <f>IF(O555="sníž. přenesená",K555,0)</f>
        <v>0</v>
      </c>
      <c r="BI555" s="235">
        <f>IF(O555="nulová",K555,0)</f>
        <v>0</v>
      </c>
      <c r="BJ555" s="18" t="s">
        <v>85</v>
      </c>
      <c r="BK555" s="235">
        <f>ROUND(P555*H555,2)</f>
        <v>0</v>
      </c>
      <c r="BL555" s="18" t="s">
        <v>145</v>
      </c>
      <c r="BM555" s="234" t="s">
        <v>1103</v>
      </c>
    </row>
    <row r="556" spans="1:47" s="2" customFormat="1" ht="12">
      <c r="A556" s="39"/>
      <c r="B556" s="40"/>
      <c r="C556" s="41"/>
      <c r="D556" s="236" t="s">
        <v>147</v>
      </c>
      <c r="E556" s="41"/>
      <c r="F556" s="237" t="s">
        <v>1104</v>
      </c>
      <c r="G556" s="41"/>
      <c r="H556" s="41"/>
      <c r="I556" s="238"/>
      <c r="J556" s="238"/>
      <c r="K556" s="41"/>
      <c r="L556" s="41"/>
      <c r="M556" s="45"/>
      <c r="N556" s="239"/>
      <c r="O556" s="240"/>
      <c r="P556" s="92"/>
      <c r="Q556" s="92"/>
      <c r="R556" s="92"/>
      <c r="S556" s="92"/>
      <c r="T556" s="92"/>
      <c r="U556" s="92"/>
      <c r="V556" s="92"/>
      <c r="W556" s="92"/>
      <c r="X556" s="93"/>
      <c r="Y556" s="39"/>
      <c r="Z556" s="39"/>
      <c r="AA556" s="39"/>
      <c r="AB556" s="39"/>
      <c r="AC556" s="39"/>
      <c r="AD556" s="39"/>
      <c r="AE556" s="39"/>
      <c r="AT556" s="18" t="s">
        <v>147</v>
      </c>
      <c r="AU556" s="18" t="s">
        <v>162</v>
      </c>
    </row>
    <row r="557" spans="1:47" s="2" customFormat="1" ht="12">
      <c r="A557" s="39"/>
      <c r="B557" s="40"/>
      <c r="C557" s="41"/>
      <c r="D557" s="241" t="s">
        <v>149</v>
      </c>
      <c r="E557" s="41"/>
      <c r="F557" s="242" t="s">
        <v>1105</v>
      </c>
      <c r="G557" s="41"/>
      <c r="H557" s="41"/>
      <c r="I557" s="238"/>
      <c r="J557" s="238"/>
      <c r="K557" s="41"/>
      <c r="L557" s="41"/>
      <c r="M557" s="45"/>
      <c r="N557" s="239"/>
      <c r="O557" s="240"/>
      <c r="P557" s="92"/>
      <c r="Q557" s="92"/>
      <c r="R557" s="92"/>
      <c r="S557" s="92"/>
      <c r="T557" s="92"/>
      <c r="U557" s="92"/>
      <c r="V557" s="92"/>
      <c r="W557" s="92"/>
      <c r="X557" s="93"/>
      <c r="Y557" s="39"/>
      <c r="Z557" s="39"/>
      <c r="AA557" s="39"/>
      <c r="AB557" s="39"/>
      <c r="AC557" s="39"/>
      <c r="AD557" s="39"/>
      <c r="AE557" s="39"/>
      <c r="AT557" s="18" t="s">
        <v>149</v>
      </c>
      <c r="AU557" s="18" t="s">
        <v>162</v>
      </c>
    </row>
    <row r="558" spans="1:65" s="2" customFormat="1" ht="24.15" customHeight="1">
      <c r="A558" s="39"/>
      <c r="B558" s="40"/>
      <c r="C558" s="222" t="s">
        <v>416</v>
      </c>
      <c r="D558" s="222" t="s">
        <v>140</v>
      </c>
      <c r="E558" s="223" t="s">
        <v>1106</v>
      </c>
      <c r="F558" s="224" t="s">
        <v>1107</v>
      </c>
      <c r="G558" s="225" t="s">
        <v>276</v>
      </c>
      <c r="H558" s="226">
        <v>107.62</v>
      </c>
      <c r="I558" s="227"/>
      <c r="J558" s="227"/>
      <c r="K558" s="228">
        <f>ROUND(P558*H558,2)</f>
        <v>0</v>
      </c>
      <c r="L558" s="224" t="s">
        <v>144</v>
      </c>
      <c r="M558" s="45"/>
      <c r="N558" s="229" t="s">
        <v>1</v>
      </c>
      <c r="O558" s="230" t="s">
        <v>40</v>
      </c>
      <c r="P558" s="231">
        <f>I558+J558</f>
        <v>0</v>
      </c>
      <c r="Q558" s="231">
        <f>ROUND(I558*H558,2)</f>
        <v>0</v>
      </c>
      <c r="R558" s="231">
        <f>ROUND(J558*H558,2)</f>
        <v>0</v>
      </c>
      <c r="S558" s="92"/>
      <c r="T558" s="232">
        <f>S558*H558</f>
        <v>0</v>
      </c>
      <c r="U558" s="232">
        <v>0</v>
      </c>
      <c r="V558" s="232">
        <f>U558*H558</f>
        <v>0</v>
      </c>
      <c r="W558" s="232">
        <v>0</v>
      </c>
      <c r="X558" s="233">
        <f>W558*H558</f>
        <v>0</v>
      </c>
      <c r="Y558" s="39"/>
      <c r="Z558" s="39"/>
      <c r="AA558" s="39"/>
      <c r="AB558" s="39"/>
      <c r="AC558" s="39"/>
      <c r="AD558" s="39"/>
      <c r="AE558" s="39"/>
      <c r="AR558" s="234" t="s">
        <v>145</v>
      </c>
      <c r="AT558" s="234" t="s">
        <v>140</v>
      </c>
      <c r="AU558" s="234" t="s">
        <v>162</v>
      </c>
      <c r="AY558" s="18" t="s">
        <v>138</v>
      </c>
      <c r="BE558" s="235">
        <f>IF(O558="základní",K558,0)</f>
        <v>0</v>
      </c>
      <c r="BF558" s="235">
        <f>IF(O558="snížená",K558,0)</f>
        <v>0</v>
      </c>
      <c r="BG558" s="235">
        <f>IF(O558="zákl. přenesená",K558,0)</f>
        <v>0</v>
      </c>
      <c r="BH558" s="235">
        <f>IF(O558="sníž. přenesená",K558,0)</f>
        <v>0</v>
      </c>
      <c r="BI558" s="235">
        <f>IF(O558="nulová",K558,0)</f>
        <v>0</v>
      </c>
      <c r="BJ558" s="18" t="s">
        <v>85</v>
      </c>
      <c r="BK558" s="235">
        <f>ROUND(P558*H558,2)</f>
        <v>0</v>
      </c>
      <c r="BL558" s="18" t="s">
        <v>145</v>
      </c>
      <c r="BM558" s="234" t="s">
        <v>1108</v>
      </c>
    </row>
    <row r="559" spans="1:47" s="2" customFormat="1" ht="12">
      <c r="A559" s="39"/>
      <c r="B559" s="40"/>
      <c r="C559" s="41"/>
      <c r="D559" s="236" t="s">
        <v>147</v>
      </c>
      <c r="E559" s="41"/>
      <c r="F559" s="237" t="s">
        <v>1109</v>
      </c>
      <c r="G559" s="41"/>
      <c r="H559" s="41"/>
      <c r="I559" s="238"/>
      <c r="J559" s="238"/>
      <c r="K559" s="41"/>
      <c r="L559" s="41"/>
      <c r="M559" s="45"/>
      <c r="N559" s="239"/>
      <c r="O559" s="240"/>
      <c r="P559" s="92"/>
      <c r="Q559" s="92"/>
      <c r="R559" s="92"/>
      <c r="S559" s="92"/>
      <c r="T559" s="92"/>
      <c r="U559" s="92"/>
      <c r="V559" s="92"/>
      <c r="W559" s="92"/>
      <c r="X559" s="93"/>
      <c r="Y559" s="39"/>
      <c r="Z559" s="39"/>
      <c r="AA559" s="39"/>
      <c r="AB559" s="39"/>
      <c r="AC559" s="39"/>
      <c r="AD559" s="39"/>
      <c r="AE559" s="39"/>
      <c r="AT559" s="18" t="s">
        <v>147</v>
      </c>
      <c r="AU559" s="18" t="s">
        <v>162</v>
      </c>
    </row>
    <row r="560" spans="1:47" s="2" customFormat="1" ht="12">
      <c r="A560" s="39"/>
      <c r="B560" s="40"/>
      <c r="C560" s="41"/>
      <c r="D560" s="241" t="s">
        <v>149</v>
      </c>
      <c r="E560" s="41"/>
      <c r="F560" s="242" t="s">
        <v>1110</v>
      </c>
      <c r="G560" s="41"/>
      <c r="H560" s="41"/>
      <c r="I560" s="238"/>
      <c r="J560" s="238"/>
      <c r="K560" s="41"/>
      <c r="L560" s="41"/>
      <c r="M560" s="45"/>
      <c r="N560" s="239"/>
      <c r="O560" s="240"/>
      <c r="P560" s="92"/>
      <c r="Q560" s="92"/>
      <c r="R560" s="92"/>
      <c r="S560" s="92"/>
      <c r="T560" s="92"/>
      <c r="U560" s="92"/>
      <c r="V560" s="92"/>
      <c r="W560" s="92"/>
      <c r="X560" s="93"/>
      <c r="Y560" s="39"/>
      <c r="Z560" s="39"/>
      <c r="AA560" s="39"/>
      <c r="AB560" s="39"/>
      <c r="AC560" s="39"/>
      <c r="AD560" s="39"/>
      <c r="AE560" s="39"/>
      <c r="AT560" s="18" t="s">
        <v>149</v>
      </c>
      <c r="AU560" s="18" t="s">
        <v>162</v>
      </c>
    </row>
    <row r="561" spans="1:63" s="12" customFormat="1" ht="25.9" customHeight="1">
      <c r="A561" s="12"/>
      <c r="B561" s="205"/>
      <c r="C561" s="206"/>
      <c r="D561" s="207" t="s">
        <v>76</v>
      </c>
      <c r="E561" s="208" t="s">
        <v>1111</v>
      </c>
      <c r="F561" s="208" t="s">
        <v>1112</v>
      </c>
      <c r="G561" s="206"/>
      <c r="H561" s="206"/>
      <c r="I561" s="209"/>
      <c r="J561" s="209"/>
      <c r="K561" s="210">
        <f>BK561</f>
        <v>0</v>
      </c>
      <c r="L561" s="206"/>
      <c r="M561" s="211"/>
      <c r="N561" s="212"/>
      <c r="O561" s="213"/>
      <c r="P561" s="213"/>
      <c r="Q561" s="214">
        <f>Q562+Q668</f>
        <v>0</v>
      </c>
      <c r="R561" s="214">
        <f>R562+R668</f>
        <v>0</v>
      </c>
      <c r="S561" s="213"/>
      <c r="T561" s="215">
        <f>T562+T668</f>
        <v>0</v>
      </c>
      <c r="U561" s="213"/>
      <c r="V561" s="215">
        <f>V562+V668</f>
        <v>2.9640250000000004</v>
      </c>
      <c r="W561" s="213"/>
      <c r="X561" s="216">
        <f>X562+X668</f>
        <v>0</v>
      </c>
      <c r="Y561" s="12"/>
      <c r="Z561" s="12"/>
      <c r="AA561" s="12"/>
      <c r="AB561" s="12"/>
      <c r="AC561" s="12"/>
      <c r="AD561" s="12"/>
      <c r="AE561" s="12"/>
      <c r="AR561" s="217" t="s">
        <v>87</v>
      </c>
      <c r="AT561" s="218" t="s">
        <v>76</v>
      </c>
      <c r="AU561" s="218" t="s">
        <v>77</v>
      </c>
      <c r="AY561" s="217" t="s">
        <v>138</v>
      </c>
      <c r="BK561" s="219">
        <f>BK562+BK668</f>
        <v>0</v>
      </c>
    </row>
    <row r="562" spans="1:63" s="12" customFormat="1" ht="22.8" customHeight="1">
      <c r="A562" s="12"/>
      <c r="B562" s="205"/>
      <c r="C562" s="206"/>
      <c r="D562" s="207" t="s">
        <v>76</v>
      </c>
      <c r="E562" s="220" t="s">
        <v>1113</v>
      </c>
      <c r="F562" s="220" t="s">
        <v>1114</v>
      </c>
      <c r="G562" s="206"/>
      <c r="H562" s="206"/>
      <c r="I562" s="209"/>
      <c r="J562" s="209"/>
      <c r="K562" s="221">
        <f>BK562</f>
        <v>0</v>
      </c>
      <c r="L562" s="206"/>
      <c r="M562" s="211"/>
      <c r="N562" s="212"/>
      <c r="O562" s="213"/>
      <c r="P562" s="213"/>
      <c r="Q562" s="214">
        <f>SUM(Q563:Q667)</f>
        <v>0</v>
      </c>
      <c r="R562" s="214">
        <f>SUM(R563:R667)</f>
        <v>0</v>
      </c>
      <c r="S562" s="213"/>
      <c r="T562" s="215">
        <f>SUM(T563:T667)</f>
        <v>0</v>
      </c>
      <c r="U562" s="213"/>
      <c r="V562" s="215">
        <f>SUM(V563:V667)</f>
        <v>2.89692</v>
      </c>
      <c r="W562" s="213"/>
      <c r="X562" s="216">
        <f>SUM(X563:X667)</f>
        <v>0</v>
      </c>
      <c r="Y562" s="12"/>
      <c r="Z562" s="12"/>
      <c r="AA562" s="12"/>
      <c r="AB562" s="12"/>
      <c r="AC562" s="12"/>
      <c r="AD562" s="12"/>
      <c r="AE562" s="12"/>
      <c r="AR562" s="217" t="s">
        <v>87</v>
      </c>
      <c r="AT562" s="218" t="s">
        <v>76</v>
      </c>
      <c r="AU562" s="218" t="s">
        <v>85</v>
      </c>
      <c r="AY562" s="217" t="s">
        <v>138</v>
      </c>
      <c r="BK562" s="219">
        <f>SUM(BK563:BK667)</f>
        <v>0</v>
      </c>
    </row>
    <row r="563" spans="1:65" s="2" customFormat="1" ht="24.15" customHeight="1">
      <c r="A563" s="39"/>
      <c r="B563" s="40"/>
      <c r="C563" s="222" t="s">
        <v>422</v>
      </c>
      <c r="D563" s="222" t="s">
        <v>140</v>
      </c>
      <c r="E563" s="223" t="s">
        <v>1115</v>
      </c>
      <c r="F563" s="224" t="s">
        <v>1116</v>
      </c>
      <c r="G563" s="225" t="s">
        <v>203</v>
      </c>
      <c r="H563" s="226">
        <v>102.1</v>
      </c>
      <c r="I563" s="227"/>
      <c r="J563" s="227"/>
      <c r="K563" s="228">
        <f>ROUND(P563*H563,2)</f>
        <v>0</v>
      </c>
      <c r="L563" s="224" t="s">
        <v>144</v>
      </c>
      <c r="M563" s="45"/>
      <c r="N563" s="229" t="s">
        <v>1</v>
      </c>
      <c r="O563" s="230" t="s">
        <v>40</v>
      </c>
      <c r="P563" s="231">
        <f>I563+J563</f>
        <v>0</v>
      </c>
      <c r="Q563" s="231">
        <f>ROUND(I563*H563,2)</f>
        <v>0</v>
      </c>
      <c r="R563" s="231">
        <f>ROUND(J563*H563,2)</f>
        <v>0</v>
      </c>
      <c r="S563" s="92"/>
      <c r="T563" s="232">
        <f>S563*H563</f>
        <v>0</v>
      </c>
      <c r="U563" s="232">
        <v>0.0004</v>
      </c>
      <c r="V563" s="232">
        <f>U563*H563</f>
        <v>0.04084</v>
      </c>
      <c r="W563" s="232">
        <v>0</v>
      </c>
      <c r="X563" s="233">
        <f>W563*H563</f>
        <v>0</v>
      </c>
      <c r="Y563" s="39"/>
      <c r="Z563" s="39"/>
      <c r="AA563" s="39"/>
      <c r="AB563" s="39"/>
      <c r="AC563" s="39"/>
      <c r="AD563" s="39"/>
      <c r="AE563" s="39"/>
      <c r="AR563" s="234" t="s">
        <v>249</v>
      </c>
      <c r="AT563" s="234" t="s">
        <v>140</v>
      </c>
      <c r="AU563" s="234" t="s">
        <v>87</v>
      </c>
      <c r="AY563" s="18" t="s">
        <v>138</v>
      </c>
      <c r="BE563" s="235">
        <f>IF(O563="základní",K563,0)</f>
        <v>0</v>
      </c>
      <c r="BF563" s="235">
        <f>IF(O563="snížená",K563,0)</f>
        <v>0</v>
      </c>
      <c r="BG563" s="235">
        <f>IF(O563="zákl. přenesená",K563,0)</f>
        <v>0</v>
      </c>
      <c r="BH563" s="235">
        <f>IF(O563="sníž. přenesená",K563,0)</f>
        <v>0</v>
      </c>
      <c r="BI563" s="235">
        <f>IF(O563="nulová",K563,0)</f>
        <v>0</v>
      </c>
      <c r="BJ563" s="18" t="s">
        <v>85</v>
      </c>
      <c r="BK563" s="235">
        <f>ROUND(P563*H563,2)</f>
        <v>0</v>
      </c>
      <c r="BL563" s="18" t="s">
        <v>249</v>
      </c>
      <c r="BM563" s="234" t="s">
        <v>1117</v>
      </c>
    </row>
    <row r="564" spans="1:47" s="2" customFormat="1" ht="12">
      <c r="A564" s="39"/>
      <c r="B564" s="40"/>
      <c r="C564" s="41"/>
      <c r="D564" s="236" t="s">
        <v>147</v>
      </c>
      <c r="E564" s="41"/>
      <c r="F564" s="237" t="s">
        <v>1118</v>
      </c>
      <c r="G564" s="41"/>
      <c r="H564" s="41"/>
      <c r="I564" s="238"/>
      <c r="J564" s="238"/>
      <c r="K564" s="41"/>
      <c r="L564" s="41"/>
      <c r="M564" s="45"/>
      <c r="N564" s="239"/>
      <c r="O564" s="240"/>
      <c r="P564" s="92"/>
      <c r="Q564" s="92"/>
      <c r="R564" s="92"/>
      <c r="S564" s="92"/>
      <c r="T564" s="92"/>
      <c r="U564" s="92"/>
      <c r="V564" s="92"/>
      <c r="W564" s="92"/>
      <c r="X564" s="93"/>
      <c r="Y564" s="39"/>
      <c r="Z564" s="39"/>
      <c r="AA564" s="39"/>
      <c r="AB564" s="39"/>
      <c r="AC564" s="39"/>
      <c r="AD564" s="39"/>
      <c r="AE564" s="39"/>
      <c r="AT564" s="18" t="s">
        <v>147</v>
      </c>
      <c r="AU564" s="18" t="s">
        <v>87</v>
      </c>
    </row>
    <row r="565" spans="1:47" s="2" customFormat="1" ht="12">
      <c r="A565" s="39"/>
      <c r="B565" s="40"/>
      <c r="C565" s="41"/>
      <c r="D565" s="241" t="s">
        <v>149</v>
      </c>
      <c r="E565" s="41"/>
      <c r="F565" s="242" t="s">
        <v>1119</v>
      </c>
      <c r="G565" s="41"/>
      <c r="H565" s="41"/>
      <c r="I565" s="238"/>
      <c r="J565" s="238"/>
      <c r="K565" s="41"/>
      <c r="L565" s="41"/>
      <c r="M565" s="45"/>
      <c r="N565" s="239"/>
      <c r="O565" s="240"/>
      <c r="P565" s="92"/>
      <c r="Q565" s="92"/>
      <c r="R565" s="92"/>
      <c r="S565" s="92"/>
      <c r="T565" s="92"/>
      <c r="U565" s="92"/>
      <c r="V565" s="92"/>
      <c r="W565" s="92"/>
      <c r="X565" s="93"/>
      <c r="Y565" s="39"/>
      <c r="Z565" s="39"/>
      <c r="AA565" s="39"/>
      <c r="AB565" s="39"/>
      <c r="AC565" s="39"/>
      <c r="AD565" s="39"/>
      <c r="AE565" s="39"/>
      <c r="AT565" s="18" t="s">
        <v>149</v>
      </c>
      <c r="AU565" s="18" t="s">
        <v>87</v>
      </c>
    </row>
    <row r="566" spans="1:47" s="2" customFormat="1" ht="12">
      <c r="A566" s="39"/>
      <c r="B566" s="40"/>
      <c r="C566" s="41"/>
      <c r="D566" s="236" t="s">
        <v>151</v>
      </c>
      <c r="E566" s="41"/>
      <c r="F566" s="243" t="s">
        <v>1120</v>
      </c>
      <c r="G566" s="41"/>
      <c r="H566" s="41"/>
      <c r="I566" s="238"/>
      <c r="J566" s="238"/>
      <c r="K566" s="41"/>
      <c r="L566" s="41"/>
      <c r="M566" s="45"/>
      <c r="N566" s="239"/>
      <c r="O566" s="240"/>
      <c r="P566" s="92"/>
      <c r="Q566" s="92"/>
      <c r="R566" s="92"/>
      <c r="S566" s="92"/>
      <c r="T566" s="92"/>
      <c r="U566" s="92"/>
      <c r="V566" s="92"/>
      <c r="W566" s="92"/>
      <c r="X566" s="93"/>
      <c r="Y566" s="39"/>
      <c r="Z566" s="39"/>
      <c r="AA566" s="39"/>
      <c r="AB566" s="39"/>
      <c r="AC566" s="39"/>
      <c r="AD566" s="39"/>
      <c r="AE566" s="39"/>
      <c r="AT566" s="18" t="s">
        <v>151</v>
      </c>
      <c r="AU566" s="18" t="s">
        <v>87</v>
      </c>
    </row>
    <row r="567" spans="1:47" s="2" customFormat="1" ht="12">
      <c r="A567" s="39"/>
      <c r="B567" s="40"/>
      <c r="C567" s="41"/>
      <c r="D567" s="236" t="s">
        <v>153</v>
      </c>
      <c r="E567" s="41"/>
      <c r="F567" s="243" t="s">
        <v>1086</v>
      </c>
      <c r="G567" s="41"/>
      <c r="H567" s="41"/>
      <c r="I567" s="238"/>
      <c r="J567" s="238"/>
      <c r="K567" s="41"/>
      <c r="L567" s="41"/>
      <c r="M567" s="45"/>
      <c r="N567" s="239"/>
      <c r="O567" s="240"/>
      <c r="P567" s="92"/>
      <c r="Q567" s="92"/>
      <c r="R567" s="92"/>
      <c r="S567" s="92"/>
      <c r="T567" s="92"/>
      <c r="U567" s="92"/>
      <c r="V567" s="92"/>
      <c r="W567" s="92"/>
      <c r="X567" s="93"/>
      <c r="Y567" s="39"/>
      <c r="Z567" s="39"/>
      <c r="AA567" s="39"/>
      <c r="AB567" s="39"/>
      <c r="AC567" s="39"/>
      <c r="AD567" s="39"/>
      <c r="AE567" s="39"/>
      <c r="AT567" s="18" t="s">
        <v>153</v>
      </c>
      <c r="AU567" s="18" t="s">
        <v>87</v>
      </c>
    </row>
    <row r="568" spans="1:51" s="14" customFormat="1" ht="12">
      <c r="A568" s="14"/>
      <c r="B568" s="269"/>
      <c r="C568" s="270"/>
      <c r="D568" s="236" t="s">
        <v>256</v>
      </c>
      <c r="E568" s="271" t="s">
        <v>1</v>
      </c>
      <c r="F568" s="272" t="s">
        <v>1068</v>
      </c>
      <c r="G568" s="270"/>
      <c r="H568" s="271" t="s">
        <v>1</v>
      </c>
      <c r="I568" s="273"/>
      <c r="J568" s="273"/>
      <c r="K568" s="270"/>
      <c r="L568" s="270"/>
      <c r="M568" s="274"/>
      <c r="N568" s="275"/>
      <c r="O568" s="276"/>
      <c r="P568" s="276"/>
      <c r="Q568" s="276"/>
      <c r="R568" s="276"/>
      <c r="S568" s="276"/>
      <c r="T568" s="276"/>
      <c r="U568" s="276"/>
      <c r="V568" s="276"/>
      <c r="W568" s="276"/>
      <c r="X568" s="277"/>
      <c r="Y568" s="14"/>
      <c r="Z568" s="14"/>
      <c r="AA568" s="14"/>
      <c r="AB568" s="14"/>
      <c r="AC568" s="14"/>
      <c r="AD568" s="14"/>
      <c r="AE568" s="14"/>
      <c r="AT568" s="278" t="s">
        <v>256</v>
      </c>
      <c r="AU568" s="278" t="s">
        <v>87</v>
      </c>
      <c r="AV568" s="14" t="s">
        <v>85</v>
      </c>
      <c r="AW568" s="14" t="s">
        <v>5</v>
      </c>
      <c r="AX568" s="14" t="s">
        <v>77</v>
      </c>
      <c r="AY568" s="278" t="s">
        <v>138</v>
      </c>
    </row>
    <row r="569" spans="1:51" s="14" customFormat="1" ht="12">
      <c r="A569" s="14"/>
      <c r="B569" s="269"/>
      <c r="C569" s="270"/>
      <c r="D569" s="236" t="s">
        <v>256</v>
      </c>
      <c r="E569" s="271" t="s">
        <v>1</v>
      </c>
      <c r="F569" s="272" t="s">
        <v>1087</v>
      </c>
      <c r="G569" s="270"/>
      <c r="H569" s="271" t="s">
        <v>1</v>
      </c>
      <c r="I569" s="273"/>
      <c r="J569" s="273"/>
      <c r="K569" s="270"/>
      <c r="L569" s="270"/>
      <c r="M569" s="274"/>
      <c r="N569" s="275"/>
      <c r="O569" s="276"/>
      <c r="P569" s="276"/>
      <c r="Q569" s="276"/>
      <c r="R569" s="276"/>
      <c r="S569" s="276"/>
      <c r="T569" s="276"/>
      <c r="U569" s="276"/>
      <c r="V569" s="276"/>
      <c r="W569" s="276"/>
      <c r="X569" s="277"/>
      <c r="Y569" s="14"/>
      <c r="Z569" s="14"/>
      <c r="AA569" s="14"/>
      <c r="AB569" s="14"/>
      <c r="AC569" s="14"/>
      <c r="AD569" s="14"/>
      <c r="AE569" s="14"/>
      <c r="AT569" s="278" t="s">
        <v>256</v>
      </c>
      <c r="AU569" s="278" t="s">
        <v>87</v>
      </c>
      <c r="AV569" s="14" t="s">
        <v>85</v>
      </c>
      <c r="AW569" s="14" t="s">
        <v>5</v>
      </c>
      <c r="AX569" s="14" t="s">
        <v>77</v>
      </c>
      <c r="AY569" s="278" t="s">
        <v>138</v>
      </c>
    </row>
    <row r="570" spans="1:51" s="14" customFormat="1" ht="12">
      <c r="A570" s="14"/>
      <c r="B570" s="269"/>
      <c r="C570" s="270"/>
      <c r="D570" s="236" t="s">
        <v>256</v>
      </c>
      <c r="E570" s="271" t="s">
        <v>1</v>
      </c>
      <c r="F570" s="272" t="s">
        <v>1070</v>
      </c>
      <c r="G570" s="270"/>
      <c r="H570" s="271" t="s">
        <v>1</v>
      </c>
      <c r="I570" s="273"/>
      <c r="J570" s="273"/>
      <c r="K570" s="270"/>
      <c r="L570" s="270"/>
      <c r="M570" s="274"/>
      <c r="N570" s="275"/>
      <c r="O570" s="276"/>
      <c r="P570" s="276"/>
      <c r="Q570" s="276"/>
      <c r="R570" s="276"/>
      <c r="S570" s="276"/>
      <c r="T570" s="276"/>
      <c r="U570" s="276"/>
      <c r="V570" s="276"/>
      <c r="W570" s="276"/>
      <c r="X570" s="277"/>
      <c r="Y570" s="14"/>
      <c r="Z570" s="14"/>
      <c r="AA570" s="14"/>
      <c r="AB570" s="14"/>
      <c r="AC570" s="14"/>
      <c r="AD570" s="14"/>
      <c r="AE570" s="14"/>
      <c r="AT570" s="278" t="s">
        <v>256</v>
      </c>
      <c r="AU570" s="278" t="s">
        <v>87</v>
      </c>
      <c r="AV570" s="14" t="s">
        <v>85</v>
      </c>
      <c r="AW570" s="14" t="s">
        <v>5</v>
      </c>
      <c r="AX570" s="14" t="s">
        <v>77</v>
      </c>
      <c r="AY570" s="278" t="s">
        <v>138</v>
      </c>
    </row>
    <row r="571" spans="1:51" s="14" customFormat="1" ht="12">
      <c r="A571" s="14"/>
      <c r="B571" s="269"/>
      <c r="C571" s="270"/>
      <c r="D571" s="236" t="s">
        <v>256</v>
      </c>
      <c r="E571" s="271" t="s">
        <v>1</v>
      </c>
      <c r="F571" s="272" t="s">
        <v>1071</v>
      </c>
      <c r="G571" s="270"/>
      <c r="H571" s="271" t="s">
        <v>1</v>
      </c>
      <c r="I571" s="273"/>
      <c r="J571" s="273"/>
      <c r="K571" s="270"/>
      <c r="L571" s="270"/>
      <c r="M571" s="274"/>
      <c r="N571" s="275"/>
      <c r="O571" s="276"/>
      <c r="P571" s="276"/>
      <c r="Q571" s="276"/>
      <c r="R571" s="276"/>
      <c r="S571" s="276"/>
      <c r="T571" s="276"/>
      <c r="U571" s="276"/>
      <c r="V571" s="276"/>
      <c r="W571" s="276"/>
      <c r="X571" s="277"/>
      <c r="Y571" s="14"/>
      <c r="Z571" s="14"/>
      <c r="AA571" s="14"/>
      <c r="AB571" s="14"/>
      <c r="AC571" s="14"/>
      <c r="AD571" s="14"/>
      <c r="AE571" s="14"/>
      <c r="AT571" s="278" t="s">
        <v>256</v>
      </c>
      <c r="AU571" s="278" t="s">
        <v>87</v>
      </c>
      <c r="AV571" s="14" t="s">
        <v>85</v>
      </c>
      <c r="AW571" s="14" t="s">
        <v>5</v>
      </c>
      <c r="AX571" s="14" t="s">
        <v>77</v>
      </c>
      <c r="AY571" s="278" t="s">
        <v>138</v>
      </c>
    </row>
    <row r="572" spans="1:51" s="14" customFormat="1" ht="12">
      <c r="A572" s="14"/>
      <c r="B572" s="269"/>
      <c r="C572" s="270"/>
      <c r="D572" s="236" t="s">
        <v>256</v>
      </c>
      <c r="E572" s="271" t="s">
        <v>1</v>
      </c>
      <c r="F572" s="272" t="s">
        <v>1088</v>
      </c>
      <c r="G572" s="270"/>
      <c r="H572" s="271" t="s">
        <v>1</v>
      </c>
      <c r="I572" s="273"/>
      <c r="J572" s="273"/>
      <c r="K572" s="270"/>
      <c r="L572" s="270"/>
      <c r="M572" s="274"/>
      <c r="N572" s="275"/>
      <c r="O572" s="276"/>
      <c r="P572" s="276"/>
      <c r="Q572" s="276"/>
      <c r="R572" s="276"/>
      <c r="S572" s="276"/>
      <c r="T572" s="276"/>
      <c r="U572" s="276"/>
      <c r="V572" s="276"/>
      <c r="W572" s="276"/>
      <c r="X572" s="277"/>
      <c r="Y572" s="14"/>
      <c r="Z572" s="14"/>
      <c r="AA572" s="14"/>
      <c r="AB572" s="14"/>
      <c r="AC572" s="14"/>
      <c r="AD572" s="14"/>
      <c r="AE572" s="14"/>
      <c r="AT572" s="278" t="s">
        <v>256</v>
      </c>
      <c r="AU572" s="278" t="s">
        <v>87</v>
      </c>
      <c r="AV572" s="14" t="s">
        <v>85</v>
      </c>
      <c r="AW572" s="14" t="s">
        <v>5</v>
      </c>
      <c r="AX572" s="14" t="s">
        <v>77</v>
      </c>
      <c r="AY572" s="278" t="s">
        <v>138</v>
      </c>
    </row>
    <row r="573" spans="1:51" s="13" customFormat="1" ht="12">
      <c r="A573" s="13"/>
      <c r="B573" s="244"/>
      <c r="C573" s="245"/>
      <c r="D573" s="236" t="s">
        <v>256</v>
      </c>
      <c r="E573" s="246" t="s">
        <v>1</v>
      </c>
      <c r="F573" s="247" t="s">
        <v>1121</v>
      </c>
      <c r="G573" s="245"/>
      <c r="H573" s="248">
        <v>102.1</v>
      </c>
      <c r="I573" s="249"/>
      <c r="J573" s="249"/>
      <c r="K573" s="245"/>
      <c r="L573" s="245"/>
      <c r="M573" s="250"/>
      <c r="N573" s="251"/>
      <c r="O573" s="252"/>
      <c r="P573" s="252"/>
      <c r="Q573" s="252"/>
      <c r="R573" s="252"/>
      <c r="S573" s="252"/>
      <c r="T573" s="252"/>
      <c r="U573" s="252"/>
      <c r="V573" s="252"/>
      <c r="W573" s="252"/>
      <c r="X573" s="253"/>
      <c r="Y573" s="13"/>
      <c r="Z573" s="13"/>
      <c r="AA573" s="13"/>
      <c r="AB573" s="13"/>
      <c r="AC573" s="13"/>
      <c r="AD573" s="13"/>
      <c r="AE573" s="13"/>
      <c r="AT573" s="254" t="s">
        <v>256</v>
      </c>
      <c r="AU573" s="254" t="s">
        <v>87</v>
      </c>
      <c r="AV573" s="13" t="s">
        <v>87</v>
      </c>
      <c r="AW573" s="13" t="s">
        <v>5</v>
      </c>
      <c r="AX573" s="13" t="s">
        <v>77</v>
      </c>
      <c r="AY573" s="254" t="s">
        <v>138</v>
      </c>
    </row>
    <row r="574" spans="1:51" s="14" customFormat="1" ht="12">
      <c r="A574" s="14"/>
      <c r="B574" s="269"/>
      <c r="C574" s="270"/>
      <c r="D574" s="236" t="s">
        <v>256</v>
      </c>
      <c r="E574" s="271" t="s">
        <v>1</v>
      </c>
      <c r="F574" s="272" t="s">
        <v>1122</v>
      </c>
      <c r="G574" s="270"/>
      <c r="H574" s="271" t="s">
        <v>1</v>
      </c>
      <c r="I574" s="273"/>
      <c r="J574" s="273"/>
      <c r="K574" s="270"/>
      <c r="L574" s="270"/>
      <c r="M574" s="274"/>
      <c r="N574" s="275"/>
      <c r="O574" s="276"/>
      <c r="P574" s="276"/>
      <c r="Q574" s="276"/>
      <c r="R574" s="276"/>
      <c r="S574" s="276"/>
      <c r="T574" s="276"/>
      <c r="U574" s="276"/>
      <c r="V574" s="276"/>
      <c r="W574" s="276"/>
      <c r="X574" s="277"/>
      <c r="Y574" s="14"/>
      <c r="Z574" s="14"/>
      <c r="AA574" s="14"/>
      <c r="AB574" s="14"/>
      <c r="AC574" s="14"/>
      <c r="AD574" s="14"/>
      <c r="AE574" s="14"/>
      <c r="AT574" s="278" t="s">
        <v>256</v>
      </c>
      <c r="AU574" s="278" t="s">
        <v>87</v>
      </c>
      <c r="AV574" s="14" t="s">
        <v>85</v>
      </c>
      <c r="AW574" s="14" t="s">
        <v>5</v>
      </c>
      <c r="AX574" s="14" t="s">
        <v>77</v>
      </c>
      <c r="AY574" s="278" t="s">
        <v>138</v>
      </c>
    </row>
    <row r="575" spans="1:51" s="14" customFormat="1" ht="12">
      <c r="A575" s="14"/>
      <c r="B575" s="269"/>
      <c r="C575" s="270"/>
      <c r="D575" s="236" t="s">
        <v>256</v>
      </c>
      <c r="E575" s="271" t="s">
        <v>1</v>
      </c>
      <c r="F575" s="272" t="s">
        <v>1123</v>
      </c>
      <c r="G575" s="270"/>
      <c r="H575" s="271" t="s">
        <v>1</v>
      </c>
      <c r="I575" s="273"/>
      <c r="J575" s="273"/>
      <c r="K575" s="270"/>
      <c r="L575" s="270"/>
      <c r="M575" s="274"/>
      <c r="N575" s="275"/>
      <c r="O575" s="276"/>
      <c r="P575" s="276"/>
      <c r="Q575" s="276"/>
      <c r="R575" s="276"/>
      <c r="S575" s="276"/>
      <c r="T575" s="276"/>
      <c r="U575" s="276"/>
      <c r="V575" s="276"/>
      <c r="W575" s="276"/>
      <c r="X575" s="277"/>
      <c r="Y575" s="14"/>
      <c r="Z575" s="14"/>
      <c r="AA575" s="14"/>
      <c r="AB575" s="14"/>
      <c r="AC575" s="14"/>
      <c r="AD575" s="14"/>
      <c r="AE575" s="14"/>
      <c r="AT575" s="278" t="s">
        <v>256</v>
      </c>
      <c r="AU575" s="278" t="s">
        <v>87</v>
      </c>
      <c r="AV575" s="14" t="s">
        <v>85</v>
      </c>
      <c r="AW575" s="14" t="s">
        <v>5</v>
      </c>
      <c r="AX575" s="14" t="s">
        <v>77</v>
      </c>
      <c r="AY575" s="278" t="s">
        <v>138</v>
      </c>
    </row>
    <row r="576" spans="1:51" s="14" customFormat="1" ht="12">
      <c r="A576" s="14"/>
      <c r="B576" s="269"/>
      <c r="C576" s="270"/>
      <c r="D576" s="236" t="s">
        <v>256</v>
      </c>
      <c r="E576" s="271" t="s">
        <v>1</v>
      </c>
      <c r="F576" s="272" t="s">
        <v>1124</v>
      </c>
      <c r="G576" s="270"/>
      <c r="H576" s="271" t="s">
        <v>1</v>
      </c>
      <c r="I576" s="273"/>
      <c r="J576" s="273"/>
      <c r="K576" s="270"/>
      <c r="L576" s="270"/>
      <c r="M576" s="274"/>
      <c r="N576" s="275"/>
      <c r="O576" s="276"/>
      <c r="P576" s="276"/>
      <c r="Q576" s="276"/>
      <c r="R576" s="276"/>
      <c r="S576" s="276"/>
      <c r="T576" s="276"/>
      <c r="U576" s="276"/>
      <c r="V576" s="276"/>
      <c r="W576" s="276"/>
      <c r="X576" s="277"/>
      <c r="Y576" s="14"/>
      <c r="Z576" s="14"/>
      <c r="AA576" s="14"/>
      <c r="AB576" s="14"/>
      <c r="AC576" s="14"/>
      <c r="AD576" s="14"/>
      <c r="AE576" s="14"/>
      <c r="AT576" s="278" t="s">
        <v>256</v>
      </c>
      <c r="AU576" s="278" t="s">
        <v>87</v>
      </c>
      <c r="AV576" s="14" t="s">
        <v>85</v>
      </c>
      <c r="AW576" s="14" t="s">
        <v>5</v>
      </c>
      <c r="AX576" s="14" t="s">
        <v>77</v>
      </c>
      <c r="AY576" s="278" t="s">
        <v>138</v>
      </c>
    </row>
    <row r="577" spans="1:51" s="14" customFormat="1" ht="12">
      <c r="A577" s="14"/>
      <c r="B577" s="269"/>
      <c r="C577" s="270"/>
      <c r="D577" s="236" t="s">
        <v>256</v>
      </c>
      <c r="E577" s="271" t="s">
        <v>1</v>
      </c>
      <c r="F577" s="272" t="s">
        <v>1125</v>
      </c>
      <c r="G577" s="270"/>
      <c r="H577" s="271" t="s">
        <v>1</v>
      </c>
      <c r="I577" s="273"/>
      <c r="J577" s="273"/>
      <c r="K577" s="270"/>
      <c r="L577" s="270"/>
      <c r="M577" s="274"/>
      <c r="N577" s="275"/>
      <c r="O577" s="276"/>
      <c r="P577" s="276"/>
      <c r="Q577" s="276"/>
      <c r="R577" s="276"/>
      <c r="S577" s="276"/>
      <c r="T577" s="276"/>
      <c r="U577" s="276"/>
      <c r="V577" s="276"/>
      <c r="W577" s="276"/>
      <c r="X577" s="277"/>
      <c r="Y577" s="14"/>
      <c r="Z577" s="14"/>
      <c r="AA577" s="14"/>
      <c r="AB577" s="14"/>
      <c r="AC577" s="14"/>
      <c r="AD577" s="14"/>
      <c r="AE577" s="14"/>
      <c r="AT577" s="278" t="s">
        <v>256</v>
      </c>
      <c r="AU577" s="278" t="s">
        <v>87</v>
      </c>
      <c r="AV577" s="14" t="s">
        <v>85</v>
      </c>
      <c r="AW577" s="14" t="s">
        <v>5</v>
      </c>
      <c r="AX577" s="14" t="s">
        <v>77</v>
      </c>
      <c r="AY577" s="278" t="s">
        <v>138</v>
      </c>
    </row>
    <row r="578" spans="1:51" s="14" customFormat="1" ht="12">
      <c r="A578" s="14"/>
      <c r="B578" s="269"/>
      <c r="C578" s="270"/>
      <c r="D578" s="236" t="s">
        <v>256</v>
      </c>
      <c r="E578" s="271" t="s">
        <v>1</v>
      </c>
      <c r="F578" s="272" t="s">
        <v>1073</v>
      </c>
      <c r="G578" s="270"/>
      <c r="H578" s="271" t="s">
        <v>1</v>
      </c>
      <c r="I578" s="273"/>
      <c r="J578" s="273"/>
      <c r="K578" s="270"/>
      <c r="L578" s="270"/>
      <c r="M578" s="274"/>
      <c r="N578" s="275"/>
      <c r="O578" s="276"/>
      <c r="P578" s="276"/>
      <c r="Q578" s="276"/>
      <c r="R578" s="276"/>
      <c r="S578" s="276"/>
      <c r="T578" s="276"/>
      <c r="U578" s="276"/>
      <c r="V578" s="276"/>
      <c r="W578" s="276"/>
      <c r="X578" s="277"/>
      <c r="Y578" s="14"/>
      <c r="Z578" s="14"/>
      <c r="AA578" s="14"/>
      <c r="AB578" s="14"/>
      <c r="AC578" s="14"/>
      <c r="AD578" s="14"/>
      <c r="AE578" s="14"/>
      <c r="AT578" s="278" t="s">
        <v>256</v>
      </c>
      <c r="AU578" s="278" t="s">
        <v>87</v>
      </c>
      <c r="AV578" s="14" t="s">
        <v>85</v>
      </c>
      <c r="AW578" s="14" t="s">
        <v>5</v>
      </c>
      <c r="AX578" s="14" t="s">
        <v>77</v>
      </c>
      <c r="AY578" s="278" t="s">
        <v>138</v>
      </c>
    </row>
    <row r="579" spans="1:51" s="14" customFormat="1" ht="12">
      <c r="A579" s="14"/>
      <c r="B579" s="269"/>
      <c r="C579" s="270"/>
      <c r="D579" s="236" t="s">
        <v>256</v>
      </c>
      <c r="E579" s="271" t="s">
        <v>1</v>
      </c>
      <c r="F579" s="272" t="s">
        <v>1089</v>
      </c>
      <c r="G579" s="270"/>
      <c r="H579" s="271" t="s">
        <v>1</v>
      </c>
      <c r="I579" s="273"/>
      <c r="J579" s="273"/>
      <c r="K579" s="270"/>
      <c r="L579" s="270"/>
      <c r="M579" s="274"/>
      <c r="N579" s="275"/>
      <c r="O579" s="276"/>
      <c r="P579" s="276"/>
      <c r="Q579" s="276"/>
      <c r="R579" s="276"/>
      <c r="S579" s="276"/>
      <c r="T579" s="276"/>
      <c r="U579" s="276"/>
      <c r="V579" s="276"/>
      <c r="W579" s="276"/>
      <c r="X579" s="277"/>
      <c r="Y579" s="14"/>
      <c r="Z579" s="14"/>
      <c r="AA579" s="14"/>
      <c r="AB579" s="14"/>
      <c r="AC579" s="14"/>
      <c r="AD579" s="14"/>
      <c r="AE579" s="14"/>
      <c r="AT579" s="278" t="s">
        <v>256</v>
      </c>
      <c r="AU579" s="278" t="s">
        <v>87</v>
      </c>
      <c r="AV579" s="14" t="s">
        <v>85</v>
      </c>
      <c r="AW579" s="14" t="s">
        <v>5</v>
      </c>
      <c r="AX579" s="14" t="s">
        <v>77</v>
      </c>
      <c r="AY579" s="278" t="s">
        <v>138</v>
      </c>
    </row>
    <row r="580" spans="1:51" s="15" customFormat="1" ht="12">
      <c r="A580" s="15"/>
      <c r="B580" s="279"/>
      <c r="C580" s="280"/>
      <c r="D580" s="236" t="s">
        <v>256</v>
      </c>
      <c r="E580" s="281" t="s">
        <v>1</v>
      </c>
      <c r="F580" s="282" t="s">
        <v>781</v>
      </c>
      <c r="G580" s="280"/>
      <c r="H580" s="283">
        <v>102.1</v>
      </c>
      <c r="I580" s="284"/>
      <c r="J580" s="284"/>
      <c r="K580" s="280"/>
      <c r="L580" s="280"/>
      <c r="M580" s="285"/>
      <c r="N580" s="286"/>
      <c r="O580" s="287"/>
      <c r="P580" s="287"/>
      <c r="Q580" s="287"/>
      <c r="R580" s="287"/>
      <c r="S580" s="287"/>
      <c r="T580" s="287"/>
      <c r="U580" s="287"/>
      <c r="V580" s="287"/>
      <c r="W580" s="287"/>
      <c r="X580" s="288"/>
      <c r="Y580" s="15"/>
      <c r="Z580" s="15"/>
      <c r="AA580" s="15"/>
      <c r="AB580" s="15"/>
      <c r="AC580" s="15"/>
      <c r="AD580" s="15"/>
      <c r="AE580" s="15"/>
      <c r="AT580" s="289" t="s">
        <v>256</v>
      </c>
      <c r="AU580" s="289" t="s">
        <v>87</v>
      </c>
      <c r="AV580" s="15" t="s">
        <v>145</v>
      </c>
      <c r="AW580" s="15" t="s">
        <v>5</v>
      </c>
      <c r="AX580" s="15" t="s">
        <v>85</v>
      </c>
      <c r="AY580" s="289" t="s">
        <v>138</v>
      </c>
    </row>
    <row r="581" spans="1:65" s="2" customFormat="1" ht="21.75" customHeight="1">
      <c r="A581" s="39"/>
      <c r="B581" s="40"/>
      <c r="C581" s="255" t="s">
        <v>428</v>
      </c>
      <c r="D581" s="255" t="s">
        <v>337</v>
      </c>
      <c r="E581" s="256" t="s">
        <v>1126</v>
      </c>
      <c r="F581" s="257" t="s">
        <v>1127</v>
      </c>
      <c r="G581" s="258" t="s">
        <v>276</v>
      </c>
      <c r="H581" s="259">
        <v>2.775</v>
      </c>
      <c r="I581" s="260"/>
      <c r="J581" s="261"/>
      <c r="K581" s="262">
        <f>ROUND(P581*H581,2)</f>
        <v>0</v>
      </c>
      <c r="L581" s="257" t="s">
        <v>1</v>
      </c>
      <c r="M581" s="263"/>
      <c r="N581" s="264" t="s">
        <v>1</v>
      </c>
      <c r="O581" s="230" t="s">
        <v>40</v>
      </c>
      <c r="P581" s="231">
        <f>I581+J581</f>
        <v>0</v>
      </c>
      <c r="Q581" s="231">
        <f>ROUND(I581*H581,2)</f>
        <v>0</v>
      </c>
      <c r="R581" s="231">
        <f>ROUND(J581*H581,2)</f>
        <v>0</v>
      </c>
      <c r="S581" s="92"/>
      <c r="T581" s="232">
        <f>S581*H581</f>
        <v>0</v>
      </c>
      <c r="U581" s="232">
        <v>1</v>
      </c>
      <c r="V581" s="232">
        <f>U581*H581</f>
        <v>2.775</v>
      </c>
      <c r="W581" s="232">
        <v>0</v>
      </c>
      <c r="X581" s="233">
        <f>W581*H581</f>
        <v>0</v>
      </c>
      <c r="Y581" s="39"/>
      <c r="Z581" s="39"/>
      <c r="AA581" s="39"/>
      <c r="AB581" s="39"/>
      <c r="AC581" s="39"/>
      <c r="AD581" s="39"/>
      <c r="AE581" s="39"/>
      <c r="AR581" s="234" t="s">
        <v>356</v>
      </c>
      <c r="AT581" s="234" t="s">
        <v>337</v>
      </c>
      <c r="AU581" s="234" t="s">
        <v>87</v>
      </c>
      <c r="AY581" s="18" t="s">
        <v>138</v>
      </c>
      <c r="BE581" s="235">
        <f>IF(O581="základní",K581,0)</f>
        <v>0</v>
      </c>
      <c r="BF581" s="235">
        <f>IF(O581="snížená",K581,0)</f>
        <v>0</v>
      </c>
      <c r="BG581" s="235">
        <f>IF(O581="zákl. přenesená",K581,0)</f>
        <v>0</v>
      </c>
      <c r="BH581" s="235">
        <f>IF(O581="sníž. přenesená",K581,0)</f>
        <v>0</v>
      </c>
      <c r="BI581" s="235">
        <f>IF(O581="nulová",K581,0)</f>
        <v>0</v>
      </c>
      <c r="BJ581" s="18" t="s">
        <v>85</v>
      </c>
      <c r="BK581" s="235">
        <f>ROUND(P581*H581,2)</f>
        <v>0</v>
      </c>
      <c r="BL581" s="18" t="s">
        <v>249</v>
      </c>
      <c r="BM581" s="234" t="s">
        <v>1128</v>
      </c>
    </row>
    <row r="582" spans="1:47" s="2" customFormat="1" ht="12">
      <c r="A582" s="39"/>
      <c r="B582" s="40"/>
      <c r="C582" s="41"/>
      <c r="D582" s="236" t="s">
        <v>147</v>
      </c>
      <c r="E582" s="41"/>
      <c r="F582" s="237" t="s">
        <v>1127</v>
      </c>
      <c r="G582" s="41"/>
      <c r="H582" s="41"/>
      <c r="I582" s="238"/>
      <c r="J582" s="238"/>
      <c r="K582" s="41"/>
      <c r="L582" s="41"/>
      <c r="M582" s="45"/>
      <c r="N582" s="239"/>
      <c r="O582" s="240"/>
      <c r="P582" s="92"/>
      <c r="Q582" s="92"/>
      <c r="R582" s="92"/>
      <c r="S582" s="92"/>
      <c r="T582" s="92"/>
      <c r="U582" s="92"/>
      <c r="V582" s="92"/>
      <c r="W582" s="92"/>
      <c r="X582" s="93"/>
      <c r="Y582" s="39"/>
      <c r="Z582" s="39"/>
      <c r="AA582" s="39"/>
      <c r="AB582" s="39"/>
      <c r="AC582" s="39"/>
      <c r="AD582" s="39"/>
      <c r="AE582" s="39"/>
      <c r="AT582" s="18" t="s">
        <v>147</v>
      </c>
      <c r="AU582" s="18" t="s">
        <v>87</v>
      </c>
    </row>
    <row r="583" spans="1:47" s="2" customFormat="1" ht="12">
      <c r="A583" s="39"/>
      <c r="B583" s="40"/>
      <c r="C583" s="41"/>
      <c r="D583" s="236" t="s">
        <v>153</v>
      </c>
      <c r="E583" s="41"/>
      <c r="F583" s="243" t="s">
        <v>1086</v>
      </c>
      <c r="G583" s="41"/>
      <c r="H583" s="41"/>
      <c r="I583" s="238"/>
      <c r="J583" s="238"/>
      <c r="K583" s="41"/>
      <c r="L583" s="41"/>
      <c r="M583" s="45"/>
      <c r="N583" s="239"/>
      <c r="O583" s="240"/>
      <c r="P583" s="92"/>
      <c r="Q583" s="92"/>
      <c r="R583" s="92"/>
      <c r="S583" s="92"/>
      <c r="T583" s="92"/>
      <c r="U583" s="92"/>
      <c r="V583" s="92"/>
      <c r="W583" s="92"/>
      <c r="X583" s="93"/>
      <c r="Y583" s="39"/>
      <c r="Z583" s="39"/>
      <c r="AA583" s="39"/>
      <c r="AB583" s="39"/>
      <c r="AC583" s="39"/>
      <c r="AD583" s="39"/>
      <c r="AE583" s="39"/>
      <c r="AT583" s="18" t="s">
        <v>153</v>
      </c>
      <c r="AU583" s="18" t="s">
        <v>87</v>
      </c>
    </row>
    <row r="584" spans="1:51" s="14" customFormat="1" ht="12">
      <c r="A584" s="14"/>
      <c r="B584" s="269"/>
      <c r="C584" s="270"/>
      <c r="D584" s="236" t="s">
        <v>256</v>
      </c>
      <c r="E584" s="271" t="s">
        <v>1</v>
      </c>
      <c r="F584" s="272" t="s">
        <v>1068</v>
      </c>
      <c r="G584" s="270"/>
      <c r="H584" s="271" t="s">
        <v>1</v>
      </c>
      <c r="I584" s="273"/>
      <c r="J584" s="273"/>
      <c r="K584" s="270"/>
      <c r="L584" s="270"/>
      <c r="M584" s="274"/>
      <c r="N584" s="275"/>
      <c r="O584" s="276"/>
      <c r="P584" s="276"/>
      <c r="Q584" s="276"/>
      <c r="R584" s="276"/>
      <c r="S584" s="276"/>
      <c r="T584" s="276"/>
      <c r="U584" s="276"/>
      <c r="V584" s="276"/>
      <c r="W584" s="276"/>
      <c r="X584" s="277"/>
      <c r="Y584" s="14"/>
      <c r="Z584" s="14"/>
      <c r="AA584" s="14"/>
      <c r="AB584" s="14"/>
      <c r="AC584" s="14"/>
      <c r="AD584" s="14"/>
      <c r="AE584" s="14"/>
      <c r="AT584" s="278" t="s">
        <v>256</v>
      </c>
      <c r="AU584" s="278" t="s">
        <v>87</v>
      </c>
      <c r="AV584" s="14" t="s">
        <v>85</v>
      </c>
      <c r="AW584" s="14" t="s">
        <v>5</v>
      </c>
      <c r="AX584" s="14" t="s">
        <v>77</v>
      </c>
      <c r="AY584" s="278" t="s">
        <v>138</v>
      </c>
    </row>
    <row r="585" spans="1:51" s="14" customFormat="1" ht="12">
      <c r="A585" s="14"/>
      <c r="B585" s="269"/>
      <c r="C585" s="270"/>
      <c r="D585" s="236" t="s">
        <v>256</v>
      </c>
      <c r="E585" s="271" t="s">
        <v>1</v>
      </c>
      <c r="F585" s="272" t="s">
        <v>1087</v>
      </c>
      <c r="G585" s="270"/>
      <c r="H585" s="271" t="s">
        <v>1</v>
      </c>
      <c r="I585" s="273"/>
      <c r="J585" s="273"/>
      <c r="K585" s="270"/>
      <c r="L585" s="270"/>
      <c r="M585" s="274"/>
      <c r="N585" s="275"/>
      <c r="O585" s="276"/>
      <c r="P585" s="276"/>
      <c r="Q585" s="276"/>
      <c r="R585" s="276"/>
      <c r="S585" s="276"/>
      <c r="T585" s="276"/>
      <c r="U585" s="276"/>
      <c r="V585" s="276"/>
      <c r="W585" s="276"/>
      <c r="X585" s="277"/>
      <c r="Y585" s="14"/>
      <c r="Z585" s="14"/>
      <c r="AA585" s="14"/>
      <c r="AB585" s="14"/>
      <c r="AC585" s="14"/>
      <c r="AD585" s="14"/>
      <c r="AE585" s="14"/>
      <c r="AT585" s="278" t="s">
        <v>256</v>
      </c>
      <c r="AU585" s="278" t="s">
        <v>87</v>
      </c>
      <c r="AV585" s="14" t="s">
        <v>85</v>
      </c>
      <c r="AW585" s="14" t="s">
        <v>5</v>
      </c>
      <c r="AX585" s="14" t="s">
        <v>77</v>
      </c>
      <c r="AY585" s="278" t="s">
        <v>138</v>
      </c>
    </row>
    <row r="586" spans="1:51" s="14" customFormat="1" ht="12">
      <c r="A586" s="14"/>
      <c r="B586" s="269"/>
      <c r="C586" s="270"/>
      <c r="D586" s="236" t="s">
        <v>256</v>
      </c>
      <c r="E586" s="271" t="s">
        <v>1</v>
      </c>
      <c r="F586" s="272" t="s">
        <v>1070</v>
      </c>
      <c r="G586" s="270"/>
      <c r="H586" s="271" t="s">
        <v>1</v>
      </c>
      <c r="I586" s="273"/>
      <c r="J586" s="273"/>
      <c r="K586" s="270"/>
      <c r="L586" s="270"/>
      <c r="M586" s="274"/>
      <c r="N586" s="275"/>
      <c r="O586" s="276"/>
      <c r="P586" s="276"/>
      <c r="Q586" s="276"/>
      <c r="R586" s="276"/>
      <c r="S586" s="276"/>
      <c r="T586" s="276"/>
      <c r="U586" s="276"/>
      <c r="V586" s="276"/>
      <c r="W586" s="276"/>
      <c r="X586" s="277"/>
      <c r="Y586" s="14"/>
      <c r="Z586" s="14"/>
      <c r="AA586" s="14"/>
      <c r="AB586" s="14"/>
      <c r="AC586" s="14"/>
      <c r="AD586" s="14"/>
      <c r="AE586" s="14"/>
      <c r="AT586" s="278" t="s">
        <v>256</v>
      </c>
      <c r="AU586" s="278" t="s">
        <v>87</v>
      </c>
      <c r="AV586" s="14" t="s">
        <v>85</v>
      </c>
      <c r="AW586" s="14" t="s">
        <v>5</v>
      </c>
      <c r="AX586" s="14" t="s">
        <v>77</v>
      </c>
      <c r="AY586" s="278" t="s">
        <v>138</v>
      </c>
    </row>
    <row r="587" spans="1:51" s="14" customFormat="1" ht="12">
      <c r="A587" s="14"/>
      <c r="B587" s="269"/>
      <c r="C587" s="270"/>
      <c r="D587" s="236" t="s">
        <v>256</v>
      </c>
      <c r="E587" s="271" t="s">
        <v>1</v>
      </c>
      <c r="F587" s="272" t="s">
        <v>1071</v>
      </c>
      <c r="G587" s="270"/>
      <c r="H587" s="271" t="s">
        <v>1</v>
      </c>
      <c r="I587" s="273"/>
      <c r="J587" s="273"/>
      <c r="K587" s="270"/>
      <c r="L587" s="270"/>
      <c r="M587" s="274"/>
      <c r="N587" s="275"/>
      <c r="O587" s="276"/>
      <c r="P587" s="276"/>
      <c r="Q587" s="276"/>
      <c r="R587" s="276"/>
      <c r="S587" s="276"/>
      <c r="T587" s="276"/>
      <c r="U587" s="276"/>
      <c r="V587" s="276"/>
      <c r="W587" s="276"/>
      <c r="X587" s="277"/>
      <c r="Y587" s="14"/>
      <c r="Z587" s="14"/>
      <c r="AA587" s="14"/>
      <c r="AB587" s="14"/>
      <c r="AC587" s="14"/>
      <c r="AD587" s="14"/>
      <c r="AE587" s="14"/>
      <c r="AT587" s="278" t="s">
        <v>256</v>
      </c>
      <c r="AU587" s="278" t="s">
        <v>87</v>
      </c>
      <c r="AV587" s="14" t="s">
        <v>85</v>
      </c>
      <c r="AW587" s="14" t="s">
        <v>5</v>
      </c>
      <c r="AX587" s="14" t="s">
        <v>77</v>
      </c>
      <c r="AY587" s="278" t="s">
        <v>138</v>
      </c>
    </row>
    <row r="588" spans="1:51" s="14" customFormat="1" ht="12">
      <c r="A588" s="14"/>
      <c r="B588" s="269"/>
      <c r="C588" s="270"/>
      <c r="D588" s="236" t="s">
        <v>256</v>
      </c>
      <c r="E588" s="271" t="s">
        <v>1</v>
      </c>
      <c r="F588" s="272" t="s">
        <v>1088</v>
      </c>
      <c r="G588" s="270"/>
      <c r="H588" s="271" t="s">
        <v>1</v>
      </c>
      <c r="I588" s="273"/>
      <c r="J588" s="273"/>
      <c r="K588" s="270"/>
      <c r="L588" s="270"/>
      <c r="M588" s="274"/>
      <c r="N588" s="275"/>
      <c r="O588" s="276"/>
      <c r="P588" s="276"/>
      <c r="Q588" s="276"/>
      <c r="R588" s="276"/>
      <c r="S588" s="276"/>
      <c r="T588" s="276"/>
      <c r="U588" s="276"/>
      <c r="V588" s="276"/>
      <c r="W588" s="276"/>
      <c r="X588" s="277"/>
      <c r="Y588" s="14"/>
      <c r="Z588" s="14"/>
      <c r="AA588" s="14"/>
      <c r="AB588" s="14"/>
      <c r="AC588" s="14"/>
      <c r="AD588" s="14"/>
      <c r="AE588" s="14"/>
      <c r="AT588" s="278" t="s">
        <v>256</v>
      </c>
      <c r="AU588" s="278" t="s">
        <v>87</v>
      </c>
      <c r="AV588" s="14" t="s">
        <v>85</v>
      </c>
      <c r="AW588" s="14" t="s">
        <v>5</v>
      </c>
      <c r="AX588" s="14" t="s">
        <v>77</v>
      </c>
      <c r="AY588" s="278" t="s">
        <v>138</v>
      </c>
    </row>
    <row r="589" spans="1:51" s="14" customFormat="1" ht="12">
      <c r="A589" s="14"/>
      <c r="B589" s="269"/>
      <c r="C589" s="270"/>
      <c r="D589" s="236" t="s">
        <v>256</v>
      </c>
      <c r="E589" s="271" t="s">
        <v>1</v>
      </c>
      <c r="F589" s="272" t="s">
        <v>1122</v>
      </c>
      <c r="G589" s="270"/>
      <c r="H589" s="271" t="s">
        <v>1</v>
      </c>
      <c r="I589" s="273"/>
      <c r="J589" s="273"/>
      <c r="K589" s="270"/>
      <c r="L589" s="270"/>
      <c r="M589" s="274"/>
      <c r="N589" s="275"/>
      <c r="O589" s="276"/>
      <c r="P589" s="276"/>
      <c r="Q589" s="276"/>
      <c r="R589" s="276"/>
      <c r="S589" s="276"/>
      <c r="T589" s="276"/>
      <c r="U589" s="276"/>
      <c r="V589" s="276"/>
      <c r="W589" s="276"/>
      <c r="X589" s="277"/>
      <c r="Y589" s="14"/>
      <c r="Z589" s="14"/>
      <c r="AA589" s="14"/>
      <c r="AB589" s="14"/>
      <c r="AC589" s="14"/>
      <c r="AD589" s="14"/>
      <c r="AE589" s="14"/>
      <c r="AT589" s="278" t="s">
        <v>256</v>
      </c>
      <c r="AU589" s="278" t="s">
        <v>87</v>
      </c>
      <c r="AV589" s="14" t="s">
        <v>85</v>
      </c>
      <c r="AW589" s="14" t="s">
        <v>5</v>
      </c>
      <c r="AX589" s="14" t="s">
        <v>77</v>
      </c>
      <c r="AY589" s="278" t="s">
        <v>138</v>
      </c>
    </row>
    <row r="590" spans="1:51" s="13" customFormat="1" ht="12">
      <c r="A590" s="13"/>
      <c r="B590" s="244"/>
      <c r="C590" s="245"/>
      <c r="D590" s="236" t="s">
        <v>256</v>
      </c>
      <c r="E590" s="246" t="s">
        <v>1</v>
      </c>
      <c r="F590" s="247" t="s">
        <v>1129</v>
      </c>
      <c r="G590" s="245"/>
      <c r="H590" s="248">
        <v>2.502</v>
      </c>
      <c r="I590" s="249"/>
      <c r="J590" s="249"/>
      <c r="K590" s="245"/>
      <c r="L590" s="245"/>
      <c r="M590" s="250"/>
      <c r="N590" s="251"/>
      <c r="O590" s="252"/>
      <c r="P590" s="252"/>
      <c r="Q590" s="252"/>
      <c r="R590" s="252"/>
      <c r="S590" s="252"/>
      <c r="T590" s="252"/>
      <c r="U590" s="252"/>
      <c r="V590" s="252"/>
      <c r="W590" s="252"/>
      <c r="X590" s="253"/>
      <c r="Y590" s="13"/>
      <c r="Z590" s="13"/>
      <c r="AA590" s="13"/>
      <c r="AB590" s="13"/>
      <c r="AC590" s="13"/>
      <c r="AD590" s="13"/>
      <c r="AE590" s="13"/>
      <c r="AT590" s="254" t="s">
        <v>256</v>
      </c>
      <c r="AU590" s="254" t="s">
        <v>87</v>
      </c>
      <c r="AV590" s="13" t="s">
        <v>87</v>
      </c>
      <c r="AW590" s="13" t="s">
        <v>5</v>
      </c>
      <c r="AX590" s="13" t="s">
        <v>77</v>
      </c>
      <c r="AY590" s="254" t="s">
        <v>138</v>
      </c>
    </row>
    <row r="591" spans="1:51" s="14" customFormat="1" ht="12">
      <c r="A591" s="14"/>
      <c r="B591" s="269"/>
      <c r="C591" s="270"/>
      <c r="D591" s="236" t="s">
        <v>256</v>
      </c>
      <c r="E591" s="271" t="s">
        <v>1</v>
      </c>
      <c r="F591" s="272" t="s">
        <v>1124</v>
      </c>
      <c r="G591" s="270"/>
      <c r="H591" s="271" t="s">
        <v>1</v>
      </c>
      <c r="I591" s="273"/>
      <c r="J591" s="273"/>
      <c r="K591" s="270"/>
      <c r="L591" s="270"/>
      <c r="M591" s="274"/>
      <c r="N591" s="275"/>
      <c r="O591" s="276"/>
      <c r="P591" s="276"/>
      <c r="Q591" s="276"/>
      <c r="R591" s="276"/>
      <c r="S591" s="276"/>
      <c r="T591" s="276"/>
      <c r="U591" s="276"/>
      <c r="V591" s="276"/>
      <c r="W591" s="276"/>
      <c r="X591" s="277"/>
      <c r="Y591" s="14"/>
      <c r="Z591" s="14"/>
      <c r="AA591" s="14"/>
      <c r="AB591" s="14"/>
      <c r="AC591" s="14"/>
      <c r="AD591" s="14"/>
      <c r="AE591" s="14"/>
      <c r="AT591" s="278" t="s">
        <v>256</v>
      </c>
      <c r="AU591" s="278" t="s">
        <v>87</v>
      </c>
      <c r="AV591" s="14" t="s">
        <v>85</v>
      </c>
      <c r="AW591" s="14" t="s">
        <v>5</v>
      </c>
      <c r="AX591" s="14" t="s">
        <v>77</v>
      </c>
      <c r="AY591" s="278" t="s">
        <v>138</v>
      </c>
    </row>
    <row r="592" spans="1:51" s="13" customFormat="1" ht="12">
      <c r="A592" s="13"/>
      <c r="B592" s="244"/>
      <c r="C592" s="245"/>
      <c r="D592" s="236" t="s">
        <v>256</v>
      </c>
      <c r="E592" s="246" t="s">
        <v>1</v>
      </c>
      <c r="F592" s="247" t="s">
        <v>1130</v>
      </c>
      <c r="G592" s="245"/>
      <c r="H592" s="248">
        <v>0.273</v>
      </c>
      <c r="I592" s="249"/>
      <c r="J592" s="249"/>
      <c r="K592" s="245"/>
      <c r="L592" s="245"/>
      <c r="M592" s="250"/>
      <c r="N592" s="251"/>
      <c r="O592" s="252"/>
      <c r="P592" s="252"/>
      <c r="Q592" s="252"/>
      <c r="R592" s="252"/>
      <c r="S592" s="252"/>
      <c r="T592" s="252"/>
      <c r="U592" s="252"/>
      <c r="V592" s="252"/>
      <c r="W592" s="252"/>
      <c r="X592" s="253"/>
      <c r="Y592" s="13"/>
      <c r="Z592" s="13"/>
      <c r="AA592" s="13"/>
      <c r="AB592" s="13"/>
      <c r="AC592" s="13"/>
      <c r="AD592" s="13"/>
      <c r="AE592" s="13"/>
      <c r="AT592" s="254" t="s">
        <v>256</v>
      </c>
      <c r="AU592" s="254" t="s">
        <v>87</v>
      </c>
      <c r="AV592" s="13" t="s">
        <v>87</v>
      </c>
      <c r="AW592" s="13" t="s">
        <v>5</v>
      </c>
      <c r="AX592" s="13" t="s">
        <v>77</v>
      </c>
      <c r="AY592" s="254" t="s">
        <v>138</v>
      </c>
    </row>
    <row r="593" spans="1:51" s="14" customFormat="1" ht="12">
      <c r="A593" s="14"/>
      <c r="B593" s="269"/>
      <c r="C593" s="270"/>
      <c r="D593" s="236" t="s">
        <v>256</v>
      </c>
      <c r="E593" s="271" t="s">
        <v>1</v>
      </c>
      <c r="F593" s="272" t="s">
        <v>1073</v>
      </c>
      <c r="G593" s="270"/>
      <c r="H593" s="271" t="s">
        <v>1</v>
      </c>
      <c r="I593" s="273"/>
      <c r="J593" s="273"/>
      <c r="K593" s="270"/>
      <c r="L593" s="270"/>
      <c r="M593" s="274"/>
      <c r="N593" s="275"/>
      <c r="O593" s="276"/>
      <c r="P593" s="276"/>
      <c r="Q593" s="276"/>
      <c r="R593" s="276"/>
      <c r="S593" s="276"/>
      <c r="T593" s="276"/>
      <c r="U593" s="276"/>
      <c r="V593" s="276"/>
      <c r="W593" s="276"/>
      <c r="X593" s="277"/>
      <c r="Y593" s="14"/>
      <c r="Z593" s="14"/>
      <c r="AA593" s="14"/>
      <c r="AB593" s="14"/>
      <c r="AC593" s="14"/>
      <c r="AD593" s="14"/>
      <c r="AE593" s="14"/>
      <c r="AT593" s="278" t="s">
        <v>256</v>
      </c>
      <c r="AU593" s="278" t="s">
        <v>87</v>
      </c>
      <c r="AV593" s="14" t="s">
        <v>85</v>
      </c>
      <c r="AW593" s="14" t="s">
        <v>5</v>
      </c>
      <c r="AX593" s="14" t="s">
        <v>77</v>
      </c>
      <c r="AY593" s="278" t="s">
        <v>138</v>
      </c>
    </row>
    <row r="594" spans="1:51" s="14" customFormat="1" ht="12">
      <c r="A594" s="14"/>
      <c r="B594" s="269"/>
      <c r="C594" s="270"/>
      <c r="D594" s="236" t="s">
        <v>256</v>
      </c>
      <c r="E594" s="271" t="s">
        <v>1</v>
      </c>
      <c r="F594" s="272" t="s">
        <v>1089</v>
      </c>
      <c r="G594" s="270"/>
      <c r="H594" s="271" t="s">
        <v>1</v>
      </c>
      <c r="I594" s="273"/>
      <c r="J594" s="273"/>
      <c r="K594" s="270"/>
      <c r="L594" s="270"/>
      <c r="M594" s="274"/>
      <c r="N594" s="275"/>
      <c r="O594" s="276"/>
      <c r="P594" s="276"/>
      <c r="Q594" s="276"/>
      <c r="R594" s="276"/>
      <c r="S594" s="276"/>
      <c r="T594" s="276"/>
      <c r="U594" s="276"/>
      <c r="V594" s="276"/>
      <c r="W594" s="276"/>
      <c r="X594" s="277"/>
      <c r="Y594" s="14"/>
      <c r="Z594" s="14"/>
      <c r="AA594" s="14"/>
      <c r="AB594" s="14"/>
      <c r="AC594" s="14"/>
      <c r="AD594" s="14"/>
      <c r="AE594" s="14"/>
      <c r="AT594" s="278" t="s">
        <v>256</v>
      </c>
      <c r="AU594" s="278" t="s">
        <v>87</v>
      </c>
      <c r="AV594" s="14" t="s">
        <v>85</v>
      </c>
      <c r="AW594" s="14" t="s">
        <v>5</v>
      </c>
      <c r="AX594" s="14" t="s">
        <v>77</v>
      </c>
      <c r="AY594" s="278" t="s">
        <v>138</v>
      </c>
    </row>
    <row r="595" spans="1:51" s="15" customFormat="1" ht="12">
      <c r="A595" s="15"/>
      <c r="B595" s="279"/>
      <c r="C595" s="280"/>
      <c r="D595" s="236" t="s">
        <v>256</v>
      </c>
      <c r="E595" s="281" t="s">
        <v>1</v>
      </c>
      <c r="F595" s="282" t="s">
        <v>781</v>
      </c>
      <c r="G595" s="280"/>
      <c r="H595" s="283">
        <v>2.775</v>
      </c>
      <c r="I595" s="284"/>
      <c r="J595" s="284"/>
      <c r="K595" s="280"/>
      <c r="L595" s="280"/>
      <c r="M595" s="285"/>
      <c r="N595" s="286"/>
      <c r="O595" s="287"/>
      <c r="P595" s="287"/>
      <c r="Q595" s="287"/>
      <c r="R595" s="287"/>
      <c r="S595" s="287"/>
      <c r="T595" s="287"/>
      <c r="U595" s="287"/>
      <c r="V595" s="287"/>
      <c r="W595" s="287"/>
      <c r="X595" s="288"/>
      <c r="Y595" s="15"/>
      <c r="Z595" s="15"/>
      <c r="AA595" s="15"/>
      <c r="AB595" s="15"/>
      <c r="AC595" s="15"/>
      <c r="AD595" s="15"/>
      <c r="AE595" s="15"/>
      <c r="AT595" s="289" t="s">
        <v>256</v>
      </c>
      <c r="AU595" s="289" t="s">
        <v>87</v>
      </c>
      <c r="AV595" s="15" t="s">
        <v>145</v>
      </c>
      <c r="AW595" s="15" t="s">
        <v>5</v>
      </c>
      <c r="AX595" s="15" t="s">
        <v>85</v>
      </c>
      <c r="AY595" s="289" t="s">
        <v>138</v>
      </c>
    </row>
    <row r="596" spans="1:65" s="2" customFormat="1" ht="24.15" customHeight="1">
      <c r="A596" s="39"/>
      <c r="B596" s="40"/>
      <c r="C596" s="222" t="s">
        <v>430</v>
      </c>
      <c r="D596" s="222" t="s">
        <v>140</v>
      </c>
      <c r="E596" s="223" t="s">
        <v>1131</v>
      </c>
      <c r="F596" s="224" t="s">
        <v>1132</v>
      </c>
      <c r="G596" s="225" t="s">
        <v>203</v>
      </c>
      <c r="H596" s="226">
        <v>25.2</v>
      </c>
      <c r="I596" s="227"/>
      <c r="J596" s="227"/>
      <c r="K596" s="228">
        <f>ROUND(P596*H596,2)</f>
        <v>0</v>
      </c>
      <c r="L596" s="224" t="s">
        <v>144</v>
      </c>
      <c r="M596" s="45"/>
      <c r="N596" s="229" t="s">
        <v>1</v>
      </c>
      <c r="O596" s="230" t="s">
        <v>40</v>
      </c>
      <c r="P596" s="231">
        <f>I596+J596</f>
        <v>0</v>
      </c>
      <c r="Q596" s="231">
        <f>ROUND(I596*H596,2)</f>
        <v>0</v>
      </c>
      <c r="R596" s="231">
        <f>ROUND(J596*H596,2)</f>
        <v>0</v>
      </c>
      <c r="S596" s="92"/>
      <c r="T596" s="232">
        <f>S596*H596</f>
        <v>0</v>
      </c>
      <c r="U596" s="232">
        <v>0.0004</v>
      </c>
      <c r="V596" s="232">
        <f>U596*H596</f>
        <v>0.01008</v>
      </c>
      <c r="W596" s="232">
        <v>0</v>
      </c>
      <c r="X596" s="233">
        <f>W596*H596</f>
        <v>0</v>
      </c>
      <c r="Y596" s="39"/>
      <c r="Z596" s="39"/>
      <c r="AA596" s="39"/>
      <c r="AB596" s="39"/>
      <c r="AC596" s="39"/>
      <c r="AD596" s="39"/>
      <c r="AE596" s="39"/>
      <c r="AR596" s="234" t="s">
        <v>249</v>
      </c>
      <c r="AT596" s="234" t="s">
        <v>140</v>
      </c>
      <c r="AU596" s="234" t="s">
        <v>87</v>
      </c>
      <c r="AY596" s="18" t="s">
        <v>138</v>
      </c>
      <c r="BE596" s="235">
        <f>IF(O596="základní",K596,0)</f>
        <v>0</v>
      </c>
      <c r="BF596" s="235">
        <f>IF(O596="snížená",K596,0)</f>
        <v>0</v>
      </c>
      <c r="BG596" s="235">
        <f>IF(O596="zákl. přenesená",K596,0)</f>
        <v>0</v>
      </c>
      <c r="BH596" s="235">
        <f>IF(O596="sníž. přenesená",K596,0)</f>
        <v>0</v>
      </c>
      <c r="BI596" s="235">
        <f>IF(O596="nulová",K596,0)</f>
        <v>0</v>
      </c>
      <c r="BJ596" s="18" t="s">
        <v>85</v>
      </c>
      <c r="BK596" s="235">
        <f>ROUND(P596*H596,2)</f>
        <v>0</v>
      </c>
      <c r="BL596" s="18" t="s">
        <v>249</v>
      </c>
      <c r="BM596" s="234" t="s">
        <v>1133</v>
      </c>
    </row>
    <row r="597" spans="1:47" s="2" customFormat="1" ht="12">
      <c r="A597" s="39"/>
      <c r="B597" s="40"/>
      <c r="C597" s="41"/>
      <c r="D597" s="236" t="s">
        <v>147</v>
      </c>
      <c r="E597" s="41"/>
      <c r="F597" s="237" t="s">
        <v>1134</v>
      </c>
      <c r="G597" s="41"/>
      <c r="H597" s="41"/>
      <c r="I597" s="238"/>
      <c r="J597" s="238"/>
      <c r="K597" s="41"/>
      <c r="L597" s="41"/>
      <c r="M597" s="45"/>
      <c r="N597" s="239"/>
      <c r="O597" s="240"/>
      <c r="P597" s="92"/>
      <c r="Q597" s="92"/>
      <c r="R597" s="92"/>
      <c r="S597" s="92"/>
      <c r="T597" s="92"/>
      <c r="U597" s="92"/>
      <c r="V597" s="92"/>
      <c r="W597" s="92"/>
      <c r="X597" s="93"/>
      <c r="Y597" s="39"/>
      <c r="Z597" s="39"/>
      <c r="AA597" s="39"/>
      <c r="AB597" s="39"/>
      <c r="AC597" s="39"/>
      <c r="AD597" s="39"/>
      <c r="AE597" s="39"/>
      <c r="AT597" s="18" t="s">
        <v>147</v>
      </c>
      <c r="AU597" s="18" t="s">
        <v>87</v>
      </c>
    </row>
    <row r="598" spans="1:47" s="2" customFormat="1" ht="12">
      <c r="A598" s="39"/>
      <c r="B598" s="40"/>
      <c r="C598" s="41"/>
      <c r="D598" s="241" t="s">
        <v>149</v>
      </c>
      <c r="E598" s="41"/>
      <c r="F598" s="242" t="s">
        <v>1135</v>
      </c>
      <c r="G598" s="41"/>
      <c r="H598" s="41"/>
      <c r="I598" s="238"/>
      <c r="J598" s="238"/>
      <c r="K598" s="41"/>
      <c r="L598" s="41"/>
      <c r="M598" s="45"/>
      <c r="N598" s="239"/>
      <c r="O598" s="240"/>
      <c r="P598" s="92"/>
      <c r="Q598" s="92"/>
      <c r="R598" s="92"/>
      <c r="S598" s="92"/>
      <c r="T598" s="92"/>
      <c r="U598" s="92"/>
      <c r="V598" s="92"/>
      <c r="W598" s="92"/>
      <c r="X598" s="93"/>
      <c r="Y598" s="39"/>
      <c r="Z598" s="39"/>
      <c r="AA598" s="39"/>
      <c r="AB598" s="39"/>
      <c r="AC598" s="39"/>
      <c r="AD598" s="39"/>
      <c r="AE598" s="39"/>
      <c r="AT598" s="18" t="s">
        <v>149</v>
      </c>
      <c r="AU598" s="18" t="s">
        <v>87</v>
      </c>
    </row>
    <row r="599" spans="1:47" s="2" customFormat="1" ht="12">
      <c r="A599" s="39"/>
      <c r="B599" s="40"/>
      <c r="C599" s="41"/>
      <c r="D599" s="236" t="s">
        <v>151</v>
      </c>
      <c r="E599" s="41"/>
      <c r="F599" s="243" t="s">
        <v>1120</v>
      </c>
      <c r="G599" s="41"/>
      <c r="H599" s="41"/>
      <c r="I599" s="238"/>
      <c r="J599" s="238"/>
      <c r="K599" s="41"/>
      <c r="L599" s="41"/>
      <c r="M599" s="45"/>
      <c r="N599" s="239"/>
      <c r="O599" s="240"/>
      <c r="P599" s="92"/>
      <c r="Q599" s="92"/>
      <c r="R599" s="92"/>
      <c r="S599" s="92"/>
      <c r="T599" s="92"/>
      <c r="U599" s="92"/>
      <c r="V599" s="92"/>
      <c r="W599" s="92"/>
      <c r="X599" s="93"/>
      <c r="Y599" s="39"/>
      <c r="Z599" s="39"/>
      <c r="AA599" s="39"/>
      <c r="AB599" s="39"/>
      <c r="AC599" s="39"/>
      <c r="AD599" s="39"/>
      <c r="AE599" s="39"/>
      <c r="AT599" s="18" t="s">
        <v>151</v>
      </c>
      <c r="AU599" s="18" t="s">
        <v>87</v>
      </c>
    </row>
    <row r="600" spans="1:47" s="2" customFormat="1" ht="12">
      <c r="A600" s="39"/>
      <c r="B600" s="40"/>
      <c r="C600" s="41"/>
      <c r="D600" s="236" t="s">
        <v>153</v>
      </c>
      <c r="E600" s="41"/>
      <c r="F600" s="243" t="s">
        <v>1067</v>
      </c>
      <c r="G600" s="41"/>
      <c r="H600" s="41"/>
      <c r="I600" s="238"/>
      <c r="J600" s="238"/>
      <c r="K600" s="41"/>
      <c r="L600" s="41"/>
      <c r="M600" s="45"/>
      <c r="N600" s="239"/>
      <c r="O600" s="240"/>
      <c r="P600" s="92"/>
      <c r="Q600" s="92"/>
      <c r="R600" s="92"/>
      <c r="S600" s="92"/>
      <c r="T600" s="92"/>
      <c r="U600" s="92"/>
      <c r="V600" s="92"/>
      <c r="W600" s="92"/>
      <c r="X600" s="93"/>
      <c r="Y600" s="39"/>
      <c r="Z600" s="39"/>
      <c r="AA600" s="39"/>
      <c r="AB600" s="39"/>
      <c r="AC600" s="39"/>
      <c r="AD600" s="39"/>
      <c r="AE600" s="39"/>
      <c r="AT600" s="18" t="s">
        <v>153</v>
      </c>
      <c r="AU600" s="18" t="s">
        <v>87</v>
      </c>
    </row>
    <row r="601" spans="1:51" s="14" customFormat="1" ht="12">
      <c r="A601" s="14"/>
      <c r="B601" s="269"/>
      <c r="C601" s="270"/>
      <c r="D601" s="236" t="s">
        <v>256</v>
      </c>
      <c r="E601" s="271" t="s">
        <v>1</v>
      </c>
      <c r="F601" s="272" t="s">
        <v>1068</v>
      </c>
      <c r="G601" s="270"/>
      <c r="H601" s="271" t="s">
        <v>1</v>
      </c>
      <c r="I601" s="273"/>
      <c r="J601" s="273"/>
      <c r="K601" s="270"/>
      <c r="L601" s="270"/>
      <c r="M601" s="274"/>
      <c r="N601" s="275"/>
      <c r="O601" s="276"/>
      <c r="P601" s="276"/>
      <c r="Q601" s="276"/>
      <c r="R601" s="276"/>
      <c r="S601" s="276"/>
      <c r="T601" s="276"/>
      <c r="U601" s="276"/>
      <c r="V601" s="276"/>
      <c r="W601" s="276"/>
      <c r="X601" s="277"/>
      <c r="Y601" s="14"/>
      <c r="Z601" s="14"/>
      <c r="AA601" s="14"/>
      <c r="AB601" s="14"/>
      <c r="AC601" s="14"/>
      <c r="AD601" s="14"/>
      <c r="AE601" s="14"/>
      <c r="AT601" s="278" t="s">
        <v>256</v>
      </c>
      <c r="AU601" s="278" t="s">
        <v>87</v>
      </c>
      <c r="AV601" s="14" t="s">
        <v>85</v>
      </c>
      <c r="AW601" s="14" t="s">
        <v>5</v>
      </c>
      <c r="AX601" s="14" t="s">
        <v>77</v>
      </c>
      <c r="AY601" s="278" t="s">
        <v>138</v>
      </c>
    </row>
    <row r="602" spans="1:51" s="14" customFormat="1" ht="12">
      <c r="A602" s="14"/>
      <c r="B602" s="269"/>
      <c r="C602" s="270"/>
      <c r="D602" s="236" t="s">
        <v>256</v>
      </c>
      <c r="E602" s="271" t="s">
        <v>1</v>
      </c>
      <c r="F602" s="272" t="s">
        <v>1069</v>
      </c>
      <c r="G602" s="270"/>
      <c r="H602" s="271" t="s">
        <v>1</v>
      </c>
      <c r="I602" s="273"/>
      <c r="J602" s="273"/>
      <c r="K602" s="270"/>
      <c r="L602" s="270"/>
      <c r="M602" s="274"/>
      <c r="N602" s="275"/>
      <c r="O602" s="276"/>
      <c r="P602" s="276"/>
      <c r="Q602" s="276"/>
      <c r="R602" s="276"/>
      <c r="S602" s="276"/>
      <c r="T602" s="276"/>
      <c r="U602" s="276"/>
      <c r="V602" s="276"/>
      <c r="W602" s="276"/>
      <c r="X602" s="277"/>
      <c r="Y602" s="14"/>
      <c r="Z602" s="14"/>
      <c r="AA602" s="14"/>
      <c r="AB602" s="14"/>
      <c r="AC602" s="14"/>
      <c r="AD602" s="14"/>
      <c r="AE602" s="14"/>
      <c r="AT602" s="278" t="s">
        <v>256</v>
      </c>
      <c r="AU602" s="278" t="s">
        <v>87</v>
      </c>
      <c r="AV602" s="14" t="s">
        <v>85</v>
      </c>
      <c r="AW602" s="14" t="s">
        <v>5</v>
      </c>
      <c r="AX602" s="14" t="s">
        <v>77</v>
      </c>
      <c r="AY602" s="278" t="s">
        <v>138</v>
      </c>
    </row>
    <row r="603" spans="1:51" s="14" customFormat="1" ht="12">
      <c r="A603" s="14"/>
      <c r="B603" s="269"/>
      <c r="C603" s="270"/>
      <c r="D603" s="236" t="s">
        <v>256</v>
      </c>
      <c r="E603" s="271" t="s">
        <v>1</v>
      </c>
      <c r="F603" s="272" t="s">
        <v>1070</v>
      </c>
      <c r="G603" s="270"/>
      <c r="H603" s="271" t="s">
        <v>1</v>
      </c>
      <c r="I603" s="273"/>
      <c r="J603" s="273"/>
      <c r="K603" s="270"/>
      <c r="L603" s="270"/>
      <c r="M603" s="274"/>
      <c r="N603" s="275"/>
      <c r="O603" s="276"/>
      <c r="P603" s="276"/>
      <c r="Q603" s="276"/>
      <c r="R603" s="276"/>
      <c r="S603" s="276"/>
      <c r="T603" s="276"/>
      <c r="U603" s="276"/>
      <c r="V603" s="276"/>
      <c r="W603" s="276"/>
      <c r="X603" s="277"/>
      <c r="Y603" s="14"/>
      <c r="Z603" s="14"/>
      <c r="AA603" s="14"/>
      <c r="AB603" s="14"/>
      <c r="AC603" s="14"/>
      <c r="AD603" s="14"/>
      <c r="AE603" s="14"/>
      <c r="AT603" s="278" t="s">
        <v>256</v>
      </c>
      <c r="AU603" s="278" t="s">
        <v>87</v>
      </c>
      <c r="AV603" s="14" t="s">
        <v>85</v>
      </c>
      <c r="AW603" s="14" t="s">
        <v>5</v>
      </c>
      <c r="AX603" s="14" t="s">
        <v>77</v>
      </c>
      <c r="AY603" s="278" t="s">
        <v>138</v>
      </c>
    </row>
    <row r="604" spans="1:51" s="14" customFormat="1" ht="12">
      <c r="A604" s="14"/>
      <c r="B604" s="269"/>
      <c r="C604" s="270"/>
      <c r="D604" s="236" t="s">
        <v>256</v>
      </c>
      <c r="E604" s="271" t="s">
        <v>1</v>
      </c>
      <c r="F604" s="272" t="s">
        <v>1071</v>
      </c>
      <c r="G604" s="270"/>
      <c r="H604" s="271" t="s">
        <v>1</v>
      </c>
      <c r="I604" s="273"/>
      <c r="J604" s="273"/>
      <c r="K604" s="270"/>
      <c r="L604" s="270"/>
      <c r="M604" s="274"/>
      <c r="N604" s="275"/>
      <c r="O604" s="276"/>
      <c r="P604" s="276"/>
      <c r="Q604" s="276"/>
      <c r="R604" s="276"/>
      <c r="S604" s="276"/>
      <c r="T604" s="276"/>
      <c r="U604" s="276"/>
      <c r="V604" s="276"/>
      <c r="W604" s="276"/>
      <c r="X604" s="277"/>
      <c r="Y604" s="14"/>
      <c r="Z604" s="14"/>
      <c r="AA604" s="14"/>
      <c r="AB604" s="14"/>
      <c r="AC604" s="14"/>
      <c r="AD604" s="14"/>
      <c r="AE604" s="14"/>
      <c r="AT604" s="278" t="s">
        <v>256</v>
      </c>
      <c r="AU604" s="278" t="s">
        <v>87</v>
      </c>
      <c r="AV604" s="14" t="s">
        <v>85</v>
      </c>
      <c r="AW604" s="14" t="s">
        <v>5</v>
      </c>
      <c r="AX604" s="14" t="s">
        <v>77</v>
      </c>
      <c r="AY604" s="278" t="s">
        <v>138</v>
      </c>
    </row>
    <row r="605" spans="1:51" s="14" customFormat="1" ht="12">
      <c r="A605" s="14"/>
      <c r="B605" s="269"/>
      <c r="C605" s="270"/>
      <c r="D605" s="236" t="s">
        <v>256</v>
      </c>
      <c r="E605" s="271" t="s">
        <v>1</v>
      </c>
      <c r="F605" s="272" t="s">
        <v>1072</v>
      </c>
      <c r="G605" s="270"/>
      <c r="H605" s="271" t="s">
        <v>1</v>
      </c>
      <c r="I605" s="273"/>
      <c r="J605" s="273"/>
      <c r="K605" s="270"/>
      <c r="L605" s="270"/>
      <c r="M605" s="274"/>
      <c r="N605" s="275"/>
      <c r="O605" s="276"/>
      <c r="P605" s="276"/>
      <c r="Q605" s="276"/>
      <c r="R605" s="276"/>
      <c r="S605" s="276"/>
      <c r="T605" s="276"/>
      <c r="U605" s="276"/>
      <c r="V605" s="276"/>
      <c r="W605" s="276"/>
      <c r="X605" s="277"/>
      <c r="Y605" s="14"/>
      <c r="Z605" s="14"/>
      <c r="AA605" s="14"/>
      <c r="AB605" s="14"/>
      <c r="AC605" s="14"/>
      <c r="AD605" s="14"/>
      <c r="AE605" s="14"/>
      <c r="AT605" s="278" t="s">
        <v>256</v>
      </c>
      <c r="AU605" s="278" t="s">
        <v>87</v>
      </c>
      <c r="AV605" s="14" t="s">
        <v>85</v>
      </c>
      <c r="AW605" s="14" t="s">
        <v>5</v>
      </c>
      <c r="AX605" s="14" t="s">
        <v>77</v>
      </c>
      <c r="AY605" s="278" t="s">
        <v>138</v>
      </c>
    </row>
    <row r="606" spans="1:51" s="14" customFormat="1" ht="12">
      <c r="A606" s="14"/>
      <c r="B606" s="269"/>
      <c r="C606" s="270"/>
      <c r="D606" s="236" t="s">
        <v>256</v>
      </c>
      <c r="E606" s="271" t="s">
        <v>1</v>
      </c>
      <c r="F606" s="272" t="s">
        <v>1136</v>
      </c>
      <c r="G606" s="270"/>
      <c r="H606" s="271" t="s">
        <v>1</v>
      </c>
      <c r="I606" s="273"/>
      <c r="J606" s="273"/>
      <c r="K606" s="270"/>
      <c r="L606" s="270"/>
      <c r="M606" s="274"/>
      <c r="N606" s="275"/>
      <c r="O606" s="276"/>
      <c r="P606" s="276"/>
      <c r="Q606" s="276"/>
      <c r="R606" s="276"/>
      <c r="S606" s="276"/>
      <c r="T606" s="276"/>
      <c r="U606" s="276"/>
      <c r="V606" s="276"/>
      <c r="W606" s="276"/>
      <c r="X606" s="277"/>
      <c r="Y606" s="14"/>
      <c r="Z606" s="14"/>
      <c r="AA606" s="14"/>
      <c r="AB606" s="14"/>
      <c r="AC606" s="14"/>
      <c r="AD606" s="14"/>
      <c r="AE606" s="14"/>
      <c r="AT606" s="278" t="s">
        <v>256</v>
      </c>
      <c r="AU606" s="278" t="s">
        <v>87</v>
      </c>
      <c r="AV606" s="14" t="s">
        <v>85</v>
      </c>
      <c r="AW606" s="14" t="s">
        <v>5</v>
      </c>
      <c r="AX606" s="14" t="s">
        <v>77</v>
      </c>
      <c r="AY606" s="278" t="s">
        <v>138</v>
      </c>
    </row>
    <row r="607" spans="1:51" s="13" customFormat="1" ht="12">
      <c r="A607" s="13"/>
      <c r="B607" s="244"/>
      <c r="C607" s="245"/>
      <c r="D607" s="236" t="s">
        <v>256</v>
      </c>
      <c r="E607" s="246" t="s">
        <v>1</v>
      </c>
      <c r="F607" s="247" t="s">
        <v>1137</v>
      </c>
      <c r="G607" s="245"/>
      <c r="H607" s="248">
        <v>11.2</v>
      </c>
      <c r="I607" s="249"/>
      <c r="J607" s="249"/>
      <c r="K607" s="245"/>
      <c r="L607" s="245"/>
      <c r="M607" s="250"/>
      <c r="N607" s="251"/>
      <c r="O607" s="252"/>
      <c r="P607" s="252"/>
      <c r="Q607" s="252"/>
      <c r="R607" s="252"/>
      <c r="S607" s="252"/>
      <c r="T607" s="252"/>
      <c r="U607" s="252"/>
      <c r="V607" s="252"/>
      <c r="W607" s="252"/>
      <c r="X607" s="253"/>
      <c r="Y607" s="13"/>
      <c r="Z607" s="13"/>
      <c r="AA607" s="13"/>
      <c r="AB607" s="13"/>
      <c r="AC607" s="13"/>
      <c r="AD607" s="13"/>
      <c r="AE607" s="13"/>
      <c r="AT607" s="254" t="s">
        <v>256</v>
      </c>
      <c r="AU607" s="254" t="s">
        <v>87</v>
      </c>
      <c r="AV607" s="13" t="s">
        <v>87</v>
      </c>
      <c r="AW607" s="13" t="s">
        <v>5</v>
      </c>
      <c r="AX607" s="13" t="s">
        <v>77</v>
      </c>
      <c r="AY607" s="254" t="s">
        <v>138</v>
      </c>
    </row>
    <row r="608" spans="1:51" s="14" customFormat="1" ht="12">
      <c r="A608" s="14"/>
      <c r="B608" s="269"/>
      <c r="C608" s="270"/>
      <c r="D608" s="236" t="s">
        <v>256</v>
      </c>
      <c r="E608" s="271" t="s">
        <v>1</v>
      </c>
      <c r="F608" s="272" t="s">
        <v>1138</v>
      </c>
      <c r="G608" s="270"/>
      <c r="H608" s="271" t="s">
        <v>1</v>
      </c>
      <c r="I608" s="273"/>
      <c r="J608" s="273"/>
      <c r="K608" s="270"/>
      <c r="L608" s="270"/>
      <c r="M608" s="274"/>
      <c r="N608" s="275"/>
      <c r="O608" s="276"/>
      <c r="P608" s="276"/>
      <c r="Q608" s="276"/>
      <c r="R608" s="276"/>
      <c r="S608" s="276"/>
      <c r="T608" s="276"/>
      <c r="U608" s="276"/>
      <c r="V608" s="276"/>
      <c r="W608" s="276"/>
      <c r="X608" s="277"/>
      <c r="Y608" s="14"/>
      <c r="Z608" s="14"/>
      <c r="AA608" s="14"/>
      <c r="AB608" s="14"/>
      <c r="AC608" s="14"/>
      <c r="AD608" s="14"/>
      <c r="AE608" s="14"/>
      <c r="AT608" s="278" t="s">
        <v>256</v>
      </c>
      <c r="AU608" s="278" t="s">
        <v>87</v>
      </c>
      <c r="AV608" s="14" t="s">
        <v>85</v>
      </c>
      <c r="AW608" s="14" t="s">
        <v>5</v>
      </c>
      <c r="AX608" s="14" t="s">
        <v>77</v>
      </c>
      <c r="AY608" s="278" t="s">
        <v>138</v>
      </c>
    </row>
    <row r="609" spans="1:51" s="13" customFormat="1" ht="12">
      <c r="A609" s="13"/>
      <c r="B609" s="244"/>
      <c r="C609" s="245"/>
      <c r="D609" s="236" t="s">
        <v>256</v>
      </c>
      <c r="E609" s="246" t="s">
        <v>1</v>
      </c>
      <c r="F609" s="247" t="s">
        <v>236</v>
      </c>
      <c r="G609" s="245"/>
      <c r="H609" s="248">
        <v>14</v>
      </c>
      <c r="I609" s="249"/>
      <c r="J609" s="249"/>
      <c r="K609" s="245"/>
      <c r="L609" s="245"/>
      <c r="M609" s="250"/>
      <c r="N609" s="251"/>
      <c r="O609" s="252"/>
      <c r="P609" s="252"/>
      <c r="Q609" s="252"/>
      <c r="R609" s="252"/>
      <c r="S609" s="252"/>
      <c r="T609" s="252"/>
      <c r="U609" s="252"/>
      <c r="V609" s="252"/>
      <c r="W609" s="252"/>
      <c r="X609" s="253"/>
      <c r="Y609" s="13"/>
      <c r="Z609" s="13"/>
      <c r="AA609" s="13"/>
      <c r="AB609" s="13"/>
      <c r="AC609" s="13"/>
      <c r="AD609" s="13"/>
      <c r="AE609" s="13"/>
      <c r="AT609" s="254" t="s">
        <v>256</v>
      </c>
      <c r="AU609" s="254" t="s">
        <v>87</v>
      </c>
      <c r="AV609" s="13" t="s">
        <v>87</v>
      </c>
      <c r="AW609" s="13" t="s">
        <v>5</v>
      </c>
      <c r="AX609" s="13" t="s">
        <v>77</v>
      </c>
      <c r="AY609" s="254" t="s">
        <v>138</v>
      </c>
    </row>
    <row r="610" spans="1:51" s="14" customFormat="1" ht="12">
      <c r="A610" s="14"/>
      <c r="B610" s="269"/>
      <c r="C610" s="270"/>
      <c r="D610" s="236" t="s">
        <v>256</v>
      </c>
      <c r="E610" s="271" t="s">
        <v>1</v>
      </c>
      <c r="F610" s="272" t="s">
        <v>1122</v>
      </c>
      <c r="G610" s="270"/>
      <c r="H610" s="271" t="s">
        <v>1</v>
      </c>
      <c r="I610" s="273"/>
      <c r="J610" s="273"/>
      <c r="K610" s="270"/>
      <c r="L610" s="270"/>
      <c r="M610" s="274"/>
      <c r="N610" s="275"/>
      <c r="O610" s="276"/>
      <c r="P610" s="276"/>
      <c r="Q610" s="276"/>
      <c r="R610" s="276"/>
      <c r="S610" s="276"/>
      <c r="T610" s="276"/>
      <c r="U610" s="276"/>
      <c r="V610" s="276"/>
      <c r="W610" s="276"/>
      <c r="X610" s="277"/>
      <c r="Y610" s="14"/>
      <c r="Z610" s="14"/>
      <c r="AA610" s="14"/>
      <c r="AB610" s="14"/>
      <c r="AC610" s="14"/>
      <c r="AD610" s="14"/>
      <c r="AE610" s="14"/>
      <c r="AT610" s="278" t="s">
        <v>256</v>
      </c>
      <c r="AU610" s="278" t="s">
        <v>87</v>
      </c>
      <c r="AV610" s="14" t="s">
        <v>85</v>
      </c>
      <c r="AW610" s="14" t="s">
        <v>5</v>
      </c>
      <c r="AX610" s="14" t="s">
        <v>77</v>
      </c>
      <c r="AY610" s="278" t="s">
        <v>138</v>
      </c>
    </row>
    <row r="611" spans="1:51" s="14" customFormat="1" ht="12">
      <c r="A611" s="14"/>
      <c r="B611" s="269"/>
      <c r="C611" s="270"/>
      <c r="D611" s="236" t="s">
        <v>256</v>
      </c>
      <c r="E611" s="271" t="s">
        <v>1</v>
      </c>
      <c r="F611" s="272" t="s">
        <v>1139</v>
      </c>
      <c r="G611" s="270"/>
      <c r="H611" s="271" t="s">
        <v>1</v>
      </c>
      <c r="I611" s="273"/>
      <c r="J611" s="273"/>
      <c r="K611" s="270"/>
      <c r="L611" s="270"/>
      <c r="M611" s="274"/>
      <c r="N611" s="275"/>
      <c r="O611" s="276"/>
      <c r="P611" s="276"/>
      <c r="Q611" s="276"/>
      <c r="R611" s="276"/>
      <c r="S611" s="276"/>
      <c r="T611" s="276"/>
      <c r="U611" s="276"/>
      <c r="V611" s="276"/>
      <c r="W611" s="276"/>
      <c r="X611" s="277"/>
      <c r="Y611" s="14"/>
      <c r="Z611" s="14"/>
      <c r="AA611" s="14"/>
      <c r="AB611" s="14"/>
      <c r="AC611" s="14"/>
      <c r="AD611" s="14"/>
      <c r="AE611" s="14"/>
      <c r="AT611" s="278" t="s">
        <v>256</v>
      </c>
      <c r="AU611" s="278" t="s">
        <v>87</v>
      </c>
      <c r="AV611" s="14" t="s">
        <v>85</v>
      </c>
      <c r="AW611" s="14" t="s">
        <v>5</v>
      </c>
      <c r="AX611" s="14" t="s">
        <v>77</v>
      </c>
      <c r="AY611" s="278" t="s">
        <v>138</v>
      </c>
    </row>
    <row r="612" spans="1:51" s="14" customFormat="1" ht="12">
      <c r="A612" s="14"/>
      <c r="B612" s="269"/>
      <c r="C612" s="270"/>
      <c r="D612" s="236" t="s">
        <v>256</v>
      </c>
      <c r="E612" s="271" t="s">
        <v>1</v>
      </c>
      <c r="F612" s="272" t="s">
        <v>1073</v>
      </c>
      <c r="G612" s="270"/>
      <c r="H612" s="271" t="s">
        <v>1</v>
      </c>
      <c r="I612" s="273"/>
      <c r="J612" s="273"/>
      <c r="K612" s="270"/>
      <c r="L612" s="270"/>
      <c r="M612" s="274"/>
      <c r="N612" s="275"/>
      <c r="O612" s="276"/>
      <c r="P612" s="276"/>
      <c r="Q612" s="276"/>
      <c r="R612" s="276"/>
      <c r="S612" s="276"/>
      <c r="T612" s="276"/>
      <c r="U612" s="276"/>
      <c r="V612" s="276"/>
      <c r="W612" s="276"/>
      <c r="X612" s="277"/>
      <c r="Y612" s="14"/>
      <c r="Z612" s="14"/>
      <c r="AA612" s="14"/>
      <c r="AB612" s="14"/>
      <c r="AC612" s="14"/>
      <c r="AD612" s="14"/>
      <c r="AE612" s="14"/>
      <c r="AT612" s="278" t="s">
        <v>256</v>
      </c>
      <c r="AU612" s="278" t="s">
        <v>87</v>
      </c>
      <c r="AV612" s="14" t="s">
        <v>85</v>
      </c>
      <c r="AW612" s="14" t="s">
        <v>5</v>
      </c>
      <c r="AX612" s="14" t="s">
        <v>77</v>
      </c>
      <c r="AY612" s="278" t="s">
        <v>138</v>
      </c>
    </row>
    <row r="613" spans="1:51" s="14" customFormat="1" ht="12">
      <c r="A613" s="14"/>
      <c r="B613" s="269"/>
      <c r="C613" s="270"/>
      <c r="D613" s="236" t="s">
        <v>256</v>
      </c>
      <c r="E613" s="271" t="s">
        <v>1</v>
      </c>
      <c r="F613" s="272" t="s">
        <v>1074</v>
      </c>
      <c r="G613" s="270"/>
      <c r="H613" s="271" t="s">
        <v>1</v>
      </c>
      <c r="I613" s="273"/>
      <c r="J613" s="273"/>
      <c r="K613" s="270"/>
      <c r="L613" s="270"/>
      <c r="M613" s="274"/>
      <c r="N613" s="275"/>
      <c r="O613" s="276"/>
      <c r="P613" s="276"/>
      <c r="Q613" s="276"/>
      <c r="R613" s="276"/>
      <c r="S613" s="276"/>
      <c r="T613" s="276"/>
      <c r="U613" s="276"/>
      <c r="V613" s="276"/>
      <c r="W613" s="276"/>
      <c r="X613" s="277"/>
      <c r="Y613" s="14"/>
      <c r="Z613" s="14"/>
      <c r="AA613" s="14"/>
      <c r="AB613" s="14"/>
      <c r="AC613" s="14"/>
      <c r="AD613" s="14"/>
      <c r="AE613" s="14"/>
      <c r="AT613" s="278" t="s">
        <v>256</v>
      </c>
      <c r="AU613" s="278" t="s">
        <v>87</v>
      </c>
      <c r="AV613" s="14" t="s">
        <v>85</v>
      </c>
      <c r="AW613" s="14" t="s">
        <v>5</v>
      </c>
      <c r="AX613" s="14" t="s">
        <v>77</v>
      </c>
      <c r="AY613" s="278" t="s">
        <v>138</v>
      </c>
    </row>
    <row r="614" spans="1:51" s="14" customFormat="1" ht="12">
      <c r="A614" s="14"/>
      <c r="B614" s="269"/>
      <c r="C614" s="270"/>
      <c r="D614" s="236" t="s">
        <v>256</v>
      </c>
      <c r="E614" s="271" t="s">
        <v>1</v>
      </c>
      <c r="F614" s="272" t="s">
        <v>1075</v>
      </c>
      <c r="G614" s="270"/>
      <c r="H614" s="271" t="s">
        <v>1</v>
      </c>
      <c r="I614" s="273"/>
      <c r="J614" s="273"/>
      <c r="K614" s="270"/>
      <c r="L614" s="270"/>
      <c r="M614" s="274"/>
      <c r="N614" s="275"/>
      <c r="O614" s="276"/>
      <c r="P614" s="276"/>
      <c r="Q614" s="276"/>
      <c r="R614" s="276"/>
      <c r="S614" s="276"/>
      <c r="T614" s="276"/>
      <c r="U614" s="276"/>
      <c r="V614" s="276"/>
      <c r="W614" s="276"/>
      <c r="X614" s="277"/>
      <c r="Y614" s="14"/>
      <c r="Z614" s="14"/>
      <c r="AA614" s="14"/>
      <c r="AB614" s="14"/>
      <c r="AC614" s="14"/>
      <c r="AD614" s="14"/>
      <c r="AE614" s="14"/>
      <c r="AT614" s="278" t="s">
        <v>256</v>
      </c>
      <c r="AU614" s="278" t="s">
        <v>87</v>
      </c>
      <c r="AV614" s="14" t="s">
        <v>85</v>
      </c>
      <c r="AW614" s="14" t="s">
        <v>5</v>
      </c>
      <c r="AX614" s="14" t="s">
        <v>77</v>
      </c>
      <c r="AY614" s="278" t="s">
        <v>138</v>
      </c>
    </row>
    <row r="615" spans="1:51" s="14" customFormat="1" ht="12">
      <c r="A615" s="14"/>
      <c r="B615" s="269"/>
      <c r="C615" s="270"/>
      <c r="D615" s="236" t="s">
        <v>256</v>
      </c>
      <c r="E615" s="271" t="s">
        <v>1</v>
      </c>
      <c r="F615" s="272" t="s">
        <v>1076</v>
      </c>
      <c r="G615" s="270"/>
      <c r="H615" s="271" t="s">
        <v>1</v>
      </c>
      <c r="I615" s="273"/>
      <c r="J615" s="273"/>
      <c r="K615" s="270"/>
      <c r="L615" s="270"/>
      <c r="M615" s="274"/>
      <c r="N615" s="275"/>
      <c r="O615" s="276"/>
      <c r="P615" s="276"/>
      <c r="Q615" s="276"/>
      <c r="R615" s="276"/>
      <c r="S615" s="276"/>
      <c r="T615" s="276"/>
      <c r="U615" s="276"/>
      <c r="V615" s="276"/>
      <c r="W615" s="276"/>
      <c r="X615" s="277"/>
      <c r="Y615" s="14"/>
      <c r="Z615" s="14"/>
      <c r="AA615" s="14"/>
      <c r="AB615" s="14"/>
      <c r="AC615" s="14"/>
      <c r="AD615" s="14"/>
      <c r="AE615" s="14"/>
      <c r="AT615" s="278" t="s">
        <v>256</v>
      </c>
      <c r="AU615" s="278" t="s">
        <v>87</v>
      </c>
      <c r="AV615" s="14" t="s">
        <v>85</v>
      </c>
      <c r="AW615" s="14" t="s">
        <v>5</v>
      </c>
      <c r="AX615" s="14" t="s">
        <v>77</v>
      </c>
      <c r="AY615" s="278" t="s">
        <v>138</v>
      </c>
    </row>
    <row r="616" spans="1:51" s="14" customFormat="1" ht="12">
      <c r="A616" s="14"/>
      <c r="B616" s="269"/>
      <c r="C616" s="270"/>
      <c r="D616" s="236" t="s">
        <v>256</v>
      </c>
      <c r="E616" s="271" t="s">
        <v>1</v>
      </c>
      <c r="F616" s="272" t="s">
        <v>1077</v>
      </c>
      <c r="G616" s="270"/>
      <c r="H616" s="271" t="s">
        <v>1</v>
      </c>
      <c r="I616" s="273"/>
      <c r="J616" s="273"/>
      <c r="K616" s="270"/>
      <c r="L616" s="270"/>
      <c r="M616" s="274"/>
      <c r="N616" s="275"/>
      <c r="O616" s="276"/>
      <c r="P616" s="276"/>
      <c r="Q616" s="276"/>
      <c r="R616" s="276"/>
      <c r="S616" s="276"/>
      <c r="T616" s="276"/>
      <c r="U616" s="276"/>
      <c r="V616" s="276"/>
      <c r="W616" s="276"/>
      <c r="X616" s="277"/>
      <c r="Y616" s="14"/>
      <c r="Z616" s="14"/>
      <c r="AA616" s="14"/>
      <c r="AB616" s="14"/>
      <c r="AC616" s="14"/>
      <c r="AD616" s="14"/>
      <c r="AE616" s="14"/>
      <c r="AT616" s="278" t="s">
        <v>256</v>
      </c>
      <c r="AU616" s="278" t="s">
        <v>87</v>
      </c>
      <c r="AV616" s="14" t="s">
        <v>85</v>
      </c>
      <c r="AW616" s="14" t="s">
        <v>5</v>
      </c>
      <c r="AX616" s="14" t="s">
        <v>77</v>
      </c>
      <c r="AY616" s="278" t="s">
        <v>138</v>
      </c>
    </row>
    <row r="617" spans="1:51" s="14" customFormat="1" ht="12">
      <c r="A617" s="14"/>
      <c r="B617" s="269"/>
      <c r="C617" s="270"/>
      <c r="D617" s="236" t="s">
        <v>256</v>
      </c>
      <c r="E617" s="271" t="s">
        <v>1</v>
      </c>
      <c r="F617" s="272" t="s">
        <v>1078</v>
      </c>
      <c r="G617" s="270"/>
      <c r="H617" s="271" t="s">
        <v>1</v>
      </c>
      <c r="I617" s="273"/>
      <c r="J617" s="273"/>
      <c r="K617" s="270"/>
      <c r="L617" s="270"/>
      <c r="M617" s="274"/>
      <c r="N617" s="275"/>
      <c r="O617" s="276"/>
      <c r="P617" s="276"/>
      <c r="Q617" s="276"/>
      <c r="R617" s="276"/>
      <c r="S617" s="276"/>
      <c r="T617" s="276"/>
      <c r="U617" s="276"/>
      <c r="V617" s="276"/>
      <c r="W617" s="276"/>
      <c r="X617" s="277"/>
      <c r="Y617" s="14"/>
      <c r="Z617" s="14"/>
      <c r="AA617" s="14"/>
      <c r="AB617" s="14"/>
      <c r="AC617" s="14"/>
      <c r="AD617" s="14"/>
      <c r="AE617" s="14"/>
      <c r="AT617" s="278" t="s">
        <v>256</v>
      </c>
      <c r="AU617" s="278" t="s">
        <v>87</v>
      </c>
      <c r="AV617" s="14" t="s">
        <v>85</v>
      </c>
      <c r="AW617" s="14" t="s">
        <v>5</v>
      </c>
      <c r="AX617" s="14" t="s">
        <v>77</v>
      </c>
      <c r="AY617" s="278" t="s">
        <v>138</v>
      </c>
    </row>
    <row r="618" spans="1:51" s="14" customFormat="1" ht="12">
      <c r="A618" s="14"/>
      <c r="B618" s="269"/>
      <c r="C618" s="270"/>
      <c r="D618" s="236" t="s">
        <v>256</v>
      </c>
      <c r="E618" s="271" t="s">
        <v>1</v>
      </c>
      <c r="F618" s="272" t="s">
        <v>1079</v>
      </c>
      <c r="G618" s="270"/>
      <c r="H618" s="271" t="s">
        <v>1</v>
      </c>
      <c r="I618" s="273"/>
      <c r="J618" s="273"/>
      <c r="K618" s="270"/>
      <c r="L618" s="270"/>
      <c r="M618" s="274"/>
      <c r="N618" s="275"/>
      <c r="O618" s="276"/>
      <c r="P618" s="276"/>
      <c r="Q618" s="276"/>
      <c r="R618" s="276"/>
      <c r="S618" s="276"/>
      <c r="T618" s="276"/>
      <c r="U618" s="276"/>
      <c r="V618" s="276"/>
      <c r="W618" s="276"/>
      <c r="X618" s="277"/>
      <c r="Y618" s="14"/>
      <c r="Z618" s="14"/>
      <c r="AA618" s="14"/>
      <c r="AB618" s="14"/>
      <c r="AC618" s="14"/>
      <c r="AD618" s="14"/>
      <c r="AE618" s="14"/>
      <c r="AT618" s="278" t="s">
        <v>256</v>
      </c>
      <c r="AU618" s="278" t="s">
        <v>87</v>
      </c>
      <c r="AV618" s="14" t="s">
        <v>85</v>
      </c>
      <c r="AW618" s="14" t="s">
        <v>5</v>
      </c>
      <c r="AX618" s="14" t="s">
        <v>77</v>
      </c>
      <c r="AY618" s="278" t="s">
        <v>138</v>
      </c>
    </row>
    <row r="619" spans="1:51" s="14" customFormat="1" ht="12">
      <c r="A619" s="14"/>
      <c r="B619" s="269"/>
      <c r="C619" s="270"/>
      <c r="D619" s="236" t="s">
        <v>256</v>
      </c>
      <c r="E619" s="271" t="s">
        <v>1</v>
      </c>
      <c r="F619" s="272" t="s">
        <v>1140</v>
      </c>
      <c r="G619" s="270"/>
      <c r="H619" s="271" t="s">
        <v>1</v>
      </c>
      <c r="I619" s="273"/>
      <c r="J619" s="273"/>
      <c r="K619" s="270"/>
      <c r="L619" s="270"/>
      <c r="M619" s="274"/>
      <c r="N619" s="275"/>
      <c r="O619" s="276"/>
      <c r="P619" s="276"/>
      <c r="Q619" s="276"/>
      <c r="R619" s="276"/>
      <c r="S619" s="276"/>
      <c r="T619" s="276"/>
      <c r="U619" s="276"/>
      <c r="V619" s="276"/>
      <c r="W619" s="276"/>
      <c r="X619" s="277"/>
      <c r="Y619" s="14"/>
      <c r="Z619" s="14"/>
      <c r="AA619" s="14"/>
      <c r="AB619" s="14"/>
      <c r="AC619" s="14"/>
      <c r="AD619" s="14"/>
      <c r="AE619" s="14"/>
      <c r="AT619" s="278" t="s">
        <v>256</v>
      </c>
      <c r="AU619" s="278" t="s">
        <v>87</v>
      </c>
      <c r="AV619" s="14" t="s">
        <v>85</v>
      </c>
      <c r="AW619" s="14" t="s">
        <v>5</v>
      </c>
      <c r="AX619" s="14" t="s">
        <v>77</v>
      </c>
      <c r="AY619" s="278" t="s">
        <v>138</v>
      </c>
    </row>
    <row r="620" spans="1:51" s="14" customFormat="1" ht="12">
      <c r="A620" s="14"/>
      <c r="B620" s="269"/>
      <c r="C620" s="270"/>
      <c r="D620" s="236" t="s">
        <v>256</v>
      </c>
      <c r="E620" s="271" t="s">
        <v>1</v>
      </c>
      <c r="F620" s="272" t="s">
        <v>1080</v>
      </c>
      <c r="G620" s="270"/>
      <c r="H620" s="271" t="s">
        <v>1</v>
      </c>
      <c r="I620" s="273"/>
      <c r="J620" s="273"/>
      <c r="K620" s="270"/>
      <c r="L620" s="270"/>
      <c r="M620" s="274"/>
      <c r="N620" s="275"/>
      <c r="O620" s="276"/>
      <c r="P620" s="276"/>
      <c r="Q620" s="276"/>
      <c r="R620" s="276"/>
      <c r="S620" s="276"/>
      <c r="T620" s="276"/>
      <c r="U620" s="276"/>
      <c r="V620" s="276"/>
      <c r="W620" s="276"/>
      <c r="X620" s="277"/>
      <c r="Y620" s="14"/>
      <c r="Z620" s="14"/>
      <c r="AA620" s="14"/>
      <c r="AB620" s="14"/>
      <c r="AC620" s="14"/>
      <c r="AD620" s="14"/>
      <c r="AE620" s="14"/>
      <c r="AT620" s="278" t="s">
        <v>256</v>
      </c>
      <c r="AU620" s="278" t="s">
        <v>87</v>
      </c>
      <c r="AV620" s="14" t="s">
        <v>85</v>
      </c>
      <c r="AW620" s="14" t="s">
        <v>5</v>
      </c>
      <c r="AX620" s="14" t="s">
        <v>77</v>
      </c>
      <c r="AY620" s="278" t="s">
        <v>138</v>
      </c>
    </row>
    <row r="621" spans="1:51" s="14" customFormat="1" ht="12">
      <c r="A621" s="14"/>
      <c r="B621" s="269"/>
      <c r="C621" s="270"/>
      <c r="D621" s="236" t="s">
        <v>256</v>
      </c>
      <c r="E621" s="271" t="s">
        <v>1</v>
      </c>
      <c r="F621" s="272" t="s">
        <v>1141</v>
      </c>
      <c r="G621" s="270"/>
      <c r="H621" s="271" t="s">
        <v>1</v>
      </c>
      <c r="I621" s="273"/>
      <c r="J621" s="273"/>
      <c r="K621" s="270"/>
      <c r="L621" s="270"/>
      <c r="M621" s="274"/>
      <c r="N621" s="275"/>
      <c r="O621" s="276"/>
      <c r="P621" s="276"/>
      <c r="Q621" s="276"/>
      <c r="R621" s="276"/>
      <c r="S621" s="276"/>
      <c r="T621" s="276"/>
      <c r="U621" s="276"/>
      <c r="V621" s="276"/>
      <c r="W621" s="276"/>
      <c r="X621" s="277"/>
      <c r="Y621" s="14"/>
      <c r="Z621" s="14"/>
      <c r="AA621" s="14"/>
      <c r="AB621" s="14"/>
      <c r="AC621" s="14"/>
      <c r="AD621" s="14"/>
      <c r="AE621" s="14"/>
      <c r="AT621" s="278" t="s">
        <v>256</v>
      </c>
      <c r="AU621" s="278" t="s">
        <v>87</v>
      </c>
      <c r="AV621" s="14" t="s">
        <v>85</v>
      </c>
      <c r="AW621" s="14" t="s">
        <v>5</v>
      </c>
      <c r="AX621" s="14" t="s">
        <v>77</v>
      </c>
      <c r="AY621" s="278" t="s">
        <v>138</v>
      </c>
    </row>
    <row r="622" spans="1:51" s="15" customFormat="1" ht="12">
      <c r="A622" s="15"/>
      <c r="B622" s="279"/>
      <c r="C622" s="280"/>
      <c r="D622" s="236" t="s">
        <v>256</v>
      </c>
      <c r="E622" s="281" t="s">
        <v>1</v>
      </c>
      <c r="F622" s="282" t="s">
        <v>781</v>
      </c>
      <c r="G622" s="280"/>
      <c r="H622" s="283">
        <v>25.2</v>
      </c>
      <c r="I622" s="284"/>
      <c r="J622" s="284"/>
      <c r="K622" s="280"/>
      <c r="L622" s="280"/>
      <c r="M622" s="285"/>
      <c r="N622" s="286"/>
      <c r="O622" s="287"/>
      <c r="P622" s="287"/>
      <c r="Q622" s="287"/>
      <c r="R622" s="287"/>
      <c r="S622" s="287"/>
      <c r="T622" s="287"/>
      <c r="U622" s="287"/>
      <c r="V622" s="287"/>
      <c r="W622" s="287"/>
      <c r="X622" s="288"/>
      <c r="Y622" s="15"/>
      <c r="Z622" s="15"/>
      <c r="AA622" s="15"/>
      <c r="AB622" s="15"/>
      <c r="AC622" s="15"/>
      <c r="AD622" s="15"/>
      <c r="AE622" s="15"/>
      <c r="AT622" s="289" t="s">
        <v>256</v>
      </c>
      <c r="AU622" s="289" t="s">
        <v>87</v>
      </c>
      <c r="AV622" s="15" t="s">
        <v>145</v>
      </c>
      <c r="AW622" s="15" t="s">
        <v>5</v>
      </c>
      <c r="AX622" s="15" t="s">
        <v>85</v>
      </c>
      <c r="AY622" s="289" t="s">
        <v>138</v>
      </c>
    </row>
    <row r="623" spans="1:65" s="2" customFormat="1" ht="21.75" customHeight="1">
      <c r="A623" s="39"/>
      <c r="B623" s="40"/>
      <c r="C623" s="255" t="s">
        <v>432</v>
      </c>
      <c r="D623" s="255" t="s">
        <v>337</v>
      </c>
      <c r="E623" s="256" t="s">
        <v>1142</v>
      </c>
      <c r="F623" s="257" t="s">
        <v>1127</v>
      </c>
      <c r="G623" s="258" t="s">
        <v>276</v>
      </c>
      <c r="H623" s="259">
        <v>0.067</v>
      </c>
      <c r="I623" s="260"/>
      <c r="J623" s="261"/>
      <c r="K623" s="262">
        <f>ROUND(P623*H623,2)</f>
        <v>0</v>
      </c>
      <c r="L623" s="257" t="s">
        <v>1</v>
      </c>
      <c r="M623" s="263"/>
      <c r="N623" s="264" t="s">
        <v>1</v>
      </c>
      <c r="O623" s="230" t="s">
        <v>40</v>
      </c>
      <c r="P623" s="231">
        <f>I623+J623</f>
        <v>0</v>
      </c>
      <c r="Q623" s="231">
        <f>ROUND(I623*H623,2)</f>
        <v>0</v>
      </c>
      <c r="R623" s="231">
        <f>ROUND(J623*H623,2)</f>
        <v>0</v>
      </c>
      <c r="S623" s="92"/>
      <c r="T623" s="232">
        <f>S623*H623</f>
        <v>0</v>
      </c>
      <c r="U623" s="232">
        <v>1</v>
      </c>
      <c r="V623" s="232">
        <f>U623*H623</f>
        <v>0.067</v>
      </c>
      <c r="W623" s="232">
        <v>0</v>
      </c>
      <c r="X623" s="233">
        <f>W623*H623</f>
        <v>0</v>
      </c>
      <c r="Y623" s="39"/>
      <c r="Z623" s="39"/>
      <c r="AA623" s="39"/>
      <c r="AB623" s="39"/>
      <c r="AC623" s="39"/>
      <c r="AD623" s="39"/>
      <c r="AE623" s="39"/>
      <c r="AR623" s="234" t="s">
        <v>356</v>
      </c>
      <c r="AT623" s="234" t="s">
        <v>337</v>
      </c>
      <c r="AU623" s="234" t="s">
        <v>87</v>
      </c>
      <c r="AY623" s="18" t="s">
        <v>138</v>
      </c>
      <c r="BE623" s="235">
        <f>IF(O623="základní",K623,0)</f>
        <v>0</v>
      </c>
      <c r="BF623" s="235">
        <f>IF(O623="snížená",K623,0)</f>
        <v>0</v>
      </c>
      <c r="BG623" s="235">
        <f>IF(O623="zákl. přenesená",K623,0)</f>
        <v>0</v>
      </c>
      <c r="BH623" s="235">
        <f>IF(O623="sníž. přenesená",K623,0)</f>
        <v>0</v>
      </c>
      <c r="BI623" s="235">
        <f>IF(O623="nulová",K623,0)</f>
        <v>0</v>
      </c>
      <c r="BJ623" s="18" t="s">
        <v>85</v>
      </c>
      <c r="BK623" s="235">
        <f>ROUND(P623*H623,2)</f>
        <v>0</v>
      </c>
      <c r="BL623" s="18" t="s">
        <v>249</v>
      </c>
      <c r="BM623" s="234" t="s">
        <v>1143</v>
      </c>
    </row>
    <row r="624" spans="1:47" s="2" customFormat="1" ht="12">
      <c r="A624" s="39"/>
      <c r="B624" s="40"/>
      <c r="C624" s="41"/>
      <c r="D624" s="236" t="s">
        <v>147</v>
      </c>
      <c r="E624" s="41"/>
      <c r="F624" s="237" t="s">
        <v>1127</v>
      </c>
      <c r="G624" s="41"/>
      <c r="H624" s="41"/>
      <c r="I624" s="238"/>
      <c r="J624" s="238"/>
      <c r="K624" s="41"/>
      <c r="L624" s="41"/>
      <c r="M624" s="45"/>
      <c r="N624" s="239"/>
      <c r="O624" s="240"/>
      <c r="P624" s="92"/>
      <c r="Q624" s="92"/>
      <c r="R624" s="92"/>
      <c r="S624" s="92"/>
      <c r="T624" s="92"/>
      <c r="U624" s="92"/>
      <c r="V624" s="92"/>
      <c r="W624" s="92"/>
      <c r="X624" s="93"/>
      <c r="Y624" s="39"/>
      <c r="Z624" s="39"/>
      <c r="AA624" s="39"/>
      <c r="AB624" s="39"/>
      <c r="AC624" s="39"/>
      <c r="AD624" s="39"/>
      <c r="AE624" s="39"/>
      <c r="AT624" s="18" t="s">
        <v>147</v>
      </c>
      <c r="AU624" s="18" t="s">
        <v>87</v>
      </c>
    </row>
    <row r="625" spans="1:47" s="2" customFormat="1" ht="12">
      <c r="A625" s="39"/>
      <c r="B625" s="40"/>
      <c r="C625" s="41"/>
      <c r="D625" s="236" t="s">
        <v>153</v>
      </c>
      <c r="E625" s="41"/>
      <c r="F625" s="243" t="s">
        <v>1067</v>
      </c>
      <c r="G625" s="41"/>
      <c r="H625" s="41"/>
      <c r="I625" s="238"/>
      <c r="J625" s="238"/>
      <c r="K625" s="41"/>
      <c r="L625" s="41"/>
      <c r="M625" s="45"/>
      <c r="N625" s="239"/>
      <c r="O625" s="240"/>
      <c r="P625" s="92"/>
      <c r="Q625" s="92"/>
      <c r="R625" s="92"/>
      <c r="S625" s="92"/>
      <c r="T625" s="92"/>
      <c r="U625" s="92"/>
      <c r="V625" s="92"/>
      <c r="W625" s="92"/>
      <c r="X625" s="93"/>
      <c r="Y625" s="39"/>
      <c r="Z625" s="39"/>
      <c r="AA625" s="39"/>
      <c r="AB625" s="39"/>
      <c r="AC625" s="39"/>
      <c r="AD625" s="39"/>
      <c r="AE625" s="39"/>
      <c r="AT625" s="18" t="s">
        <v>153</v>
      </c>
      <c r="AU625" s="18" t="s">
        <v>87</v>
      </c>
    </row>
    <row r="626" spans="1:51" s="14" customFormat="1" ht="12">
      <c r="A626" s="14"/>
      <c r="B626" s="269"/>
      <c r="C626" s="270"/>
      <c r="D626" s="236" t="s">
        <v>256</v>
      </c>
      <c r="E626" s="271" t="s">
        <v>1</v>
      </c>
      <c r="F626" s="272" t="s">
        <v>1068</v>
      </c>
      <c r="G626" s="270"/>
      <c r="H626" s="271" t="s">
        <v>1</v>
      </c>
      <c r="I626" s="273"/>
      <c r="J626" s="273"/>
      <c r="K626" s="270"/>
      <c r="L626" s="270"/>
      <c r="M626" s="274"/>
      <c r="N626" s="275"/>
      <c r="O626" s="276"/>
      <c r="P626" s="276"/>
      <c r="Q626" s="276"/>
      <c r="R626" s="276"/>
      <c r="S626" s="276"/>
      <c r="T626" s="276"/>
      <c r="U626" s="276"/>
      <c r="V626" s="276"/>
      <c r="W626" s="276"/>
      <c r="X626" s="277"/>
      <c r="Y626" s="14"/>
      <c r="Z626" s="14"/>
      <c r="AA626" s="14"/>
      <c r="AB626" s="14"/>
      <c r="AC626" s="14"/>
      <c r="AD626" s="14"/>
      <c r="AE626" s="14"/>
      <c r="AT626" s="278" t="s">
        <v>256</v>
      </c>
      <c r="AU626" s="278" t="s">
        <v>87</v>
      </c>
      <c r="AV626" s="14" t="s">
        <v>85</v>
      </c>
      <c r="AW626" s="14" t="s">
        <v>5</v>
      </c>
      <c r="AX626" s="14" t="s">
        <v>77</v>
      </c>
      <c r="AY626" s="278" t="s">
        <v>138</v>
      </c>
    </row>
    <row r="627" spans="1:51" s="14" customFormat="1" ht="12">
      <c r="A627" s="14"/>
      <c r="B627" s="269"/>
      <c r="C627" s="270"/>
      <c r="D627" s="236" t="s">
        <v>256</v>
      </c>
      <c r="E627" s="271" t="s">
        <v>1</v>
      </c>
      <c r="F627" s="272" t="s">
        <v>1069</v>
      </c>
      <c r="G627" s="270"/>
      <c r="H627" s="271" t="s">
        <v>1</v>
      </c>
      <c r="I627" s="273"/>
      <c r="J627" s="273"/>
      <c r="K627" s="270"/>
      <c r="L627" s="270"/>
      <c r="M627" s="274"/>
      <c r="N627" s="275"/>
      <c r="O627" s="276"/>
      <c r="P627" s="276"/>
      <c r="Q627" s="276"/>
      <c r="R627" s="276"/>
      <c r="S627" s="276"/>
      <c r="T627" s="276"/>
      <c r="U627" s="276"/>
      <c r="V627" s="276"/>
      <c r="W627" s="276"/>
      <c r="X627" s="277"/>
      <c r="Y627" s="14"/>
      <c r="Z627" s="14"/>
      <c r="AA627" s="14"/>
      <c r="AB627" s="14"/>
      <c r="AC627" s="14"/>
      <c r="AD627" s="14"/>
      <c r="AE627" s="14"/>
      <c r="AT627" s="278" t="s">
        <v>256</v>
      </c>
      <c r="AU627" s="278" t="s">
        <v>87</v>
      </c>
      <c r="AV627" s="14" t="s">
        <v>85</v>
      </c>
      <c r="AW627" s="14" t="s">
        <v>5</v>
      </c>
      <c r="AX627" s="14" t="s">
        <v>77</v>
      </c>
      <c r="AY627" s="278" t="s">
        <v>138</v>
      </c>
    </row>
    <row r="628" spans="1:51" s="14" customFormat="1" ht="12">
      <c r="A628" s="14"/>
      <c r="B628" s="269"/>
      <c r="C628" s="270"/>
      <c r="D628" s="236" t="s">
        <v>256</v>
      </c>
      <c r="E628" s="271" t="s">
        <v>1</v>
      </c>
      <c r="F628" s="272" t="s">
        <v>1070</v>
      </c>
      <c r="G628" s="270"/>
      <c r="H628" s="271" t="s">
        <v>1</v>
      </c>
      <c r="I628" s="273"/>
      <c r="J628" s="273"/>
      <c r="K628" s="270"/>
      <c r="L628" s="270"/>
      <c r="M628" s="274"/>
      <c r="N628" s="275"/>
      <c r="O628" s="276"/>
      <c r="P628" s="276"/>
      <c r="Q628" s="276"/>
      <c r="R628" s="276"/>
      <c r="S628" s="276"/>
      <c r="T628" s="276"/>
      <c r="U628" s="276"/>
      <c r="V628" s="276"/>
      <c r="W628" s="276"/>
      <c r="X628" s="277"/>
      <c r="Y628" s="14"/>
      <c r="Z628" s="14"/>
      <c r="AA628" s="14"/>
      <c r="AB628" s="14"/>
      <c r="AC628" s="14"/>
      <c r="AD628" s="14"/>
      <c r="AE628" s="14"/>
      <c r="AT628" s="278" t="s">
        <v>256</v>
      </c>
      <c r="AU628" s="278" t="s">
        <v>87</v>
      </c>
      <c r="AV628" s="14" t="s">
        <v>85</v>
      </c>
      <c r="AW628" s="14" t="s">
        <v>5</v>
      </c>
      <c r="AX628" s="14" t="s">
        <v>77</v>
      </c>
      <c r="AY628" s="278" t="s">
        <v>138</v>
      </c>
    </row>
    <row r="629" spans="1:51" s="14" customFormat="1" ht="12">
      <c r="A629" s="14"/>
      <c r="B629" s="269"/>
      <c r="C629" s="270"/>
      <c r="D629" s="236" t="s">
        <v>256</v>
      </c>
      <c r="E629" s="271" t="s">
        <v>1</v>
      </c>
      <c r="F629" s="272" t="s">
        <v>1071</v>
      </c>
      <c r="G629" s="270"/>
      <c r="H629" s="271" t="s">
        <v>1</v>
      </c>
      <c r="I629" s="273"/>
      <c r="J629" s="273"/>
      <c r="K629" s="270"/>
      <c r="L629" s="270"/>
      <c r="M629" s="274"/>
      <c r="N629" s="275"/>
      <c r="O629" s="276"/>
      <c r="P629" s="276"/>
      <c r="Q629" s="276"/>
      <c r="R629" s="276"/>
      <c r="S629" s="276"/>
      <c r="T629" s="276"/>
      <c r="U629" s="276"/>
      <c r="V629" s="276"/>
      <c r="W629" s="276"/>
      <c r="X629" s="277"/>
      <c r="Y629" s="14"/>
      <c r="Z629" s="14"/>
      <c r="AA629" s="14"/>
      <c r="AB629" s="14"/>
      <c r="AC629" s="14"/>
      <c r="AD629" s="14"/>
      <c r="AE629" s="14"/>
      <c r="AT629" s="278" t="s">
        <v>256</v>
      </c>
      <c r="AU629" s="278" t="s">
        <v>87</v>
      </c>
      <c r="AV629" s="14" t="s">
        <v>85</v>
      </c>
      <c r="AW629" s="14" t="s">
        <v>5</v>
      </c>
      <c r="AX629" s="14" t="s">
        <v>77</v>
      </c>
      <c r="AY629" s="278" t="s">
        <v>138</v>
      </c>
    </row>
    <row r="630" spans="1:51" s="14" customFormat="1" ht="12">
      <c r="A630" s="14"/>
      <c r="B630" s="269"/>
      <c r="C630" s="270"/>
      <c r="D630" s="236" t="s">
        <v>256</v>
      </c>
      <c r="E630" s="271" t="s">
        <v>1</v>
      </c>
      <c r="F630" s="272" t="s">
        <v>1072</v>
      </c>
      <c r="G630" s="270"/>
      <c r="H630" s="271" t="s">
        <v>1</v>
      </c>
      <c r="I630" s="273"/>
      <c r="J630" s="273"/>
      <c r="K630" s="270"/>
      <c r="L630" s="270"/>
      <c r="M630" s="274"/>
      <c r="N630" s="275"/>
      <c r="O630" s="276"/>
      <c r="P630" s="276"/>
      <c r="Q630" s="276"/>
      <c r="R630" s="276"/>
      <c r="S630" s="276"/>
      <c r="T630" s="276"/>
      <c r="U630" s="276"/>
      <c r="V630" s="276"/>
      <c r="W630" s="276"/>
      <c r="X630" s="277"/>
      <c r="Y630" s="14"/>
      <c r="Z630" s="14"/>
      <c r="AA630" s="14"/>
      <c r="AB630" s="14"/>
      <c r="AC630" s="14"/>
      <c r="AD630" s="14"/>
      <c r="AE630" s="14"/>
      <c r="AT630" s="278" t="s">
        <v>256</v>
      </c>
      <c r="AU630" s="278" t="s">
        <v>87</v>
      </c>
      <c r="AV630" s="14" t="s">
        <v>85</v>
      </c>
      <c r="AW630" s="14" t="s">
        <v>5</v>
      </c>
      <c r="AX630" s="14" t="s">
        <v>77</v>
      </c>
      <c r="AY630" s="278" t="s">
        <v>138</v>
      </c>
    </row>
    <row r="631" spans="1:51" s="14" customFormat="1" ht="12">
      <c r="A631" s="14"/>
      <c r="B631" s="269"/>
      <c r="C631" s="270"/>
      <c r="D631" s="236" t="s">
        <v>256</v>
      </c>
      <c r="E631" s="271" t="s">
        <v>1</v>
      </c>
      <c r="F631" s="272" t="s">
        <v>1122</v>
      </c>
      <c r="G631" s="270"/>
      <c r="H631" s="271" t="s">
        <v>1</v>
      </c>
      <c r="I631" s="273"/>
      <c r="J631" s="273"/>
      <c r="K631" s="270"/>
      <c r="L631" s="270"/>
      <c r="M631" s="274"/>
      <c r="N631" s="275"/>
      <c r="O631" s="276"/>
      <c r="P631" s="276"/>
      <c r="Q631" s="276"/>
      <c r="R631" s="276"/>
      <c r="S631" s="276"/>
      <c r="T631" s="276"/>
      <c r="U631" s="276"/>
      <c r="V631" s="276"/>
      <c r="W631" s="276"/>
      <c r="X631" s="277"/>
      <c r="Y631" s="14"/>
      <c r="Z631" s="14"/>
      <c r="AA631" s="14"/>
      <c r="AB631" s="14"/>
      <c r="AC631" s="14"/>
      <c r="AD631" s="14"/>
      <c r="AE631" s="14"/>
      <c r="AT631" s="278" t="s">
        <v>256</v>
      </c>
      <c r="AU631" s="278" t="s">
        <v>87</v>
      </c>
      <c r="AV631" s="14" t="s">
        <v>85</v>
      </c>
      <c r="AW631" s="14" t="s">
        <v>5</v>
      </c>
      <c r="AX631" s="14" t="s">
        <v>77</v>
      </c>
      <c r="AY631" s="278" t="s">
        <v>138</v>
      </c>
    </row>
    <row r="632" spans="1:51" s="13" customFormat="1" ht="12">
      <c r="A632" s="13"/>
      <c r="B632" s="244"/>
      <c r="C632" s="245"/>
      <c r="D632" s="236" t="s">
        <v>256</v>
      </c>
      <c r="E632" s="246" t="s">
        <v>1</v>
      </c>
      <c r="F632" s="247" t="s">
        <v>1144</v>
      </c>
      <c r="G632" s="245"/>
      <c r="H632" s="248">
        <v>0.067</v>
      </c>
      <c r="I632" s="249"/>
      <c r="J632" s="249"/>
      <c r="K632" s="245"/>
      <c r="L632" s="245"/>
      <c r="M632" s="250"/>
      <c r="N632" s="251"/>
      <c r="O632" s="252"/>
      <c r="P632" s="252"/>
      <c r="Q632" s="252"/>
      <c r="R632" s="252"/>
      <c r="S632" s="252"/>
      <c r="T632" s="252"/>
      <c r="U632" s="252"/>
      <c r="V632" s="252"/>
      <c r="W632" s="252"/>
      <c r="X632" s="253"/>
      <c r="Y632" s="13"/>
      <c r="Z632" s="13"/>
      <c r="AA632" s="13"/>
      <c r="AB632" s="13"/>
      <c r="AC632" s="13"/>
      <c r="AD632" s="13"/>
      <c r="AE632" s="13"/>
      <c r="AT632" s="254" t="s">
        <v>256</v>
      </c>
      <c r="AU632" s="254" t="s">
        <v>87</v>
      </c>
      <c r="AV632" s="13" t="s">
        <v>87</v>
      </c>
      <c r="AW632" s="13" t="s">
        <v>5</v>
      </c>
      <c r="AX632" s="13" t="s">
        <v>77</v>
      </c>
      <c r="AY632" s="254" t="s">
        <v>138</v>
      </c>
    </row>
    <row r="633" spans="1:51" s="14" customFormat="1" ht="12">
      <c r="A633" s="14"/>
      <c r="B633" s="269"/>
      <c r="C633" s="270"/>
      <c r="D633" s="236" t="s">
        <v>256</v>
      </c>
      <c r="E633" s="271" t="s">
        <v>1</v>
      </c>
      <c r="F633" s="272" t="s">
        <v>1073</v>
      </c>
      <c r="G633" s="270"/>
      <c r="H633" s="271" t="s">
        <v>1</v>
      </c>
      <c r="I633" s="273"/>
      <c r="J633" s="273"/>
      <c r="K633" s="270"/>
      <c r="L633" s="270"/>
      <c r="M633" s="274"/>
      <c r="N633" s="275"/>
      <c r="O633" s="276"/>
      <c r="P633" s="276"/>
      <c r="Q633" s="276"/>
      <c r="R633" s="276"/>
      <c r="S633" s="276"/>
      <c r="T633" s="276"/>
      <c r="U633" s="276"/>
      <c r="V633" s="276"/>
      <c r="W633" s="276"/>
      <c r="X633" s="277"/>
      <c r="Y633" s="14"/>
      <c r="Z633" s="14"/>
      <c r="AA633" s="14"/>
      <c r="AB633" s="14"/>
      <c r="AC633" s="14"/>
      <c r="AD633" s="14"/>
      <c r="AE633" s="14"/>
      <c r="AT633" s="278" t="s">
        <v>256</v>
      </c>
      <c r="AU633" s="278" t="s">
        <v>87</v>
      </c>
      <c r="AV633" s="14" t="s">
        <v>85</v>
      </c>
      <c r="AW633" s="14" t="s">
        <v>5</v>
      </c>
      <c r="AX633" s="14" t="s">
        <v>77</v>
      </c>
      <c r="AY633" s="278" t="s">
        <v>138</v>
      </c>
    </row>
    <row r="634" spans="1:51" s="14" customFormat="1" ht="12">
      <c r="A634" s="14"/>
      <c r="B634" s="269"/>
      <c r="C634" s="270"/>
      <c r="D634" s="236" t="s">
        <v>256</v>
      </c>
      <c r="E634" s="271" t="s">
        <v>1</v>
      </c>
      <c r="F634" s="272" t="s">
        <v>1074</v>
      </c>
      <c r="G634" s="270"/>
      <c r="H634" s="271" t="s">
        <v>1</v>
      </c>
      <c r="I634" s="273"/>
      <c r="J634" s="273"/>
      <c r="K634" s="270"/>
      <c r="L634" s="270"/>
      <c r="M634" s="274"/>
      <c r="N634" s="275"/>
      <c r="O634" s="276"/>
      <c r="P634" s="276"/>
      <c r="Q634" s="276"/>
      <c r="R634" s="276"/>
      <c r="S634" s="276"/>
      <c r="T634" s="276"/>
      <c r="U634" s="276"/>
      <c r="V634" s="276"/>
      <c r="W634" s="276"/>
      <c r="X634" s="277"/>
      <c r="Y634" s="14"/>
      <c r="Z634" s="14"/>
      <c r="AA634" s="14"/>
      <c r="AB634" s="14"/>
      <c r="AC634" s="14"/>
      <c r="AD634" s="14"/>
      <c r="AE634" s="14"/>
      <c r="AT634" s="278" t="s">
        <v>256</v>
      </c>
      <c r="AU634" s="278" t="s">
        <v>87</v>
      </c>
      <c r="AV634" s="14" t="s">
        <v>85</v>
      </c>
      <c r="AW634" s="14" t="s">
        <v>5</v>
      </c>
      <c r="AX634" s="14" t="s">
        <v>77</v>
      </c>
      <c r="AY634" s="278" t="s">
        <v>138</v>
      </c>
    </row>
    <row r="635" spans="1:51" s="14" customFormat="1" ht="12">
      <c r="A635" s="14"/>
      <c r="B635" s="269"/>
      <c r="C635" s="270"/>
      <c r="D635" s="236" t="s">
        <v>256</v>
      </c>
      <c r="E635" s="271" t="s">
        <v>1</v>
      </c>
      <c r="F635" s="272" t="s">
        <v>1075</v>
      </c>
      <c r="G635" s="270"/>
      <c r="H635" s="271" t="s">
        <v>1</v>
      </c>
      <c r="I635" s="273"/>
      <c r="J635" s="273"/>
      <c r="K635" s="270"/>
      <c r="L635" s="270"/>
      <c r="M635" s="274"/>
      <c r="N635" s="275"/>
      <c r="O635" s="276"/>
      <c r="P635" s="276"/>
      <c r="Q635" s="276"/>
      <c r="R635" s="276"/>
      <c r="S635" s="276"/>
      <c r="T635" s="276"/>
      <c r="U635" s="276"/>
      <c r="V635" s="276"/>
      <c r="W635" s="276"/>
      <c r="X635" s="277"/>
      <c r="Y635" s="14"/>
      <c r="Z635" s="14"/>
      <c r="AA635" s="14"/>
      <c r="AB635" s="14"/>
      <c r="AC635" s="14"/>
      <c r="AD635" s="14"/>
      <c r="AE635" s="14"/>
      <c r="AT635" s="278" t="s">
        <v>256</v>
      </c>
      <c r="AU635" s="278" t="s">
        <v>87</v>
      </c>
      <c r="AV635" s="14" t="s">
        <v>85</v>
      </c>
      <c r="AW635" s="14" t="s">
        <v>5</v>
      </c>
      <c r="AX635" s="14" t="s">
        <v>77</v>
      </c>
      <c r="AY635" s="278" t="s">
        <v>138</v>
      </c>
    </row>
    <row r="636" spans="1:51" s="14" customFormat="1" ht="12">
      <c r="A636" s="14"/>
      <c r="B636" s="269"/>
      <c r="C636" s="270"/>
      <c r="D636" s="236" t="s">
        <v>256</v>
      </c>
      <c r="E636" s="271" t="s">
        <v>1</v>
      </c>
      <c r="F636" s="272" t="s">
        <v>1076</v>
      </c>
      <c r="G636" s="270"/>
      <c r="H636" s="271" t="s">
        <v>1</v>
      </c>
      <c r="I636" s="273"/>
      <c r="J636" s="273"/>
      <c r="K636" s="270"/>
      <c r="L636" s="270"/>
      <c r="M636" s="274"/>
      <c r="N636" s="275"/>
      <c r="O636" s="276"/>
      <c r="P636" s="276"/>
      <c r="Q636" s="276"/>
      <c r="R636" s="276"/>
      <c r="S636" s="276"/>
      <c r="T636" s="276"/>
      <c r="U636" s="276"/>
      <c r="V636" s="276"/>
      <c r="W636" s="276"/>
      <c r="X636" s="277"/>
      <c r="Y636" s="14"/>
      <c r="Z636" s="14"/>
      <c r="AA636" s="14"/>
      <c r="AB636" s="14"/>
      <c r="AC636" s="14"/>
      <c r="AD636" s="14"/>
      <c r="AE636" s="14"/>
      <c r="AT636" s="278" t="s">
        <v>256</v>
      </c>
      <c r="AU636" s="278" t="s">
        <v>87</v>
      </c>
      <c r="AV636" s="14" t="s">
        <v>85</v>
      </c>
      <c r="AW636" s="14" t="s">
        <v>5</v>
      </c>
      <c r="AX636" s="14" t="s">
        <v>77</v>
      </c>
      <c r="AY636" s="278" t="s">
        <v>138</v>
      </c>
    </row>
    <row r="637" spans="1:51" s="14" customFormat="1" ht="12">
      <c r="A637" s="14"/>
      <c r="B637" s="269"/>
      <c r="C637" s="270"/>
      <c r="D637" s="236" t="s">
        <v>256</v>
      </c>
      <c r="E637" s="271" t="s">
        <v>1</v>
      </c>
      <c r="F637" s="272" t="s">
        <v>1077</v>
      </c>
      <c r="G637" s="270"/>
      <c r="H637" s="271" t="s">
        <v>1</v>
      </c>
      <c r="I637" s="273"/>
      <c r="J637" s="273"/>
      <c r="K637" s="270"/>
      <c r="L637" s="270"/>
      <c r="M637" s="274"/>
      <c r="N637" s="275"/>
      <c r="O637" s="276"/>
      <c r="P637" s="276"/>
      <c r="Q637" s="276"/>
      <c r="R637" s="276"/>
      <c r="S637" s="276"/>
      <c r="T637" s="276"/>
      <c r="U637" s="276"/>
      <c r="V637" s="276"/>
      <c r="W637" s="276"/>
      <c r="X637" s="277"/>
      <c r="Y637" s="14"/>
      <c r="Z637" s="14"/>
      <c r="AA637" s="14"/>
      <c r="AB637" s="14"/>
      <c r="AC637" s="14"/>
      <c r="AD637" s="14"/>
      <c r="AE637" s="14"/>
      <c r="AT637" s="278" t="s">
        <v>256</v>
      </c>
      <c r="AU637" s="278" t="s">
        <v>87</v>
      </c>
      <c r="AV637" s="14" t="s">
        <v>85</v>
      </c>
      <c r="AW637" s="14" t="s">
        <v>5</v>
      </c>
      <c r="AX637" s="14" t="s">
        <v>77</v>
      </c>
      <c r="AY637" s="278" t="s">
        <v>138</v>
      </c>
    </row>
    <row r="638" spans="1:51" s="14" customFormat="1" ht="12">
      <c r="A638" s="14"/>
      <c r="B638" s="269"/>
      <c r="C638" s="270"/>
      <c r="D638" s="236" t="s">
        <v>256</v>
      </c>
      <c r="E638" s="271" t="s">
        <v>1</v>
      </c>
      <c r="F638" s="272" t="s">
        <v>1078</v>
      </c>
      <c r="G638" s="270"/>
      <c r="H638" s="271" t="s">
        <v>1</v>
      </c>
      <c r="I638" s="273"/>
      <c r="J638" s="273"/>
      <c r="K638" s="270"/>
      <c r="L638" s="270"/>
      <c r="M638" s="274"/>
      <c r="N638" s="275"/>
      <c r="O638" s="276"/>
      <c r="P638" s="276"/>
      <c r="Q638" s="276"/>
      <c r="R638" s="276"/>
      <c r="S638" s="276"/>
      <c r="T638" s="276"/>
      <c r="U638" s="276"/>
      <c r="V638" s="276"/>
      <c r="W638" s="276"/>
      <c r="X638" s="277"/>
      <c r="Y638" s="14"/>
      <c r="Z638" s="14"/>
      <c r="AA638" s="14"/>
      <c r="AB638" s="14"/>
      <c r="AC638" s="14"/>
      <c r="AD638" s="14"/>
      <c r="AE638" s="14"/>
      <c r="AT638" s="278" t="s">
        <v>256</v>
      </c>
      <c r="AU638" s="278" t="s">
        <v>87</v>
      </c>
      <c r="AV638" s="14" t="s">
        <v>85</v>
      </c>
      <c r="AW638" s="14" t="s">
        <v>5</v>
      </c>
      <c r="AX638" s="14" t="s">
        <v>77</v>
      </c>
      <c r="AY638" s="278" t="s">
        <v>138</v>
      </c>
    </row>
    <row r="639" spans="1:51" s="14" customFormat="1" ht="12">
      <c r="A639" s="14"/>
      <c r="B639" s="269"/>
      <c r="C639" s="270"/>
      <c r="D639" s="236" t="s">
        <v>256</v>
      </c>
      <c r="E639" s="271" t="s">
        <v>1</v>
      </c>
      <c r="F639" s="272" t="s">
        <v>1079</v>
      </c>
      <c r="G639" s="270"/>
      <c r="H639" s="271" t="s">
        <v>1</v>
      </c>
      <c r="I639" s="273"/>
      <c r="J639" s="273"/>
      <c r="K639" s="270"/>
      <c r="L639" s="270"/>
      <c r="M639" s="274"/>
      <c r="N639" s="275"/>
      <c r="O639" s="276"/>
      <c r="P639" s="276"/>
      <c r="Q639" s="276"/>
      <c r="R639" s="276"/>
      <c r="S639" s="276"/>
      <c r="T639" s="276"/>
      <c r="U639" s="276"/>
      <c r="V639" s="276"/>
      <c r="W639" s="276"/>
      <c r="X639" s="277"/>
      <c r="Y639" s="14"/>
      <c r="Z639" s="14"/>
      <c r="AA639" s="14"/>
      <c r="AB639" s="14"/>
      <c r="AC639" s="14"/>
      <c r="AD639" s="14"/>
      <c r="AE639" s="14"/>
      <c r="AT639" s="278" t="s">
        <v>256</v>
      </c>
      <c r="AU639" s="278" t="s">
        <v>87</v>
      </c>
      <c r="AV639" s="14" t="s">
        <v>85</v>
      </c>
      <c r="AW639" s="14" t="s">
        <v>5</v>
      </c>
      <c r="AX639" s="14" t="s">
        <v>77</v>
      </c>
      <c r="AY639" s="278" t="s">
        <v>138</v>
      </c>
    </row>
    <row r="640" spans="1:51" s="14" customFormat="1" ht="12">
      <c r="A640" s="14"/>
      <c r="B640" s="269"/>
      <c r="C640" s="270"/>
      <c r="D640" s="236" t="s">
        <v>256</v>
      </c>
      <c r="E640" s="271" t="s">
        <v>1</v>
      </c>
      <c r="F640" s="272" t="s">
        <v>1140</v>
      </c>
      <c r="G640" s="270"/>
      <c r="H640" s="271" t="s">
        <v>1</v>
      </c>
      <c r="I640" s="273"/>
      <c r="J640" s="273"/>
      <c r="K640" s="270"/>
      <c r="L640" s="270"/>
      <c r="M640" s="274"/>
      <c r="N640" s="275"/>
      <c r="O640" s="276"/>
      <c r="P640" s="276"/>
      <c r="Q640" s="276"/>
      <c r="R640" s="276"/>
      <c r="S640" s="276"/>
      <c r="T640" s="276"/>
      <c r="U640" s="276"/>
      <c r="V640" s="276"/>
      <c r="W640" s="276"/>
      <c r="X640" s="277"/>
      <c r="Y640" s="14"/>
      <c r="Z640" s="14"/>
      <c r="AA640" s="14"/>
      <c r="AB640" s="14"/>
      <c r="AC640" s="14"/>
      <c r="AD640" s="14"/>
      <c r="AE640" s="14"/>
      <c r="AT640" s="278" t="s">
        <v>256</v>
      </c>
      <c r="AU640" s="278" t="s">
        <v>87</v>
      </c>
      <c r="AV640" s="14" t="s">
        <v>85</v>
      </c>
      <c r="AW640" s="14" t="s">
        <v>5</v>
      </c>
      <c r="AX640" s="14" t="s">
        <v>77</v>
      </c>
      <c r="AY640" s="278" t="s">
        <v>138</v>
      </c>
    </row>
    <row r="641" spans="1:51" s="14" customFormat="1" ht="12">
      <c r="A641" s="14"/>
      <c r="B641" s="269"/>
      <c r="C641" s="270"/>
      <c r="D641" s="236" t="s">
        <v>256</v>
      </c>
      <c r="E641" s="271" t="s">
        <v>1</v>
      </c>
      <c r="F641" s="272" t="s">
        <v>1080</v>
      </c>
      <c r="G641" s="270"/>
      <c r="H641" s="271" t="s">
        <v>1</v>
      </c>
      <c r="I641" s="273"/>
      <c r="J641" s="273"/>
      <c r="K641" s="270"/>
      <c r="L641" s="270"/>
      <c r="M641" s="274"/>
      <c r="N641" s="275"/>
      <c r="O641" s="276"/>
      <c r="P641" s="276"/>
      <c r="Q641" s="276"/>
      <c r="R641" s="276"/>
      <c r="S641" s="276"/>
      <c r="T641" s="276"/>
      <c r="U641" s="276"/>
      <c r="V641" s="276"/>
      <c r="W641" s="276"/>
      <c r="X641" s="277"/>
      <c r="Y641" s="14"/>
      <c r="Z641" s="14"/>
      <c r="AA641" s="14"/>
      <c r="AB641" s="14"/>
      <c r="AC641" s="14"/>
      <c r="AD641" s="14"/>
      <c r="AE641" s="14"/>
      <c r="AT641" s="278" t="s">
        <v>256</v>
      </c>
      <c r="AU641" s="278" t="s">
        <v>87</v>
      </c>
      <c r="AV641" s="14" t="s">
        <v>85</v>
      </c>
      <c r="AW641" s="14" t="s">
        <v>5</v>
      </c>
      <c r="AX641" s="14" t="s">
        <v>77</v>
      </c>
      <c r="AY641" s="278" t="s">
        <v>138</v>
      </c>
    </row>
    <row r="642" spans="1:51" s="14" customFormat="1" ht="12">
      <c r="A642" s="14"/>
      <c r="B642" s="269"/>
      <c r="C642" s="270"/>
      <c r="D642" s="236" t="s">
        <v>256</v>
      </c>
      <c r="E642" s="271" t="s">
        <v>1</v>
      </c>
      <c r="F642" s="272" t="s">
        <v>1141</v>
      </c>
      <c r="G642" s="270"/>
      <c r="H642" s="271" t="s">
        <v>1</v>
      </c>
      <c r="I642" s="273"/>
      <c r="J642" s="273"/>
      <c r="K642" s="270"/>
      <c r="L642" s="270"/>
      <c r="M642" s="274"/>
      <c r="N642" s="275"/>
      <c r="O642" s="276"/>
      <c r="P642" s="276"/>
      <c r="Q642" s="276"/>
      <c r="R642" s="276"/>
      <c r="S642" s="276"/>
      <c r="T642" s="276"/>
      <c r="U642" s="276"/>
      <c r="V642" s="276"/>
      <c r="W642" s="276"/>
      <c r="X642" s="277"/>
      <c r="Y642" s="14"/>
      <c r="Z642" s="14"/>
      <c r="AA642" s="14"/>
      <c r="AB642" s="14"/>
      <c r="AC642" s="14"/>
      <c r="AD642" s="14"/>
      <c r="AE642" s="14"/>
      <c r="AT642" s="278" t="s">
        <v>256</v>
      </c>
      <c r="AU642" s="278" t="s">
        <v>87</v>
      </c>
      <c r="AV642" s="14" t="s">
        <v>85</v>
      </c>
      <c r="AW642" s="14" t="s">
        <v>5</v>
      </c>
      <c r="AX642" s="14" t="s">
        <v>77</v>
      </c>
      <c r="AY642" s="278" t="s">
        <v>138</v>
      </c>
    </row>
    <row r="643" spans="1:51" s="15" customFormat="1" ht="12">
      <c r="A643" s="15"/>
      <c r="B643" s="279"/>
      <c r="C643" s="280"/>
      <c r="D643" s="236" t="s">
        <v>256</v>
      </c>
      <c r="E643" s="281" t="s">
        <v>1</v>
      </c>
      <c r="F643" s="282" t="s">
        <v>781</v>
      </c>
      <c r="G643" s="280"/>
      <c r="H643" s="283">
        <v>0.067</v>
      </c>
      <c r="I643" s="284"/>
      <c r="J643" s="284"/>
      <c r="K643" s="280"/>
      <c r="L643" s="280"/>
      <c r="M643" s="285"/>
      <c r="N643" s="286"/>
      <c r="O643" s="287"/>
      <c r="P643" s="287"/>
      <c r="Q643" s="287"/>
      <c r="R643" s="287"/>
      <c r="S643" s="287"/>
      <c r="T643" s="287"/>
      <c r="U643" s="287"/>
      <c r="V643" s="287"/>
      <c r="W643" s="287"/>
      <c r="X643" s="288"/>
      <c r="Y643" s="15"/>
      <c r="Z643" s="15"/>
      <c r="AA643" s="15"/>
      <c r="AB643" s="15"/>
      <c r="AC643" s="15"/>
      <c r="AD643" s="15"/>
      <c r="AE643" s="15"/>
      <c r="AT643" s="289" t="s">
        <v>256</v>
      </c>
      <c r="AU643" s="289" t="s">
        <v>87</v>
      </c>
      <c r="AV643" s="15" t="s">
        <v>145</v>
      </c>
      <c r="AW643" s="15" t="s">
        <v>5</v>
      </c>
      <c r="AX643" s="15" t="s">
        <v>85</v>
      </c>
      <c r="AY643" s="289" t="s">
        <v>138</v>
      </c>
    </row>
    <row r="644" spans="1:65" s="2" customFormat="1" ht="12">
      <c r="A644" s="39"/>
      <c r="B644" s="40"/>
      <c r="C644" s="255" t="s">
        <v>434</v>
      </c>
      <c r="D644" s="255" t="s">
        <v>337</v>
      </c>
      <c r="E644" s="256" t="s">
        <v>1145</v>
      </c>
      <c r="F644" s="257" t="s">
        <v>1146</v>
      </c>
      <c r="G644" s="258" t="s">
        <v>276</v>
      </c>
      <c r="H644" s="259">
        <v>0.004</v>
      </c>
      <c r="I644" s="260"/>
      <c r="J644" s="261"/>
      <c r="K644" s="262">
        <f>ROUND(P644*H644,2)</f>
        <v>0</v>
      </c>
      <c r="L644" s="257" t="s">
        <v>144</v>
      </c>
      <c r="M644" s="263"/>
      <c r="N644" s="264" t="s">
        <v>1</v>
      </c>
      <c r="O644" s="230" t="s">
        <v>40</v>
      </c>
      <c r="P644" s="231">
        <f>I644+J644</f>
        <v>0</v>
      </c>
      <c r="Q644" s="231">
        <f>ROUND(I644*H644,2)</f>
        <v>0</v>
      </c>
      <c r="R644" s="231">
        <f>ROUND(J644*H644,2)</f>
        <v>0</v>
      </c>
      <c r="S644" s="92"/>
      <c r="T644" s="232">
        <f>S644*H644</f>
        <v>0</v>
      </c>
      <c r="U644" s="232">
        <v>1</v>
      </c>
      <c r="V644" s="232">
        <f>U644*H644</f>
        <v>0.004</v>
      </c>
      <c r="W644" s="232">
        <v>0</v>
      </c>
      <c r="X644" s="233">
        <f>W644*H644</f>
        <v>0</v>
      </c>
      <c r="Y644" s="39"/>
      <c r="Z644" s="39"/>
      <c r="AA644" s="39"/>
      <c r="AB644" s="39"/>
      <c r="AC644" s="39"/>
      <c r="AD644" s="39"/>
      <c r="AE644" s="39"/>
      <c r="AR644" s="234" t="s">
        <v>356</v>
      </c>
      <c r="AT644" s="234" t="s">
        <v>337</v>
      </c>
      <c r="AU644" s="234" t="s">
        <v>87</v>
      </c>
      <c r="AY644" s="18" t="s">
        <v>138</v>
      </c>
      <c r="BE644" s="235">
        <f>IF(O644="základní",K644,0)</f>
        <v>0</v>
      </c>
      <c r="BF644" s="235">
        <f>IF(O644="snížená",K644,0)</f>
        <v>0</v>
      </c>
      <c r="BG644" s="235">
        <f>IF(O644="zákl. přenesená",K644,0)</f>
        <v>0</v>
      </c>
      <c r="BH644" s="235">
        <f>IF(O644="sníž. přenesená",K644,0)</f>
        <v>0</v>
      </c>
      <c r="BI644" s="235">
        <f>IF(O644="nulová",K644,0)</f>
        <v>0</v>
      </c>
      <c r="BJ644" s="18" t="s">
        <v>85</v>
      </c>
      <c r="BK644" s="235">
        <f>ROUND(P644*H644,2)</f>
        <v>0</v>
      </c>
      <c r="BL644" s="18" t="s">
        <v>249</v>
      </c>
      <c r="BM644" s="234" t="s">
        <v>1147</v>
      </c>
    </row>
    <row r="645" spans="1:47" s="2" customFormat="1" ht="12">
      <c r="A645" s="39"/>
      <c r="B645" s="40"/>
      <c r="C645" s="41"/>
      <c r="D645" s="236" t="s">
        <v>147</v>
      </c>
      <c r="E645" s="41"/>
      <c r="F645" s="237" t="s">
        <v>1146</v>
      </c>
      <c r="G645" s="41"/>
      <c r="H645" s="41"/>
      <c r="I645" s="238"/>
      <c r="J645" s="238"/>
      <c r="K645" s="41"/>
      <c r="L645" s="41"/>
      <c r="M645" s="45"/>
      <c r="N645" s="239"/>
      <c r="O645" s="240"/>
      <c r="P645" s="92"/>
      <c r="Q645" s="92"/>
      <c r="R645" s="92"/>
      <c r="S645" s="92"/>
      <c r="T645" s="92"/>
      <c r="U645" s="92"/>
      <c r="V645" s="92"/>
      <c r="W645" s="92"/>
      <c r="X645" s="93"/>
      <c r="Y645" s="39"/>
      <c r="Z645" s="39"/>
      <c r="AA645" s="39"/>
      <c r="AB645" s="39"/>
      <c r="AC645" s="39"/>
      <c r="AD645" s="39"/>
      <c r="AE645" s="39"/>
      <c r="AT645" s="18" t="s">
        <v>147</v>
      </c>
      <c r="AU645" s="18" t="s">
        <v>87</v>
      </c>
    </row>
    <row r="646" spans="1:47" s="2" customFormat="1" ht="12">
      <c r="A646" s="39"/>
      <c r="B646" s="40"/>
      <c r="C646" s="41"/>
      <c r="D646" s="236" t="s">
        <v>153</v>
      </c>
      <c r="E646" s="41"/>
      <c r="F646" s="243" t="s">
        <v>1067</v>
      </c>
      <c r="G646" s="41"/>
      <c r="H646" s="41"/>
      <c r="I646" s="238"/>
      <c r="J646" s="238"/>
      <c r="K646" s="41"/>
      <c r="L646" s="41"/>
      <c r="M646" s="45"/>
      <c r="N646" s="239"/>
      <c r="O646" s="240"/>
      <c r="P646" s="92"/>
      <c r="Q646" s="92"/>
      <c r="R646" s="92"/>
      <c r="S646" s="92"/>
      <c r="T646" s="92"/>
      <c r="U646" s="92"/>
      <c r="V646" s="92"/>
      <c r="W646" s="92"/>
      <c r="X646" s="93"/>
      <c r="Y646" s="39"/>
      <c r="Z646" s="39"/>
      <c r="AA646" s="39"/>
      <c r="AB646" s="39"/>
      <c r="AC646" s="39"/>
      <c r="AD646" s="39"/>
      <c r="AE646" s="39"/>
      <c r="AT646" s="18" t="s">
        <v>153</v>
      </c>
      <c r="AU646" s="18" t="s">
        <v>87</v>
      </c>
    </row>
    <row r="647" spans="1:51" s="14" customFormat="1" ht="12">
      <c r="A647" s="14"/>
      <c r="B647" s="269"/>
      <c r="C647" s="270"/>
      <c r="D647" s="236" t="s">
        <v>256</v>
      </c>
      <c r="E647" s="271" t="s">
        <v>1</v>
      </c>
      <c r="F647" s="272" t="s">
        <v>1068</v>
      </c>
      <c r="G647" s="270"/>
      <c r="H647" s="271" t="s">
        <v>1</v>
      </c>
      <c r="I647" s="273"/>
      <c r="J647" s="273"/>
      <c r="K647" s="270"/>
      <c r="L647" s="270"/>
      <c r="M647" s="274"/>
      <c r="N647" s="275"/>
      <c r="O647" s="276"/>
      <c r="P647" s="276"/>
      <c r="Q647" s="276"/>
      <c r="R647" s="276"/>
      <c r="S647" s="276"/>
      <c r="T647" s="276"/>
      <c r="U647" s="276"/>
      <c r="V647" s="276"/>
      <c r="W647" s="276"/>
      <c r="X647" s="277"/>
      <c r="Y647" s="14"/>
      <c r="Z647" s="14"/>
      <c r="AA647" s="14"/>
      <c r="AB647" s="14"/>
      <c r="AC647" s="14"/>
      <c r="AD647" s="14"/>
      <c r="AE647" s="14"/>
      <c r="AT647" s="278" t="s">
        <v>256</v>
      </c>
      <c r="AU647" s="278" t="s">
        <v>87</v>
      </c>
      <c r="AV647" s="14" t="s">
        <v>85</v>
      </c>
      <c r="AW647" s="14" t="s">
        <v>5</v>
      </c>
      <c r="AX647" s="14" t="s">
        <v>77</v>
      </c>
      <c r="AY647" s="278" t="s">
        <v>138</v>
      </c>
    </row>
    <row r="648" spans="1:51" s="14" customFormat="1" ht="12">
      <c r="A648" s="14"/>
      <c r="B648" s="269"/>
      <c r="C648" s="270"/>
      <c r="D648" s="236" t="s">
        <v>256</v>
      </c>
      <c r="E648" s="271" t="s">
        <v>1</v>
      </c>
      <c r="F648" s="272" t="s">
        <v>1069</v>
      </c>
      <c r="G648" s="270"/>
      <c r="H648" s="271" t="s">
        <v>1</v>
      </c>
      <c r="I648" s="273"/>
      <c r="J648" s="273"/>
      <c r="K648" s="270"/>
      <c r="L648" s="270"/>
      <c r="M648" s="274"/>
      <c r="N648" s="275"/>
      <c r="O648" s="276"/>
      <c r="P648" s="276"/>
      <c r="Q648" s="276"/>
      <c r="R648" s="276"/>
      <c r="S648" s="276"/>
      <c r="T648" s="276"/>
      <c r="U648" s="276"/>
      <c r="V648" s="276"/>
      <c r="W648" s="276"/>
      <c r="X648" s="277"/>
      <c r="Y648" s="14"/>
      <c r="Z648" s="14"/>
      <c r="AA648" s="14"/>
      <c r="AB648" s="14"/>
      <c r="AC648" s="14"/>
      <c r="AD648" s="14"/>
      <c r="AE648" s="14"/>
      <c r="AT648" s="278" t="s">
        <v>256</v>
      </c>
      <c r="AU648" s="278" t="s">
        <v>87</v>
      </c>
      <c r="AV648" s="14" t="s">
        <v>85</v>
      </c>
      <c r="AW648" s="14" t="s">
        <v>5</v>
      </c>
      <c r="AX648" s="14" t="s">
        <v>77</v>
      </c>
      <c r="AY648" s="278" t="s">
        <v>138</v>
      </c>
    </row>
    <row r="649" spans="1:51" s="14" customFormat="1" ht="12">
      <c r="A649" s="14"/>
      <c r="B649" s="269"/>
      <c r="C649" s="270"/>
      <c r="D649" s="236" t="s">
        <v>256</v>
      </c>
      <c r="E649" s="271" t="s">
        <v>1</v>
      </c>
      <c r="F649" s="272" t="s">
        <v>1070</v>
      </c>
      <c r="G649" s="270"/>
      <c r="H649" s="271" t="s">
        <v>1</v>
      </c>
      <c r="I649" s="273"/>
      <c r="J649" s="273"/>
      <c r="K649" s="270"/>
      <c r="L649" s="270"/>
      <c r="M649" s="274"/>
      <c r="N649" s="275"/>
      <c r="O649" s="276"/>
      <c r="P649" s="276"/>
      <c r="Q649" s="276"/>
      <c r="R649" s="276"/>
      <c r="S649" s="276"/>
      <c r="T649" s="276"/>
      <c r="U649" s="276"/>
      <c r="V649" s="276"/>
      <c r="W649" s="276"/>
      <c r="X649" s="277"/>
      <c r="Y649" s="14"/>
      <c r="Z649" s="14"/>
      <c r="AA649" s="14"/>
      <c r="AB649" s="14"/>
      <c r="AC649" s="14"/>
      <c r="AD649" s="14"/>
      <c r="AE649" s="14"/>
      <c r="AT649" s="278" t="s">
        <v>256</v>
      </c>
      <c r="AU649" s="278" t="s">
        <v>87</v>
      </c>
      <c r="AV649" s="14" t="s">
        <v>85</v>
      </c>
      <c r="AW649" s="14" t="s">
        <v>5</v>
      </c>
      <c r="AX649" s="14" t="s">
        <v>77</v>
      </c>
      <c r="AY649" s="278" t="s">
        <v>138</v>
      </c>
    </row>
    <row r="650" spans="1:51" s="14" customFormat="1" ht="12">
      <c r="A650" s="14"/>
      <c r="B650" s="269"/>
      <c r="C650" s="270"/>
      <c r="D650" s="236" t="s">
        <v>256</v>
      </c>
      <c r="E650" s="271" t="s">
        <v>1</v>
      </c>
      <c r="F650" s="272" t="s">
        <v>1071</v>
      </c>
      <c r="G650" s="270"/>
      <c r="H650" s="271" t="s">
        <v>1</v>
      </c>
      <c r="I650" s="273"/>
      <c r="J650" s="273"/>
      <c r="K650" s="270"/>
      <c r="L650" s="270"/>
      <c r="M650" s="274"/>
      <c r="N650" s="275"/>
      <c r="O650" s="276"/>
      <c r="P650" s="276"/>
      <c r="Q650" s="276"/>
      <c r="R650" s="276"/>
      <c r="S650" s="276"/>
      <c r="T650" s="276"/>
      <c r="U650" s="276"/>
      <c r="V650" s="276"/>
      <c r="W650" s="276"/>
      <c r="X650" s="277"/>
      <c r="Y650" s="14"/>
      <c r="Z650" s="14"/>
      <c r="AA650" s="14"/>
      <c r="AB650" s="14"/>
      <c r="AC650" s="14"/>
      <c r="AD650" s="14"/>
      <c r="AE650" s="14"/>
      <c r="AT650" s="278" t="s">
        <v>256</v>
      </c>
      <c r="AU650" s="278" t="s">
        <v>87</v>
      </c>
      <c r="AV650" s="14" t="s">
        <v>85</v>
      </c>
      <c r="AW650" s="14" t="s">
        <v>5</v>
      </c>
      <c r="AX650" s="14" t="s">
        <v>77</v>
      </c>
      <c r="AY650" s="278" t="s">
        <v>138</v>
      </c>
    </row>
    <row r="651" spans="1:51" s="14" customFormat="1" ht="12">
      <c r="A651" s="14"/>
      <c r="B651" s="269"/>
      <c r="C651" s="270"/>
      <c r="D651" s="236" t="s">
        <v>256</v>
      </c>
      <c r="E651" s="271" t="s">
        <v>1</v>
      </c>
      <c r="F651" s="272" t="s">
        <v>1072</v>
      </c>
      <c r="G651" s="270"/>
      <c r="H651" s="271" t="s">
        <v>1</v>
      </c>
      <c r="I651" s="273"/>
      <c r="J651" s="273"/>
      <c r="K651" s="270"/>
      <c r="L651" s="270"/>
      <c r="M651" s="274"/>
      <c r="N651" s="275"/>
      <c r="O651" s="276"/>
      <c r="P651" s="276"/>
      <c r="Q651" s="276"/>
      <c r="R651" s="276"/>
      <c r="S651" s="276"/>
      <c r="T651" s="276"/>
      <c r="U651" s="276"/>
      <c r="V651" s="276"/>
      <c r="W651" s="276"/>
      <c r="X651" s="277"/>
      <c r="Y651" s="14"/>
      <c r="Z651" s="14"/>
      <c r="AA651" s="14"/>
      <c r="AB651" s="14"/>
      <c r="AC651" s="14"/>
      <c r="AD651" s="14"/>
      <c r="AE651" s="14"/>
      <c r="AT651" s="278" t="s">
        <v>256</v>
      </c>
      <c r="AU651" s="278" t="s">
        <v>87</v>
      </c>
      <c r="AV651" s="14" t="s">
        <v>85</v>
      </c>
      <c r="AW651" s="14" t="s">
        <v>5</v>
      </c>
      <c r="AX651" s="14" t="s">
        <v>77</v>
      </c>
      <c r="AY651" s="278" t="s">
        <v>138</v>
      </c>
    </row>
    <row r="652" spans="1:51" s="14" customFormat="1" ht="12">
      <c r="A652" s="14"/>
      <c r="B652" s="269"/>
      <c r="C652" s="270"/>
      <c r="D652" s="236" t="s">
        <v>256</v>
      </c>
      <c r="E652" s="271" t="s">
        <v>1</v>
      </c>
      <c r="F652" s="272" t="s">
        <v>1073</v>
      </c>
      <c r="G652" s="270"/>
      <c r="H652" s="271" t="s">
        <v>1</v>
      </c>
      <c r="I652" s="273"/>
      <c r="J652" s="273"/>
      <c r="K652" s="270"/>
      <c r="L652" s="270"/>
      <c r="M652" s="274"/>
      <c r="N652" s="275"/>
      <c r="O652" s="276"/>
      <c r="P652" s="276"/>
      <c r="Q652" s="276"/>
      <c r="R652" s="276"/>
      <c r="S652" s="276"/>
      <c r="T652" s="276"/>
      <c r="U652" s="276"/>
      <c r="V652" s="276"/>
      <c r="W652" s="276"/>
      <c r="X652" s="277"/>
      <c r="Y652" s="14"/>
      <c r="Z652" s="14"/>
      <c r="AA652" s="14"/>
      <c r="AB652" s="14"/>
      <c r="AC652" s="14"/>
      <c r="AD652" s="14"/>
      <c r="AE652" s="14"/>
      <c r="AT652" s="278" t="s">
        <v>256</v>
      </c>
      <c r="AU652" s="278" t="s">
        <v>87</v>
      </c>
      <c r="AV652" s="14" t="s">
        <v>85</v>
      </c>
      <c r="AW652" s="14" t="s">
        <v>5</v>
      </c>
      <c r="AX652" s="14" t="s">
        <v>77</v>
      </c>
      <c r="AY652" s="278" t="s">
        <v>138</v>
      </c>
    </row>
    <row r="653" spans="1:51" s="14" customFormat="1" ht="12">
      <c r="A653" s="14"/>
      <c r="B653" s="269"/>
      <c r="C653" s="270"/>
      <c r="D653" s="236" t="s">
        <v>256</v>
      </c>
      <c r="E653" s="271" t="s">
        <v>1</v>
      </c>
      <c r="F653" s="272" t="s">
        <v>1074</v>
      </c>
      <c r="G653" s="270"/>
      <c r="H653" s="271" t="s">
        <v>1</v>
      </c>
      <c r="I653" s="273"/>
      <c r="J653" s="273"/>
      <c r="K653" s="270"/>
      <c r="L653" s="270"/>
      <c r="M653" s="274"/>
      <c r="N653" s="275"/>
      <c r="O653" s="276"/>
      <c r="P653" s="276"/>
      <c r="Q653" s="276"/>
      <c r="R653" s="276"/>
      <c r="S653" s="276"/>
      <c r="T653" s="276"/>
      <c r="U653" s="276"/>
      <c r="V653" s="276"/>
      <c r="W653" s="276"/>
      <c r="X653" s="277"/>
      <c r="Y653" s="14"/>
      <c r="Z653" s="14"/>
      <c r="AA653" s="14"/>
      <c r="AB653" s="14"/>
      <c r="AC653" s="14"/>
      <c r="AD653" s="14"/>
      <c r="AE653" s="14"/>
      <c r="AT653" s="278" t="s">
        <v>256</v>
      </c>
      <c r="AU653" s="278" t="s">
        <v>87</v>
      </c>
      <c r="AV653" s="14" t="s">
        <v>85</v>
      </c>
      <c r="AW653" s="14" t="s">
        <v>5</v>
      </c>
      <c r="AX653" s="14" t="s">
        <v>77</v>
      </c>
      <c r="AY653" s="278" t="s">
        <v>138</v>
      </c>
    </row>
    <row r="654" spans="1:51" s="14" customFormat="1" ht="12">
      <c r="A654" s="14"/>
      <c r="B654" s="269"/>
      <c r="C654" s="270"/>
      <c r="D654" s="236" t="s">
        <v>256</v>
      </c>
      <c r="E654" s="271" t="s">
        <v>1</v>
      </c>
      <c r="F654" s="272" t="s">
        <v>1075</v>
      </c>
      <c r="G654" s="270"/>
      <c r="H654" s="271" t="s">
        <v>1</v>
      </c>
      <c r="I654" s="273"/>
      <c r="J654" s="273"/>
      <c r="K654" s="270"/>
      <c r="L654" s="270"/>
      <c r="M654" s="274"/>
      <c r="N654" s="275"/>
      <c r="O654" s="276"/>
      <c r="P654" s="276"/>
      <c r="Q654" s="276"/>
      <c r="R654" s="276"/>
      <c r="S654" s="276"/>
      <c r="T654" s="276"/>
      <c r="U654" s="276"/>
      <c r="V654" s="276"/>
      <c r="W654" s="276"/>
      <c r="X654" s="277"/>
      <c r="Y654" s="14"/>
      <c r="Z654" s="14"/>
      <c r="AA654" s="14"/>
      <c r="AB654" s="14"/>
      <c r="AC654" s="14"/>
      <c r="AD654" s="14"/>
      <c r="AE654" s="14"/>
      <c r="AT654" s="278" t="s">
        <v>256</v>
      </c>
      <c r="AU654" s="278" t="s">
        <v>87</v>
      </c>
      <c r="AV654" s="14" t="s">
        <v>85</v>
      </c>
      <c r="AW654" s="14" t="s">
        <v>5</v>
      </c>
      <c r="AX654" s="14" t="s">
        <v>77</v>
      </c>
      <c r="AY654" s="278" t="s">
        <v>138</v>
      </c>
    </row>
    <row r="655" spans="1:51" s="14" customFormat="1" ht="12">
      <c r="A655" s="14"/>
      <c r="B655" s="269"/>
      <c r="C655" s="270"/>
      <c r="D655" s="236" t="s">
        <v>256</v>
      </c>
      <c r="E655" s="271" t="s">
        <v>1</v>
      </c>
      <c r="F655" s="272" t="s">
        <v>1076</v>
      </c>
      <c r="G655" s="270"/>
      <c r="H655" s="271" t="s">
        <v>1</v>
      </c>
      <c r="I655" s="273"/>
      <c r="J655" s="273"/>
      <c r="K655" s="270"/>
      <c r="L655" s="270"/>
      <c r="M655" s="274"/>
      <c r="N655" s="275"/>
      <c r="O655" s="276"/>
      <c r="P655" s="276"/>
      <c r="Q655" s="276"/>
      <c r="R655" s="276"/>
      <c r="S655" s="276"/>
      <c r="T655" s="276"/>
      <c r="U655" s="276"/>
      <c r="V655" s="276"/>
      <c r="W655" s="276"/>
      <c r="X655" s="277"/>
      <c r="Y655" s="14"/>
      <c r="Z655" s="14"/>
      <c r="AA655" s="14"/>
      <c r="AB655" s="14"/>
      <c r="AC655" s="14"/>
      <c r="AD655" s="14"/>
      <c r="AE655" s="14"/>
      <c r="AT655" s="278" t="s">
        <v>256</v>
      </c>
      <c r="AU655" s="278" t="s">
        <v>87</v>
      </c>
      <c r="AV655" s="14" t="s">
        <v>85</v>
      </c>
      <c r="AW655" s="14" t="s">
        <v>5</v>
      </c>
      <c r="AX655" s="14" t="s">
        <v>77</v>
      </c>
      <c r="AY655" s="278" t="s">
        <v>138</v>
      </c>
    </row>
    <row r="656" spans="1:51" s="14" customFormat="1" ht="12">
      <c r="A656" s="14"/>
      <c r="B656" s="269"/>
      <c r="C656" s="270"/>
      <c r="D656" s="236" t="s">
        <v>256</v>
      </c>
      <c r="E656" s="271" t="s">
        <v>1</v>
      </c>
      <c r="F656" s="272" t="s">
        <v>1077</v>
      </c>
      <c r="G656" s="270"/>
      <c r="H656" s="271" t="s">
        <v>1</v>
      </c>
      <c r="I656" s="273"/>
      <c r="J656" s="273"/>
      <c r="K656" s="270"/>
      <c r="L656" s="270"/>
      <c r="M656" s="274"/>
      <c r="N656" s="275"/>
      <c r="O656" s="276"/>
      <c r="P656" s="276"/>
      <c r="Q656" s="276"/>
      <c r="R656" s="276"/>
      <c r="S656" s="276"/>
      <c r="T656" s="276"/>
      <c r="U656" s="276"/>
      <c r="V656" s="276"/>
      <c r="W656" s="276"/>
      <c r="X656" s="277"/>
      <c r="Y656" s="14"/>
      <c r="Z656" s="14"/>
      <c r="AA656" s="14"/>
      <c r="AB656" s="14"/>
      <c r="AC656" s="14"/>
      <c r="AD656" s="14"/>
      <c r="AE656" s="14"/>
      <c r="AT656" s="278" t="s">
        <v>256</v>
      </c>
      <c r="AU656" s="278" t="s">
        <v>87</v>
      </c>
      <c r="AV656" s="14" t="s">
        <v>85</v>
      </c>
      <c r="AW656" s="14" t="s">
        <v>5</v>
      </c>
      <c r="AX656" s="14" t="s">
        <v>77</v>
      </c>
      <c r="AY656" s="278" t="s">
        <v>138</v>
      </c>
    </row>
    <row r="657" spans="1:51" s="14" customFormat="1" ht="12">
      <c r="A657" s="14"/>
      <c r="B657" s="269"/>
      <c r="C657" s="270"/>
      <c r="D657" s="236" t="s">
        <v>256</v>
      </c>
      <c r="E657" s="271" t="s">
        <v>1</v>
      </c>
      <c r="F657" s="272" t="s">
        <v>1078</v>
      </c>
      <c r="G657" s="270"/>
      <c r="H657" s="271" t="s">
        <v>1</v>
      </c>
      <c r="I657" s="273"/>
      <c r="J657" s="273"/>
      <c r="K657" s="270"/>
      <c r="L657" s="270"/>
      <c r="M657" s="274"/>
      <c r="N657" s="275"/>
      <c r="O657" s="276"/>
      <c r="P657" s="276"/>
      <c r="Q657" s="276"/>
      <c r="R657" s="276"/>
      <c r="S657" s="276"/>
      <c r="T657" s="276"/>
      <c r="U657" s="276"/>
      <c r="V657" s="276"/>
      <c r="W657" s="276"/>
      <c r="X657" s="277"/>
      <c r="Y657" s="14"/>
      <c r="Z657" s="14"/>
      <c r="AA657" s="14"/>
      <c r="AB657" s="14"/>
      <c r="AC657" s="14"/>
      <c r="AD657" s="14"/>
      <c r="AE657" s="14"/>
      <c r="AT657" s="278" t="s">
        <v>256</v>
      </c>
      <c r="AU657" s="278" t="s">
        <v>87</v>
      </c>
      <c r="AV657" s="14" t="s">
        <v>85</v>
      </c>
      <c r="AW657" s="14" t="s">
        <v>5</v>
      </c>
      <c r="AX657" s="14" t="s">
        <v>77</v>
      </c>
      <c r="AY657" s="278" t="s">
        <v>138</v>
      </c>
    </row>
    <row r="658" spans="1:51" s="14" customFormat="1" ht="12">
      <c r="A658" s="14"/>
      <c r="B658" s="269"/>
      <c r="C658" s="270"/>
      <c r="D658" s="236" t="s">
        <v>256</v>
      </c>
      <c r="E658" s="271" t="s">
        <v>1</v>
      </c>
      <c r="F658" s="272" t="s">
        <v>1148</v>
      </c>
      <c r="G658" s="270"/>
      <c r="H658" s="271" t="s">
        <v>1</v>
      </c>
      <c r="I658" s="273"/>
      <c r="J658" s="273"/>
      <c r="K658" s="270"/>
      <c r="L658" s="270"/>
      <c r="M658" s="274"/>
      <c r="N658" s="275"/>
      <c r="O658" s="276"/>
      <c r="P658" s="276"/>
      <c r="Q658" s="276"/>
      <c r="R658" s="276"/>
      <c r="S658" s="276"/>
      <c r="T658" s="276"/>
      <c r="U658" s="276"/>
      <c r="V658" s="276"/>
      <c r="W658" s="276"/>
      <c r="X658" s="277"/>
      <c r="Y658" s="14"/>
      <c r="Z658" s="14"/>
      <c r="AA658" s="14"/>
      <c r="AB658" s="14"/>
      <c r="AC658" s="14"/>
      <c r="AD658" s="14"/>
      <c r="AE658" s="14"/>
      <c r="AT658" s="278" t="s">
        <v>256</v>
      </c>
      <c r="AU658" s="278" t="s">
        <v>87</v>
      </c>
      <c r="AV658" s="14" t="s">
        <v>85</v>
      </c>
      <c r="AW658" s="14" t="s">
        <v>5</v>
      </c>
      <c r="AX658" s="14" t="s">
        <v>77</v>
      </c>
      <c r="AY658" s="278" t="s">
        <v>138</v>
      </c>
    </row>
    <row r="659" spans="1:51" s="14" customFormat="1" ht="12">
      <c r="A659" s="14"/>
      <c r="B659" s="269"/>
      <c r="C659" s="270"/>
      <c r="D659" s="236" t="s">
        <v>256</v>
      </c>
      <c r="E659" s="271" t="s">
        <v>1</v>
      </c>
      <c r="F659" s="272" t="s">
        <v>1079</v>
      </c>
      <c r="G659" s="270"/>
      <c r="H659" s="271" t="s">
        <v>1</v>
      </c>
      <c r="I659" s="273"/>
      <c r="J659" s="273"/>
      <c r="K659" s="270"/>
      <c r="L659" s="270"/>
      <c r="M659" s="274"/>
      <c r="N659" s="275"/>
      <c r="O659" s="276"/>
      <c r="P659" s="276"/>
      <c r="Q659" s="276"/>
      <c r="R659" s="276"/>
      <c r="S659" s="276"/>
      <c r="T659" s="276"/>
      <c r="U659" s="276"/>
      <c r="V659" s="276"/>
      <c r="W659" s="276"/>
      <c r="X659" s="277"/>
      <c r="Y659" s="14"/>
      <c r="Z659" s="14"/>
      <c r="AA659" s="14"/>
      <c r="AB659" s="14"/>
      <c r="AC659" s="14"/>
      <c r="AD659" s="14"/>
      <c r="AE659" s="14"/>
      <c r="AT659" s="278" t="s">
        <v>256</v>
      </c>
      <c r="AU659" s="278" t="s">
        <v>87</v>
      </c>
      <c r="AV659" s="14" t="s">
        <v>85</v>
      </c>
      <c r="AW659" s="14" t="s">
        <v>5</v>
      </c>
      <c r="AX659" s="14" t="s">
        <v>77</v>
      </c>
      <c r="AY659" s="278" t="s">
        <v>138</v>
      </c>
    </row>
    <row r="660" spans="1:51" s="13" customFormat="1" ht="12">
      <c r="A660" s="13"/>
      <c r="B660" s="244"/>
      <c r="C660" s="245"/>
      <c r="D660" s="236" t="s">
        <v>256</v>
      </c>
      <c r="E660" s="246" t="s">
        <v>1</v>
      </c>
      <c r="F660" s="247" t="s">
        <v>1149</v>
      </c>
      <c r="G660" s="245"/>
      <c r="H660" s="248">
        <v>0.002</v>
      </c>
      <c r="I660" s="249"/>
      <c r="J660" s="249"/>
      <c r="K660" s="245"/>
      <c r="L660" s="245"/>
      <c r="M660" s="250"/>
      <c r="N660" s="251"/>
      <c r="O660" s="252"/>
      <c r="P660" s="252"/>
      <c r="Q660" s="252"/>
      <c r="R660" s="252"/>
      <c r="S660" s="252"/>
      <c r="T660" s="252"/>
      <c r="U660" s="252"/>
      <c r="V660" s="252"/>
      <c r="W660" s="252"/>
      <c r="X660" s="253"/>
      <c r="Y660" s="13"/>
      <c r="Z660" s="13"/>
      <c r="AA660" s="13"/>
      <c r="AB660" s="13"/>
      <c r="AC660" s="13"/>
      <c r="AD660" s="13"/>
      <c r="AE660" s="13"/>
      <c r="AT660" s="254" t="s">
        <v>256</v>
      </c>
      <c r="AU660" s="254" t="s">
        <v>87</v>
      </c>
      <c r="AV660" s="13" t="s">
        <v>87</v>
      </c>
      <c r="AW660" s="13" t="s">
        <v>5</v>
      </c>
      <c r="AX660" s="13" t="s">
        <v>77</v>
      </c>
      <c r="AY660" s="254" t="s">
        <v>138</v>
      </c>
    </row>
    <row r="661" spans="1:51" s="14" customFormat="1" ht="12">
      <c r="A661" s="14"/>
      <c r="B661" s="269"/>
      <c r="C661" s="270"/>
      <c r="D661" s="236" t="s">
        <v>256</v>
      </c>
      <c r="E661" s="271" t="s">
        <v>1</v>
      </c>
      <c r="F661" s="272" t="s">
        <v>1080</v>
      </c>
      <c r="G661" s="270"/>
      <c r="H661" s="271" t="s">
        <v>1</v>
      </c>
      <c r="I661" s="273"/>
      <c r="J661" s="273"/>
      <c r="K661" s="270"/>
      <c r="L661" s="270"/>
      <c r="M661" s="274"/>
      <c r="N661" s="275"/>
      <c r="O661" s="276"/>
      <c r="P661" s="276"/>
      <c r="Q661" s="276"/>
      <c r="R661" s="276"/>
      <c r="S661" s="276"/>
      <c r="T661" s="276"/>
      <c r="U661" s="276"/>
      <c r="V661" s="276"/>
      <c r="W661" s="276"/>
      <c r="X661" s="277"/>
      <c r="Y661" s="14"/>
      <c r="Z661" s="14"/>
      <c r="AA661" s="14"/>
      <c r="AB661" s="14"/>
      <c r="AC661" s="14"/>
      <c r="AD661" s="14"/>
      <c r="AE661" s="14"/>
      <c r="AT661" s="278" t="s">
        <v>256</v>
      </c>
      <c r="AU661" s="278" t="s">
        <v>87</v>
      </c>
      <c r="AV661" s="14" t="s">
        <v>85</v>
      </c>
      <c r="AW661" s="14" t="s">
        <v>5</v>
      </c>
      <c r="AX661" s="14" t="s">
        <v>77</v>
      </c>
      <c r="AY661" s="278" t="s">
        <v>138</v>
      </c>
    </row>
    <row r="662" spans="1:51" s="13" customFormat="1" ht="12">
      <c r="A662" s="13"/>
      <c r="B662" s="244"/>
      <c r="C662" s="245"/>
      <c r="D662" s="236" t="s">
        <v>256</v>
      </c>
      <c r="E662" s="246" t="s">
        <v>1</v>
      </c>
      <c r="F662" s="247" t="s">
        <v>1150</v>
      </c>
      <c r="G662" s="245"/>
      <c r="H662" s="248">
        <v>0.002</v>
      </c>
      <c r="I662" s="249"/>
      <c r="J662" s="249"/>
      <c r="K662" s="245"/>
      <c r="L662" s="245"/>
      <c r="M662" s="250"/>
      <c r="N662" s="251"/>
      <c r="O662" s="252"/>
      <c r="P662" s="252"/>
      <c r="Q662" s="252"/>
      <c r="R662" s="252"/>
      <c r="S662" s="252"/>
      <c r="T662" s="252"/>
      <c r="U662" s="252"/>
      <c r="V662" s="252"/>
      <c r="W662" s="252"/>
      <c r="X662" s="253"/>
      <c r="Y662" s="13"/>
      <c r="Z662" s="13"/>
      <c r="AA662" s="13"/>
      <c r="AB662" s="13"/>
      <c r="AC662" s="13"/>
      <c r="AD662" s="13"/>
      <c r="AE662" s="13"/>
      <c r="AT662" s="254" t="s">
        <v>256</v>
      </c>
      <c r="AU662" s="254" t="s">
        <v>87</v>
      </c>
      <c r="AV662" s="13" t="s">
        <v>87</v>
      </c>
      <c r="AW662" s="13" t="s">
        <v>5</v>
      </c>
      <c r="AX662" s="13" t="s">
        <v>77</v>
      </c>
      <c r="AY662" s="254" t="s">
        <v>138</v>
      </c>
    </row>
    <row r="663" spans="1:51" s="15" customFormat="1" ht="12">
      <c r="A663" s="15"/>
      <c r="B663" s="279"/>
      <c r="C663" s="280"/>
      <c r="D663" s="236" t="s">
        <v>256</v>
      </c>
      <c r="E663" s="281" t="s">
        <v>1</v>
      </c>
      <c r="F663" s="282" t="s">
        <v>781</v>
      </c>
      <c r="G663" s="280"/>
      <c r="H663" s="283">
        <v>0.004</v>
      </c>
      <c r="I663" s="284"/>
      <c r="J663" s="284"/>
      <c r="K663" s="280"/>
      <c r="L663" s="280"/>
      <c r="M663" s="285"/>
      <c r="N663" s="286"/>
      <c r="O663" s="287"/>
      <c r="P663" s="287"/>
      <c r="Q663" s="287"/>
      <c r="R663" s="287"/>
      <c r="S663" s="287"/>
      <c r="T663" s="287"/>
      <c r="U663" s="287"/>
      <c r="V663" s="287"/>
      <c r="W663" s="287"/>
      <c r="X663" s="288"/>
      <c r="Y663" s="15"/>
      <c r="Z663" s="15"/>
      <c r="AA663" s="15"/>
      <c r="AB663" s="15"/>
      <c r="AC663" s="15"/>
      <c r="AD663" s="15"/>
      <c r="AE663" s="15"/>
      <c r="AT663" s="289" t="s">
        <v>256</v>
      </c>
      <c r="AU663" s="289" t="s">
        <v>87</v>
      </c>
      <c r="AV663" s="15" t="s">
        <v>145</v>
      </c>
      <c r="AW663" s="15" t="s">
        <v>5</v>
      </c>
      <c r="AX663" s="15" t="s">
        <v>85</v>
      </c>
      <c r="AY663" s="289" t="s">
        <v>138</v>
      </c>
    </row>
    <row r="664" spans="1:65" s="2" customFormat="1" ht="24.15" customHeight="1">
      <c r="A664" s="39"/>
      <c r="B664" s="40"/>
      <c r="C664" s="222" t="s">
        <v>440</v>
      </c>
      <c r="D664" s="222" t="s">
        <v>140</v>
      </c>
      <c r="E664" s="223" t="s">
        <v>1151</v>
      </c>
      <c r="F664" s="224" t="s">
        <v>1152</v>
      </c>
      <c r="G664" s="225" t="s">
        <v>276</v>
      </c>
      <c r="H664" s="226">
        <v>2.897</v>
      </c>
      <c r="I664" s="227"/>
      <c r="J664" s="227"/>
      <c r="K664" s="228">
        <f>ROUND(P664*H664,2)</f>
        <v>0</v>
      </c>
      <c r="L664" s="224" t="s">
        <v>144</v>
      </c>
      <c r="M664" s="45"/>
      <c r="N664" s="229" t="s">
        <v>1</v>
      </c>
      <c r="O664" s="230" t="s">
        <v>40</v>
      </c>
      <c r="P664" s="231">
        <f>I664+J664</f>
        <v>0</v>
      </c>
      <c r="Q664" s="231">
        <f>ROUND(I664*H664,2)</f>
        <v>0</v>
      </c>
      <c r="R664" s="231">
        <f>ROUND(J664*H664,2)</f>
        <v>0</v>
      </c>
      <c r="S664" s="92"/>
      <c r="T664" s="232">
        <f>S664*H664</f>
        <v>0</v>
      </c>
      <c r="U664" s="232">
        <v>0</v>
      </c>
      <c r="V664" s="232">
        <f>U664*H664</f>
        <v>0</v>
      </c>
      <c r="W664" s="232">
        <v>0</v>
      </c>
      <c r="X664" s="233">
        <f>W664*H664</f>
        <v>0</v>
      </c>
      <c r="Y664" s="39"/>
      <c r="Z664" s="39"/>
      <c r="AA664" s="39"/>
      <c r="AB664" s="39"/>
      <c r="AC664" s="39"/>
      <c r="AD664" s="39"/>
      <c r="AE664" s="39"/>
      <c r="AR664" s="234" t="s">
        <v>249</v>
      </c>
      <c r="AT664" s="234" t="s">
        <v>140</v>
      </c>
      <c r="AU664" s="234" t="s">
        <v>87</v>
      </c>
      <c r="AY664" s="18" t="s">
        <v>138</v>
      </c>
      <c r="BE664" s="235">
        <f>IF(O664="základní",K664,0)</f>
        <v>0</v>
      </c>
      <c r="BF664" s="235">
        <f>IF(O664="snížená",K664,0)</f>
        <v>0</v>
      </c>
      <c r="BG664" s="235">
        <f>IF(O664="zákl. přenesená",K664,0)</f>
        <v>0</v>
      </c>
      <c r="BH664" s="235">
        <f>IF(O664="sníž. přenesená",K664,0)</f>
        <v>0</v>
      </c>
      <c r="BI664" s="235">
        <f>IF(O664="nulová",K664,0)</f>
        <v>0</v>
      </c>
      <c r="BJ664" s="18" t="s">
        <v>85</v>
      </c>
      <c r="BK664" s="235">
        <f>ROUND(P664*H664,2)</f>
        <v>0</v>
      </c>
      <c r="BL664" s="18" t="s">
        <v>249</v>
      </c>
      <c r="BM664" s="234" t="s">
        <v>1153</v>
      </c>
    </row>
    <row r="665" spans="1:47" s="2" customFormat="1" ht="12">
      <c r="A665" s="39"/>
      <c r="B665" s="40"/>
      <c r="C665" s="41"/>
      <c r="D665" s="236" t="s">
        <v>147</v>
      </c>
      <c r="E665" s="41"/>
      <c r="F665" s="237" t="s">
        <v>1154</v>
      </c>
      <c r="G665" s="41"/>
      <c r="H665" s="41"/>
      <c r="I665" s="238"/>
      <c r="J665" s="238"/>
      <c r="K665" s="41"/>
      <c r="L665" s="41"/>
      <c r="M665" s="45"/>
      <c r="N665" s="239"/>
      <c r="O665" s="240"/>
      <c r="P665" s="92"/>
      <c r="Q665" s="92"/>
      <c r="R665" s="92"/>
      <c r="S665" s="92"/>
      <c r="T665" s="92"/>
      <c r="U665" s="92"/>
      <c r="V665" s="92"/>
      <c r="W665" s="92"/>
      <c r="X665" s="93"/>
      <c r="Y665" s="39"/>
      <c r="Z665" s="39"/>
      <c r="AA665" s="39"/>
      <c r="AB665" s="39"/>
      <c r="AC665" s="39"/>
      <c r="AD665" s="39"/>
      <c r="AE665" s="39"/>
      <c r="AT665" s="18" t="s">
        <v>147</v>
      </c>
      <c r="AU665" s="18" t="s">
        <v>87</v>
      </c>
    </row>
    <row r="666" spans="1:47" s="2" customFormat="1" ht="12">
      <c r="A666" s="39"/>
      <c r="B666" s="40"/>
      <c r="C666" s="41"/>
      <c r="D666" s="241" t="s">
        <v>149</v>
      </c>
      <c r="E666" s="41"/>
      <c r="F666" s="242" t="s">
        <v>1155</v>
      </c>
      <c r="G666" s="41"/>
      <c r="H666" s="41"/>
      <c r="I666" s="238"/>
      <c r="J666" s="238"/>
      <c r="K666" s="41"/>
      <c r="L666" s="41"/>
      <c r="M666" s="45"/>
      <c r="N666" s="239"/>
      <c r="O666" s="240"/>
      <c r="P666" s="92"/>
      <c r="Q666" s="92"/>
      <c r="R666" s="92"/>
      <c r="S666" s="92"/>
      <c r="T666" s="92"/>
      <c r="U666" s="92"/>
      <c r="V666" s="92"/>
      <c r="W666" s="92"/>
      <c r="X666" s="93"/>
      <c r="Y666" s="39"/>
      <c r="Z666" s="39"/>
      <c r="AA666" s="39"/>
      <c r="AB666" s="39"/>
      <c r="AC666" s="39"/>
      <c r="AD666" s="39"/>
      <c r="AE666" s="39"/>
      <c r="AT666" s="18" t="s">
        <v>149</v>
      </c>
      <c r="AU666" s="18" t="s">
        <v>87</v>
      </c>
    </row>
    <row r="667" spans="1:47" s="2" customFormat="1" ht="12">
      <c r="A667" s="39"/>
      <c r="B667" s="40"/>
      <c r="C667" s="41"/>
      <c r="D667" s="236" t="s">
        <v>151</v>
      </c>
      <c r="E667" s="41"/>
      <c r="F667" s="243" t="s">
        <v>1156</v>
      </c>
      <c r="G667" s="41"/>
      <c r="H667" s="41"/>
      <c r="I667" s="238"/>
      <c r="J667" s="238"/>
      <c r="K667" s="41"/>
      <c r="L667" s="41"/>
      <c r="M667" s="45"/>
      <c r="N667" s="239"/>
      <c r="O667" s="240"/>
      <c r="P667" s="92"/>
      <c r="Q667" s="92"/>
      <c r="R667" s="92"/>
      <c r="S667" s="92"/>
      <c r="T667" s="92"/>
      <c r="U667" s="92"/>
      <c r="V667" s="92"/>
      <c r="W667" s="92"/>
      <c r="X667" s="93"/>
      <c r="Y667" s="39"/>
      <c r="Z667" s="39"/>
      <c r="AA667" s="39"/>
      <c r="AB667" s="39"/>
      <c r="AC667" s="39"/>
      <c r="AD667" s="39"/>
      <c r="AE667" s="39"/>
      <c r="AT667" s="18" t="s">
        <v>151</v>
      </c>
      <c r="AU667" s="18" t="s">
        <v>87</v>
      </c>
    </row>
    <row r="668" spans="1:63" s="12" customFormat="1" ht="22.8" customHeight="1">
      <c r="A668" s="12"/>
      <c r="B668" s="205"/>
      <c r="C668" s="206"/>
      <c r="D668" s="207" t="s">
        <v>76</v>
      </c>
      <c r="E668" s="220" t="s">
        <v>1157</v>
      </c>
      <c r="F668" s="220" t="s">
        <v>1158</v>
      </c>
      <c r="G668" s="206"/>
      <c r="H668" s="206"/>
      <c r="I668" s="209"/>
      <c r="J668" s="209"/>
      <c r="K668" s="221">
        <f>BK668</f>
        <v>0</v>
      </c>
      <c r="L668" s="206"/>
      <c r="M668" s="211"/>
      <c r="N668" s="212"/>
      <c r="O668" s="213"/>
      <c r="P668" s="213"/>
      <c r="Q668" s="214">
        <f>SUM(Q669:Q691)</f>
        <v>0</v>
      </c>
      <c r="R668" s="214">
        <f>SUM(R669:R691)</f>
        <v>0</v>
      </c>
      <c r="S668" s="213"/>
      <c r="T668" s="215">
        <f>SUM(T669:T691)</f>
        <v>0</v>
      </c>
      <c r="U668" s="213"/>
      <c r="V668" s="215">
        <f>SUM(V669:V691)</f>
        <v>0.067105</v>
      </c>
      <c r="W668" s="213"/>
      <c r="X668" s="216">
        <f>SUM(X669:X691)</f>
        <v>0</v>
      </c>
      <c r="Y668" s="12"/>
      <c r="Z668" s="12"/>
      <c r="AA668" s="12"/>
      <c r="AB668" s="12"/>
      <c r="AC668" s="12"/>
      <c r="AD668" s="12"/>
      <c r="AE668" s="12"/>
      <c r="AR668" s="217" t="s">
        <v>87</v>
      </c>
      <c r="AT668" s="218" t="s">
        <v>76</v>
      </c>
      <c r="AU668" s="218" t="s">
        <v>85</v>
      </c>
      <c r="AY668" s="217" t="s">
        <v>138</v>
      </c>
      <c r="BK668" s="219">
        <f>SUM(BK669:BK691)</f>
        <v>0</v>
      </c>
    </row>
    <row r="669" spans="1:65" s="2" customFormat="1" ht="24.15" customHeight="1">
      <c r="A669" s="39"/>
      <c r="B669" s="40"/>
      <c r="C669" s="222" t="s">
        <v>442</v>
      </c>
      <c r="D669" s="222" t="s">
        <v>140</v>
      </c>
      <c r="E669" s="223" t="s">
        <v>1159</v>
      </c>
      <c r="F669" s="224" t="s">
        <v>1160</v>
      </c>
      <c r="G669" s="225" t="s">
        <v>143</v>
      </c>
      <c r="H669" s="226">
        <v>268.42</v>
      </c>
      <c r="I669" s="227"/>
      <c r="J669" s="227"/>
      <c r="K669" s="228">
        <f>ROUND(P669*H669,2)</f>
        <v>0</v>
      </c>
      <c r="L669" s="224" t="s">
        <v>144</v>
      </c>
      <c r="M669" s="45"/>
      <c r="N669" s="229" t="s">
        <v>1</v>
      </c>
      <c r="O669" s="230" t="s">
        <v>40</v>
      </c>
      <c r="P669" s="231">
        <f>I669+J669</f>
        <v>0</v>
      </c>
      <c r="Q669" s="231">
        <f>ROUND(I669*H669,2)</f>
        <v>0</v>
      </c>
      <c r="R669" s="231">
        <f>ROUND(J669*H669,2)</f>
        <v>0</v>
      </c>
      <c r="S669" s="92"/>
      <c r="T669" s="232">
        <f>S669*H669</f>
        <v>0</v>
      </c>
      <c r="U669" s="232">
        <v>0</v>
      </c>
      <c r="V669" s="232">
        <f>U669*H669</f>
        <v>0</v>
      </c>
      <c r="W669" s="232">
        <v>0</v>
      </c>
      <c r="X669" s="233">
        <f>W669*H669</f>
        <v>0</v>
      </c>
      <c r="Y669" s="39"/>
      <c r="Z669" s="39"/>
      <c r="AA669" s="39"/>
      <c r="AB669" s="39"/>
      <c r="AC669" s="39"/>
      <c r="AD669" s="39"/>
      <c r="AE669" s="39"/>
      <c r="AR669" s="234" t="s">
        <v>249</v>
      </c>
      <c r="AT669" s="234" t="s">
        <v>140</v>
      </c>
      <c r="AU669" s="234" t="s">
        <v>87</v>
      </c>
      <c r="AY669" s="18" t="s">
        <v>138</v>
      </c>
      <c r="BE669" s="235">
        <f>IF(O669="základní",K669,0)</f>
        <v>0</v>
      </c>
      <c r="BF669" s="235">
        <f>IF(O669="snížená",K669,0)</f>
        <v>0</v>
      </c>
      <c r="BG669" s="235">
        <f>IF(O669="zákl. přenesená",K669,0)</f>
        <v>0</v>
      </c>
      <c r="BH669" s="235">
        <f>IF(O669="sníž. přenesená",K669,0)</f>
        <v>0</v>
      </c>
      <c r="BI669" s="235">
        <f>IF(O669="nulová",K669,0)</f>
        <v>0</v>
      </c>
      <c r="BJ669" s="18" t="s">
        <v>85</v>
      </c>
      <c r="BK669" s="235">
        <f>ROUND(P669*H669,2)</f>
        <v>0</v>
      </c>
      <c r="BL669" s="18" t="s">
        <v>249</v>
      </c>
      <c r="BM669" s="234" t="s">
        <v>1161</v>
      </c>
    </row>
    <row r="670" spans="1:47" s="2" customFormat="1" ht="12">
      <c r="A670" s="39"/>
      <c r="B670" s="40"/>
      <c r="C670" s="41"/>
      <c r="D670" s="236" t="s">
        <v>147</v>
      </c>
      <c r="E670" s="41"/>
      <c r="F670" s="237" t="s">
        <v>1162</v>
      </c>
      <c r="G670" s="41"/>
      <c r="H670" s="41"/>
      <c r="I670" s="238"/>
      <c r="J670" s="238"/>
      <c r="K670" s="41"/>
      <c r="L670" s="41"/>
      <c r="M670" s="45"/>
      <c r="N670" s="239"/>
      <c r="O670" s="240"/>
      <c r="P670" s="92"/>
      <c r="Q670" s="92"/>
      <c r="R670" s="92"/>
      <c r="S670" s="92"/>
      <c r="T670" s="92"/>
      <c r="U670" s="92"/>
      <c r="V670" s="92"/>
      <c r="W670" s="92"/>
      <c r="X670" s="93"/>
      <c r="Y670" s="39"/>
      <c r="Z670" s="39"/>
      <c r="AA670" s="39"/>
      <c r="AB670" s="39"/>
      <c r="AC670" s="39"/>
      <c r="AD670" s="39"/>
      <c r="AE670" s="39"/>
      <c r="AT670" s="18" t="s">
        <v>147</v>
      </c>
      <c r="AU670" s="18" t="s">
        <v>87</v>
      </c>
    </row>
    <row r="671" spans="1:47" s="2" customFormat="1" ht="12">
      <c r="A671" s="39"/>
      <c r="B671" s="40"/>
      <c r="C671" s="41"/>
      <c r="D671" s="241" t="s">
        <v>149</v>
      </c>
      <c r="E671" s="41"/>
      <c r="F671" s="242" t="s">
        <v>1163</v>
      </c>
      <c r="G671" s="41"/>
      <c r="H671" s="41"/>
      <c r="I671" s="238"/>
      <c r="J671" s="238"/>
      <c r="K671" s="41"/>
      <c r="L671" s="41"/>
      <c r="M671" s="45"/>
      <c r="N671" s="239"/>
      <c r="O671" s="240"/>
      <c r="P671" s="92"/>
      <c r="Q671" s="92"/>
      <c r="R671" s="92"/>
      <c r="S671" s="92"/>
      <c r="T671" s="92"/>
      <c r="U671" s="92"/>
      <c r="V671" s="92"/>
      <c r="W671" s="92"/>
      <c r="X671" s="93"/>
      <c r="Y671" s="39"/>
      <c r="Z671" s="39"/>
      <c r="AA671" s="39"/>
      <c r="AB671" s="39"/>
      <c r="AC671" s="39"/>
      <c r="AD671" s="39"/>
      <c r="AE671" s="39"/>
      <c r="AT671" s="18" t="s">
        <v>149</v>
      </c>
      <c r="AU671" s="18" t="s">
        <v>87</v>
      </c>
    </row>
    <row r="672" spans="1:65" s="2" customFormat="1" ht="24.15" customHeight="1">
      <c r="A672" s="39"/>
      <c r="B672" s="40"/>
      <c r="C672" s="222" t="s">
        <v>449</v>
      </c>
      <c r="D672" s="222" t="s">
        <v>140</v>
      </c>
      <c r="E672" s="223" t="s">
        <v>1164</v>
      </c>
      <c r="F672" s="224" t="s">
        <v>1165</v>
      </c>
      <c r="G672" s="225" t="s">
        <v>143</v>
      </c>
      <c r="H672" s="226">
        <v>268.42</v>
      </c>
      <c r="I672" s="227"/>
      <c r="J672" s="227"/>
      <c r="K672" s="228">
        <f>ROUND(P672*H672,2)</f>
        <v>0</v>
      </c>
      <c r="L672" s="224" t="s">
        <v>144</v>
      </c>
      <c r="M672" s="45"/>
      <c r="N672" s="229" t="s">
        <v>1</v>
      </c>
      <c r="O672" s="230" t="s">
        <v>40</v>
      </c>
      <c r="P672" s="231">
        <f>I672+J672</f>
        <v>0</v>
      </c>
      <c r="Q672" s="231">
        <f>ROUND(I672*H672,2)</f>
        <v>0</v>
      </c>
      <c r="R672" s="231">
        <f>ROUND(J672*H672,2)</f>
        <v>0</v>
      </c>
      <c r="S672" s="92"/>
      <c r="T672" s="232">
        <f>S672*H672</f>
        <v>0</v>
      </c>
      <c r="U672" s="232">
        <v>0.00015</v>
      </c>
      <c r="V672" s="232">
        <f>U672*H672</f>
        <v>0.040263</v>
      </c>
      <c r="W672" s="232">
        <v>0</v>
      </c>
      <c r="X672" s="233">
        <f>W672*H672</f>
        <v>0</v>
      </c>
      <c r="Y672" s="39"/>
      <c r="Z672" s="39"/>
      <c r="AA672" s="39"/>
      <c r="AB672" s="39"/>
      <c r="AC672" s="39"/>
      <c r="AD672" s="39"/>
      <c r="AE672" s="39"/>
      <c r="AR672" s="234" t="s">
        <v>249</v>
      </c>
      <c r="AT672" s="234" t="s">
        <v>140</v>
      </c>
      <c r="AU672" s="234" t="s">
        <v>87</v>
      </c>
      <c r="AY672" s="18" t="s">
        <v>138</v>
      </c>
      <c r="BE672" s="235">
        <f>IF(O672="základní",K672,0)</f>
        <v>0</v>
      </c>
      <c r="BF672" s="235">
        <f>IF(O672="snížená",K672,0)</f>
        <v>0</v>
      </c>
      <c r="BG672" s="235">
        <f>IF(O672="zákl. přenesená",K672,0)</f>
        <v>0</v>
      </c>
      <c r="BH672" s="235">
        <f>IF(O672="sníž. přenesená",K672,0)</f>
        <v>0</v>
      </c>
      <c r="BI672" s="235">
        <f>IF(O672="nulová",K672,0)</f>
        <v>0</v>
      </c>
      <c r="BJ672" s="18" t="s">
        <v>85</v>
      </c>
      <c r="BK672" s="235">
        <f>ROUND(P672*H672,2)</f>
        <v>0</v>
      </c>
      <c r="BL672" s="18" t="s">
        <v>249</v>
      </c>
      <c r="BM672" s="234" t="s">
        <v>1166</v>
      </c>
    </row>
    <row r="673" spans="1:47" s="2" customFormat="1" ht="12">
      <c r="A673" s="39"/>
      <c r="B673" s="40"/>
      <c r="C673" s="41"/>
      <c r="D673" s="236" t="s">
        <v>147</v>
      </c>
      <c r="E673" s="41"/>
      <c r="F673" s="237" t="s">
        <v>1167</v>
      </c>
      <c r="G673" s="41"/>
      <c r="H673" s="41"/>
      <c r="I673" s="238"/>
      <c r="J673" s="238"/>
      <c r="K673" s="41"/>
      <c r="L673" s="41"/>
      <c r="M673" s="45"/>
      <c r="N673" s="239"/>
      <c r="O673" s="240"/>
      <c r="P673" s="92"/>
      <c r="Q673" s="92"/>
      <c r="R673" s="92"/>
      <c r="S673" s="92"/>
      <c r="T673" s="92"/>
      <c r="U673" s="92"/>
      <c r="V673" s="92"/>
      <c r="W673" s="92"/>
      <c r="X673" s="93"/>
      <c r="Y673" s="39"/>
      <c r="Z673" s="39"/>
      <c r="AA673" s="39"/>
      <c r="AB673" s="39"/>
      <c r="AC673" s="39"/>
      <c r="AD673" s="39"/>
      <c r="AE673" s="39"/>
      <c r="AT673" s="18" t="s">
        <v>147</v>
      </c>
      <c r="AU673" s="18" t="s">
        <v>87</v>
      </c>
    </row>
    <row r="674" spans="1:47" s="2" customFormat="1" ht="12">
      <c r="A674" s="39"/>
      <c r="B674" s="40"/>
      <c r="C674" s="41"/>
      <c r="D674" s="241" t="s">
        <v>149</v>
      </c>
      <c r="E674" s="41"/>
      <c r="F674" s="242" t="s">
        <v>1168</v>
      </c>
      <c r="G674" s="41"/>
      <c r="H674" s="41"/>
      <c r="I674" s="238"/>
      <c r="J674" s="238"/>
      <c r="K674" s="41"/>
      <c r="L674" s="41"/>
      <c r="M674" s="45"/>
      <c r="N674" s="239"/>
      <c r="O674" s="240"/>
      <c r="P674" s="92"/>
      <c r="Q674" s="92"/>
      <c r="R674" s="92"/>
      <c r="S674" s="92"/>
      <c r="T674" s="92"/>
      <c r="U674" s="92"/>
      <c r="V674" s="92"/>
      <c r="W674" s="92"/>
      <c r="X674" s="93"/>
      <c r="Y674" s="39"/>
      <c r="Z674" s="39"/>
      <c r="AA674" s="39"/>
      <c r="AB674" s="39"/>
      <c r="AC674" s="39"/>
      <c r="AD674" s="39"/>
      <c r="AE674" s="39"/>
      <c r="AT674" s="18" t="s">
        <v>149</v>
      </c>
      <c r="AU674" s="18" t="s">
        <v>87</v>
      </c>
    </row>
    <row r="675" spans="1:65" s="2" customFormat="1" ht="24.15" customHeight="1">
      <c r="A675" s="39"/>
      <c r="B675" s="40"/>
      <c r="C675" s="222" t="s">
        <v>451</v>
      </c>
      <c r="D675" s="222" t="s">
        <v>140</v>
      </c>
      <c r="E675" s="223" t="s">
        <v>1169</v>
      </c>
      <c r="F675" s="224" t="s">
        <v>1170</v>
      </c>
      <c r="G675" s="225" t="s">
        <v>143</v>
      </c>
      <c r="H675" s="226">
        <v>268.42</v>
      </c>
      <c r="I675" s="227"/>
      <c r="J675" s="227"/>
      <c r="K675" s="228">
        <f>ROUND(P675*H675,2)</f>
        <v>0</v>
      </c>
      <c r="L675" s="224" t="s">
        <v>144</v>
      </c>
      <c r="M675" s="45"/>
      <c r="N675" s="229" t="s">
        <v>1</v>
      </c>
      <c r="O675" s="230" t="s">
        <v>40</v>
      </c>
      <c r="P675" s="231">
        <f>I675+J675</f>
        <v>0</v>
      </c>
      <c r="Q675" s="231">
        <f>ROUND(I675*H675,2)</f>
        <v>0</v>
      </c>
      <c r="R675" s="231">
        <f>ROUND(J675*H675,2)</f>
        <v>0</v>
      </c>
      <c r="S675" s="92"/>
      <c r="T675" s="232">
        <f>S675*H675</f>
        <v>0</v>
      </c>
      <c r="U675" s="232">
        <v>0.0001</v>
      </c>
      <c r="V675" s="232">
        <f>U675*H675</f>
        <v>0.026842</v>
      </c>
      <c r="W675" s="232">
        <v>0</v>
      </c>
      <c r="X675" s="233">
        <f>W675*H675</f>
        <v>0</v>
      </c>
      <c r="Y675" s="39"/>
      <c r="Z675" s="39"/>
      <c r="AA675" s="39"/>
      <c r="AB675" s="39"/>
      <c r="AC675" s="39"/>
      <c r="AD675" s="39"/>
      <c r="AE675" s="39"/>
      <c r="AR675" s="234" t="s">
        <v>249</v>
      </c>
      <c r="AT675" s="234" t="s">
        <v>140</v>
      </c>
      <c r="AU675" s="234" t="s">
        <v>87</v>
      </c>
      <c r="AY675" s="18" t="s">
        <v>138</v>
      </c>
      <c r="BE675" s="235">
        <f>IF(O675="základní",K675,0)</f>
        <v>0</v>
      </c>
      <c r="BF675" s="235">
        <f>IF(O675="snížená",K675,0)</f>
        <v>0</v>
      </c>
      <c r="BG675" s="235">
        <f>IF(O675="zákl. přenesená",K675,0)</f>
        <v>0</v>
      </c>
      <c r="BH675" s="235">
        <f>IF(O675="sníž. přenesená",K675,0)</f>
        <v>0</v>
      </c>
      <c r="BI675" s="235">
        <f>IF(O675="nulová",K675,0)</f>
        <v>0</v>
      </c>
      <c r="BJ675" s="18" t="s">
        <v>85</v>
      </c>
      <c r="BK675" s="235">
        <f>ROUND(P675*H675,2)</f>
        <v>0</v>
      </c>
      <c r="BL675" s="18" t="s">
        <v>249</v>
      </c>
      <c r="BM675" s="234" t="s">
        <v>1171</v>
      </c>
    </row>
    <row r="676" spans="1:47" s="2" customFormat="1" ht="12">
      <c r="A676" s="39"/>
      <c r="B676" s="40"/>
      <c r="C676" s="41"/>
      <c r="D676" s="236" t="s">
        <v>147</v>
      </c>
      <c r="E676" s="41"/>
      <c r="F676" s="237" t="s">
        <v>1172</v>
      </c>
      <c r="G676" s="41"/>
      <c r="H676" s="41"/>
      <c r="I676" s="238"/>
      <c r="J676" s="238"/>
      <c r="K676" s="41"/>
      <c r="L676" s="41"/>
      <c r="M676" s="45"/>
      <c r="N676" s="239"/>
      <c r="O676" s="240"/>
      <c r="P676" s="92"/>
      <c r="Q676" s="92"/>
      <c r="R676" s="92"/>
      <c r="S676" s="92"/>
      <c r="T676" s="92"/>
      <c r="U676" s="92"/>
      <c r="V676" s="92"/>
      <c r="W676" s="92"/>
      <c r="X676" s="93"/>
      <c r="Y676" s="39"/>
      <c r="Z676" s="39"/>
      <c r="AA676" s="39"/>
      <c r="AB676" s="39"/>
      <c r="AC676" s="39"/>
      <c r="AD676" s="39"/>
      <c r="AE676" s="39"/>
      <c r="AT676" s="18" t="s">
        <v>147</v>
      </c>
      <c r="AU676" s="18" t="s">
        <v>87</v>
      </c>
    </row>
    <row r="677" spans="1:47" s="2" customFormat="1" ht="12">
      <c r="A677" s="39"/>
      <c r="B677" s="40"/>
      <c r="C677" s="41"/>
      <c r="D677" s="241" t="s">
        <v>149</v>
      </c>
      <c r="E677" s="41"/>
      <c r="F677" s="242" t="s">
        <v>1173</v>
      </c>
      <c r="G677" s="41"/>
      <c r="H677" s="41"/>
      <c r="I677" s="238"/>
      <c r="J677" s="238"/>
      <c r="K677" s="41"/>
      <c r="L677" s="41"/>
      <c r="M677" s="45"/>
      <c r="N677" s="239"/>
      <c r="O677" s="240"/>
      <c r="P677" s="92"/>
      <c r="Q677" s="92"/>
      <c r="R677" s="92"/>
      <c r="S677" s="92"/>
      <c r="T677" s="92"/>
      <c r="U677" s="92"/>
      <c r="V677" s="92"/>
      <c r="W677" s="92"/>
      <c r="X677" s="93"/>
      <c r="Y677" s="39"/>
      <c r="Z677" s="39"/>
      <c r="AA677" s="39"/>
      <c r="AB677" s="39"/>
      <c r="AC677" s="39"/>
      <c r="AD677" s="39"/>
      <c r="AE677" s="39"/>
      <c r="AT677" s="18" t="s">
        <v>149</v>
      </c>
      <c r="AU677" s="18" t="s">
        <v>87</v>
      </c>
    </row>
    <row r="678" spans="1:51" s="14" customFormat="1" ht="12">
      <c r="A678" s="14"/>
      <c r="B678" s="269"/>
      <c r="C678" s="270"/>
      <c r="D678" s="236" t="s">
        <v>256</v>
      </c>
      <c r="E678" s="271" t="s">
        <v>1</v>
      </c>
      <c r="F678" s="272" t="s">
        <v>1174</v>
      </c>
      <c r="G678" s="270"/>
      <c r="H678" s="271" t="s">
        <v>1</v>
      </c>
      <c r="I678" s="273"/>
      <c r="J678" s="273"/>
      <c r="K678" s="270"/>
      <c r="L678" s="270"/>
      <c r="M678" s="274"/>
      <c r="N678" s="275"/>
      <c r="O678" s="276"/>
      <c r="P678" s="276"/>
      <c r="Q678" s="276"/>
      <c r="R678" s="276"/>
      <c r="S678" s="276"/>
      <c r="T678" s="276"/>
      <c r="U678" s="276"/>
      <c r="V678" s="276"/>
      <c r="W678" s="276"/>
      <c r="X678" s="277"/>
      <c r="Y678" s="14"/>
      <c r="Z678" s="14"/>
      <c r="AA678" s="14"/>
      <c r="AB678" s="14"/>
      <c r="AC678" s="14"/>
      <c r="AD678" s="14"/>
      <c r="AE678" s="14"/>
      <c r="AT678" s="278" t="s">
        <v>256</v>
      </c>
      <c r="AU678" s="278" t="s">
        <v>87</v>
      </c>
      <c r="AV678" s="14" t="s">
        <v>85</v>
      </c>
      <c r="AW678" s="14" t="s">
        <v>5</v>
      </c>
      <c r="AX678" s="14" t="s">
        <v>77</v>
      </c>
      <c r="AY678" s="278" t="s">
        <v>138</v>
      </c>
    </row>
    <row r="679" spans="1:51" s="14" customFormat="1" ht="12">
      <c r="A679" s="14"/>
      <c r="B679" s="269"/>
      <c r="C679" s="270"/>
      <c r="D679" s="236" t="s">
        <v>256</v>
      </c>
      <c r="E679" s="271" t="s">
        <v>1</v>
      </c>
      <c r="F679" s="272" t="s">
        <v>1175</v>
      </c>
      <c r="G679" s="270"/>
      <c r="H679" s="271" t="s">
        <v>1</v>
      </c>
      <c r="I679" s="273"/>
      <c r="J679" s="273"/>
      <c r="K679" s="270"/>
      <c r="L679" s="270"/>
      <c r="M679" s="274"/>
      <c r="N679" s="275"/>
      <c r="O679" s="276"/>
      <c r="P679" s="276"/>
      <c r="Q679" s="276"/>
      <c r="R679" s="276"/>
      <c r="S679" s="276"/>
      <c r="T679" s="276"/>
      <c r="U679" s="276"/>
      <c r="V679" s="276"/>
      <c r="W679" s="276"/>
      <c r="X679" s="277"/>
      <c r="Y679" s="14"/>
      <c r="Z679" s="14"/>
      <c r="AA679" s="14"/>
      <c r="AB679" s="14"/>
      <c r="AC679" s="14"/>
      <c r="AD679" s="14"/>
      <c r="AE679" s="14"/>
      <c r="AT679" s="278" t="s">
        <v>256</v>
      </c>
      <c r="AU679" s="278" t="s">
        <v>87</v>
      </c>
      <c r="AV679" s="14" t="s">
        <v>85</v>
      </c>
      <c r="AW679" s="14" t="s">
        <v>5</v>
      </c>
      <c r="AX679" s="14" t="s">
        <v>77</v>
      </c>
      <c r="AY679" s="278" t="s">
        <v>138</v>
      </c>
    </row>
    <row r="680" spans="1:51" s="13" customFormat="1" ht="12">
      <c r="A680" s="13"/>
      <c r="B680" s="244"/>
      <c r="C680" s="245"/>
      <c r="D680" s="236" t="s">
        <v>256</v>
      </c>
      <c r="E680" s="246" t="s">
        <v>1</v>
      </c>
      <c r="F680" s="247" t="s">
        <v>1176</v>
      </c>
      <c r="G680" s="245"/>
      <c r="H680" s="248">
        <v>118.5</v>
      </c>
      <c r="I680" s="249"/>
      <c r="J680" s="249"/>
      <c r="K680" s="245"/>
      <c r="L680" s="245"/>
      <c r="M680" s="250"/>
      <c r="N680" s="251"/>
      <c r="O680" s="252"/>
      <c r="P680" s="252"/>
      <c r="Q680" s="252"/>
      <c r="R680" s="252"/>
      <c r="S680" s="252"/>
      <c r="T680" s="252"/>
      <c r="U680" s="252"/>
      <c r="V680" s="252"/>
      <c r="W680" s="252"/>
      <c r="X680" s="253"/>
      <c r="Y680" s="13"/>
      <c r="Z680" s="13"/>
      <c r="AA680" s="13"/>
      <c r="AB680" s="13"/>
      <c r="AC680" s="13"/>
      <c r="AD680" s="13"/>
      <c r="AE680" s="13"/>
      <c r="AT680" s="254" t="s">
        <v>256</v>
      </c>
      <c r="AU680" s="254" t="s">
        <v>87</v>
      </c>
      <c r="AV680" s="13" t="s">
        <v>87</v>
      </c>
      <c r="AW680" s="13" t="s">
        <v>5</v>
      </c>
      <c r="AX680" s="13" t="s">
        <v>77</v>
      </c>
      <c r="AY680" s="254" t="s">
        <v>138</v>
      </c>
    </row>
    <row r="681" spans="1:51" s="13" customFormat="1" ht="12">
      <c r="A681" s="13"/>
      <c r="B681" s="244"/>
      <c r="C681" s="245"/>
      <c r="D681" s="236" t="s">
        <v>256</v>
      </c>
      <c r="E681" s="246" t="s">
        <v>1</v>
      </c>
      <c r="F681" s="247" t="s">
        <v>1177</v>
      </c>
      <c r="G681" s="245"/>
      <c r="H681" s="248">
        <v>53.2</v>
      </c>
      <c r="I681" s="249"/>
      <c r="J681" s="249"/>
      <c r="K681" s="245"/>
      <c r="L681" s="245"/>
      <c r="M681" s="250"/>
      <c r="N681" s="251"/>
      <c r="O681" s="252"/>
      <c r="P681" s="252"/>
      <c r="Q681" s="252"/>
      <c r="R681" s="252"/>
      <c r="S681" s="252"/>
      <c r="T681" s="252"/>
      <c r="U681" s="252"/>
      <c r="V681" s="252"/>
      <c r="W681" s="252"/>
      <c r="X681" s="253"/>
      <c r="Y681" s="13"/>
      <c r="Z681" s="13"/>
      <c r="AA681" s="13"/>
      <c r="AB681" s="13"/>
      <c r="AC681" s="13"/>
      <c r="AD681" s="13"/>
      <c r="AE681" s="13"/>
      <c r="AT681" s="254" t="s">
        <v>256</v>
      </c>
      <c r="AU681" s="254" t="s">
        <v>87</v>
      </c>
      <c r="AV681" s="13" t="s">
        <v>87</v>
      </c>
      <c r="AW681" s="13" t="s">
        <v>5</v>
      </c>
      <c r="AX681" s="13" t="s">
        <v>77</v>
      </c>
      <c r="AY681" s="254" t="s">
        <v>138</v>
      </c>
    </row>
    <row r="682" spans="1:51" s="13" customFormat="1" ht="12">
      <c r="A682" s="13"/>
      <c r="B682" s="244"/>
      <c r="C682" s="245"/>
      <c r="D682" s="236" t="s">
        <v>256</v>
      </c>
      <c r="E682" s="246" t="s">
        <v>1</v>
      </c>
      <c r="F682" s="247" t="s">
        <v>1178</v>
      </c>
      <c r="G682" s="245"/>
      <c r="H682" s="248">
        <v>31.92</v>
      </c>
      <c r="I682" s="249"/>
      <c r="J682" s="249"/>
      <c r="K682" s="245"/>
      <c r="L682" s="245"/>
      <c r="M682" s="250"/>
      <c r="N682" s="251"/>
      <c r="O682" s="252"/>
      <c r="P682" s="252"/>
      <c r="Q682" s="252"/>
      <c r="R682" s="252"/>
      <c r="S682" s="252"/>
      <c r="T682" s="252"/>
      <c r="U682" s="252"/>
      <c r="V682" s="252"/>
      <c r="W682" s="252"/>
      <c r="X682" s="253"/>
      <c r="Y682" s="13"/>
      <c r="Z682" s="13"/>
      <c r="AA682" s="13"/>
      <c r="AB682" s="13"/>
      <c r="AC682" s="13"/>
      <c r="AD682" s="13"/>
      <c r="AE682" s="13"/>
      <c r="AT682" s="254" t="s">
        <v>256</v>
      </c>
      <c r="AU682" s="254" t="s">
        <v>87</v>
      </c>
      <c r="AV682" s="13" t="s">
        <v>87</v>
      </c>
      <c r="AW682" s="13" t="s">
        <v>5</v>
      </c>
      <c r="AX682" s="13" t="s">
        <v>77</v>
      </c>
      <c r="AY682" s="254" t="s">
        <v>138</v>
      </c>
    </row>
    <row r="683" spans="1:51" s="16" customFormat="1" ht="12">
      <c r="A683" s="16"/>
      <c r="B683" s="290"/>
      <c r="C683" s="291"/>
      <c r="D683" s="236" t="s">
        <v>256</v>
      </c>
      <c r="E683" s="292" t="s">
        <v>1</v>
      </c>
      <c r="F683" s="293" t="s">
        <v>872</v>
      </c>
      <c r="G683" s="291"/>
      <c r="H683" s="294">
        <v>203.62</v>
      </c>
      <c r="I683" s="295"/>
      <c r="J683" s="295"/>
      <c r="K683" s="291"/>
      <c r="L683" s="291"/>
      <c r="M683" s="296"/>
      <c r="N683" s="297"/>
      <c r="O683" s="298"/>
      <c r="P683" s="298"/>
      <c r="Q683" s="298"/>
      <c r="R683" s="298"/>
      <c r="S683" s="298"/>
      <c r="T683" s="298"/>
      <c r="U683" s="298"/>
      <c r="V683" s="298"/>
      <c r="W683" s="298"/>
      <c r="X683" s="299"/>
      <c r="Y683" s="16"/>
      <c r="Z683" s="16"/>
      <c r="AA683" s="16"/>
      <c r="AB683" s="16"/>
      <c r="AC683" s="16"/>
      <c r="AD683" s="16"/>
      <c r="AE683" s="16"/>
      <c r="AT683" s="300" t="s">
        <v>256</v>
      </c>
      <c r="AU683" s="300" t="s">
        <v>87</v>
      </c>
      <c r="AV683" s="16" t="s">
        <v>162</v>
      </c>
      <c r="AW683" s="16" t="s">
        <v>5</v>
      </c>
      <c r="AX683" s="16" t="s">
        <v>77</v>
      </c>
      <c r="AY683" s="300" t="s">
        <v>138</v>
      </c>
    </row>
    <row r="684" spans="1:51" s="14" customFormat="1" ht="12">
      <c r="A684" s="14"/>
      <c r="B684" s="269"/>
      <c r="C684" s="270"/>
      <c r="D684" s="236" t="s">
        <v>256</v>
      </c>
      <c r="E684" s="271" t="s">
        <v>1</v>
      </c>
      <c r="F684" s="272" t="s">
        <v>807</v>
      </c>
      <c r="G684" s="270"/>
      <c r="H684" s="271" t="s">
        <v>1</v>
      </c>
      <c r="I684" s="273"/>
      <c r="J684" s="273"/>
      <c r="K684" s="270"/>
      <c r="L684" s="270"/>
      <c r="M684" s="274"/>
      <c r="N684" s="275"/>
      <c r="O684" s="276"/>
      <c r="P684" s="276"/>
      <c r="Q684" s="276"/>
      <c r="R684" s="276"/>
      <c r="S684" s="276"/>
      <c r="T684" s="276"/>
      <c r="U684" s="276"/>
      <c r="V684" s="276"/>
      <c r="W684" s="276"/>
      <c r="X684" s="277"/>
      <c r="Y684" s="14"/>
      <c r="Z684" s="14"/>
      <c r="AA684" s="14"/>
      <c r="AB684" s="14"/>
      <c r="AC684" s="14"/>
      <c r="AD684" s="14"/>
      <c r="AE684" s="14"/>
      <c r="AT684" s="278" t="s">
        <v>256</v>
      </c>
      <c r="AU684" s="278" t="s">
        <v>87</v>
      </c>
      <c r="AV684" s="14" t="s">
        <v>85</v>
      </c>
      <c r="AW684" s="14" t="s">
        <v>5</v>
      </c>
      <c r="AX684" s="14" t="s">
        <v>77</v>
      </c>
      <c r="AY684" s="278" t="s">
        <v>138</v>
      </c>
    </row>
    <row r="685" spans="1:51" s="13" customFormat="1" ht="12">
      <c r="A685" s="13"/>
      <c r="B685" s="244"/>
      <c r="C685" s="245"/>
      <c r="D685" s="236" t="s">
        <v>256</v>
      </c>
      <c r="E685" s="246" t="s">
        <v>1</v>
      </c>
      <c r="F685" s="247" t="s">
        <v>1179</v>
      </c>
      <c r="G685" s="245"/>
      <c r="H685" s="248">
        <v>15.6</v>
      </c>
      <c r="I685" s="249"/>
      <c r="J685" s="249"/>
      <c r="K685" s="245"/>
      <c r="L685" s="245"/>
      <c r="M685" s="250"/>
      <c r="N685" s="251"/>
      <c r="O685" s="252"/>
      <c r="P685" s="252"/>
      <c r="Q685" s="252"/>
      <c r="R685" s="252"/>
      <c r="S685" s="252"/>
      <c r="T685" s="252"/>
      <c r="U685" s="252"/>
      <c r="V685" s="252"/>
      <c r="W685" s="252"/>
      <c r="X685" s="253"/>
      <c r="Y685" s="13"/>
      <c r="Z685" s="13"/>
      <c r="AA685" s="13"/>
      <c r="AB685" s="13"/>
      <c r="AC685" s="13"/>
      <c r="AD685" s="13"/>
      <c r="AE685" s="13"/>
      <c r="AT685" s="254" t="s">
        <v>256</v>
      </c>
      <c r="AU685" s="254" t="s">
        <v>87</v>
      </c>
      <c r="AV685" s="13" t="s">
        <v>87</v>
      </c>
      <c r="AW685" s="13" t="s">
        <v>5</v>
      </c>
      <c r="AX685" s="13" t="s">
        <v>77</v>
      </c>
      <c r="AY685" s="254" t="s">
        <v>138</v>
      </c>
    </row>
    <row r="686" spans="1:51" s="13" customFormat="1" ht="12">
      <c r="A686" s="13"/>
      <c r="B686" s="244"/>
      <c r="C686" s="245"/>
      <c r="D686" s="236" t="s">
        <v>256</v>
      </c>
      <c r="E686" s="246" t="s">
        <v>1</v>
      </c>
      <c r="F686" s="247" t="s">
        <v>1180</v>
      </c>
      <c r="G686" s="245"/>
      <c r="H686" s="248">
        <v>20.6</v>
      </c>
      <c r="I686" s="249"/>
      <c r="J686" s="249"/>
      <c r="K686" s="245"/>
      <c r="L686" s="245"/>
      <c r="M686" s="250"/>
      <c r="N686" s="251"/>
      <c r="O686" s="252"/>
      <c r="P686" s="252"/>
      <c r="Q686" s="252"/>
      <c r="R686" s="252"/>
      <c r="S686" s="252"/>
      <c r="T686" s="252"/>
      <c r="U686" s="252"/>
      <c r="V686" s="252"/>
      <c r="W686" s="252"/>
      <c r="X686" s="253"/>
      <c r="Y686" s="13"/>
      <c r="Z686" s="13"/>
      <c r="AA686" s="13"/>
      <c r="AB686" s="13"/>
      <c r="AC686" s="13"/>
      <c r="AD686" s="13"/>
      <c r="AE686" s="13"/>
      <c r="AT686" s="254" t="s">
        <v>256</v>
      </c>
      <c r="AU686" s="254" t="s">
        <v>87</v>
      </c>
      <c r="AV686" s="13" t="s">
        <v>87</v>
      </c>
      <c r="AW686" s="13" t="s">
        <v>5</v>
      </c>
      <c r="AX686" s="13" t="s">
        <v>77</v>
      </c>
      <c r="AY686" s="254" t="s">
        <v>138</v>
      </c>
    </row>
    <row r="687" spans="1:51" s="14" customFormat="1" ht="12">
      <c r="A687" s="14"/>
      <c r="B687" s="269"/>
      <c r="C687" s="270"/>
      <c r="D687" s="236" t="s">
        <v>256</v>
      </c>
      <c r="E687" s="271" t="s">
        <v>1</v>
      </c>
      <c r="F687" s="272" t="s">
        <v>809</v>
      </c>
      <c r="G687" s="270"/>
      <c r="H687" s="271" t="s">
        <v>1</v>
      </c>
      <c r="I687" s="273"/>
      <c r="J687" s="273"/>
      <c r="K687" s="270"/>
      <c r="L687" s="270"/>
      <c r="M687" s="274"/>
      <c r="N687" s="275"/>
      <c r="O687" s="276"/>
      <c r="P687" s="276"/>
      <c r="Q687" s="276"/>
      <c r="R687" s="276"/>
      <c r="S687" s="276"/>
      <c r="T687" s="276"/>
      <c r="U687" s="276"/>
      <c r="V687" s="276"/>
      <c r="W687" s="276"/>
      <c r="X687" s="277"/>
      <c r="Y687" s="14"/>
      <c r="Z687" s="14"/>
      <c r="AA687" s="14"/>
      <c r="AB687" s="14"/>
      <c r="AC687" s="14"/>
      <c r="AD687" s="14"/>
      <c r="AE687" s="14"/>
      <c r="AT687" s="278" t="s">
        <v>256</v>
      </c>
      <c r="AU687" s="278" t="s">
        <v>87</v>
      </c>
      <c r="AV687" s="14" t="s">
        <v>85</v>
      </c>
      <c r="AW687" s="14" t="s">
        <v>5</v>
      </c>
      <c r="AX687" s="14" t="s">
        <v>77</v>
      </c>
      <c r="AY687" s="278" t="s">
        <v>138</v>
      </c>
    </row>
    <row r="688" spans="1:51" s="13" customFormat="1" ht="12">
      <c r="A688" s="13"/>
      <c r="B688" s="244"/>
      <c r="C688" s="245"/>
      <c r="D688" s="236" t="s">
        <v>256</v>
      </c>
      <c r="E688" s="246" t="s">
        <v>1</v>
      </c>
      <c r="F688" s="247" t="s">
        <v>1181</v>
      </c>
      <c r="G688" s="245"/>
      <c r="H688" s="248">
        <v>12.1</v>
      </c>
      <c r="I688" s="249"/>
      <c r="J688" s="249"/>
      <c r="K688" s="245"/>
      <c r="L688" s="245"/>
      <c r="M688" s="250"/>
      <c r="N688" s="251"/>
      <c r="O688" s="252"/>
      <c r="P688" s="252"/>
      <c r="Q688" s="252"/>
      <c r="R688" s="252"/>
      <c r="S688" s="252"/>
      <c r="T688" s="252"/>
      <c r="U688" s="252"/>
      <c r="V688" s="252"/>
      <c r="W688" s="252"/>
      <c r="X688" s="253"/>
      <c r="Y688" s="13"/>
      <c r="Z688" s="13"/>
      <c r="AA688" s="13"/>
      <c r="AB688" s="13"/>
      <c r="AC688" s="13"/>
      <c r="AD688" s="13"/>
      <c r="AE688" s="13"/>
      <c r="AT688" s="254" t="s">
        <v>256</v>
      </c>
      <c r="AU688" s="254" t="s">
        <v>87</v>
      </c>
      <c r="AV688" s="13" t="s">
        <v>87</v>
      </c>
      <c r="AW688" s="13" t="s">
        <v>5</v>
      </c>
      <c r="AX688" s="13" t="s">
        <v>77</v>
      </c>
      <c r="AY688" s="254" t="s">
        <v>138</v>
      </c>
    </row>
    <row r="689" spans="1:51" s="13" customFormat="1" ht="12">
      <c r="A689" s="13"/>
      <c r="B689" s="244"/>
      <c r="C689" s="245"/>
      <c r="D689" s="236" t="s">
        <v>256</v>
      </c>
      <c r="E689" s="246" t="s">
        <v>1</v>
      </c>
      <c r="F689" s="247" t="s">
        <v>1182</v>
      </c>
      <c r="G689" s="245"/>
      <c r="H689" s="248">
        <v>16.5</v>
      </c>
      <c r="I689" s="249"/>
      <c r="J689" s="249"/>
      <c r="K689" s="245"/>
      <c r="L689" s="245"/>
      <c r="M689" s="250"/>
      <c r="N689" s="251"/>
      <c r="O689" s="252"/>
      <c r="P689" s="252"/>
      <c r="Q689" s="252"/>
      <c r="R689" s="252"/>
      <c r="S689" s="252"/>
      <c r="T689" s="252"/>
      <c r="U689" s="252"/>
      <c r="V689" s="252"/>
      <c r="W689" s="252"/>
      <c r="X689" s="253"/>
      <c r="Y689" s="13"/>
      <c r="Z689" s="13"/>
      <c r="AA689" s="13"/>
      <c r="AB689" s="13"/>
      <c r="AC689" s="13"/>
      <c r="AD689" s="13"/>
      <c r="AE689" s="13"/>
      <c r="AT689" s="254" t="s">
        <v>256</v>
      </c>
      <c r="AU689" s="254" t="s">
        <v>87</v>
      </c>
      <c r="AV689" s="13" t="s">
        <v>87</v>
      </c>
      <c r="AW689" s="13" t="s">
        <v>5</v>
      </c>
      <c r="AX689" s="13" t="s">
        <v>77</v>
      </c>
      <c r="AY689" s="254" t="s">
        <v>138</v>
      </c>
    </row>
    <row r="690" spans="1:51" s="16" customFormat="1" ht="12">
      <c r="A690" s="16"/>
      <c r="B690" s="290"/>
      <c r="C690" s="291"/>
      <c r="D690" s="236" t="s">
        <v>256</v>
      </c>
      <c r="E690" s="292" t="s">
        <v>1</v>
      </c>
      <c r="F690" s="293" t="s">
        <v>872</v>
      </c>
      <c r="G690" s="291"/>
      <c r="H690" s="294">
        <v>64.80000000000001</v>
      </c>
      <c r="I690" s="295"/>
      <c r="J690" s="295"/>
      <c r="K690" s="291"/>
      <c r="L690" s="291"/>
      <c r="M690" s="296"/>
      <c r="N690" s="297"/>
      <c r="O690" s="298"/>
      <c r="P690" s="298"/>
      <c r="Q690" s="298"/>
      <c r="R690" s="298"/>
      <c r="S690" s="298"/>
      <c r="T690" s="298"/>
      <c r="U690" s="298"/>
      <c r="V690" s="298"/>
      <c r="W690" s="298"/>
      <c r="X690" s="299"/>
      <c r="Y690" s="16"/>
      <c r="Z690" s="16"/>
      <c r="AA690" s="16"/>
      <c r="AB690" s="16"/>
      <c r="AC690" s="16"/>
      <c r="AD690" s="16"/>
      <c r="AE690" s="16"/>
      <c r="AT690" s="300" t="s">
        <v>256</v>
      </c>
      <c r="AU690" s="300" t="s">
        <v>87</v>
      </c>
      <c r="AV690" s="16" t="s">
        <v>162</v>
      </c>
      <c r="AW690" s="16" t="s">
        <v>5</v>
      </c>
      <c r="AX690" s="16" t="s">
        <v>77</v>
      </c>
      <c r="AY690" s="300" t="s">
        <v>138</v>
      </c>
    </row>
    <row r="691" spans="1:51" s="15" customFormat="1" ht="12">
      <c r="A691" s="15"/>
      <c r="B691" s="279"/>
      <c r="C691" s="280"/>
      <c r="D691" s="236" t="s">
        <v>256</v>
      </c>
      <c r="E691" s="281" t="s">
        <v>1</v>
      </c>
      <c r="F691" s="282" t="s">
        <v>781</v>
      </c>
      <c r="G691" s="280"/>
      <c r="H691" s="283">
        <v>268.41999999999996</v>
      </c>
      <c r="I691" s="284"/>
      <c r="J691" s="284"/>
      <c r="K691" s="280"/>
      <c r="L691" s="280"/>
      <c r="M691" s="285"/>
      <c r="N691" s="286"/>
      <c r="O691" s="287"/>
      <c r="P691" s="287"/>
      <c r="Q691" s="287"/>
      <c r="R691" s="287"/>
      <c r="S691" s="287"/>
      <c r="T691" s="287"/>
      <c r="U691" s="287"/>
      <c r="V691" s="287"/>
      <c r="W691" s="287"/>
      <c r="X691" s="288"/>
      <c r="Y691" s="15"/>
      <c r="Z691" s="15"/>
      <c r="AA691" s="15"/>
      <c r="AB691" s="15"/>
      <c r="AC691" s="15"/>
      <c r="AD691" s="15"/>
      <c r="AE691" s="15"/>
      <c r="AT691" s="289" t="s">
        <v>256</v>
      </c>
      <c r="AU691" s="289" t="s">
        <v>87</v>
      </c>
      <c r="AV691" s="15" t="s">
        <v>145</v>
      </c>
      <c r="AW691" s="15" t="s">
        <v>5</v>
      </c>
      <c r="AX691" s="15" t="s">
        <v>85</v>
      </c>
      <c r="AY691" s="289" t="s">
        <v>138</v>
      </c>
    </row>
    <row r="692" spans="1:63" s="12" customFormat="1" ht="25.9" customHeight="1">
      <c r="A692" s="12"/>
      <c r="B692" s="205"/>
      <c r="C692" s="206"/>
      <c r="D692" s="207" t="s">
        <v>76</v>
      </c>
      <c r="E692" s="208" t="s">
        <v>1183</v>
      </c>
      <c r="F692" s="208" t="s">
        <v>1184</v>
      </c>
      <c r="G692" s="206"/>
      <c r="H692" s="206"/>
      <c r="I692" s="209"/>
      <c r="J692" s="209"/>
      <c r="K692" s="210">
        <f>BK692</f>
        <v>0</v>
      </c>
      <c r="L692" s="206"/>
      <c r="M692" s="211"/>
      <c r="N692" s="212"/>
      <c r="O692" s="213"/>
      <c r="P692" s="213"/>
      <c r="Q692" s="214">
        <f>SUM(Q693:Q707)</f>
        <v>0</v>
      </c>
      <c r="R692" s="214">
        <f>SUM(R693:R707)</f>
        <v>0</v>
      </c>
      <c r="S692" s="213"/>
      <c r="T692" s="215">
        <f>SUM(T693:T707)</f>
        <v>0</v>
      </c>
      <c r="U692" s="213"/>
      <c r="V692" s="215">
        <f>SUM(V693:V707)</f>
        <v>0</v>
      </c>
      <c r="W692" s="213"/>
      <c r="X692" s="216">
        <f>SUM(X693:X707)</f>
        <v>0</v>
      </c>
      <c r="Y692" s="12"/>
      <c r="Z692" s="12"/>
      <c r="AA692" s="12"/>
      <c r="AB692" s="12"/>
      <c r="AC692" s="12"/>
      <c r="AD692" s="12"/>
      <c r="AE692" s="12"/>
      <c r="AR692" s="217" t="s">
        <v>145</v>
      </c>
      <c r="AT692" s="218" t="s">
        <v>76</v>
      </c>
      <c r="AU692" s="218" t="s">
        <v>77</v>
      </c>
      <c r="AY692" s="217" t="s">
        <v>138</v>
      </c>
      <c r="BK692" s="219">
        <f>SUM(BK693:BK707)</f>
        <v>0</v>
      </c>
    </row>
    <row r="693" spans="1:65" s="2" customFormat="1" ht="24.15" customHeight="1">
      <c r="A693" s="39"/>
      <c r="B693" s="40"/>
      <c r="C693" s="222" t="s">
        <v>458</v>
      </c>
      <c r="D693" s="222" t="s">
        <v>140</v>
      </c>
      <c r="E693" s="223" t="s">
        <v>1185</v>
      </c>
      <c r="F693" s="224" t="s">
        <v>1186</v>
      </c>
      <c r="G693" s="225" t="s">
        <v>1187</v>
      </c>
      <c r="H693" s="226">
        <v>24</v>
      </c>
      <c r="I693" s="227"/>
      <c r="J693" s="227"/>
      <c r="K693" s="228">
        <f>ROUND(P693*H693,2)</f>
        <v>0</v>
      </c>
      <c r="L693" s="224" t="s">
        <v>144</v>
      </c>
      <c r="M693" s="45"/>
      <c r="N693" s="229" t="s">
        <v>1</v>
      </c>
      <c r="O693" s="230" t="s">
        <v>40</v>
      </c>
      <c r="P693" s="231">
        <f>I693+J693</f>
        <v>0</v>
      </c>
      <c r="Q693" s="231">
        <f>ROUND(I693*H693,2)</f>
        <v>0</v>
      </c>
      <c r="R693" s="231">
        <f>ROUND(J693*H693,2)</f>
        <v>0</v>
      </c>
      <c r="S693" s="92"/>
      <c r="T693" s="232">
        <f>S693*H693</f>
        <v>0</v>
      </c>
      <c r="U693" s="232">
        <v>0</v>
      </c>
      <c r="V693" s="232">
        <f>U693*H693</f>
        <v>0</v>
      </c>
      <c r="W693" s="232">
        <v>0</v>
      </c>
      <c r="X693" s="233">
        <f>W693*H693</f>
        <v>0</v>
      </c>
      <c r="Y693" s="39"/>
      <c r="Z693" s="39"/>
      <c r="AA693" s="39"/>
      <c r="AB693" s="39"/>
      <c r="AC693" s="39"/>
      <c r="AD693" s="39"/>
      <c r="AE693" s="39"/>
      <c r="AR693" s="234" t="s">
        <v>478</v>
      </c>
      <c r="AT693" s="234" t="s">
        <v>140</v>
      </c>
      <c r="AU693" s="234" t="s">
        <v>85</v>
      </c>
      <c r="AY693" s="18" t="s">
        <v>138</v>
      </c>
      <c r="BE693" s="235">
        <f>IF(O693="základní",K693,0)</f>
        <v>0</v>
      </c>
      <c r="BF693" s="235">
        <f>IF(O693="snížená",K693,0)</f>
        <v>0</v>
      </c>
      <c r="BG693" s="235">
        <f>IF(O693="zákl. přenesená",K693,0)</f>
        <v>0</v>
      </c>
      <c r="BH693" s="235">
        <f>IF(O693="sníž. přenesená",K693,0)</f>
        <v>0</v>
      </c>
      <c r="BI693" s="235">
        <f>IF(O693="nulová",K693,0)</f>
        <v>0</v>
      </c>
      <c r="BJ693" s="18" t="s">
        <v>85</v>
      </c>
      <c r="BK693" s="235">
        <f>ROUND(P693*H693,2)</f>
        <v>0</v>
      </c>
      <c r="BL693" s="18" t="s">
        <v>478</v>
      </c>
      <c r="BM693" s="234" t="s">
        <v>1188</v>
      </c>
    </row>
    <row r="694" spans="1:47" s="2" customFormat="1" ht="12">
      <c r="A694" s="39"/>
      <c r="B694" s="40"/>
      <c r="C694" s="41"/>
      <c r="D694" s="236" t="s">
        <v>147</v>
      </c>
      <c r="E694" s="41"/>
      <c r="F694" s="237" t="s">
        <v>1189</v>
      </c>
      <c r="G694" s="41"/>
      <c r="H694" s="41"/>
      <c r="I694" s="238"/>
      <c r="J694" s="238"/>
      <c r="K694" s="41"/>
      <c r="L694" s="41"/>
      <c r="M694" s="45"/>
      <c r="N694" s="239"/>
      <c r="O694" s="240"/>
      <c r="P694" s="92"/>
      <c r="Q694" s="92"/>
      <c r="R694" s="92"/>
      <c r="S694" s="92"/>
      <c r="T694" s="92"/>
      <c r="U694" s="92"/>
      <c r="V694" s="92"/>
      <c r="W694" s="92"/>
      <c r="X694" s="93"/>
      <c r="Y694" s="39"/>
      <c r="Z694" s="39"/>
      <c r="AA694" s="39"/>
      <c r="AB694" s="39"/>
      <c r="AC694" s="39"/>
      <c r="AD694" s="39"/>
      <c r="AE694" s="39"/>
      <c r="AT694" s="18" t="s">
        <v>147</v>
      </c>
      <c r="AU694" s="18" t="s">
        <v>85</v>
      </c>
    </row>
    <row r="695" spans="1:47" s="2" customFormat="1" ht="12">
      <c r="A695" s="39"/>
      <c r="B695" s="40"/>
      <c r="C695" s="41"/>
      <c r="D695" s="241" t="s">
        <v>149</v>
      </c>
      <c r="E695" s="41"/>
      <c r="F695" s="242" t="s">
        <v>1190</v>
      </c>
      <c r="G695" s="41"/>
      <c r="H695" s="41"/>
      <c r="I695" s="238"/>
      <c r="J695" s="238"/>
      <c r="K695" s="41"/>
      <c r="L695" s="41"/>
      <c r="M695" s="45"/>
      <c r="N695" s="239"/>
      <c r="O695" s="240"/>
      <c r="P695" s="92"/>
      <c r="Q695" s="92"/>
      <c r="R695" s="92"/>
      <c r="S695" s="92"/>
      <c r="T695" s="92"/>
      <c r="U695" s="92"/>
      <c r="V695" s="92"/>
      <c r="W695" s="92"/>
      <c r="X695" s="93"/>
      <c r="Y695" s="39"/>
      <c r="Z695" s="39"/>
      <c r="AA695" s="39"/>
      <c r="AB695" s="39"/>
      <c r="AC695" s="39"/>
      <c r="AD695" s="39"/>
      <c r="AE695" s="39"/>
      <c r="AT695" s="18" t="s">
        <v>149</v>
      </c>
      <c r="AU695" s="18" t="s">
        <v>85</v>
      </c>
    </row>
    <row r="696" spans="1:51" s="14" customFormat="1" ht="12">
      <c r="A696" s="14"/>
      <c r="B696" s="269"/>
      <c r="C696" s="270"/>
      <c r="D696" s="236" t="s">
        <v>256</v>
      </c>
      <c r="E696" s="271" t="s">
        <v>1</v>
      </c>
      <c r="F696" s="272" t="s">
        <v>1191</v>
      </c>
      <c r="G696" s="270"/>
      <c r="H696" s="271" t="s">
        <v>1</v>
      </c>
      <c r="I696" s="273"/>
      <c r="J696" s="273"/>
      <c r="K696" s="270"/>
      <c r="L696" s="270"/>
      <c r="M696" s="274"/>
      <c r="N696" s="275"/>
      <c r="O696" s="276"/>
      <c r="P696" s="276"/>
      <c r="Q696" s="276"/>
      <c r="R696" s="276"/>
      <c r="S696" s="276"/>
      <c r="T696" s="276"/>
      <c r="U696" s="276"/>
      <c r="V696" s="276"/>
      <c r="W696" s="276"/>
      <c r="X696" s="277"/>
      <c r="Y696" s="14"/>
      <c r="Z696" s="14"/>
      <c r="AA696" s="14"/>
      <c r="AB696" s="14"/>
      <c r="AC696" s="14"/>
      <c r="AD696" s="14"/>
      <c r="AE696" s="14"/>
      <c r="AT696" s="278" t="s">
        <v>256</v>
      </c>
      <c r="AU696" s="278" t="s">
        <v>85</v>
      </c>
      <c r="AV696" s="14" t="s">
        <v>85</v>
      </c>
      <c r="AW696" s="14" t="s">
        <v>5</v>
      </c>
      <c r="AX696" s="14" t="s">
        <v>77</v>
      </c>
      <c r="AY696" s="278" t="s">
        <v>138</v>
      </c>
    </row>
    <row r="697" spans="1:51" s="13" customFormat="1" ht="12">
      <c r="A697" s="13"/>
      <c r="B697" s="244"/>
      <c r="C697" s="245"/>
      <c r="D697" s="236" t="s">
        <v>256</v>
      </c>
      <c r="E697" s="246" t="s">
        <v>1</v>
      </c>
      <c r="F697" s="247" t="s">
        <v>1192</v>
      </c>
      <c r="G697" s="245"/>
      <c r="H697" s="248">
        <v>24</v>
      </c>
      <c r="I697" s="249"/>
      <c r="J697" s="249"/>
      <c r="K697" s="245"/>
      <c r="L697" s="245"/>
      <c r="M697" s="250"/>
      <c r="N697" s="251"/>
      <c r="O697" s="252"/>
      <c r="P697" s="252"/>
      <c r="Q697" s="252"/>
      <c r="R697" s="252"/>
      <c r="S697" s="252"/>
      <c r="T697" s="252"/>
      <c r="U697" s="252"/>
      <c r="V697" s="252"/>
      <c r="W697" s="252"/>
      <c r="X697" s="253"/>
      <c r="Y697" s="13"/>
      <c r="Z697" s="13"/>
      <c r="AA697" s="13"/>
      <c r="AB697" s="13"/>
      <c r="AC697" s="13"/>
      <c r="AD697" s="13"/>
      <c r="AE697" s="13"/>
      <c r="AT697" s="254" t="s">
        <v>256</v>
      </c>
      <c r="AU697" s="254" t="s">
        <v>85</v>
      </c>
      <c r="AV697" s="13" t="s">
        <v>87</v>
      </c>
      <c r="AW697" s="13" t="s">
        <v>5</v>
      </c>
      <c r="AX697" s="13" t="s">
        <v>85</v>
      </c>
      <c r="AY697" s="254" t="s">
        <v>138</v>
      </c>
    </row>
    <row r="698" spans="1:65" s="2" customFormat="1" ht="24.15" customHeight="1">
      <c r="A698" s="39"/>
      <c r="B698" s="40"/>
      <c r="C698" s="222" t="s">
        <v>460</v>
      </c>
      <c r="D698" s="222" t="s">
        <v>140</v>
      </c>
      <c r="E698" s="223" t="s">
        <v>1193</v>
      </c>
      <c r="F698" s="224" t="s">
        <v>1194</v>
      </c>
      <c r="G698" s="225" t="s">
        <v>1187</v>
      </c>
      <c r="H698" s="226">
        <v>56</v>
      </c>
      <c r="I698" s="227"/>
      <c r="J698" s="227"/>
      <c r="K698" s="228">
        <f>ROUND(P698*H698,2)</f>
        <v>0</v>
      </c>
      <c r="L698" s="224" t="s">
        <v>144</v>
      </c>
      <c r="M698" s="45"/>
      <c r="N698" s="229" t="s">
        <v>1</v>
      </c>
      <c r="O698" s="230" t="s">
        <v>40</v>
      </c>
      <c r="P698" s="231">
        <f>I698+J698</f>
        <v>0</v>
      </c>
      <c r="Q698" s="231">
        <f>ROUND(I698*H698,2)</f>
        <v>0</v>
      </c>
      <c r="R698" s="231">
        <f>ROUND(J698*H698,2)</f>
        <v>0</v>
      </c>
      <c r="S698" s="92"/>
      <c r="T698" s="232">
        <f>S698*H698</f>
        <v>0</v>
      </c>
      <c r="U698" s="232">
        <v>0</v>
      </c>
      <c r="V698" s="232">
        <f>U698*H698</f>
        <v>0</v>
      </c>
      <c r="W698" s="232">
        <v>0</v>
      </c>
      <c r="X698" s="233">
        <f>W698*H698</f>
        <v>0</v>
      </c>
      <c r="Y698" s="39"/>
      <c r="Z698" s="39"/>
      <c r="AA698" s="39"/>
      <c r="AB698" s="39"/>
      <c r="AC698" s="39"/>
      <c r="AD698" s="39"/>
      <c r="AE698" s="39"/>
      <c r="AR698" s="234" t="s">
        <v>478</v>
      </c>
      <c r="AT698" s="234" t="s">
        <v>140</v>
      </c>
      <c r="AU698" s="234" t="s">
        <v>85</v>
      </c>
      <c r="AY698" s="18" t="s">
        <v>138</v>
      </c>
      <c r="BE698" s="235">
        <f>IF(O698="základní",K698,0)</f>
        <v>0</v>
      </c>
      <c r="BF698" s="235">
        <f>IF(O698="snížená",K698,0)</f>
        <v>0</v>
      </c>
      <c r="BG698" s="235">
        <f>IF(O698="zákl. přenesená",K698,0)</f>
        <v>0</v>
      </c>
      <c r="BH698" s="235">
        <f>IF(O698="sníž. přenesená",K698,0)</f>
        <v>0</v>
      </c>
      <c r="BI698" s="235">
        <f>IF(O698="nulová",K698,0)</f>
        <v>0</v>
      </c>
      <c r="BJ698" s="18" t="s">
        <v>85</v>
      </c>
      <c r="BK698" s="235">
        <f>ROUND(P698*H698,2)</f>
        <v>0</v>
      </c>
      <c r="BL698" s="18" t="s">
        <v>478</v>
      </c>
      <c r="BM698" s="234" t="s">
        <v>1195</v>
      </c>
    </row>
    <row r="699" spans="1:47" s="2" customFormat="1" ht="12">
      <c r="A699" s="39"/>
      <c r="B699" s="40"/>
      <c r="C699" s="41"/>
      <c r="D699" s="236" t="s">
        <v>147</v>
      </c>
      <c r="E699" s="41"/>
      <c r="F699" s="237" t="s">
        <v>1196</v>
      </c>
      <c r="G699" s="41"/>
      <c r="H699" s="41"/>
      <c r="I699" s="238"/>
      <c r="J699" s="238"/>
      <c r="K699" s="41"/>
      <c r="L699" s="41"/>
      <c r="M699" s="45"/>
      <c r="N699" s="239"/>
      <c r="O699" s="240"/>
      <c r="P699" s="92"/>
      <c r="Q699" s="92"/>
      <c r="R699" s="92"/>
      <c r="S699" s="92"/>
      <c r="T699" s="92"/>
      <c r="U699" s="92"/>
      <c r="V699" s="92"/>
      <c r="W699" s="92"/>
      <c r="X699" s="93"/>
      <c r="Y699" s="39"/>
      <c r="Z699" s="39"/>
      <c r="AA699" s="39"/>
      <c r="AB699" s="39"/>
      <c r="AC699" s="39"/>
      <c r="AD699" s="39"/>
      <c r="AE699" s="39"/>
      <c r="AT699" s="18" t="s">
        <v>147</v>
      </c>
      <c r="AU699" s="18" t="s">
        <v>85</v>
      </c>
    </row>
    <row r="700" spans="1:47" s="2" customFormat="1" ht="12">
      <c r="A700" s="39"/>
      <c r="B700" s="40"/>
      <c r="C700" s="41"/>
      <c r="D700" s="241" t="s">
        <v>149</v>
      </c>
      <c r="E700" s="41"/>
      <c r="F700" s="242" t="s">
        <v>1197</v>
      </c>
      <c r="G700" s="41"/>
      <c r="H700" s="41"/>
      <c r="I700" s="238"/>
      <c r="J700" s="238"/>
      <c r="K700" s="41"/>
      <c r="L700" s="41"/>
      <c r="M700" s="45"/>
      <c r="N700" s="239"/>
      <c r="O700" s="240"/>
      <c r="P700" s="92"/>
      <c r="Q700" s="92"/>
      <c r="R700" s="92"/>
      <c r="S700" s="92"/>
      <c r="T700" s="92"/>
      <c r="U700" s="92"/>
      <c r="V700" s="92"/>
      <c r="W700" s="92"/>
      <c r="X700" s="93"/>
      <c r="Y700" s="39"/>
      <c r="Z700" s="39"/>
      <c r="AA700" s="39"/>
      <c r="AB700" s="39"/>
      <c r="AC700" s="39"/>
      <c r="AD700" s="39"/>
      <c r="AE700" s="39"/>
      <c r="AT700" s="18" t="s">
        <v>149</v>
      </c>
      <c r="AU700" s="18" t="s">
        <v>85</v>
      </c>
    </row>
    <row r="701" spans="1:51" s="14" customFormat="1" ht="12">
      <c r="A701" s="14"/>
      <c r="B701" s="269"/>
      <c r="C701" s="270"/>
      <c r="D701" s="236" t="s">
        <v>256</v>
      </c>
      <c r="E701" s="271" t="s">
        <v>1</v>
      </c>
      <c r="F701" s="272" t="s">
        <v>1198</v>
      </c>
      <c r="G701" s="270"/>
      <c r="H701" s="271" t="s">
        <v>1</v>
      </c>
      <c r="I701" s="273"/>
      <c r="J701" s="273"/>
      <c r="K701" s="270"/>
      <c r="L701" s="270"/>
      <c r="M701" s="274"/>
      <c r="N701" s="275"/>
      <c r="O701" s="276"/>
      <c r="P701" s="276"/>
      <c r="Q701" s="276"/>
      <c r="R701" s="276"/>
      <c r="S701" s="276"/>
      <c r="T701" s="276"/>
      <c r="U701" s="276"/>
      <c r="V701" s="276"/>
      <c r="W701" s="276"/>
      <c r="X701" s="277"/>
      <c r="Y701" s="14"/>
      <c r="Z701" s="14"/>
      <c r="AA701" s="14"/>
      <c r="AB701" s="14"/>
      <c r="AC701" s="14"/>
      <c r="AD701" s="14"/>
      <c r="AE701" s="14"/>
      <c r="AT701" s="278" t="s">
        <v>256</v>
      </c>
      <c r="AU701" s="278" t="s">
        <v>85</v>
      </c>
      <c r="AV701" s="14" t="s">
        <v>85</v>
      </c>
      <c r="AW701" s="14" t="s">
        <v>5</v>
      </c>
      <c r="AX701" s="14" t="s">
        <v>77</v>
      </c>
      <c r="AY701" s="278" t="s">
        <v>138</v>
      </c>
    </row>
    <row r="702" spans="1:51" s="13" customFormat="1" ht="12">
      <c r="A702" s="13"/>
      <c r="B702" s="244"/>
      <c r="C702" s="245"/>
      <c r="D702" s="236" t="s">
        <v>256</v>
      </c>
      <c r="E702" s="246" t="s">
        <v>1</v>
      </c>
      <c r="F702" s="247" t="s">
        <v>1199</v>
      </c>
      <c r="G702" s="245"/>
      <c r="H702" s="248">
        <v>56</v>
      </c>
      <c r="I702" s="249"/>
      <c r="J702" s="249"/>
      <c r="K702" s="245"/>
      <c r="L702" s="245"/>
      <c r="M702" s="250"/>
      <c r="N702" s="251"/>
      <c r="O702" s="252"/>
      <c r="P702" s="252"/>
      <c r="Q702" s="252"/>
      <c r="R702" s="252"/>
      <c r="S702" s="252"/>
      <c r="T702" s="252"/>
      <c r="U702" s="252"/>
      <c r="V702" s="252"/>
      <c r="W702" s="252"/>
      <c r="X702" s="253"/>
      <c r="Y702" s="13"/>
      <c r="Z702" s="13"/>
      <c r="AA702" s="13"/>
      <c r="AB702" s="13"/>
      <c r="AC702" s="13"/>
      <c r="AD702" s="13"/>
      <c r="AE702" s="13"/>
      <c r="AT702" s="254" t="s">
        <v>256</v>
      </c>
      <c r="AU702" s="254" t="s">
        <v>85</v>
      </c>
      <c r="AV702" s="13" t="s">
        <v>87</v>
      </c>
      <c r="AW702" s="13" t="s">
        <v>5</v>
      </c>
      <c r="AX702" s="13" t="s">
        <v>85</v>
      </c>
      <c r="AY702" s="254" t="s">
        <v>138</v>
      </c>
    </row>
    <row r="703" spans="1:65" s="2" customFormat="1" ht="24.15" customHeight="1">
      <c r="A703" s="39"/>
      <c r="B703" s="40"/>
      <c r="C703" s="222" t="s">
        <v>469</v>
      </c>
      <c r="D703" s="222" t="s">
        <v>140</v>
      </c>
      <c r="E703" s="223" t="s">
        <v>1200</v>
      </c>
      <c r="F703" s="224" t="s">
        <v>1201</v>
      </c>
      <c r="G703" s="225" t="s">
        <v>1187</v>
      </c>
      <c r="H703" s="226">
        <v>24</v>
      </c>
      <c r="I703" s="227"/>
      <c r="J703" s="227"/>
      <c r="K703" s="228">
        <f>ROUND(P703*H703,2)</f>
        <v>0</v>
      </c>
      <c r="L703" s="224" t="s">
        <v>144</v>
      </c>
      <c r="M703" s="45"/>
      <c r="N703" s="229" t="s">
        <v>1</v>
      </c>
      <c r="O703" s="230" t="s">
        <v>40</v>
      </c>
      <c r="P703" s="231">
        <f>I703+J703</f>
        <v>0</v>
      </c>
      <c r="Q703" s="231">
        <f>ROUND(I703*H703,2)</f>
        <v>0</v>
      </c>
      <c r="R703" s="231">
        <f>ROUND(J703*H703,2)</f>
        <v>0</v>
      </c>
      <c r="S703" s="92"/>
      <c r="T703" s="232">
        <f>S703*H703</f>
        <v>0</v>
      </c>
      <c r="U703" s="232">
        <v>0</v>
      </c>
      <c r="V703" s="232">
        <f>U703*H703</f>
        <v>0</v>
      </c>
      <c r="W703" s="232">
        <v>0</v>
      </c>
      <c r="X703" s="233">
        <f>W703*H703</f>
        <v>0</v>
      </c>
      <c r="Y703" s="39"/>
      <c r="Z703" s="39"/>
      <c r="AA703" s="39"/>
      <c r="AB703" s="39"/>
      <c r="AC703" s="39"/>
      <c r="AD703" s="39"/>
      <c r="AE703" s="39"/>
      <c r="AR703" s="234" t="s">
        <v>478</v>
      </c>
      <c r="AT703" s="234" t="s">
        <v>140</v>
      </c>
      <c r="AU703" s="234" t="s">
        <v>85</v>
      </c>
      <c r="AY703" s="18" t="s">
        <v>138</v>
      </c>
      <c r="BE703" s="235">
        <f>IF(O703="základní",K703,0)</f>
        <v>0</v>
      </c>
      <c r="BF703" s="235">
        <f>IF(O703="snížená",K703,0)</f>
        <v>0</v>
      </c>
      <c r="BG703" s="235">
        <f>IF(O703="zákl. přenesená",K703,0)</f>
        <v>0</v>
      </c>
      <c r="BH703" s="235">
        <f>IF(O703="sníž. přenesená",K703,0)</f>
        <v>0</v>
      </c>
      <c r="BI703" s="235">
        <f>IF(O703="nulová",K703,0)</f>
        <v>0</v>
      </c>
      <c r="BJ703" s="18" t="s">
        <v>85</v>
      </c>
      <c r="BK703" s="235">
        <f>ROUND(P703*H703,2)</f>
        <v>0</v>
      </c>
      <c r="BL703" s="18" t="s">
        <v>478</v>
      </c>
      <c r="BM703" s="234" t="s">
        <v>1202</v>
      </c>
    </row>
    <row r="704" spans="1:47" s="2" customFormat="1" ht="12">
      <c r="A704" s="39"/>
      <c r="B704" s="40"/>
      <c r="C704" s="41"/>
      <c r="D704" s="236" t="s">
        <v>147</v>
      </c>
      <c r="E704" s="41"/>
      <c r="F704" s="237" t="s">
        <v>1203</v>
      </c>
      <c r="G704" s="41"/>
      <c r="H704" s="41"/>
      <c r="I704" s="238"/>
      <c r="J704" s="238"/>
      <c r="K704" s="41"/>
      <c r="L704" s="41"/>
      <c r="M704" s="45"/>
      <c r="N704" s="239"/>
      <c r="O704" s="240"/>
      <c r="P704" s="92"/>
      <c r="Q704" s="92"/>
      <c r="R704" s="92"/>
      <c r="S704" s="92"/>
      <c r="T704" s="92"/>
      <c r="U704" s="92"/>
      <c r="V704" s="92"/>
      <c r="W704" s="92"/>
      <c r="X704" s="93"/>
      <c r="Y704" s="39"/>
      <c r="Z704" s="39"/>
      <c r="AA704" s="39"/>
      <c r="AB704" s="39"/>
      <c r="AC704" s="39"/>
      <c r="AD704" s="39"/>
      <c r="AE704" s="39"/>
      <c r="AT704" s="18" t="s">
        <v>147</v>
      </c>
      <c r="AU704" s="18" t="s">
        <v>85</v>
      </c>
    </row>
    <row r="705" spans="1:47" s="2" customFormat="1" ht="12">
      <c r="A705" s="39"/>
      <c r="B705" s="40"/>
      <c r="C705" s="41"/>
      <c r="D705" s="241" t="s">
        <v>149</v>
      </c>
      <c r="E705" s="41"/>
      <c r="F705" s="242" t="s">
        <v>1204</v>
      </c>
      <c r="G705" s="41"/>
      <c r="H705" s="41"/>
      <c r="I705" s="238"/>
      <c r="J705" s="238"/>
      <c r="K705" s="41"/>
      <c r="L705" s="41"/>
      <c r="M705" s="45"/>
      <c r="N705" s="239"/>
      <c r="O705" s="240"/>
      <c r="P705" s="92"/>
      <c r="Q705" s="92"/>
      <c r="R705" s="92"/>
      <c r="S705" s="92"/>
      <c r="T705" s="92"/>
      <c r="U705" s="92"/>
      <c r="V705" s="92"/>
      <c r="W705" s="92"/>
      <c r="X705" s="93"/>
      <c r="Y705" s="39"/>
      <c r="Z705" s="39"/>
      <c r="AA705" s="39"/>
      <c r="AB705" s="39"/>
      <c r="AC705" s="39"/>
      <c r="AD705" s="39"/>
      <c r="AE705" s="39"/>
      <c r="AT705" s="18" t="s">
        <v>149</v>
      </c>
      <c r="AU705" s="18" t="s">
        <v>85</v>
      </c>
    </row>
    <row r="706" spans="1:51" s="14" customFormat="1" ht="12">
      <c r="A706" s="14"/>
      <c r="B706" s="269"/>
      <c r="C706" s="270"/>
      <c r="D706" s="236" t="s">
        <v>256</v>
      </c>
      <c r="E706" s="271" t="s">
        <v>1</v>
      </c>
      <c r="F706" s="272" t="s">
        <v>1191</v>
      </c>
      <c r="G706" s="270"/>
      <c r="H706" s="271" t="s">
        <v>1</v>
      </c>
      <c r="I706" s="273"/>
      <c r="J706" s="273"/>
      <c r="K706" s="270"/>
      <c r="L706" s="270"/>
      <c r="M706" s="274"/>
      <c r="N706" s="275"/>
      <c r="O706" s="276"/>
      <c r="P706" s="276"/>
      <c r="Q706" s="276"/>
      <c r="R706" s="276"/>
      <c r="S706" s="276"/>
      <c r="T706" s="276"/>
      <c r="U706" s="276"/>
      <c r="V706" s="276"/>
      <c r="W706" s="276"/>
      <c r="X706" s="277"/>
      <c r="Y706" s="14"/>
      <c r="Z706" s="14"/>
      <c r="AA706" s="14"/>
      <c r="AB706" s="14"/>
      <c r="AC706" s="14"/>
      <c r="AD706" s="14"/>
      <c r="AE706" s="14"/>
      <c r="AT706" s="278" t="s">
        <v>256</v>
      </c>
      <c r="AU706" s="278" t="s">
        <v>85</v>
      </c>
      <c r="AV706" s="14" t="s">
        <v>85</v>
      </c>
      <c r="AW706" s="14" t="s">
        <v>5</v>
      </c>
      <c r="AX706" s="14" t="s">
        <v>77</v>
      </c>
      <c r="AY706" s="278" t="s">
        <v>138</v>
      </c>
    </row>
    <row r="707" spans="1:51" s="13" customFormat="1" ht="12">
      <c r="A707" s="13"/>
      <c r="B707" s="244"/>
      <c r="C707" s="245"/>
      <c r="D707" s="236" t="s">
        <v>256</v>
      </c>
      <c r="E707" s="246" t="s">
        <v>1</v>
      </c>
      <c r="F707" s="247" t="s">
        <v>1192</v>
      </c>
      <c r="G707" s="245"/>
      <c r="H707" s="248">
        <v>24</v>
      </c>
      <c r="I707" s="249"/>
      <c r="J707" s="249"/>
      <c r="K707" s="245"/>
      <c r="L707" s="245"/>
      <c r="M707" s="250"/>
      <c r="N707" s="251"/>
      <c r="O707" s="252"/>
      <c r="P707" s="252"/>
      <c r="Q707" s="252"/>
      <c r="R707" s="252"/>
      <c r="S707" s="252"/>
      <c r="T707" s="252"/>
      <c r="U707" s="252"/>
      <c r="V707" s="252"/>
      <c r="W707" s="252"/>
      <c r="X707" s="253"/>
      <c r="Y707" s="13"/>
      <c r="Z707" s="13"/>
      <c r="AA707" s="13"/>
      <c r="AB707" s="13"/>
      <c r="AC707" s="13"/>
      <c r="AD707" s="13"/>
      <c r="AE707" s="13"/>
      <c r="AT707" s="254" t="s">
        <v>256</v>
      </c>
      <c r="AU707" s="254" t="s">
        <v>85</v>
      </c>
      <c r="AV707" s="13" t="s">
        <v>87</v>
      </c>
      <c r="AW707" s="13" t="s">
        <v>5</v>
      </c>
      <c r="AX707" s="13" t="s">
        <v>85</v>
      </c>
      <c r="AY707" s="254" t="s">
        <v>138</v>
      </c>
    </row>
    <row r="708" spans="1:63" s="12" customFormat="1" ht="25.9" customHeight="1">
      <c r="A708" s="12"/>
      <c r="B708" s="205"/>
      <c r="C708" s="206"/>
      <c r="D708" s="207" t="s">
        <v>76</v>
      </c>
      <c r="E708" s="208" t="s">
        <v>1205</v>
      </c>
      <c r="F708" s="208" t="s">
        <v>1206</v>
      </c>
      <c r="G708" s="206"/>
      <c r="H708" s="206"/>
      <c r="I708" s="209"/>
      <c r="J708" s="209"/>
      <c r="K708" s="210">
        <f>BK708</f>
        <v>0</v>
      </c>
      <c r="L708" s="206"/>
      <c r="M708" s="211"/>
      <c r="N708" s="212"/>
      <c r="O708" s="213"/>
      <c r="P708" s="213"/>
      <c r="Q708" s="214">
        <f>Q709</f>
        <v>0</v>
      </c>
      <c r="R708" s="214">
        <f>R709</f>
        <v>0</v>
      </c>
      <c r="S708" s="213"/>
      <c r="T708" s="215">
        <f>T709</f>
        <v>0</v>
      </c>
      <c r="U708" s="213"/>
      <c r="V708" s="215">
        <f>V709</f>
        <v>0</v>
      </c>
      <c r="W708" s="213"/>
      <c r="X708" s="216">
        <f>X709</f>
        <v>0</v>
      </c>
      <c r="Y708" s="12"/>
      <c r="Z708" s="12"/>
      <c r="AA708" s="12"/>
      <c r="AB708" s="12"/>
      <c r="AC708" s="12"/>
      <c r="AD708" s="12"/>
      <c r="AE708" s="12"/>
      <c r="AR708" s="217" t="s">
        <v>174</v>
      </c>
      <c r="AT708" s="218" t="s">
        <v>76</v>
      </c>
      <c r="AU708" s="218" t="s">
        <v>77</v>
      </c>
      <c r="AY708" s="217" t="s">
        <v>138</v>
      </c>
      <c r="BK708" s="219">
        <f>BK709</f>
        <v>0</v>
      </c>
    </row>
    <row r="709" spans="1:63" s="12" customFormat="1" ht="22.8" customHeight="1">
      <c r="A709" s="12"/>
      <c r="B709" s="205"/>
      <c r="C709" s="206"/>
      <c r="D709" s="207" t="s">
        <v>76</v>
      </c>
      <c r="E709" s="220" t="s">
        <v>1207</v>
      </c>
      <c r="F709" s="220" t="s">
        <v>1208</v>
      </c>
      <c r="G709" s="206"/>
      <c r="H709" s="206"/>
      <c r="I709" s="209"/>
      <c r="J709" s="209"/>
      <c r="K709" s="221">
        <f>BK709</f>
        <v>0</v>
      </c>
      <c r="L709" s="206"/>
      <c r="M709" s="211"/>
      <c r="N709" s="212"/>
      <c r="O709" s="213"/>
      <c r="P709" s="213"/>
      <c r="Q709" s="214">
        <f>SUM(Q710:Q713)</f>
        <v>0</v>
      </c>
      <c r="R709" s="214">
        <f>SUM(R710:R713)</f>
        <v>0</v>
      </c>
      <c r="S709" s="213"/>
      <c r="T709" s="215">
        <f>SUM(T710:T713)</f>
        <v>0</v>
      </c>
      <c r="U709" s="213"/>
      <c r="V709" s="215">
        <f>SUM(V710:V713)</f>
        <v>0</v>
      </c>
      <c r="W709" s="213"/>
      <c r="X709" s="216">
        <f>SUM(X710:X713)</f>
        <v>0</v>
      </c>
      <c r="Y709" s="12"/>
      <c r="Z709" s="12"/>
      <c r="AA709" s="12"/>
      <c r="AB709" s="12"/>
      <c r="AC709" s="12"/>
      <c r="AD709" s="12"/>
      <c r="AE709" s="12"/>
      <c r="AR709" s="217" t="s">
        <v>174</v>
      </c>
      <c r="AT709" s="218" t="s">
        <v>76</v>
      </c>
      <c r="AU709" s="218" t="s">
        <v>85</v>
      </c>
      <c r="AY709" s="217" t="s">
        <v>138</v>
      </c>
      <c r="BK709" s="219">
        <f>SUM(BK710:BK713)</f>
        <v>0</v>
      </c>
    </row>
    <row r="710" spans="1:65" s="2" customFormat="1" ht="24.15" customHeight="1">
      <c r="A710" s="39"/>
      <c r="B710" s="40"/>
      <c r="C710" s="222" t="s">
        <v>475</v>
      </c>
      <c r="D710" s="222" t="s">
        <v>140</v>
      </c>
      <c r="E710" s="223" t="s">
        <v>1209</v>
      </c>
      <c r="F710" s="224" t="s">
        <v>1210</v>
      </c>
      <c r="G710" s="225" t="s">
        <v>368</v>
      </c>
      <c r="H710" s="226">
        <v>1</v>
      </c>
      <c r="I710" s="227"/>
      <c r="J710" s="227"/>
      <c r="K710" s="228">
        <f>ROUND(P710*H710,2)</f>
        <v>0</v>
      </c>
      <c r="L710" s="224" t="s">
        <v>144</v>
      </c>
      <c r="M710" s="45"/>
      <c r="N710" s="229" t="s">
        <v>1</v>
      </c>
      <c r="O710" s="230" t="s">
        <v>40</v>
      </c>
      <c r="P710" s="231">
        <f>I710+J710</f>
        <v>0</v>
      </c>
      <c r="Q710" s="231">
        <f>ROUND(I710*H710,2)</f>
        <v>0</v>
      </c>
      <c r="R710" s="231">
        <f>ROUND(J710*H710,2)</f>
        <v>0</v>
      </c>
      <c r="S710" s="92"/>
      <c r="T710" s="232">
        <f>S710*H710</f>
        <v>0</v>
      </c>
      <c r="U710" s="232">
        <v>0</v>
      </c>
      <c r="V710" s="232">
        <f>U710*H710</f>
        <v>0</v>
      </c>
      <c r="W710" s="232">
        <v>0</v>
      </c>
      <c r="X710" s="233">
        <f>W710*H710</f>
        <v>0</v>
      </c>
      <c r="Y710" s="39"/>
      <c r="Z710" s="39"/>
      <c r="AA710" s="39"/>
      <c r="AB710" s="39"/>
      <c r="AC710" s="39"/>
      <c r="AD710" s="39"/>
      <c r="AE710" s="39"/>
      <c r="AR710" s="234" t="s">
        <v>1211</v>
      </c>
      <c r="AT710" s="234" t="s">
        <v>140</v>
      </c>
      <c r="AU710" s="234" t="s">
        <v>87</v>
      </c>
      <c r="AY710" s="18" t="s">
        <v>138</v>
      </c>
      <c r="BE710" s="235">
        <f>IF(O710="základní",K710,0)</f>
        <v>0</v>
      </c>
      <c r="BF710" s="235">
        <f>IF(O710="snížená",K710,0)</f>
        <v>0</v>
      </c>
      <c r="BG710" s="235">
        <f>IF(O710="zákl. přenesená",K710,0)</f>
        <v>0</v>
      </c>
      <c r="BH710" s="235">
        <f>IF(O710="sníž. přenesená",K710,0)</f>
        <v>0</v>
      </c>
      <c r="BI710" s="235">
        <f>IF(O710="nulová",K710,0)</f>
        <v>0</v>
      </c>
      <c r="BJ710" s="18" t="s">
        <v>85</v>
      </c>
      <c r="BK710" s="235">
        <f>ROUND(P710*H710,2)</f>
        <v>0</v>
      </c>
      <c r="BL710" s="18" t="s">
        <v>1211</v>
      </c>
      <c r="BM710" s="234" t="s">
        <v>1212</v>
      </c>
    </row>
    <row r="711" spans="1:47" s="2" customFormat="1" ht="12">
      <c r="A711" s="39"/>
      <c r="B711" s="40"/>
      <c r="C711" s="41"/>
      <c r="D711" s="236" t="s">
        <v>147</v>
      </c>
      <c r="E711" s="41"/>
      <c r="F711" s="237" t="s">
        <v>1210</v>
      </c>
      <c r="G711" s="41"/>
      <c r="H711" s="41"/>
      <c r="I711" s="238"/>
      <c r="J711" s="238"/>
      <c r="K711" s="41"/>
      <c r="L711" s="41"/>
      <c r="M711" s="45"/>
      <c r="N711" s="239"/>
      <c r="O711" s="240"/>
      <c r="P711" s="92"/>
      <c r="Q711" s="92"/>
      <c r="R711" s="92"/>
      <c r="S711" s="92"/>
      <c r="T711" s="92"/>
      <c r="U711" s="92"/>
      <c r="V711" s="92"/>
      <c r="W711" s="92"/>
      <c r="X711" s="93"/>
      <c r="Y711" s="39"/>
      <c r="Z711" s="39"/>
      <c r="AA711" s="39"/>
      <c r="AB711" s="39"/>
      <c r="AC711" s="39"/>
      <c r="AD711" s="39"/>
      <c r="AE711" s="39"/>
      <c r="AT711" s="18" t="s">
        <v>147</v>
      </c>
      <c r="AU711" s="18" t="s">
        <v>87</v>
      </c>
    </row>
    <row r="712" spans="1:47" s="2" customFormat="1" ht="12">
      <c r="A712" s="39"/>
      <c r="B712" s="40"/>
      <c r="C712" s="41"/>
      <c r="D712" s="241" t="s">
        <v>149</v>
      </c>
      <c r="E712" s="41"/>
      <c r="F712" s="242" t="s">
        <v>1213</v>
      </c>
      <c r="G712" s="41"/>
      <c r="H712" s="41"/>
      <c r="I712" s="238"/>
      <c r="J712" s="238"/>
      <c r="K712" s="41"/>
      <c r="L712" s="41"/>
      <c r="M712" s="45"/>
      <c r="N712" s="239"/>
      <c r="O712" s="240"/>
      <c r="P712" s="92"/>
      <c r="Q712" s="92"/>
      <c r="R712" s="92"/>
      <c r="S712" s="92"/>
      <c r="T712" s="92"/>
      <c r="U712" s="92"/>
      <c r="V712" s="92"/>
      <c r="W712" s="92"/>
      <c r="X712" s="93"/>
      <c r="Y712" s="39"/>
      <c r="Z712" s="39"/>
      <c r="AA712" s="39"/>
      <c r="AB712" s="39"/>
      <c r="AC712" s="39"/>
      <c r="AD712" s="39"/>
      <c r="AE712" s="39"/>
      <c r="AT712" s="18" t="s">
        <v>149</v>
      </c>
      <c r="AU712" s="18" t="s">
        <v>87</v>
      </c>
    </row>
    <row r="713" spans="1:47" s="2" customFormat="1" ht="12">
      <c r="A713" s="39"/>
      <c r="B713" s="40"/>
      <c r="C713" s="41"/>
      <c r="D713" s="236" t="s">
        <v>153</v>
      </c>
      <c r="E713" s="41"/>
      <c r="F713" s="243" t="s">
        <v>1214</v>
      </c>
      <c r="G713" s="41"/>
      <c r="H713" s="41"/>
      <c r="I713" s="238"/>
      <c r="J713" s="238"/>
      <c r="K713" s="41"/>
      <c r="L713" s="41"/>
      <c r="M713" s="45"/>
      <c r="N713" s="265"/>
      <c r="O713" s="266"/>
      <c r="P713" s="267"/>
      <c r="Q713" s="267"/>
      <c r="R713" s="267"/>
      <c r="S713" s="267"/>
      <c r="T713" s="267"/>
      <c r="U713" s="267"/>
      <c r="V713" s="267"/>
      <c r="W713" s="267"/>
      <c r="X713" s="268"/>
      <c r="Y713" s="39"/>
      <c r="Z713" s="39"/>
      <c r="AA713" s="39"/>
      <c r="AB713" s="39"/>
      <c r="AC713" s="39"/>
      <c r="AD713" s="39"/>
      <c r="AE713" s="39"/>
      <c r="AT713" s="18" t="s">
        <v>153</v>
      </c>
      <c r="AU713" s="18" t="s">
        <v>87</v>
      </c>
    </row>
    <row r="714" spans="1:31" s="2" customFormat="1" ht="6.95" customHeight="1">
      <c r="A714" s="39"/>
      <c r="B714" s="67"/>
      <c r="C714" s="68"/>
      <c r="D714" s="68"/>
      <c r="E714" s="68"/>
      <c r="F714" s="68"/>
      <c r="G714" s="68"/>
      <c r="H714" s="68"/>
      <c r="I714" s="68"/>
      <c r="J714" s="68"/>
      <c r="K714" s="68"/>
      <c r="L714" s="68"/>
      <c r="M714" s="45"/>
      <c r="N714" s="39"/>
      <c r="P714" s="39"/>
      <c r="Q714" s="39"/>
      <c r="R714" s="39"/>
      <c r="S714" s="39"/>
      <c r="T714" s="39"/>
      <c r="U714" s="39"/>
      <c r="V714" s="39"/>
      <c r="W714" s="39"/>
      <c r="X714" s="39"/>
      <c r="Y714" s="39"/>
      <c r="Z714" s="39"/>
      <c r="AA714" s="39"/>
      <c r="AB714" s="39"/>
      <c r="AC714" s="39"/>
      <c r="AD714" s="39"/>
      <c r="AE714" s="39"/>
    </row>
  </sheetData>
  <sheetProtection password="CC35" sheet="1" objects="1" scenarios="1" formatColumns="0" formatRows="0" autoFilter="0"/>
  <autoFilter ref="C130:L713"/>
  <mergeCells count="9">
    <mergeCell ref="E7:H7"/>
    <mergeCell ref="E9:H9"/>
    <mergeCell ref="E18:H18"/>
    <mergeCell ref="E27:H27"/>
    <mergeCell ref="E85:H85"/>
    <mergeCell ref="E87:H87"/>
    <mergeCell ref="E121:H121"/>
    <mergeCell ref="E123:H123"/>
    <mergeCell ref="M2:Z2"/>
  </mergeCells>
  <hyperlinks>
    <hyperlink ref="F136" r:id="rId1" display="https://podminky.urs.cz/item/CS_URS_2022_01/131251104"/>
    <hyperlink ref="F147" r:id="rId2" display="https://podminky.urs.cz/item/CS_URS_2022_01/162351103"/>
    <hyperlink ref="F153" r:id="rId3" display="https://podminky.urs.cz/item/CS_URS_2022_01/162651112"/>
    <hyperlink ref="F163" r:id="rId4" display="https://podminky.urs.cz/item/CS_URS_2022_01/171152501"/>
    <hyperlink ref="F184" r:id="rId5" display="https://podminky.urs.cz/item/CS_URS_2022_01/171201231"/>
    <hyperlink ref="F188" r:id="rId6" display="https://podminky.urs.cz/item/CS_URS_2022_01/171251201"/>
    <hyperlink ref="F194" r:id="rId7" display="https://podminky.urs.cz/item/CS_URS_2022_01/174151101"/>
    <hyperlink ref="F205" r:id="rId8" display="https://podminky.urs.cz/item/CS_URS_2022_01/181152302"/>
    <hyperlink ref="F212" r:id="rId9" display="https://podminky.urs.cz/item/CS_URS_2022_01/211971122"/>
    <hyperlink ref="F229" r:id="rId10" display="https://podminky.urs.cz/item/CS_URS_2022_01/213221111"/>
    <hyperlink ref="F244" r:id="rId11" display="https://podminky.urs.cz/item/CS_URS_2022_01/271532211"/>
    <hyperlink ref="F254" r:id="rId12" display="https://podminky.urs.cz/item/CS_URS_2022_01/271532212"/>
    <hyperlink ref="F267" r:id="rId13" display="https://podminky.urs.cz/item/CS_URS_2022_01/327215141"/>
    <hyperlink ref="F275" r:id="rId14" display="https://podminky.urs.cz/item/CS_URS_2022_01/327324128"/>
    <hyperlink ref="F293" r:id="rId15" display="https://podminky.urs.cz/item/CS_URS_2022_01/327324128"/>
    <hyperlink ref="F313" r:id="rId16" display="https://podminky.urs.cz/item/CS_URS_2022_01/327351211"/>
    <hyperlink ref="F348" r:id="rId17" display="https://podminky.urs.cz/item/CS_URS_2022_01/327351221"/>
    <hyperlink ref="F353" r:id="rId18" display="https://podminky.urs.cz/item/CS_URS_2022_01/327361006"/>
    <hyperlink ref="F366" r:id="rId19" display="https://podminky.urs.cz/item/CS_URS_2022_01/327591111"/>
    <hyperlink ref="F381" r:id="rId20" display="https://podminky.urs.cz/item/CS_URS_2022_01/435123912"/>
    <hyperlink ref="F394" r:id="rId21" display="https://podminky.urs.cz/item/CS_URS_2022_01/451577777"/>
    <hyperlink ref="F402" r:id="rId22" display="https://podminky.urs.cz/item/CS_URS_2022_01/564752111"/>
    <hyperlink ref="F408" r:id="rId23" display="https://podminky.urs.cz/item/CS_URS_2022_01/564861111"/>
    <hyperlink ref="F412" r:id="rId24" display="https://podminky.urs.cz/item/CS_URS_2022_01/596211130"/>
    <hyperlink ref="F422" r:id="rId25" display="https://podminky.urs.cz/item/CS_URS_2022_01/624631223"/>
    <hyperlink ref="F434" r:id="rId26" display="https://podminky.urs.cz/item/CS_URS_2022_01/624631412"/>
    <hyperlink ref="F449" r:id="rId27" display="https://podminky.urs.cz/item/CS_URS_2022_01/931991212"/>
    <hyperlink ref="F459" r:id="rId28" display="https://podminky.urs.cz/item/CS_URS_2022_01/946111112"/>
    <hyperlink ref="F465" r:id="rId29" display="https://podminky.urs.cz/item/CS_URS_2022_01/946111212"/>
    <hyperlink ref="F470" r:id="rId30" display="https://podminky.urs.cz/item/CS_URS_2022_01/946111812"/>
    <hyperlink ref="F474" r:id="rId31" display="https://podminky.urs.cz/item/CS_URS_2022_01/953333518"/>
    <hyperlink ref="F486" r:id="rId32" display="https://podminky.urs.cz/item/CS_URS_2022_01/953961211"/>
    <hyperlink ref="F507" r:id="rId33" display="https://podminky.urs.cz/item/CS_URS_2022_01/953961213"/>
    <hyperlink ref="F521" r:id="rId34" display="https://podminky.urs.cz/item/CS_URS_2022_01/953965112"/>
    <hyperlink ref="F542" r:id="rId35" display="https://podminky.urs.cz/item/CS_URS_2022_01/953965122"/>
    <hyperlink ref="F557" r:id="rId36" display="https://podminky.urs.cz/item/CS_URS_2022_01/998152111"/>
    <hyperlink ref="F560" r:id="rId37" display="https://podminky.urs.cz/item/CS_URS_2022_01/998152193"/>
    <hyperlink ref="F565" r:id="rId38" display="https://podminky.urs.cz/item/CS_URS_2022_01/767163121"/>
    <hyperlink ref="F598" r:id="rId39" display="https://podminky.urs.cz/item/CS_URS_2022_01/767163221"/>
    <hyperlink ref="F666" r:id="rId40" display="https://podminky.urs.cz/item/CS_URS_2022_01/998767101"/>
    <hyperlink ref="F671" r:id="rId41" display="https://podminky.urs.cz/item/CS_URS_2022_01/783801403"/>
    <hyperlink ref="F674" r:id="rId42" display="https://podminky.urs.cz/item/CS_URS_2022_01/783813101"/>
    <hyperlink ref="F677" r:id="rId43" display="https://podminky.urs.cz/item/CS_URS_2022_01/783826605"/>
    <hyperlink ref="F695" r:id="rId44" display="https://podminky.urs.cz/item/CS_URS_2022_01/HZS1292"/>
    <hyperlink ref="F700" r:id="rId45" display="https://podminky.urs.cz/item/CS_URS_2022_01/HZS1442"/>
    <hyperlink ref="F705" r:id="rId46" display="https://podminky.urs.cz/item/CS_URS_2022_01/HZS2132"/>
    <hyperlink ref="F712" r:id="rId47" display="https://podminky.urs.cz/item/CS_URS_2022_01/01329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8"/>
</worksheet>
</file>

<file path=xl/worksheets/sheet5.xml><?xml version="1.0" encoding="utf-8"?>
<worksheet xmlns="http://schemas.openxmlformats.org/spreadsheetml/2006/main" xmlns:r="http://schemas.openxmlformats.org/officeDocument/2006/relationships">
  <sheetPr>
    <pageSetUpPr fitToPage="1"/>
  </sheetPr>
  <dimension ref="A2:BM2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96</v>
      </c>
    </row>
    <row r="3" spans="2:46" s="1" customFormat="1" ht="6.95" customHeight="1">
      <c r="B3" s="138"/>
      <c r="C3" s="139"/>
      <c r="D3" s="139"/>
      <c r="E3" s="139"/>
      <c r="F3" s="139"/>
      <c r="G3" s="139"/>
      <c r="H3" s="139"/>
      <c r="I3" s="139"/>
      <c r="J3" s="139"/>
      <c r="K3" s="139"/>
      <c r="L3" s="139"/>
      <c r="M3" s="21"/>
      <c r="AT3" s="18" t="s">
        <v>87</v>
      </c>
    </row>
    <row r="4" spans="2:46" s="1" customFormat="1" ht="24.95" customHeight="1">
      <c r="B4" s="21"/>
      <c r="D4" s="140" t="s">
        <v>100</v>
      </c>
      <c r="M4" s="21"/>
      <c r="N4" s="141" t="s">
        <v>11</v>
      </c>
      <c r="AT4" s="18" t="s">
        <v>4</v>
      </c>
    </row>
    <row r="5" spans="2:13" s="1" customFormat="1" ht="6.95" customHeight="1">
      <c r="B5" s="21"/>
      <c r="M5" s="21"/>
    </row>
    <row r="6" spans="2:13" s="1" customFormat="1" ht="12" customHeight="1">
      <c r="B6" s="21"/>
      <c r="D6" s="142" t="s">
        <v>17</v>
      </c>
      <c r="M6" s="21"/>
    </row>
    <row r="7" spans="2:13" s="1" customFormat="1" ht="26.25" customHeight="1">
      <c r="B7" s="21"/>
      <c r="E7" s="143" t="str">
        <f>'Rekapitulace stavby'!K6</f>
        <v>Chodník v ulici Na Stráni, p.p.č., 476/1 k.ú.Tachov - aktualizace 2022</v>
      </c>
      <c r="F7" s="142"/>
      <c r="G7" s="142"/>
      <c r="H7" s="142"/>
      <c r="M7" s="21"/>
    </row>
    <row r="8" spans="1:31" s="2" customFormat="1" ht="12" customHeight="1">
      <c r="A8" s="39"/>
      <c r="B8" s="45"/>
      <c r="C8" s="39"/>
      <c r="D8" s="142" t="s">
        <v>101</v>
      </c>
      <c r="E8" s="39"/>
      <c r="F8" s="39"/>
      <c r="G8" s="39"/>
      <c r="H8" s="39"/>
      <c r="I8" s="39"/>
      <c r="J8" s="39"/>
      <c r="K8" s="39"/>
      <c r="L8" s="39"/>
      <c r="M8" s="64"/>
      <c r="S8" s="39"/>
      <c r="T8" s="39"/>
      <c r="U8" s="39"/>
      <c r="V8" s="39"/>
      <c r="W8" s="39"/>
      <c r="X8" s="39"/>
      <c r="Y8" s="39"/>
      <c r="Z8" s="39"/>
      <c r="AA8" s="39"/>
      <c r="AB8" s="39"/>
      <c r="AC8" s="39"/>
      <c r="AD8" s="39"/>
      <c r="AE8" s="39"/>
    </row>
    <row r="9" spans="1:31" s="2" customFormat="1" ht="16.5" customHeight="1">
      <c r="A9" s="39"/>
      <c r="B9" s="45"/>
      <c r="C9" s="39"/>
      <c r="D9" s="39"/>
      <c r="E9" s="144" t="s">
        <v>1215</v>
      </c>
      <c r="F9" s="39"/>
      <c r="G9" s="39"/>
      <c r="H9" s="39"/>
      <c r="I9" s="39"/>
      <c r="J9" s="39"/>
      <c r="K9" s="39"/>
      <c r="L9" s="39"/>
      <c r="M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64"/>
      <c r="S10" s="39"/>
      <c r="T10" s="39"/>
      <c r="U10" s="39"/>
      <c r="V10" s="39"/>
      <c r="W10" s="39"/>
      <c r="X10" s="39"/>
      <c r="Y10" s="39"/>
      <c r="Z10" s="39"/>
      <c r="AA10" s="39"/>
      <c r="AB10" s="39"/>
      <c r="AC10" s="39"/>
      <c r="AD10" s="39"/>
      <c r="AE10" s="39"/>
    </row>
    <row r="11" spans="1:31" s="2" customFormat="1" ht="12" customHeight="1">
      <c r="A11" s="39"/>
      <c r="B11" s="45"/>
      <c r="C11" s="39"/>
      <c r="D11" s="142" t="s">
        <v>19</v>
      </c>
      <c r="E11" s="39"/>
      <c r="F11" s="145" t="s">
        <v>1</v>
      </c>
      <c r="G11" s="39"/>
      <c r="H11" s="39"/>
      <c r="I11" s="142" t="s">
        <v>20</v>
      </c>
      <c r="J11" s="145" t="s">
        <v>1</v>
      </c>
      <c r="K11" s="39"/>
      <c r="L11" s="39"/>
      <c r="M11" s="64"/>
      <c r="S11" s="39"/>
      <c r="T11" s="39"/>
      <c r="U11" s="39"/>
      <c r="V11" s="39"/>
      <c r="W11" s="39"/>
      <c r="X11" s="39"/>
      <c r="Y11" s="39"/>
      <c r="Z11" s="39"/>
      <c r="AA11" s="39"/>
      <c r="AB11" s="39"/>
      <c r="AC11" s="39"/>
      <c r="AD11" s="39"/>
      <c r="AE11" s="39"/>
    </row>
    <row r="12" spans="1:31" s="2" customFormat="1" ht="12" customHeight="1">
      <c r="A12" s="39"/>
      <c r="B12" s="45"/>
      <c r="C12" s="39"/>
      <c r="D12" s="142" t="s">
        <v>21</v>
      </c>
      <c r="E12" s="39"/>
      <c r="F12" s="145" t="s">
        <v>15</v>
      </c>
      <c r="G12" s="39"/>
      <c r="H12" s="39"/>
      <c r="I12" s="142" t="s">
        <v>22</v>
      </c>
      <c r="J12" s="146" t="str">
        <f>'Rekapitulace stavby'!AN8</f>
        <v>11. 1. 2022</v>
      </c>
      <c r="K12" s="39"/>
      <c r="L12" s="39"/>
      <c r="M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64"/>
      <c r="S13" s="39"/>
      <c r="T13" s="39"/>
      <c r="U13" s="39"/>
      <c r="V13" s="39"/>
      <c r="W13" s="39"/>
      <c r="X13" s="39"/>
      <c r="Y13" s="39"/>
      <c r="Z13" s="39"/>
      <c r="AA13" s="39"/>
      <c r="AB13" s="39"/>
      <c r="AC13" s="39"/>
      <c r="AD13" s="39"/>
      <c r="AE13" s="39"/>
    </row>
    <row r="14" spans="1:31" s="2" customFormat="1" ht="12" customHeight="1">
      <c r="A14" s="39"/>
      <c r="B14" s="45"/>
      <c r="C14" s="39"/>
      <c r="D14" s="142" t="s">
        <v>24</v>
      </c>
      <c r="E14" s="39"/>
      <c r="F14" s="39"/>
      <c r="G14" s="39"/>
      <c r="H14" s="39"/>
      <c r="I14" s="142" t="s">
        <v>25</v>
      </c>
      <c r="J14" s="145" t="str">
        <f>IF('Rekapitulace stavby'!AN10="","",'Rekapitulace stavby'!AN10)</f>
        <v/>
      </c>
      <c r="K14" s="39"/>
      <c r="L14" s="39"/>
      <c r="M14" s="64"/>
      <c r="S14" s="39"/>
      <c r="T14" s="39"/>
      <c r="U14" s="39"/>
      <c r="V14" s="39"/>
      <c r="W14" s="39"/>
      <c r="X14" s="39"/>
      <c r="Y14" s="39"/>
      <c r="Z14" s="39"/>
      <c r="AA14" s="39"/>
      <c r="AB14" s="39"/>
      <c r="AC14" s="39"/>
      <c r="AD14" s="39"/>
      <c r="AE14" s="39"/>
    </row>
    <row r="15" spans="1:31" s="2" customFormat="1" ht="18" customHeight="1">
      <c r="A15" s="39"/>
      <c r="B15" s="45"/>
      <c r="C15" s="39"/>
      <c r="D15" s="39"/>
      <c r="E15" s="145" t="str">
        <f>IF('Rekapitulace stavby'!E11="","",'Rekapitulace stavby'!E11)</f>
        <v>Město Tachov</v>
      </c>
      <c r="F15" s="39"/>
      <c r="G15" s="39"/>
      <c r="H15" s="39"/>
      <c r="I15" s="142" t="s">
        <v>27</v>
      </c>
      <c r="J15" s="145" t="str">
        <f>IF('Rekapitulace stavby'!AN11="","",'Rekapitulace stavby'!AN11)</f>
        <v/>
      </c>
      <c r="K15" s="39"/>
      <c r="L15" s="39"/>
      <c r="M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64"/>
      <c r="S16" s="39"/>
      <c r="T16" s="39"/>
      <c r="U16" s="39"/>
      <c r="V16" s="39"/>
      <c r="W16" s="39"/>
      <c r="X16" s="39"/>
      <c r="Y16" s="39"/>
      <c r="Z16" s="39"/>
      <c r="AA16" s="39"/>
      <c r="AB16" s="39"/>
      <c r="AC16" s="39"/>
      <c r="AD16" s="39"/>
      <c r="AE16" s="39"/>
    </row>
    <row r="17" spans="1:31" s="2" customFormat="1" ht="12" customHeight="1">
      <c r="A17" s="39"/>
      <c r="B17" s="45"/>
      <c r="C17" s="39"/>
      <c r="D17" s="142" t="s">
        <v>28</v>
      </c>
      <c r="E17" s="39"/>
      <c r="F17" s="39"/>
      <c r="G17" s="39"/>
      <c r="H17" s="39"/>
      <c r="I17" s="142" t="s">
        <v>25</v>
      </c>
      <c r="J17" s="34" t="str">
        <f>'Rekapitulace stavby'!AN13</f>
        <v>Vyplň údaj</v>
      </c>
      <c r="K17" s="39"/>
      <c r="L17" s="39"/>
      <c r="M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5"/>
      <c r="G18" s="145"/>
      <c r="H18" s="145"/>
      <c r="I18" s="142" t="s">
        <v>27</v>
      </c>
      <c r="J18" s="34" t="str">
        <f>'Rekapitulace stavby'!AN14</f>
        <v>Vyplň údaj</v>
      </c>
      <c r="K18" s="39"/>
      <c r="L18" s="39"/>
      <c r="M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64"/>
      <c r="S19" s="39"/>
      <c r="T19" s="39"/>
      <c r="U19" s="39"/>
      <c r="V19" s="39"/>
      <c r="W19" s="39"/>
      <c r="X19" s="39"/>
      <c r="Y19" s="39"/>
      <c r="Z19" s="39"/>
      <c r="AA19" s="39"/>
      <c r="AB19" s="39"/>
      <c r="AC19" s="39"/>
      <c r="AD19" s="39"/>
      <c r="AE19" s="39"/>
    </row>
    <row r="20" spans="1:31" s="2" customFormat="1" ht="12" customHeight="1">
      <c r="A20" s="39"/>
      <c r="B20" s="45"/>
      <c r="C20" s="39"/>
      <c r="D20" s="142" t="s">
        <v>30</v>
      </c>
      <c r="E20" s="39"/>
      <c r="F20" s="39"/>
      <c r="G20" s="39"/>
      <c r="H20" s="39"/>
      <c r="I20" s="142" t="s">
        <v>25</v>
      </c>
      <c r="J20" s="145" t="str">
        <f>IF('Rekapitulace stavby'!AN16="","",'Rekapitulace stavby'!AN16)</f>
        <v/>
      </c>
      <c r="K20" s="39"/>
      <c r="L20" s="39"/>
      <c r="M20" s="64"/>
      <c r="S20" s="39"/>
      <c r="T20" s="39"/>
      <c r="U20" s="39"/>
      <c r="V20" s="39"/>
      <c r="W20" s="39"/>
      <c r="X20" s="39"/>
      <c r="Y20" s="39"/>
      <c r="Z20" s="39"/>
      <c r="AA20" s="39"/>
      <c r="AB20" s="39"/>
      <c r="AC20" s="39"/>
      <c r="AD20" s="39"/>
      <c r="AE20" s="39"/>
    </row>
    <row r="21" spans="1:31" s="2" customFormat="1" ht="18" customHeight="1">
      <c r="A21" s="39"/>
      <c r="B21" s="45"/>
      <c r="C21" s="39"/>
      <c r="D21" s="39"/>
      <c r="E21" s="145" t="str">
        <f>IF('Rekapitulace stavby'!E17="","",'Rekapitulace stavby'!E17)</f>
        <v>Ing. Václav Lacyk</v>
      </c>
      <c r="F21" s="39"/>
      <c r="G21" s="39"/>
      <c r="H21" s="39"/>
      <c r="I21" s="142" t="s">
        <v>27</v>
      </c>
      <c r="J21" s="145" t="str">
        <f>IF('Rekapitulace stavby'!AN17="","",'Rekapitulace stavby'!AN17)</f>
        <v/>
      </c>
      <c r="K21" s="39"/>
      <c r="L21" s="39"/>
      <c r="M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64"/>
      <c r="S22" s="39"/>
      <c r="T22" s="39"/>
      <c r="U22" s="39"/>
      <c r="V22" s="39"/>
      <c r="W22" s="39"/>
      <c r="X22" s="39"/>
      <c r="Y22" s="39"/>
      <c r="Z22" s="39"/>
      <c r="AA22" s="39"/>
      <c r="AB22" s="39"/>
      <c r="AC22" s="39"/>
      <c r="AD22" s="39"/>
      <c r="AE22" s="39"/>
    </row>
    <row r="23" spans="1:31" s="2" customFormat="1" ht="12" customHeight="1">
      <c r="A23" s="39"/>
      <c r="B23" s="45"/>
      <c r="C23" s="39"/>
      <c r="D23" s="142" t="s">
        <v>32</v>
      </c>
      <c r="E23" s="39"/>
      <c r="F23" s="39"/>
      <c r="G23" s="39"/>
      <c r="H23" s="39"/>
      <c r="I23" s="142" t="s">
        <v>25</v>
      </c>
      <c r="J23" s="145" t="str">
        <f>IF('Rekapitulace stavby'!AN19="","",'Rekapitulace stavby'!AN19)</f>
        <v/>
      </c>
      <c r="K23" s="39"/>
      <c r="L23" s="39"/>
      <c r="M23" s="64"/>
      <c r="S23" s="39"/>
      <c r="T23" s="39"/>
      <c r="U23" s="39"/>
      <c r="V23" s="39"/>
      <c r="W23" s="39"/>
      <c r="X23" s="39"/>
      <c r="Y23" s="39"/>
      <c r="Z23" s="39"/>
      <c r="AA23" s="39"/>
      <c r="AB23" s="39"/>
      <c r="AC23" s="39"/>
      <c r="AD23" s="39"/>
      <c r="AE23" s="39"/>
    </row>
    <row r="24" spans="1:31" s="2" customFormat="1" ht="18" customHeight="1">
      <c r="A24" s="39"/>
      <c r="B24" s="45"/>
      <c r="C24" s="39"/>
      <c r="D24" s="39"/>
      <c r="E24" s="145" t="str">
        <f>IF('Rekapitulace stavby'!E20="","",'Rekapitulace stavby'!E20)</f>
        <v>D PROJEKT PLZEŇ Nedvěd s.r.o.</v>
      </c>
      <c r="F24" s="39"/>
      <c r="G24" s="39"/>
      <c r="H24" s="39"/>
      <c r="I24" s="142" t="s">
        <v>27</v>
      </c>
      <c r="J24" s="145" t="str">
        <f>IF('Rekapitulace stavby'!AN20="","",'Rekapitulace stavby'!AN20)</f>
        <v/>
      </c>
      <c r="K24" s="39"/>
      <c r="L24" s="39"/>
      <c r="M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64"/>
      <c r="S25" s="39"/>
      <c r="T25" s="39"/>
      <c r="U25" s="39"/>
      <c r="V25" s="39"/>
      <c r="W25" s="39"/>
      <c r="X25" s="39"/>
      <c r="Y25" s="39"/>
      <c r="Z25" s="39"/>
      <c r="AA25" s="39"/>
      <c r="AB25" s="39"/>
      <c r="AC25" s="39"/>
      <c r="AD25" s="39"/>
      <c r="AE25" s="39"/>
    </row>
    <row r="26" spans="1:31" s="2" customFormat="1" ht="12" customHeight="1">
      <c r="A26" s="39"/>
      <c r="B26" s="45"/>
      <c r="C26" s="39"/>
      <c r="D26" s="142" t="s">
        <v>34</v>
      </c>
      <c r="E26" s="39"/>
      <c r="F26" s="39"/>
      <c r="G26" s="39"/>
      <c r="H26" s="39"/>
      <c r="I26" s="39"/>
      <c r="J26" s="39"/>
      <c r="K26" s="39"/>
      <c r="L26" s="39"/>
      <c r="M26" s="64"/>
      <c r="S26" s="39"/>
      <c r="T26" s="39"/>
      <c r="U26" s="39"/>
      <c r="V26" s="39"/>
      <c r="W26" s="39"/>
      <c r="X26" s="39"/>
      <c r="Y26" s="39"/>
      <c r="Z26" s="39"/>
      <c r="AA26" s="39"/>
      <c r="AB26" s="39"/>
      <c r="AC26" s="39"/>
      <c r="AD26" s="39"/>
      <c r="AE26" s="39"/>
    </row>
    <row r="27" spans="1:31" s="8" customFormat="1" ht="155.25" customHeight="1">
      <c r="A27" s="147"/>
      <c r="B27" s="148"/>
      <c r="C27" s="147"/>
      <c r="D27" s="147"/>
      <c r="E27" s="149" t="s">
        <v>1216</v>
      </c>
      <c r="F27" s="149"/>
      <c r="G27" s="149"/>
      <c r="H27" s="149"/>
      <c r="I27" s="147"/>
      <c r="J27" s="147"/>
      <c r="K27" s="147"/>
      <c r="L27" s="147"/>
      <c r="M27" s="150"/>
      <c r="S27" s="147"/>
      <c r="T27" s="147"/>
      <c r="U27" s="147"/>
      <c r="V27" s="147"/>
      <c r="W27" s="147"/>
      <c r="X27" s="147"/>
      <c r="Y27" s="147"/>
      <c r="Z27" s="147"/>
      <c r="AA27" s="147"/>
      <c r="AB27" s="147"/>
      <c r="AC27" s="147"/>
      <c r="AD27" s="147"/>
      <c r="AE27" s="147"/>
    </row>
    <row r="28" spans="1:31" s="2" customFormat="1" ht="6.95" customHeight="1">
      <c r="A28" s="39"/>
      <c r="B28" s="45"/>
      <c r="C28" s="39"/>
      <c r="D28" s="39"/>
      <c r="E28" s="39"/>
      <c r="F28" s="39"/>
      <c r="G28" s="39"/>
      <c r="H28" s="39"/>
      <c r="I28" s="39"/>
      <c r="J28" s="39"/>
      <c r="K28" s="39"/>
      <c r="L28" s="39"/>
      <c r="M28" s="64"/>
      <c r="S28" s="39"/>
      <c r="T28" s="39"/>
      <c r="U28" s="39"/>
      <c r="V28" s="39"/>
      <c r="W28" s="39"/>
      <c r="X28" s="39"/>
      <c r="Y28" s="39"/>
      <c r="Z28" s="39"/>
      <c r="AA28" s="39"/>
      <c r="AB28" s="39"/>
      <c r="AC28" s="39"/>
      <c r="AD28" s="39"/>
      <c r="AE28" s="39"/>
    </row>
    <row r="29" spans="1:31" s="2" customFormat="1" ht="6.95" customHeight="1">
      <c r="A29" s="39"/>
      <c r="B29" s="45"/>
      <c r="C29" s="39"/>
      <c r="D29" s="151"/>
      <c r="E29" s="151"/>
      <c r="F29" s="151"/>
      <c r="G29" s="151"/>
      <c r="H29" s="151"/>
      <c r="I29" s="151"/>
      <c r="J29" s="151"/>
      <c r="K29" s="151"/>
      <c r="L29" s="151"/>
      <c r="M29" s="64"/>
      <c r="S29" s="39"/>
      <c r="T29" s="39"/>
      <c r="U29" s="39"/>
      <c r="V29" s="39"/>
      <c r="W29" s="39"/>
      <c r="X29" s="39"/>
      <c r="Y29" s="39"/>
      <c r="Z29" s="39"/>
      <c r="AA29" s="39"/>
      <c r="AB29" s="39"/>
      <c r="AC29" s="39"/>
      <c r="AD29" s="39"/>
      <c r="AE29" s="39"/>
    </row>
    <row r="30" spans="1:31" s="2" customFormat="1" ht="12">
      <c r="A30" s="39"/>
      <c r="B30" s="45"/>
      <c r="C30" s="39"/>
      <c r="D30" s="39"/>
      <c r="E30" s="142" t="s">
        <v>103</v>
      </c>
      <c r="F30" s="39"/>
      <c r="G30" s="39"/>
      <c r="H30" s="39"/>
      <c r="I30" s="39"/>
      <c r="J30" s="39"/>
      <c r="K30" s="152">
        <f>I96</f>
        <v>0</v>
      </c>
      <c r="L30" s="39"/>
      <c r="M30" s="64"/>
      <c r="S30" s="39"/>
      <c r="T30" s="39"/>
      <c r="U30" s="39"/>
      <c r="V30" s="39"/>
      <c r="W30" s="39"/>
      <c r="X30" s="39"/>
      <c r="Y30" s="39"/>
      <c r="Z30" s="39"/>
      <c r="AA30" s="39"/>
      <c r="AB30" s="39"/>
      <c r="AC30" s="39"/>
      <c r="AD30" s="39"/>
      <c r="AE30" s="39"/>
    </row>
    <row r="31" spans="1:31" s="2" customFormat="1" ht="12">
      <c r="A31" s="39"/>
      <c r="B31" s="45"/>
      <c r="C31" s="39"/>
      <c r="D31" s="39"/>
      <c r="E31" s="142" t="s">
        <v>104</v>
      </c>
      <c r="F31" s="39"/>
      <c r="G31" s="39"/>
      <c r="H31" s="39"/>
      <c r="I31" s="39"/>
      <c r="J31" s="39"/>
      <c r="K31" s="152">
        <f>J96</f>
        <v>0</v>
      </c>
      <c r="L31" s="39"/>
      <c r="M31" s="64"/>
      <c r="S31" s="39"/>
      <c r="T31" s="39"/>
      <c r="U31" s="39"/>
      <c r="V31" s="39"/>
      <c r="W31" s="39"/>
      <c r="X31" s="39"/>
      <c r="Y31" s="39"/>
      <c r="Z31" s="39"/>
      <c r="AA31" s="39"/>
      <c r="AB31" s="39"/>
      <c r="AC31" s="39"/>
      <c r="AD31" s="39"/>
      <c r="AE31" s="39"/>
    </row>
    <row r="32" spans="1:31" s="2" customFormat="1" ht="25.4" customHeight="1">
      <c r="A32" s="39"/>
      <c r="B32" s="45"/>
      <c r="C32" s="39"/>
      <c r="D32" s="153" t="s">
        <v>35</v>
      </c>
      <c r="E32" s="39"/>
      <c r="F32" s="39"/>
      <c r="G32" s="39"/>
      <c r="H32" s="39"/>
      <c r="I32" s="39"/>
      <c r="J32" s="39"/>
      <c r="K32" s="154">
        <f>ROUND(K122,2)</f>
        <v>0</v>
      </c>
      <c r="L32" s="39"/>
      <c r="M32" s="64"/>
      <c r="S32" s="39"/>
      <c r="T32" s="39"/>
      <c r="U32" s="39"/>
      <c r="V32" s="39"/>
      <c r="W32" s="39"/>
      <c r="X32" s="39"/>
      <c r="Y32" s="39"/>
      <c r="Z32" s="39"/>
      <c r="AA32" s="39"/>
      <c r="AB32" s="39"/>
      <c r="AC32" s="39"/>
      <c r="AD32" s="39"/>
      <c r="AE32" s="39"/>
    </row>
    <row r="33" spans="1:31" s="2" customFormat="1" ht="6.95" customHeight="1">
      <c r="A33" s="39"/>
      <c r="B33" s="45"/>
      <c r="C33" s="39"/>
      <c r="D33" s="151"/>
      <c r="E33" s="151"/>
      <c r="F33" s="151"/>
      <c r="G33" s="151"/>
      <c r="H33" s="151"/>
      <c r="I33" s="151"/>
      <c r="J33" s="151"/>
      <c r="K33" s="151"/>
      <c r="L33" s="151"/>
      <c r="M33" s="64"/>
      <c r="S33" s="39"/>
      <c r="T33" s="39"/>
      <c r="U33" s="39"/>
      <c r="V33" s="39"/>
      <c r="W33" s="39"/>
      <c r="X33" s="39"/>
      <c r="Y33" s="39"/>
      <c r="Z33" s="39"/>
      <c r="AA33" s="39"/>
      <c r="AB33" s="39"/>
      <c r="AC33" s="39"/>
      <c r="AD33" s="39"/>
      <c r="AE33" s="39"/>
    </row>
    <row r="34" spans="1:31" s="2" customFormat="1" ht="14.4" customHeight="1">
      <c r="A34" s="39"/>
      <c r="B34" s="45"/>
      <c r="C34" s="39"/>
      <c r="D34" s="39"/>
      <c r="E34" s="39"/>
      <c r="F34" s="155" t="s">
        <v>37</v>
      </c>
      <c r="G34" s="39"/>
      <c r="H34" s="39"/>
      <c r="I34" s="155" t="s">
        <v>36</v>
      </c>
      <c r="J34" s="39"/>
      <c r="K34" s="155" t="s">
        <v>38</v>
      </c>
      <c r="L34" s="39"/>
      <c r="M34" s="64"/>
      <c r="S34" s="39"/>
      <c r="T34" s="39"/>
      <c r="U34" s="39"/>
      <c r="V34" s="39"/>
      <c r="W34" s="39"/>
      <c r="X34" s="39"/>
      <c r="Y34" s="39"/>
      <c r="Z34" s="39"/>
      <c r="AA34" s="39"/>
      <c r="AB34" s="39"/>
      <c r="AC34" s="39"/>
      <c r="AD34" s="39"/>
      <c r="AE34" s="39"/>
    </row>
    <row r="35" spans="1:31" s="2" customFormat="1" ht="14.4" customHeight="1">
      <c r="A35" s="39"/>
      <c r="B35" s="45"/>
      <c r="C35" s="39"/>
      <c r="D35" s="156" t="s">
        <v>39</v>
      </c>
      <c r="E35" s="142" t="s">
        <v>40</v>
      </c>
      <c r="F35" s="152">
        <f>ROUND((SUM(BE122:BE277)),2)</f>
        <v>0</v>
      </c>
      <c r="G35" s="39"/>
      <c r="H35" s="39"/>
      <c r="I35" s="157">
        <v>0.21</v>
      </c>
      <c r="J35" s="39"/>
      <c r="K35" s="152">
        <f>ROUND(((SUM(BE122:BE277))*I35),2)</f>
        <v>0</v>
      </c>
      <c r="L35" s="39"/>
      <c r="M35" s="64"/>
      <c r="S35" s="39"/>
      <c r="T35" s="39"/>
      <c r="U35" s="39"/>
      <c r="V35" s="39"/>
      <c r="W35" s="39"/>
      <c r="X35" s="39"/>
      <c r="Y35" s="39"/>
      <c r="Z35" s="39"/>
      <c r="AA35" s="39"/>
      <c r="AB35" s="39"/>
      <c r="AC35" s="39"/>
      <c r="AD35" s="39"/>
      <c r="AE35" s="39"/>
    </row>
    <row r="36" spans="1:31" s="2" customFormat="1" ht="14.4" customHeight="1">
      <c r="A36" s="39"/>
      <c r="B36" s="45"/>
      <c r="C36" s="39"/>
      <c r="D36" s="39"/>
      <c r="E36" s="142" t="s">
        <v>41</v>
      </c>
      <c r="F36" s="152">
        <f>ROUND((SUM(BF122:BF277)),2)</f>
        <v>0</v>
      </c>
      <c r="G36" s="39"/>
      <c r="H36" s="39"/>
      <c r="I36" s="157">
        <v>0.15</v>
      </c>
      <c r="J36" s="39"/>
      <c r="K36" s="152">
        <f>ROUND(((SUM(BF122:BF277))*I36),2)</f>
        <v>0</v>
      </c>
      <c r="L36" s="39"/>
      <c r="M36" s="64"/>
      <c r="S36" s="39"/>
      <c r="T36" s="39"/>
      <c r="U36" s="39"/>
      <c r="V36" s="39"/>
      <c r="W36" s="39"/>
      <c r="X36" s="39"/>
      <c r="Y36" s="39"/>
      <c r="Z36" s="39"/>
      <c r="AA36" s="39"/>
      <c r="AB36" s="39"/>
      <c r="AC36" s="39"/>
      <c r="AD36" s="39"/>
      <c r="AE36" s="39"/>
    </row>
    <row r="37" spans="1:31" s="2" customFormat="1" ht="14.4" customHeight="1" hidden="1">
      <c r="A37" s="39"/>
      <c r="B37" s="45"/>
      <c r="C37" s="39"/>
      <c r="D37" s="39"/>
      <c r="E37" s="142" t="s">
        <v>42</v>
      </c>
      <c r="F37" s="152">
        <f>ROUND((SUM(BG122:BG277)),2)</f>
        <v>0</v>
      </c>
      <c r="G37" s="39"/>
      <c r="H37" s="39"/>
      <c r="I37" s="157">
        <v>0.21</v>
      </c>
      <c r="J37" s="39"/>
      <c r="K37" s="152">
        <f>0</f>
        <v>0</v>
      </c>
      <c r="L37" s="39"/>
      <c r="M37" s="64"/>
      <c r="S37" s="39"/>
      <c r="T37" s="39"/>
      <c r="U37" s="39"/>
      <c r="V37" s="39"/>
      <c r="W37" s="39"/>
      <c r="X37" s="39"/>
      <c r="Y37" s="39"/>
      <c r="Z37" s="39"/>
      <c r="AA37" s="39"/>
      <c r="AB37" s="39"/>
      <c r="AC37" s="39"/>
      <c r="AD37" s="39"/>
      <c r="AE37" s="39"/>
    </row>
    <row r="38" spans="1:31" s="2" customFormat="1" ht="14.4" customHeight="1" hidden="1">
      <c r="A38" s="39"/>
      <c r="B38" s="45"/>
      <c r="C38" s="39"/>
      <c r="D38" s="39"/>
      <c r="E38" s="142" t="s">
        <v>43</v>
      </c>
      <c r="F38" s="152">
        <f>ROUND((SUM(BH122:BH277)),2)</f>
        <v>0</v>
      </c>
      <c r="G38" s="39"/>
      <c r="H38" s="39"/>
      <c r="I38" s="157">
        <v>0.15</v>
      </c>
      <c r="J38" s="39"/>
      <c r="K38" s="152">
        <f>0</f>
        <v>0</v>
      </c>
      <c r="L38" s="39"/>
      <c r="M38" s="64"/>
      <c r="S38" s="39"/>
      <c r="T38" s="39"/>
      <c r="U38" s="39"/>
      <c r="V38" s="39"/>
      <c r="W38" s="39"/>
      <c r="X38" s="39"/>
      <c r="Y38" s="39"/>
      <c r="Z38" s="39"/>
      <c r="AA38" s="39"/>
      <c r="AB38" s="39"/>
      <c r="AC38" s="39"/>
      <c r="AD38" s="39"/>
      <c r="AE38" s="39"/>
    </row>
    <row r="39" spans="1:31" s="2" customFormat="1" ht="14.4" customHeight="1" hidden="1">
      <c r="A39" s="39"/>
      <c r="B39" s="45"/>
      <c r="C39" s="39"/>
      <c r="D39" s="39"/>
      <c r="E39" s="142" t="s">
        <v>44</v>
      </c>
      <c r="F39" s="152">
        <f>ROUND((SUM(BI122:BI277)),2)</f>
        <v>0</v>
      </c>
      <c r="G39" s="39"/>
      <c r="H39" s="39"/>
      <c r="I39" s="157">
        <v>0</v>
      </c>
      <c r="J39" s="39"/>
      <c r="K39" s="152">
        <f>0</f>
        <v>0</v>
      </c>
      <c r="L39" s="39"/>
      <c r="M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64"/>
      <c r="S40" s="39"/>
      <c r="T40" s="39"/>
      <c r="U40" s="39"/>
      <c r="V40" s="39"/>
      <c r="W40" s="39"/>
      <c r="X40" s="39"/>
      <c r="Y40" s="39"/>
      <c r="Z40" s="39"/>
      <c r="AA40" s="39"/>
      <c r="AB40" s="39"/>
      <c r="AC40" s="39"/>
      <c r="AD40" s="39"/>
      <c r="AE40" s="39"/>
    </row>
    <row r="41" spans="1:31" s="2" customFormat="1" ht="25.4" customHeight="1">
      <c r="A41" s="39"/>
      <c r="B41" s="45"/>
      <c r="C41" s="158"/>
      <c r="D41" s="159" t="s">
        <v>45</v>
      </c>
      <c r="E41" s="160"/>
      <c r="F41" s="160"/>
      <c r="G41" s="161" t="s">
        <v>46</v>
      </c>
      <c r="H41" s="162" t="s">
        <v>47</v>
      </c>
      <c r="I41" s="160"/>
      <c r="J41" s="160"/>
      <c r="K41" s="163">
        <f>SUM(K32:K39)</f>
        <v>0</v>
      </c>
      <c r="L41" s="164"/>
      <c r="M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39"/>
      <c r="M42" s="64"/>
      <c r="S42" s="39"/>
      <c r="T42" s="39"/>
      <c r="U42" s="39"/>
      <c r="V42" s="39"/>
      <c r="W42" s="39"/>
      <c r="X42" s="39"/>
      <c r="Y42" s="39"/>
      <c r="Z42" s="39"/>
      <c r="AA42" s="39"/>
      <c r="AB42" s="39"/>
      <c r="AC42" s="39"/>
      <c r="AD42" s="39"/>
      <c r="AE42" s="39"/>
    </row>
    <row r="43" spans="2:13" s="1" customFormat="1" ht="14.4" customHeight="1">
      <c r="B43" s="21"/>
      <c r="M43" s="21"/>
    </row>
    <row r="44" spans="2:13" s="1" customFormat="1" ht="14.4" customHeight="1">
      <c r="B44" s="21"/>
      <c r="M44" s="21"/>
    </row>
    <row r="45" spans="2:13" s="1" customFormat="1" ht="14.4" customHeight="1">
      <c r="B45" s="21"/>
      <c r="M45" s="21"/>
    </row>
    <row r="46" spans="2:13" s="1" customFormat="1" ht="14.4" customHeight="1">
      <c r="B46" s="21"/>
      <c r="M46" s="21"/>
    </row>
    <row r="47" spans="2:13" s="1" customFormat="1" ht="14.4" customHeight="1">
      <c r="B47" s="21"/>
      <c r="M47" s="21"/>
    </row>
    <row r="48" spans="2:13" s="1" customFormat="1" ht="14.4" customHeight="1">
      <c r="B48" s="21"/>
      <c r="M48" s="21"/>
    </row>
    <row r="49" spans="2:13" s="1" customFormat="1" ht="14.4" customHeight="1">
      <c r="B49" s="21"/>
      <c r="M49" s="21"/>
    </row>
    <row r="50" spans="2:13" s="2" customFormat="1" ht="14.4" customHeight="1">
      <c r="B50" s="64"/>
      <c r="D50" s="165" t="s">
        <v>48</v>
      </c>
      <c r="E50" s="166"/>
      <c r="F50" s="166"/>
      <c r="G50" s="165" t="s">
        <v>49</v>
      </c>
      <c r="H50" s="166"/>
      <c r="I50" s="166"/>
      <c r="J50" s="166"/>
      <c r="K50" s="166"/>
      <c r="L50" s="166"/>
      <c r="M50" s="64"/>
    </row>
    <row r="51" spans="2:13" ht="12">
      <c r="B51" s="21"/>
      <c r="M51" s="21"/>
    </row>
    <row r="52" spans="2:13" ht="12">
      <c r="B52" s="21"/>
      <c r="M52" s="21"/>
    </row>
    <row r="53" spans="2:13" ht="12">
      <c r="B53" s="21"/>
      <c r="M53" s="21"/>
    </row>
    <row r="54" spans="2:13" ht="12">
      <c r="B54" s="21"/>
      <c r="M54" s="21"/>
    </row>
    <row r="55" spans="2:13" ht="12">
      <c r="B55" s="21"/>
      <c r="M55" s="21"/>
    </row>
    <row r="56" spans="2:13" ht="12">
      <c r="B56" s="21"/>
      <c r="M56" s="21"/>
    </row>
    <row r="57" spans="2:13" ht="12">
      <c r="B57" s="21"/>
      <c r="M57" s="21"/>
    </row>
    <row r="58" spans="2:13" ht="12">
      <c r="B58" s="21"/>
      <c r="M58" s="21"/>
    </row>
    <row r="59" spans="2:13" ht="12">
      <c r="B59" s="21"/>
      <c r="M59" s="21"/>
    </row>
    <row r="60" spans="2:13" ht="12">
      <c r="B60" s="21"/>
      <c r="M60" s="21"/>
    </row>
    <row r="61" spans="1:31" s="2" customFormat="1" ht="12">
      <c r="A61" s="39"/>
      <c r="B61" s="45"/>
      <c r="C61" s="39"/>
      <c r="D61" s="167" t="s">
        <v>50</v>
      </c>
      <c r="E61" s="168"/>
      <c r="F61" s="169" t="s">
        <v>51</v>
      </c>
      <c r="G61" s="167" t="s">
        <v>50</v>
      </c>
      <c r="H61" s="168"/>
      <c r="I61" s="168"/>
      <c r="J61" s="170" t="s">
        <v>51</v>
      </c>
      <c r="K61" s="168"/>
      <c r="L61" s="168"/>
      <c r="M61" s="64"/>
      <c r="S61" s="39"/>
      <c r="T61" s="39"/>
      <c r="U61" s="39"/>
      <c r="V61" s="39"/>
      <c r="W61" s="39"/>
      <c r="X61" s="39"/>
      <c r="Y61" s="39"/>
      <c r="Z61" s="39"/>
      <c r="AA61" s="39"/>
      <c r="AB61" s="39"/>
      <c r="AC61" s="39"/>
      <c r="AD61" s="39"/>
      <c r="AE61" s="39"/>
    </row>
    <row r="62" spans="2:13" ht="12">
      <c r="B62" s="21"/>
      <c r="M62" s="21"/>
    </row>
    <row r="63" spans="2:13" ht="12">
      <c r="B63" s="21"/>
      <c r="M63" s="21"/>
    </row>
    <row r="64" spans="2:13" ht="12">
      <c r="B64" s="21"/>
      <c r="M64" s="21"/>
    </row>
    <row r="65" spans="1:31" s="2" customFormat="1" ht="12">
      <c r="A65" s="39"/>
      <c r="B65" s="45"/>
      <c r="C65" s="39"/>
      <c r="D65" s="165" t="s">
        <v>52</v>
      </c>
      <c r="E65" s="171"/>
      <c r="F65" s="171"/>
      <c r="G65" s="165" t="s">
        <v>53</v>
      </c>
      <c r="H65" s="171"/>
      <c r="I65" s="171"/>
      <c r="J65" s="171"/>
      <c r="K65" s="171"/>
      <c r="L65" s="171"/>
      <c r="M65" s="64"/>
      <c r="S65" s="39"/>
      <c r="T65" s="39"/>
      <c r="U65" s="39"/>
      <c r="V65" s="39"/>
      <c r="W65" s="39"/>
      <c r="X65" s="39"/>
      <c r="Y65" s="39"/>
      <c r="Z65" s="39"/>
      <c r="AA65" s="39"/>
      <c r="AB65" s="39"/>
      <c r="AC65" s="39"/>
      <c r="AD65" s="39"/>
      <c r="AE65" s="39"/>
    </row>
    <row r="66" spans="2:13" ht="12">
      <c r="B66" s="21"/>
      <c r="M66" s="21"/>
    </row>
    <row r="67" spans="2:13" ht="12">
      <c r="B67" s="21"/>
      <c r="M67" s="21"/>
    </row>
    <row r="68" spans="2:13" ht="12">
      <c r="B68" s="21"/>
      <c r="M68" s="21"/>
    </row>
    <row r="69" spans="2:13" ht="12">
      <c r="B69" s="21"/>
      <c r="M69" s="21"/>
    </row>
    <row r="70" spans="2:13" ht="12">
      <c r="B70" s="21"/>
      <c r="M70" s="21"/>
    </row>
    <row r="71" spans="2:13" ht="12">
      <c r="B71" s="21"/>
      <c r="M71" s="21"/>
    </row>
    <row r="72" spans="2:13" ht="12">
      <c r="B72" s="21"/>
      <c r="M72" s="21"/>
    </row>
    <row r="73" spans="2:13" ht="12">
      <c r="B73" s="21"/>
      <c r="M73" s="21"/>
    </row>
    <row r="74" spans="2:13" ht="12">
      <c r="B74" s="21"/>
      <c r="M74" s="21"/>
    </row>
    <row r="75" spans="2:13" ht="12">
      <c r="B75" s="21"/>
      <c r="M75" s="21"/>
    </row>
    <row r="76" spans="1:31" s="2" customFormat="1" ht="12">
      <c r="A76" s="39"/>
      <c r="B76" s="45"/>
      <c r="C76" s="39"/>
      <c r="D76" s="167" t="s">
        <v>50</v>
      </c>
      <c r="E76" s="168"/>
      <c r="F76" s="169" t="s">
        <v>51</v>
      </c>
      <c r="G76" s="167" t="s">
        <v>50</v>
      </c>
      <c r="H76" s="168"/>
      <c r="I76" s="168"/>
      <c r="J76" s="170" t="s">
        <v>51</v>
      </c>
      <c r="K76" s="168"/>
      <c r="L76" s="168"/>
      <c r="M76" s="64"/>
      <c r="S76" s="39"/>
      <c r="T76" s="39"/>
      <c r="U76" s="39"/>
      <c r="V76" s="39"/>
      <c r="W76" s="39"/>
      <c r="X76" s="39"/>
      <c r="Y76" s="39"/>
      <c r="Z76" s="39"/>
      <c r="AA76" s="39"/>
      <c r="AB76" s="39"/>
      <c r="AC76" s="39"/>
      <c r="AD76" s="39"/>
      <c r="AE76" s="39"/>
    </row>
    <row r="77" spans="1:31" s="2" customFormat="1" ht="14.4" customHeight="1">
      <c r="A77" s="39"/>
      <c r="B77" s="172"/>
      <c r="C77" s="173"/>
      <c r="D77" s="173"/>
      <c r="E77" s="173"/>
      <c r="F77" s="173"/>
      <c r="G77" s="173"/>
      <c r="H77" s="173"/>
      <c r="I77" s="173"/>
      <c r="J77" s="173"/>
      <c r="K77" s="173"/>
      <c r="L77" s="173"/>
      <c r="M77" s="64"/>
      <c r="S77" s="39"/>
      <c r="T77" s="39"/>
      <c r="U77" s="39"/>
      <c r="V77" s="39"/>
      <c r="W77" s="39"/>
      <c r="X77" s="39"/>
      <c r="Y77" s="39"/>
      <c r="Z77" s="39"/>
      <c r="AA77" s="39"/>
      <c r="AB77" s="39"/>
      <c r="AC77" s="39"/>
      <c r="AD77" s="39"/>
      <c r="AE77" s="39"/>
    </row>
    <row r="81" spans="1:31" s="2" customFormat="1" ht="6.95" customHeight="1">
      <c r="A81" s="39"/>
      <c r="B81" s="174"/>
      <c r="C81" s="175"/>
      <c r="D81" s="175"/>
      <c r="E81" s="175"/>
      <c r="F81" s="175"/>
      <c r="G81" s="175"/>
      <c r="H81" s="175"/>
      <c r="I81" s="175"/>
      <c r="J81" s="175"/>
      <c r="K81" s="175"/>
      <c r="L81" s="175"/>
      <c r="M81" s="64"/>
      <c r="S81" s="39"/>
      <c r="T81" s="39"/>
      <c r="U81" s="39"/>
      <c r="V81" s="39"/>
      <c r="W81" s="39"/>
      <c r="X81" s="39"/>
      <c r="Y81" s="39"/>
      <c r="Z81" s="39"/>
      <c r="AA81" s="39"/>
      <c r="AB81" s="39"/>
      <c r="AC81" s="39"/>
      <c r="AD81" s="39"/>
      <c r="AE81" s="39"/>
    </row>
    <row r="82" spans="1:31" s="2" customFormat="1" ht="24.95" customHeight="1">
      <c r="A82" s="39"/>
      <c r="B82" s="40"/>
      <c r="C82" s="24" t="s">
        <v>105</v>
      </c>
      <c r="D82" s="41"/>
      <c r="E82" s="41"/>
      <c r="F82" s="41"/>
      <c r="G82" s="41"/>
      <c r="H82" s="41"/>
      <c r="I82" s="41"/>
      <c r="J82" s="41"/>
      <c r="K82" s="41"/>
      <c r="L82" s="41"/>
      <c r="M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41"/>
      <c r="M83" s="64"/>
      <c r="S83" s="39"/>
      <c r="T83" s="39"/>
      <c r="U83" s="39"/>
      <c r="V83" s="39"/>
      <c r="W83" s="39"/>
      <c r="X83" s="39"/>
      <c r="Y83" s="39"/>
      <c r="Z83" s="39"/>
      <c r="AA83" s="39"/>
      <c r="AB83" s="39"/>
      <c r="AC83" s="39"/>
      <c r="AD83" s="39"/>
      <c r="AE83" s="39"/>
    </row>
    <row r="84" spans="1:31" s="2" customFormat="1" ht="12" customHeight="1">
      <c r="A84" s="39"/>
      <c r="B84" s="40"/>
      <c r="C84" s="33" t="s">
        <v>17</v>
      </c>
      <c r="D84" s="41"/>
      <c r="E84" s="41"/>
      <c r="F84" s="41"/>
      <c r="G84" s="41"/>
      <c r="H84" s="41"/>
      <c r="I84" s="41"/>
      <c r="J84" s="41"/>
      <c r="K84" s="41"/>
      <c r="L84" s="41"/>
      <c r="M84" s="64"/>
      <c r="S84" s="39"/>
      <c r="T84" s="39"/>
      <c r="U84" s="39"/>
      <c r="V84" s="39"/>
      <c r="W84" s="39"/>
      <c r="X84" s="39"/>
      <c r="Y84" s="39"/>
      <c r="Z84" s="39"/>
      <c r="AA84" s="39"/>
      <c r="AB84" s="39"/>
      <c r="AC84" s="39"/>
      <c r="AD84" s="39"/>
      <c r="AE84" s="39"/>
    </row>
    <row r="85" spans="1:31" s="2" customFormat="1" ht="26.25" customHeight="1">
      <c r="A85" s="39"/>
      <c r="B85" s="40"/>
      <c r="C85" s="41"/>
      <c r="D85" s="41"/>
      <c r="E85" s="176" t="str">
        <f>E7</f>
        <v>Chodník v ulici Na Stráni, p.p.č., 476/1 k.ú.Tachov - aktualizace 2022</v>
      </c>
      <c r="F85" s="33"/>
      <c r="G85" s="33"/>
      <c r="H85" s="33"/>
      <c r="I85" s="41"/>
      <c r="J85" s="41"/>
      <c r="K85" s="41"/>
      <c r="L85" s="41"/>
      <c r="M85" s="64"/>
      <c r="S85" s="39"/>
      <c r="T85" s="39"/>
      <c r="U85" s="39"/>
      <c r="V85" s="39"/>
      <c r="W85" s="39"/>
      <c r="X85" s="39"/>
      <c r="Y85" s="39"/>
      <c r="Z85" s="39"/>
      <c r="AA85" s="39"/>
      <c r="AB85" s="39"/>
      <c r="AC85" s="39"/>
      <c r="AD85" s="39"/>
      <c r="AE85" s="39"/>
    </row>
    <row r="86" spans="1:31" s="2" customFormat="1" ht="12" customHeight="1">
      <c r="A86" s="39"/>
      <c r="B86" s="40"/>
      <c r="C86" s="33" t="s">
        <v>101</v>
      </c>
      <c r="D86" s="41"/>
      <c r="E86" s="41"/>
      <c r="F86" s="41"/>
      <c r="G86" s="41"/>
      <c r="H86" s="41"/>
      <c r="I86" s="41"/>
      <c r="J86" s="41"/>
      <c r="K86" s="41"/>
      <c r="L86" s="41"/>
      <c r="M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 411 - Veřejné osvětlení</v>
      </c>
      <c r="F87" s="41"/>
      <c r="G87" s="41"/>
      <c r="H87" s="41"/>
      <c r="I87" s="41"/>
      <c r="J87" s="41"/>
      <c r="K87" s="41"/>
      <c r="L87" s="41"/>
      <c r="M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41"/>
      <c r="M88" s="64"/>
      <c r="S88" s="39"/>
      <c r="T88" s="39"/>
      <c r="U88" s="39"/>
      <c r="V88" s="39"/>
      <c r="W88" s="39"/>
      <c r="X88" s="39"/>
      <c r="Y88" s="39"/>
      <c r="Z88" s="39"/>
      <c r="AA88" s="39"/>
      <c r="AB88" s="39"/>
      <c r="AC88" s="39"/>
      <c r="AD88" s="39"/>
      <c r="AE88" s="39"/>
    </row>
    <row r="89" spans="1:31" s="2" customFormat="1" ht="12" customHeight="1">
      <c r="A89" s="39"/>
      <c r="B89" s="40"/>
      <c r="C89" s="33" t="s">
        <v>21</v>
      </c>
      <c r="D89" s="41"/>
      <c r="E89" s="41"/>
      <c r="F89" s="28" t="str">
        <f>F12</f>
        <v>Tachov</v>
      </c>
      <c r="G89" s="41"/>
      <c r="H89" s="41"/>
      <c r="I89" s="33" t="s">
        <v>22</v>
      </c>
      <c r="J89" s="80" t="str">
        <f>IF(J12="","",J12)</f>
        <v>11. 1. 2022</v>
      </c>
      <c r="K89" s="41"/>
      <c r="L89" s="41"/>
      <c r="M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41"/>
      <c r="M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Město Tachov</v>
      </c>
      <c r="G91" s="41"/>
      <c r="H91" s="41"/>
      <c r="I91" s="33" t="s">
        <v>30</v>
      </c>
      <c r="J91" s="37" t="str">
        <f>E21</f>
        <v>Ing. Václav Lacyk</v>
      </c>
      <c r="K91" s="41"/>
      <c r="L91" s="41"/>
      <c r="M91" s="64"/>
      <c r="S91" s="39"/>
      <c r="T91" s="39"/>
      <c r="U91" s="39"/>
      <c r="V91" s="39"/>
      <c r="W91" s="39"/>
      <c r="X91" s="39"/>
      <c r="Y91" s="39"/>
      <c r="Z91" s="39"/>
      <c r="AA91" s="39"/>
      <c r="AB91" s="39"/>
      <c r="AC91" s="39"/>
      <c r="AD91" s="39"/>
      <c r="AE91" s="39"/>
    </row>
    <row r="92" spans="1:31" s="2" customFormat="1" ht="25.65" customHeight="1">
      <c r="A92" s="39"/>
      <c r="B92" s="40"/>
      <c r="C92" s="33" t="s">
        <v>28</v>
      </c>
      <c r="D92" s="41"/>
      <c r="E92" s="41"/>
      <c r="F92" s="28" t="str">
        <f>IF(E18="","",E18)</f>
        <v>Vyplň údaj</v>
      </c>
      <c r="G92" s="41"/>
      <c r="H92" s="41"/>
      <c r="I92" s="33" t="s">
        <v>32</v>
      </c>
      <c r="J92" s="37" t="str">
        <f>E24</f>
        <v>D PROJEKT PLZEŇ Nedvěd s.r.o.</v>
      </c>
      <c r="K92" s="41"/>
      <c r="L92" s="41"/>
      <c r="M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41"/>
      <c r="M93" s="64"/>
      <c r="S93" s="39"/>
      <c r="T93" s="39"/>
      <c r="U93" s="39"/>
      <c r="V93" s="39"/>
      <c r="W93" s="39"/>
      <c r="X93" s="39"/>
      <c r="Y93" s="39"/>
      <c r="Z93" s="39"/>
      <c r="AA93" s="39"/>
      <c r="AB93" s="39"/>
      <c r="AC93" s="39"/>
      <c r="AD93" s="39"/>
      <c r="AE93" s="39"/>
    </row>
    <row r="94" spans="1:31" s="2" customFormat="1" ht="29.25" customHeight="1">
      <c r="A94" s="39"/>
      <c r="B94" s="40"/>
      <c r="C94" s="177" t="s">
        <v>106</v>
      </c>
      <c r="D94" s="178"/>
      <c r="E94" s="178"/>
      <c r="F94" s="178"/>
      <c r="G94" s="178"/>
      <c r="H94" s="178"/>
      <c r="I94" s="179" t="s">
        <v>107</v>
      </c>
      <c r="J94" s="179" t="s">
        <v>108</v>
      </c>
      <c r="K94" s="179" t="s">
        <v>109</v>
      </c>
      <c r="L94" s="178"/>
      <c r="M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41"/>
      <c r="M95" s="64"/>
      <c r="S95" s="39"/>
      <c r="T95" s="39"/>
      <c r="U95" s="39"/>
      <c r="V95" s="39"/>
      <c r="W95" s="39"/>
      <c r="X95" s="39"/>
      <c r="Y95" s="39"/>
      <c r="Z95" s="39"/>
      <c r="AA95" s="39"/>
      <c r="AB95" s="39"/>
      <c r="AC95" s="39"/>
      <c r="AD95" s="39"/>
      <c r="AE95" s="39"/>
    </row>
    <row r="96" spans="1:47" s="2" customFormat="1" ht="22.8" customHeight="1">
      <c r="A96" s="39"/>
      <c r="B96" s="40"/>
      <c r="C96" s="180" t="s">
        <v>110</v>
      </c>
      <c r="D96" s="41"/>
      <c r="E96" s="41"/>
      <c r="F96" s="41"/>
      <c r="G96" s="41"/>
      <c r="H96" s="41"/>
      <c r="I96" s="111">
        <f>Q122</f>
        <v>0</v>
      </c>
      <c r="J96" s="111">
        <f>R122</f>
        <v>0</v>
      </c>
      <c r="K96" s="111">
        <f>K122</f>
        <v>0</v>
      </c>
      <c r="L96" s="41"/>
      <c r="M96" s="64"/>
      <c r="S96" s="39"/>
      <c r="T96" s="39"/>
      <c r="U96" s="39"/>
      <c r="V96" s="39"/>
      <c r="W96" s="39"/>
      <c r="X96" s="39"/>
      <c r="Y96" s="39"/>
      <c r="Z96" s="39"/>
      <c r="AA96" s="39"/>
      <c r="AB96" s="39"/>
      <c r="AC96" s="39"/>
      <c r="AD96" s="39"/>
      <c r="AE96" s="39"/>
      <c r="AU96" s="18" t="s">
        <v>111</v>
      </c>
    </row>
    <row r="97" spans="1:31" s="9" customFormat="1" ht="24.95" customHeight="1">
      <c r="A97" s="9"/>
      <c r="B97" s="181"/>
      <c r="C97" s="182"/>
      <c r="D97" s="183" t="s">
        <v>112</v>
      </c>
      <c r="E97" s="184"/>
      <c r="F97" s="184"/>
      <c r="G97" s="184"/>
      <c r="H97" s="184"/>
      <c r="I97" s="185">
        <f>Q123</f>
        <v>0</v>
      </c>
      <c r="J97" s="185">
        <f>R123</f>
        <v>0</v>
      </c>
      <c r="K97" s="185">
        <f>K123</f>
        <v>0</v>
      </c>
      <c r="L97" s="182"/>
      <c r="M97" s="186"/>
      <c r="S97" s="9"/>
      <c r="T97" s="9"/>
      <c r="U97" s="9"/>
      <c r="V97" s="9"/>
      <c r="W97" s="9"/>
      <c r="X97" s="9"/>
      <c r="Y97" s="9"/>
      <c r="Z97" s="9"/>
      <c r="AA97" s="9"/>
      <c r="AB97" s="9"/>
      <c r="AC97" s="9"/>
      <c r="AD97" s="9"/>
      <c r="AE97" s="9"/>
    </row>
    <row r="98" spans="1:31" s="10" customFormat="1" ht="19.9" customHeight="1">
      <c r="A98" s="10"/>
      <c r="B98" s="187"/>
      <c r="C98" s="188"/>
      <c r="D98" s="189" t="s">
        <v>113</v>
      </c>
      <c r="E98" s="190"/>
      <c r="F98" s="190"/>
      <c r="G98" s="190"/>
      <c r="H98" s="190"/>
      <c r="I98" s="191">
        <f>Q124</f>
        <v>0</v>
      </c>
      <c r="J98" s="191">
        <f>R124</f>
        <v>0</v>
      </c>
      <c r="K98" s="191">
        <f>K124</f>
        <v>0</v>
      </c>
      <c r="L98" s="188"/>
      <c r="M98" s="192"/>
      <c r="S98" s="10"/>
      <c r="T98" s="10"/>
      <c r="U98" s="10"/>
      <c r="V98" s="10"/>
      <c r="W98" s="10"/>
      <c r="X98" s="10"/>
      <c r="Y98" s="10"/>
      <c r="Z98" s="10"/>
      <c r="AA98" s="10"/>
      <c r="AB98" s="10"/>
      <c r="AC98" s="10"/>
      <c r="AD98" s="10"/>
      <c r="AE98" s="10"/>
    </row>
    <row r="99" spans="1:31" s="9" customFormat="1" ht="24.95" customHeight="1">
      <c r="A99" s="9"/>
      <c r="B99" s="181"/>
      <c r="C99" s="182"/>
      <c r="D99" s="183" t="s">
        <v>1217</v>
      </c>
      <c r="E99" s="184"/>
      <c r="F99" s="184"/>
      <c r="G99" s="184"/>
      <c r="H99" s="184"/>
      <c r="I99" s="185">
        <f>Q130</f>
        <v>0</v>
      </c>
      <c r="J99" s="185">
        <f>R130</f>
        <v>0</v>
      </c>
      <c r="K99" s="185">
        <f>K130</f>
        <v>0</v>
      </c>
      <c r="L99" s="182"/>
      <c r="M99" s="186"/>
      <c r="S99" s="9"/>
      <c r="T99" s="9"/>
      <c r="U99" s="9"/>
      <c r="V99" s="9"/>
      <c r="W99" s="9"/>
      <c r="X99" s="9"/>
      <c r="Y99" s="9"/>
      <c r="Z99" s="9"/>
      <c r="AA99" s="9"/>
      <c r="AB99" s="9"/>
      <c r="AC99" s="9"/>
      <c r="AD99" s="9"/>
      <c r="AE99" s="9"/>
    </row>
    <row r="100" spans="1:31" s="10" customFormat="1" ht="19.9" customHeight="1">
      <c r="A100" s="10"/>
      <c r="B100" s="187"/>
      <c r="C100" s="188"/>
      <c r="D100" s="189" t="s">
        <v>1218</v>
      </c>
      <c r="E100" s="190"/>
      <c r="F100" s="190"/>
      <c r="G100" s="190"/>
      <c r="H100" s="190"/>
      <c r="I100" s="191">
        <f>Q131</f>
        <v>0</v>
      </c>
      <c r="J100" s="191">
        <f>R131</f>
        <v>0</v>
      </c>
      <c r="K100" s="191">
        <f>K131</f>
        <v>0</v>
      </c>
      <c r="L100" s="188"/>
      <c r="M100" s="192"/>
      <c r="S100" s="10"/>
      <c r="T100" s="10"/>
      <c r="U100" s="10"/>
      <c r="V100" s="10"/>
      <c r="W100" s="10"/>
      <c r="X100" s="10"/>
      <c r="Y100" s="10"/>
      <c r="Z100" s="10"/>
      <c r="AA100" s="10"/>
      <c r="AB100" s="10"/>
      <c r="AC100" s="10"/>
      <c r="AD100" s="10"/>
      <c r="AE100" s="10"/>
    </row>
    <row r="101" spans="1:31" s="10" customFormat="1" ht="19.9" customHeight="1">
      <c r="A101" s="10"/>
      <c r="B101" s="187"/>
      <c r="C101" s="188"/>
      <c r="D101" s="189" t="s">
        <v>1219</v>
      </c>
      <c r="E101" s="190"/>
      <c r="F101" s="190"/>
      <c r="G101" s="190"/>
      <c r="H101" s="190"/>
      <c r="I101" s="191">
        <f>Q219</f>
        <v>0</v>
      </c>
      <c r="J101" s="191">
        <f>R219</f>
        <v>0</v>
      </c>
      <c r="K101" s="191">
        <f>K219</f>
        <v>0</v>
      </c>
      <c r="L101" s="188"/>
      <c r="M101" s="192"/>
      <c r="S101" s="10"/>
      <c r="T101" s="10"/>
      <c r="U101" s="10"/>
      <c r="V101" s="10"/>
      <c r="W101" s="10"/>
      <c r="X101" s="10"/>
      <c r="Y101" s="10"/>
      <c r="Z101" s="10"/>
      <c r="AA101" s="10"/>
      <c r="AB101" s="10"/>
      <c r="AC101" s="10"/>
      <c r="AD101" s="10"/>
      <c r="AE101" s="10"/>
    </row>
    <row r="102" spans="1:31" s="9" customFormat="1" ht="24.95" customHeight="1">
      <c r="A102" s="9"/>
      <c r="B102" s="181"/>
      <c r="C102" s="182"/>
      <c r="D102" s="183" t="s">
        <v>766</v>
      </c>
      <c r="E102" s="184"/>
      <c r="F102" s="184"/>
      <c r="G102" s="184"/>
      <c r="H102" s="184"/>
      <c r="I102" s="185">
        <f>Q265</f>
        <v>0</v>
      </c>
      <c r="J102" s="185">
        <f>R265</f>
        <v>0</v>
      </c>
      <c r="K102" s="185">
        <f>K265</f>
        <v>0</v>
      </c>
      <c r="L102" s="182"/>
      <c r="M102" s="186"/>
      <c r="S102" s="9"/>
      <c r="T102" s="9"/>
      <c r="U102" s="9"/>
      <c r="V102" s="9"/>
      <c r="W102" s="9"/>
      <c r="X102" s="9"/>
      <c r="Y102" s="9"/>
      <c r="Z102" s="9"/>
      <c r="AA102" s="9"/>
      <c r="AB102" s="9"/>
      <c r="AC102" s="9"/>
      <c r="AD102" s="9"/>
      <c r="AE102" s="9"/>
    </row>
    <row r="103" spans="1:31" s="2" customFormat="1" ht="21.8" customHeight="1">
      <c r="A103" s="39"/>
      <c r="B103" s="40"/>
      <c r="C103" s="41"/>
      <c r="D103" s="41"/>
      <c r="E103" s="41"/>
      <c r="F103" s="41"/>
      <c r="G103" s="41"/>
      <c r="H103" s="41"/>
      <c r="I103" s="41"/>
      <c r="J103" s="41"/>
      <c r="K103" s="41"/>
      <c r="L103" s="41"/>
      <c r="M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68"/>
      <c r="J104" s="68"/>
      <c r="K104" s="68"/>
      <c r="L104" s="68"/>
      <c r="M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70"/>
      <c r="J108" s="70"/>
      <c r="K108" s="70"/>
      <c r="L108" s="70"/>
      <c r="M108" s="64"/>
      <c r="S108" s="39"/>
      <c r="T108" s="39"/>
      <c r="U108" s="39"/>
      <c r="V108" s="39"/>
      <c r="W108" s="39"/>
      <c r="X108" s="39"/>
      <c r="Y108" s="39"/>
      <c r="Z108" s="39"/>
      <c r="AA108" s="39"/>
      <c r="AB108" s="39"/>
      <c r="AC108" s="39"/>
      <c r="AD108" s="39"/>
      <c r="AE108" s="39"/>
    </row>
    <row r="109" spans="1:31" s="2" customFormat="1" ht="24.95" customHeight="1">
      <c r="A109" s="39"/>
      <c r="B109" s="40"/>
      <c r="C109" s="24" t="s">
        <v>119</v>
      </c>
      <c r="D109" s="41"/>
      <c r="E109" s="41"/>
      <c r="F109" s="41"/>
      <c r="G109" s="41"/>
      <c r="H109" s="41"/>
      <c r="I109" s="41"/>
      <c r="J109" s="41"/>
      <c r="K109" s="41"/>
      <c r="L109" s="41"/>
      <c r="M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41"/>
      <c r="J110" s="41"/>
      <c r="K110" s="41"/>
      <c r="L110" s="41"/>
      <c r="M110" s="64"/>
      <c r="S110" s="39"/>
      <c r="T110" s="39"/>
      <c r="U110" s="39"/>
      <c r="V110" s="39"/>
      <c r="W110" s="39"/>
      <c r="X110" s="39"/>
      <c r="Y110" s="39"/>
      <c r="Z110" s="39"/>
      <c r="AA110" s="39"/>
      <c r="AB110" s="39"/>
      <c r="AC110" s="39"/>
      <c r="AD110" s="39"/>
      <c r="AE110" s="39"/>
    </row>
    <row r="111" spans="1:31" s="2" customFormat="1" ht="12" customHeight="1">
      <c r="A111" s="39"/>
      <c r="B111" s="40"/>
      <c r="C111" s="33" t="s">
        <v>17</v>
      </c>
      <c r="D111" s="41"/>
      <c r="E111" s="41"/>
      <c r="F111" s="41"/>
      <c r="G111" s="41"/>
      <c r="H111" s="41"/>
      <c r="I111" s="41"/>
      <c r="J111" s="41"/>
      <c r="K111" s="41"/>
      <c r="L111" s="41"/>
      <c r="M111" s="64"/>
      <c r="S111" s="39"/>
      <c r="T111" s="39"/>
      <c r="U111" s="39"/>
      <c r="V111" s="39"/>
      <c r="W111" s="39"/>
      <c r="X111" s="39"/>
      <c r="Y111" s="39"/>
      <c r="Z111" s="39"/>
      <c r="AA111" s="39"/>
      <c r="AB111" s="39"/>
      <c r="AC111" s="39"/>
      <c r="AD111" s="39"/>
      <c r="AE111" s="39"/>
    </row>
    <row r="112" spans="1:31" s="2" customFormat="1" ht="26.25" customHeight="1">
      <c r="A112" s="39"/>
      <c r="B112" s="40"/>
      <c r="C112" s="41"/>
      <c r="D112" s="41"/>
      <c r="E112" s="176" t="str">
        <f>E7</f>
        <v>Chodník v ulici Na Stráni, p.p.č., 476/1 k.ú.Tachov - aktualizace 2022</v>
      </c>
      <c r="F112" s="33"/>
      <c r="G112" s="33"/>
      <c r="H112" s="33"/>
      <c r="I112" s="41"/>
      <c r="J112" s="41"/>
      <c r="K112" s="41"/>
      <c r="L112" s="41"/>
      <c r="M112" s="64"/>
      <c r="S112" s="39"/>
      <c r="T112" s="39"/>
      <c r="U112" s="39"/>
      <c r="V112" s="39"/>
      <c r="W112" s="39"/>
      <c r="X112" s="39"/>
      <c r="Y112" s="39"/>
      <c r="Z112" s="39"/>
      <c r="AA112" s="39"/>
      <c r="AB112" s="39"/>
      <c r="AC112" s="39"/>
      <c r="AD112" s="39"/>
      <c r="AE112" s="39"/>
    </row>
    <row r="113" spans="1:31" s="2" customFormat="1" ht="12" customHeight="1">
      <c r="A113" s="39"/>
      <c r="B113" s="40"/>
      <c r="C113" s="33" t="s">
        <v>101</v>
      </c>
      <c r="D113" s="41"/>
      <c r="E113" s="41"/>
      <c r="F113" s="41"/>
      <c r="G113" s="41"/>
      <c r="H113" s="41"/>
      <c r="I113" s="41"/>
      <c r="J113" s="41"/>
      <c r="K113" s="41"/>
      <c r="L113" s="41"/>
      <c r="M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77" t="str">
        <f>E9</f>
        <v>SO 411 - Veřejné osvětlení</v>
      </c>
      <c r="F114" s="41"/>
      <c r="G114" s="41"/>
      <c r="H114" s="41"/>
      <c r="I114" s="41"/>
      <c r="J114" s="41"/>
      <c r="K114" s="41"/>
      <c r="L114" s="41"/>
      <c r="M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41"/>
      <c r="J115" s="41"/>
      <c r="K115" s="41"/>
      <c r="L115" s="41"/>
      <c r="M115" s="64"/>
      <c r="S115" s="39"/>
      <c r="T115" s="39"/>
      <c r="U115" s="39"/>
      <c r="V115" s="39"/>
      <c r="W115" s="39"/>
      <c r="X115" s="39"/>
      <c r="Y115" s="39"/>
      <c r="Z115" s="39"/>
      <c r="AA115" s="39"/>
      <c r="AB115" s="39"/>
      <c r="AC115" s="39"/>
      <c r="AD115" s="39"/>
      <c r="AE115" s="39"/>
    </row>
    <row r="116" spans="1:31" s="2" customFormat="1" ht="12" customHeight="1">
      <c r="A116" s="39"/>
      <c r="B116" s="40"/>
      <c r="C116" s="33" t="s">
        <v>21</v>
      </c>
      <c r="D116" s="41"/>
      <c r="E116" s="41"/>
      <c r="F116" s="28" t="str">
        <f>F12</f>
        <v>Tachov</v>
      </c>
      <c r="G116" s="41"/>
      <c r="H116" s="41"/>
      <c r="I116" s="33" t="s">
        <v>22</v>
      </c>
      <c r="J116" s="80" t="str">
        <f>IF(J12="","",J12)</f>
        <v>11. 1. 2022</v>
      </c>
      <c r="K116" s="41"/>
      <c r="L116" s="41"/>
      <c r="M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41"/>
      <c r="J117" s="41"/>
      <c r="K117" s="41"/>
      <c r="L117" s="41"/>
      <c r="M117" s="64"/>
      <c r="S117" s="39"/>
      <c r="T117" s="39"/>
      <c r="U117" s="39"/>
      <c r="V117" s="39"/>
      <c r="W117" s="39"/>
      <c r="X117" s="39"/>
      <c r="Y117" s="39"/>
      <c r="Z117" s="39"/>
      <c r="AA117" s="39"/>
      <c r="AB117" s="39"/>
      <c r="AC117" s="39"/>
      <c r="AD117" s="39"/>
      <c r="AE117" s="39"/>
    </row>
    <row r="118" spans="1:31" s="2" customFormat="1" ht="15.15" customHeight="1">
      <c r="A118" s="39"/>
      <c r="B118" s="40"/>
      <c r="C118" s="33" t="s">
        <v>24</v>
      </c>
      <c r="D118" s="41"/>
      <c r="E118" s="41"/>
      <c r="F118" s="28" t="str">
        <f>E15</f>
        <v>Město Tachov</v>
      </c>
      <c r="G118" s="41"/>
      <c r="H118" s="41"/>
      <c r="I118" s="33" t="s">
        <v>30</v>
      </c>
      <c r="J118" s="37" t="str">
        <f>E21</f>
        <v>Ing. Václav Lacyk</v>
      </c>
      <c r="K118" s="41"/>
      <c r="L118" s="41"/>
      <c r="M118" s="64"/>
      <c r="S118" s="39"/>
      <c r="T118" s="39"/>
      <c r="U118" s="39"/>
      <c r="V118" s="39"/>
      <c r="W118" s="39"/>
      <c r="X118" s="39"/>
      <c r="Y118" s="39"/>
      <c r="Z118" s="39"/>
      <c r="AA118" s="39"/>
      <c r="AB118" s="39"/>
      <c r="AC118" s="39"/>
      <c r="AD118" s="39"/>
      <c r="AE118" s="39"/>
    </row>
    <row r="119" spans="1:31" s="2" customFormat="1" ht="25.65" customHeight="1">
      <c r="A119" s="39"/>
      <c r="B119" s="40"/>
      <c r="C119" s="33" t="s">
        <v>28</v>
      </c>
      <c r="D119" s="41"/>
      <c r="E119" s="41"/>
      <c r="F119" s="28" t="str">
        <f>IF(E18="","",E18)</f>
        <v>Vyplň údaj</v>
      </c>
      <c r="G119" s="41"/>
      <c r="H119" s="41"/>
      <c r="I119" s="33" t="s">
        <v>32</v>
      </c>
      <c r="J119" s="37" t="str">
        <f>E24</f>
        <v>D PROJEKT PLZEŇ Nedvěd s.r.o.</v>
      </c>
      <c r="K119" s="41"/>
      <c r="L119" s="41"/>
      <c r="M119" s="64"/>
      <c r="S119" s="39"/>
      <c r="T119" s="39"/>
      <c r="U119" s="39"/>
      <c r="V119" s="39"/>
      <c r="W119" s="39"/>
      <c r="X119" s="39"/>
      <c r="Y119" s="39"/>
      <c r="Z119" s="39"/>
      <c r="AA119" s="39"/>
      <c r="AB119" s="39"/>
      <c r="AC119" s="39"/>
      <c r="AD119" s="39"/>
      <c r="AE119" s="39"/>
    </row>
    <row r="120" spans="1:31" s="2" customFormat="1" ht="10.3" customHeight="1">
      <c r="A120" s="39"/>
      <c r="B120" s="40"/>
      <c r="C120" s="41"/>
      <c r="D120" s="41"/>
      <c r="E120" s="41"/>
      <c r="F120" s="41"/>
      <c r="G120" s="41"/>
      <c r="H120" s="41"/>
      <c r="I120" s="41"/>
      <c r="J120" s="41"/>
      <c r="K120" s="41"/>
      <c r="L120" s="41"/>
      <c r="M120" s="64"/>
      <c r="S120" s="39"/>
      <c r="T120" s="39"/>
      <c r="U120" s="39"/>
      <c r="V120" s="39"/>
      <c r="W120" s="39"/>
      <c r="X120" s="39"/>
      <c r="Y120" s="39"/>
      <c r="Z120" s="39"/>
      <c r="AA120" s="39"/>
      <c r="AB120" s="39"/>
      <c r="AC120" s="39"/>
      <c r="AD120" s="39"/>
      <c r="AE120" s="39"/>
    </row>
    <row r="121" spans="1:31" s="11" customFormat="1" ht="29.25" customHeight="1">
      <c r="A121" s="193"/>
      <c r="B121" s="194"/>
      <c r="C121" s="195" t="s">
        <v>120</v>
      </c>
      <c r="D121" s="196" t="s">
        <v>60</v>
      </c>
      <c r="E121" s="196" t="s">
        <v>56</v>
      </c>
      <c r="F121" s="196" t="s">
        <v>57</v>
      </c>
      <c r="G121" s="196" t="s">
        <v>121</v>
      </c>
      <c r="H121" s="196" t="s">
        <v>122</v>
      </c>
      <c r="I121" s="196" t="s">
        <v>123</v>
      </c>
      <c r="J121" s="196" t="s">
        <v>124</v>
      </c>
      <c r="K121" s="196" t="s">
        <v>109</v>
      </c>
      <c r="L121" s="197" t="s">
        <v>125</v>
      </c>
      <c r="M121" s="198"/>
      <c r="N121" s="101" t="s">
        <v>1</v>
      </c>
      <c r="O121" s="102" t="s">
        <v>39</v>
      </c>
      <c r="P121" s="102" t="s">
        <v>126</v>
      </c>
      <c r="Q121" s="102" t="s">
        <v>127</v>
      </c>
      <c r="R121" s="102" t="s">
        <v>128</v>
      </c>
      <c r="S121" s="102" t="s">
        <v>129</v>
      </c>
      <c r="T121" s="102" t="s">
        <v>130</v>
      </c>
      <c r="U121" s="102" t="s">
        <v>131</v>
      </c>
      <c r="V121" s="102" t="s">
        <v>132</v>
      </c>
      <c r="W121" s="102" t="s">
        <v>133</v>
      </c>
      <c r="X121" s="103" t="s">
        <v>134</v>
      </c>
      <c r="Y121" s="193"/>
      <c r="Z121" s="193"/>
      <c r="AA121" s="193"/>
      <c r="AB121" s="193"/>
      <c r="AC121" s="193"/>
      <c r="AD121" s="193"/>
      <c r="AE121" s="193"/>
    </row>
    <row r="122" spans="1:63" s="2" customFormat="1" ht="22.8" customHeight="1">
      <c r="A122" s="39"/>
      <c r="B122" s="40"/>
      <c r="C122" s="108" t="s">
        <v>135</v>
      </c>
      <c r="D122" s="41"/>
      <c r="E122" s="41"/>
      <c r="F122" s="41"/>
      <c r="G122" s="41"/>
      <c r="H122" s="41"/>
      <c r="I122" s="41"/>
      <c r="J122" s="41"/>
      <c r="K122" s="199">
        <f>BK122</f>
        <v>0</v>
      </c>
      <c r="L122" s="41"/>
      <c r="M122" s="45"/>
      <c r="N122" s="104"/>
      <c r="O122" s="200"/>
      <c r="P122" s="105"/>
      <c r="Q122" s="201">
        <f>Q123+Q130+Q265</f>
        <v>0</v>
      </c>
      <c r="R122" s="201">
        <f>R123+R130+R265</f>
        <v>0</v>
      </c>
      <c r="S122" s="105"/>
      <c r="T122" s="202">
        <f>T123+T130+T265</f>
        <v>0</v>
      </c>
      <c r="U122" s="105"/>
      <c r="V122" s="202">
        <f>V123+V130+V265</f>
        <v>14.037546339999999</v>
      </c>
      <c r="W122" s="105"/>
      <c r="X122" s="203">
        <f>X123+X130+X265</f>
        <v>0</v>
      </c>
      <c r="Y122" s="39"/>
      <c r="Z122" s="39"/>
      <c r="AA122" s="39"/>
      <c r="AB122" s="39"/>
      <c r="AC122" s="39"/>
      <c r="AD122" s="39"/>
      <c r="AE122" s="39"/>
      <c r="AT122" s="18" t="s">
        <v>76</v>
      </c>
      <c r="AU122" s="18" t="s">
        <v>111</v>
      </c>
      <c r="BK122" s="204">
        <f>BK123+BK130+BK265</f>
        <v>0</v>
      </c>
    </row>
    <row r="123" spans="1:63" s="12" customFormat="1" ht="25.9" customHeight="1">
      <c r="A123" s="12"/>
      <c r="B123" s="205"/>
      <c r="C123" s="206"/>
      <c r="D123" s="207" t="s">
        <v>76</v>
      </c>
      <c r="E123" s="208" t="s">
        <v>136</v>
      </c>
      <c r="F123" s="208" t="s">
        <v>137</v>
      </c>
      <c r="G123" s="206"/>
      <c r="H123" s="206"/>
      <c r="I123" s="209"/>
      <c r="J123" s="209"/>
      <c r="K123" s="210">
        <f>BK123</f>
        <v>0</v>
      </c>
      <c r="L123" s="206"/>
      <c r="M123" s="211"/>
      <c r="N123" s="212"/>
      <c r="O123" s="213"/>
      <c r="P123" s="213"/>
      <c r="Q123" s="214">
        <f>Q124</f>
        <v>0</v>
      </c>
      <c r="R123" s="214">
        <f>R124</f>
        <v>0</v>
      </c>
      <c r="S123" s="213"/>
      <c r="T123" s="215">
        <f>T124</f>
        <v>0</v>
      </c>
      <c r="U123" s="213"/>
      <c r="V123" s="215">
        <f>V124</f>
        <v>0</v>
      </c>
      <c r="W123" s="213"/>
      <c r="X123" s="216">
        <f>X124</f>
        <v>0</v>
      </c>
      <c r="Y123" s="12"/>
      <c r="Z123" s="12"/>
      <c r="AA123" s="12"/>
      <c r="AB123" s="12"/>
      <c r="AC123" s="12"/>
      <c r="AD123" s="12"/>
      <c r="AE123" s="12"/>
      <c r="AR123" s="217" t="s">
        <v>85</v>
      </c>
      <c r="AT123" s="218" t="s">
        <v>76</v>
      </c>
      <c r="AU123" s="218" t="s">
        <v>77</v>
      </c>
      <c r="AY123" s="217" t="s">
        <v>138</v>
      </c>
      <c r="BK123" s="219">
        <f>BK124</f>
        <v>0</v>
      </c>
    </row>
    <row r="124" spans="1:63" s="12" customFormat="1" ht="22.8" customHeight="1">
      <c r="A124" s="12"/>
      <c r="B124" s="205"/>
      <c r="C124" s="206"/>
      <c r="D124" s="207" t="s">
        <v>76</v>
      </c>
      <c r="E124" s="220" t="s">
        <v>85</v>
      </c>
      <c r="F124" s="220" t="s">
        <v>139</v>
      </c>
      <c r="G124" s="206"/>
      <c r="H124" s="206"/>
      <c r="I124" s="209"/>
      <c r="J124" s="209"/>
      <c r="K124" s="221">
        <f>BK124</f>
        <v>0</v>
      </c>
      <c r="L124" s="206"/>
      <c r="M124" s="211"/>
      <c r="N124" s="212"/>
      <c r="O124" s="213"/>
      <c r="P124" s="213"/>
      <c r="Q124" s="214">
        <f>SUM(Q125:Q129)</f>
        <v>0</v>
      </c>
      <c r="R124" s="214">
        <f>SUM(R125:R129)</f>
        <v>0</v>
      </c>
      <c r="S124" s="213"/>
      <c r="T124" s="215">
        <f>SUM(T125:T129)</f>
        <v>0</v>
      </c>
      <c r="U124" s="213"/>
      <c r="V124" s="215">
        <f>SUM(V125:V129)</f>
        <v>0</v>
      </c>
      <c r="W124" s="213"/>
      <c r="X124" s="216">
        <f>SUM(X125:X129)</f>
        <v>0</v>
      </c>
      <c r="Y124" s="12"/>
      <c r="Z124" s="12"/>
      <c r="AA124" s="12"/>
      <c r="AB124" s="12"/>
      <c r="AC124" s="12"/>
      <c r="AD124" s="12"/>
      <c r="AE124" s="12"/>
      <c r="AR124" s="217" t="s">
        <v>85</v>
      </c>
      <c r="AT124" s="218" t="s">
        <v>76</v>
      </c>
      <c r="AU124" s="218" t="s">
        <v>85</v>
      </c>
      <c r="AY124" s="217" t="s">
        <v>138</v>
      </c>
      <c r="BK124" s="219">
        <f>SUM(BK125:BK129)</f>
        <v>0</v>
      </c>
    </row>
    <row r="125" spans="1:65" s="2" customFormat="1" ht="24.15" customHeight="1">
      <c r="A125" s="39"/>
      <c r="B125" s="40"/>
      <c r="C125" s="222" t="s">
        <v>85</v>
      </c>
      <c r="D125" s="222" t="s">
        <v>140</v>
      </c>
      <c r="E125" s="223" t="s">
        <v>274</v>
      </c>
      <c r="F125" s="224" t="s">
        <v>275</v>
      </c>
      <c r="G125" s="225" t="s">
        <v>276</v>
      </c>
      <c r="H125" s="226">
        <v>1.64</v>
      </c>
      <c r="I125" s="227"/>
      <c r="J125" s="227"/>
      <c r="K125" s="228">
        <f>ROUND(P125*H125,2)</f>
        <v>0</v>
      </c>
      <c r="L125" s="224" t="s">
        <v>144</v>
      </c>
      <c r="M125" s="45"/>
      <c r="N125" s="229" t="s">
        <v>1</v>
      </c>
      <c r="O125" s="230" t="s">
        <v>40</v>
      </c>
      <c r="P125" s="231">
        <f>I125+J125</f>
        <v>0</v>
      </c>
      <c r="Q125" s="231">
        <f>ROUND(I125*H125,2)</f>
        <v>0</v>
      </c>
      <c r="R125" s="231">
        <f>ROUND(J125*H125,2)</f>
        <v>0</v>
      </c>
      <c r="S125" s="92"/>
      <c r="T125" s="232">
        <f>S125*H125</f>
        <v>0</v>
      </c>
      <c r="U125" s="232">
        <v>0</v>
      </c>
      <c r="V125" s="232">
        <f>U125*H125</f>
        <v>0</v>
      </c>
      <c r="W125" s="232">
        <v>0</v>
      </c>
      <c r="X125" s="233">
        <f>W125*H125</f>
        <v>0</v>
      </c>
      <c r="Y125" s="39"/>
      <c r="Z125" s="39"/>
      <c r="AA125" s="39"/>
      <c r="AB125" s="39"/>
      <c r="AC125" s="39"/>
      <c r="AD125" s="39"/>
      <c r="AE125" s="39"/>
      <c r="AR125" s="234" t="s">
        <v>522</v>
      </c>
      <c r="AT125" s="234" t="s">
        <v>140</v>
      </c>
      <c r="AU125" s="234" t="s">
        <v>87</v>
      </c>
      <c r="AY125" s="18" t="s">
        <v>138</v>
      </c>
      <c r="BE125" s="235">
        <f>IF(O125="základní",K125,0)</f>
        <v>0</v>
      </c>
      <c r="BF125" s="235">
        <f>IF(O125="snížená",K125,0)</f>
        <v>0</v>
      </c>
      <c r="BG125" s="235">
        <f>IF(O125="zákl. přenesená",K125,0)</f>
        <v>0</v>
      </c>
      <c r="BH125" s="235">
        <f>IF(O125="sníž. přenesená",K125,0)</f>
        <v>0</v>
      </c>
      <c r="BI125" s="235">
        <f>IF(O125="nulová",K125,0)</f>
        <v>0</v>
      </c>
      <c r="BJ125" s="18" t="s">
        <v>85</v>
      </c>
      <c r="BK125" s="235">
        <f>ROUND(P125*H125,2)</f>
        <v>0</v>
      </c>
      <c r="BL125" s="18" t="s">
        <v>522</v>
      </c>
      <c r="BM125" s="234" t="s">
        <v>1220</v>
      </c>
    </row>
    <row r="126" spans="1:47" s="2" customFormat="1" ht="12">
      <c r="A126" s="39"/>
      <c r="B126" s="40"/>
      <c r="C126" s="41"/>
      <c r="D126" s="236" t="s">
        <v>147</v>
      </c>
      <c r="E126" s="41"/>
      <c r="F126" s="237" t="s">
        <v>278</v>
      </c>
      <c r="G126" s="41"/>
      <c r="H126" s="41"/>
      <c r="I126" s="238"/>
      <c r="J126" s="238"/>
      <c r="K126" s="41"/>
      <c r="L126" s="41"/>
      <c r="M126" s="45"/>
      <c r="N126" s="239"/>
      <c r="O126" s="240"/>
      <c r="P126" s="92"/>
      <c r="Q126" s="92"/>
      <c r="R126" s="92"/>
      <c r="S126" s="92"/>
      <c r="T126" s="92"/>
      <c r="U126" s="92"/>
      <c r="V126" s="92"/>
      <c r="W126" s="92"/>
      <c r="X126" s="93"/>
      <c r="Y126" s="39"/>
      <c r="Z126" s="39"/>
      <c r="AA126" s="39"/>
      <c r="AB126" s="39"/>
      <c r="AC126" s="39"/>
      <c r="AD126" s="39"/>
      <c r="AE126" s="39"/>
      <c r="AT126" s="18" t="s">
        <v>147</v>
      </c>
      <c r="AU126" s="18" t="s">
        <v>87</v>
      </c>
    </row>
    <row r="127" spans="1:47" s="2" customFormat="1" ht="12">
      <c r="A127" s="39"/>
      <c r="B127" s="40"/>
      <c r="C127" s="41"/>
      <c r="D127" s="241" t="s">
        <v>149</v>
      </c>
      <c r="E127" s="41"/>
      <c r="F127" s="242" t="s">
        <v>279</v>
      </c>
      <c r="G127" s="41"/>
      <c r="H127" s="41"/>
      <c r="I127" s="238"/>
      <c r="J127" s="238"/>
      <c r="K127" s="41"/>
      <c r="L127" s="41"/>
      <c r="M127" s="45"/>
      <c r="N127" s="239"/>
      <c r="O127" s="240"/>
      <c r="P127" s="92"/>
      <c r="Q127" s="92"/>
      <c r="R127" s="92"/>
      <c r="S127" s="92"/>
      <c r="T127" s="92"/>
      <c r="U127" s="92"/>
      <c r="V127" s="92"/>
      <c r="W127" s="92"/>
      <c r="X127" s="93"/>
      <c r="Y127" s="39"/>
      <c r="Z127" s="39"/>
      <c r="AA127" s="39"/>
      <c r="AB127" s="39"/>
      <c r="AC127" s="39"/>
      <c r="AD127" s="39"/>
      <c r="AE127" s="39"/>
      <c r="AT127" s="18" t="s">
        <v>149</v>
      </c>
      <c r="AU127" s="18" t="s">
        <v>87</v>
      </c>
    </row>
    <row r="128" spans="1:47" s="2" customFormat="1" ht="12">
      <c r="A128" s="39"/>
      <c r="B128" s="40"/>
      <c r="C128" s="41"/>
      <c r="D128" s="236" t="s">
        <v>153</v>
      </c>
      <c r="E128" s="41"/>
      <c r="F128" s="243" t="s">
        <v>1221</v>
      </c>
      <c r="G128" s="41"/>
      <c r="H128" s="41"/>
      <c r="I128" s="238"/>
      <c r="J128" s="238"/>
      <c r="K128" s="41"/>
      <c r="L128" s="41"/>
      <c r="M128" s="45"/>
      <c r="N128" s="239"/>
      <c r="O128" s="240"/>
      <c r="P128" s="92"/>
      <c r="Q128" s="92"/>
      <c r="R128" s="92"/>
      <c r="S128" s="92"/>
      <c r="T128" s="92"/>
      <c r="U128" s="92"/>
      <c r="V128" s="92"/>
      <c r="W128" s="92"/>
      <c r="X128" s="93"/>
      <c r="Y128" s="39"/>
      <c r="Z128" s="39"/>
      <c r="AA128" s="39"/>
      <c r="AB128" s="39"/>
      <c r="AC128" s="39"/>
      <c r="AD128" s="39"/>
      <c r="AE128" s="39"/>
      <c r="AT128" s="18" t="s">
        <v>153</v>
      </c>
      <c r="AU128" s="18" t="s">
        <v>87</v>
      </c>
    </row>
    <row r="129" spans="1:51" s="13" customFormat="1" ht="12">
      <c r="A129" s="13"/>
      <c r="B129" s="244"/>
      <c r="C129" s="245"/>
      <c r="D129" s="236" t="s">
        <v>256</v>
      </c>
      <c r="E129" s="246" t="s">
        <v>1</v>
      </c>
      <c r="F129" s="247" t="s">
        <v>1222</v>
      </c>
      <c r="G129" s="245"/>
      <c r="H129" s="248">
        <v>1.64</v>
      </c>
      <c r="I129" s="249"/>
      <c r="J129" s="249"/>
      <c r="K129" s="245"/>
      <c r="L129" s="245"/>
      <c r="M129" s="250"/>
      <c r="N129" s="251"/>
      <c r="O129" s="252"/>
      <c r="P129" s="252"/>
      <c r="Q129" s="252"/>
      <c r="R129" s="252"/>
      <c r="S129" s="252"/>
      <c r="T129" s="252"/>
      <c r="U129" s="252"/>
      <c r="V129" s="252"/>
      <c r="W129" s="252"/>
      <c r="X129" s="253"/>
      <c r="Y129" s="13"/>
      <c r="Z129" s="13"/>
      <c r="AA129" s="13"/>
      <c r="AB129" s="13"/>
      <c r="AC129" s="13"/>
      <c r="AD129" s="13"/>
      <c r="AE129" s="13"/>
      <c r="AT129" s="254" t="s">
        <v>256</v>
      </c>
      <c r="AU129" s="254" t="s">
        <v>87</v>
      </c>
      <c r="AV129" s="13" t="s">
        <v>87</v>
      </c>
      <c r="AW129" s="13" t="s">
        <v>5</v>
      </c>
      <c r="AX129" s="13" t="s">
        <v>85</v>
      </c>
      <c r="AY129" s="254" t="s">
        <v>138</v>
      </c>
    </row>
    <row r="130" spans="1:63" s="12" customFormat="1" ht="25.9" customHeight="1">
      <c r="A130" s="12"/>
      <c r="B130" s="205"/>
      <c r="C130" s="206"/>
      <c r="D130" s="207" t="s">
        <v>76</v>
      </c>
      <c r="E130" s="208" t="s">
        <v>337</v>
      </c>
      <c r="F130" s="208" t="s">
        <v>1223</v>
      </c>
      <c r="G130" s="206"/>
      <c r="H130" s="206"/>
      <c r="I130" s="209"/>
      <c r="J130" s="209"/>
      <c r="K130" s="210">
        <f>BK130</f>
        <v>0</v>
      </c>
      <c r="L130" s="206"/>
      <c r="M130" s="211"/>
      <c r="N130" s="212"/>
      <c r="O130" s="213"/>
      <c r="P130" s="213"/>
      <c r="Q130" s="214">
        <f>Q131+Q219</f>
        <v>0</v>
      </c>
      <c r="R130" s="214">
        <f>R131+R219</f>
        <v>0</v>
      </c>
      <c r="S130" s="213"/>
      <c r="T130" s="215">
        <f>T131+T219</f>
        <v>0</v>
      </c>
      <c r="U130" s="213"/>
      <c r="V130" s="215">
        <f>V131+V219</f>
        <v>14.037546339999999</v>
      </c>
      <c r="W130" s="213"/>
      <c r="X130" s="216">
        <f>X131+X219</f>
        <v>0</v>
      </c>
      <c r="Y130" s="12"/>
      <c r="Z130" s="12"/>
      <c r="AA130" s="12"/>
      <c r="AB130" s="12"/>
      <c r="AC130" s="12"/>
      <c r="AD130" s="12"/>
      <c r="AE130" s="12"/>
      <c r="AR130" s="217" t="s">
        <v>162</v>
      </c>
      <c r="AT130" s="218" t="s">
        <v>76</v>
      </c>
      <c r="AU130" s="218" t="s">
        <v>77</v>
      </c>
      <c r="AY130" s="217" t="s">
        <v>138</v>
      </c>
      <c r="BK130" s="219">
        <f>BK131+BK219</f>
        <v>0</v>
      </c>
    </row>
    <row r="131" spans="1:63" s="12" customFormat="1" ht="22.8" customHeight="1">
      <c r="A131" s="12"/>
      <c r="B131" s="205"/>
      <c r="C131" s="206"/>
      <c r="D131" s="207" t="s">
        <v>76</v>
      </c>
      <c r="E131" s="220" t="s">
        <v>1224</v>
      </c>
      <c r="F131" s="220" t="s">
        <v>1225</v>
      </c>
      <c r="G131" s="206"/>
      <c r="H131" s="206"/>
      <c r="I131" s="209"/>
      <c r="J131" s="209"/>
      <c r="K131" s="221">
        <f>BK131</f>
        <v>0</v>
      </c>
      <c r="L131" s="206"/>
      <c r="M131" s="211"/>
      <c r="N131" s="212"/>
      <c r="O131" s="213"/>
      <c r="P131" s="213"/>
      <c r="Q131" s="214">
        <f>SUM(Q132:Q218)</f>
        <v>0</v>
      </c>
      <c r="R131" s="214">
        <f>SUM(R132:R218)</f>
        <v>0</v>
      </c>
      <c r="S131" s="213"/>
      <c r="T131" s="215">
        <f>SUM(T132:T218)</f>
        <v>0</v>
      </c>
      <c r="U131" s="213"/>
      <c r="V131" s="215">
        <f>SUM(V132:V218)</f>
        <v>0.09206999999999999</v>
      </c>
      <c r="W131" s="213"/>
      <c r="X131" s="216">
        <f>SUM(X132:X218)</f>
        <v>0</v>
      </c>
      <c r="Y131" s="12"/>
      <c r="Z131" s="12"/>
      <c r="AA131" s="12"/>
      <c r="AB131" s="12"/>
      <c r="AC131" s="12"/>
      <c r="AD131" s="12"/>
      <c r="AE131" s="12"/>
      <c r="AR131" s="217" t="s">
        <v>162</v>
      </c>
      <c r="AT131" s="218" t="s">
        <v>76</v>
      </c>
      <c r="AU131" s="218" t="s">
        <v>85</v>
      </c>
      <c r="AY131" s="217" t="s">
        <v>138</v>
      </c>
      <c r="BK131" s="219">
        <f>SUM(BK132:BK218)</f>
        <v>0</v>
      </c>
    </row>
    <row r="132" spans="1:65" s="2" customFormat="1" ht="33" customHeight="1">
      <c r="A132" s="39"/>
      <c r="B132" s="40"/>
      <c r="C132" s="222" t="s">
        <v>87</v>
      </c>
      <c r="D132" s="222" t="s">
        <v>140</v>
      </c>
      <c r="E132" s="223" t="s">
        <v>1226</v>
      </c>
      <c r="F132" s="224" t="s">
        <v>1227</v>
      </c>
      <c r="G132" s="225" t="s">
        <v>368</v>
      </c>
      <c r="H132" s="226">
        <v>4</v>
      </c>
      <c r="I132" s="227"/>
      <c r="J132" s="227"/>
      <c r="K132" s="228">
        <f>ROUND(P132*H132,2)</f>
        <v>0</v>
      </c>
      <c r="L132" s="224" t="s">
        <v>144</v>
      </c>
      <c r="M132" s="45"/>
      <c r="N132" s="229" t="s">
        <v>1</v>
      </c>
      <c r="O132" s="230" t="s">
        <v>40</v>
      </c>
      <c r="P132" s="231">
        <f>I132+J132</f>
        <v>0</v>
      </c>
      <c r="Q132" s="231">
        <f>ROUND(I132*H132,2)</f>
        <v>0</v>
      </c>
      <c r="R132" s="231">
        <f>ROUND(J132*H132,2)</f>
        <v>0</v>
      </c>
      <c r="S132" s="92"/>
      <c r="T132" s="232">
        <f>S132*H132</f>
        <v>0</v>
      </c>
      <c r="U132" s="232">
        <v>0</v>
      </c>
      <c r="V132" s="232">
        <f>U132*H132</f>
        <v>0</v>
      </c>
      <c r="W132" s="232">
        <v>0</v>
      </c>
      <c r="X132" s="233">
        <f>W132*H132</f>
        <v>0</v>
      </c>
      <c r="Y132" s="39"/>
      <c r="Z132" s="39"/>
      <c r="AA132" s="39"/>
      <c r="AB132" s="39"/>
      <c r="AC132" s="39"/>
      <c r="AD132" s="39"/>
      <c r="AE132" s="39"/>
      <c r="AR132" s="234" t="s">
        <v>522</v>
      </c>
      <c r="AT132" s="234" t="s">
        <v>140</v>
      </c>
      <c r="AU132" s="234" t="s">
        <v>87</v>
      </c>
      <c r="AY132" s="18" t="s">
        <v>138</v>
      </c>
      <c r="BE132" s="235">
        <f>IF(O132="základní",K132,0)</f>
        <v>0</v>
      </c>
      <c r="BF132" s="235">
        <f>IF(O132="snížená",K132,0)</f>
        <v>0</v>
      </c>
      <c r="BG132" s="235">
        <f>IF(O132="zákl. přenesená",K132,0)</f>
        <v>0</v>
      </c>
      <c r="BH132" s="235">
        <f>IF(O132="sníž. přenesená",K132,0)</f>
        <v>0</v>
      </c>
      <c r="BI132" s="235">
        <f>IF(O132="nulová",K132,0)</f>
        <v>0</v>
      </c>
      <c r="BJ132" s="18" t="s">
        <v>85</v>
      </c>
      <c r="BK132" s="235">
        <f>ROUND(P132*H132,2)</f>
        <v>0</v>
      </c>
      <c r="BL132" s="18" t="s">
        <v>522</v>
      </c>
      <c r="BM132" s="234" t="s">
        <v>1228</v>
      </c>
    </row>
    <row r="133" spans="1:47" s="2" customFormat="1" ht="12">
      <c r="A133" s="39"/>
      <c r="B133" s="40"/>
      <c r="C133" s="41"/>
      <c r="D133" s="236" t="s">
        <v>147</v>
      </c>
      <c r="E133" s="41"/>
      <c r="F133" s="237" t="s">
        <v>1229</v>
      </c>
      <c r="G133" s="41"/>
      <c r="H133" s="41"/>
      <c r="I133" s="238"/>
      <c r="J133" s="238"/>
      <c r="K133" s="41"/>
      <c r="L133" s="41"/>
      <c r="M133" s="45"/>
      <c r="N133" s="239"/>
      <c r="O133" s="240"/>
      <c r="P133" s="92"/>
      <c r="Q133" s="92"/>
      <c r="R133" s="92"/>
      <c r="S133" s="92"/>
      <c r="T133" s="92"/>
      <c r="U133" s="92"/>
      <c r="V133" s="92"/>
      <c r="W133" s="92"/>
      <c r="X133" s="93"/>
      <c r="Y133" s="39"/>
      <c r="Z133" s="39"/>
      <c r="AA133" s="39"/>
      <c r="AB133" s="39"/>
      <c r="AC133" s="39"/>
      <c r="AD133" s="39"/>
      <c r="AE133" s="39"/>
      <c r="AT133" s="18" t="s">
        <v>147</v>
      </c>
      <c r="AU133" s="18" t="s">
        <v>87</v>
      </c>
    </row>
    <row r="134" spans="1:47" s="2" customFormat="1" ht="12">
      <c r="A134" s="39"/>
      <c r="B134" s="40"/>
      <c r="C134" s="41"/>
      <c r="D134" s="241" t="s">
        <v>149</v>
      </c>
      <c r="E134" s="41"/>
      <c r="F134" s="242" t="s">
        <v>1230</v>
      </c>
      <c r="G134" s="41"/>
      <c r="H134" s="41"/>
      <c r="I134" s="238"/>
      <c r="J134" s="238"/>
      <c r="K134" s="41"/>
      <c r="L134" s="41"/>
      <c r="M134" s="45"/>
      <c r="N134" s="239"/>
      <c r="O134" s="240"/>
      <c r="P134" s="92"/>
      <c r="Q134" s="92"/>
      <c r="R134" s="92"/>
      <c r="S134" s="92"/>
      <c r="T134" s="92"/>
      <c r="U134" s="92"/>
      <c r="V134" s="92"/>
      <c r="W134" s="92"/>
      <c r="X134" s="93"/>
      <c r="Y134" s="39"/>
      <c r="Z134" s="39"/>
      <c r="AA134" s="39"/>
      <c r="AB134" s="39"/>
      <c r="AC134" s="39"/>
      <c r="AD134" s="39"/>
      <c r="AE134" s="39"/>
      <c r="AT134" s="18" t="s">
        <v>149</v>
      </c>
      <c r="AU134" s="18" t="s">
        <v>87</v>
      </c>
    </row>
    <row r="135" spans="1:65" s="2" customFormat="1" ht="33" customHeight="1">
      <c r="A135" s="39"/>
      <c r="B135" s="40"/>
      <c r="C135" s="222" t="s">
        <v>162</v>
      </c>
      <c r="D135" s="222" t="s">
        <v>140</v>
      </c>
      <c r="E135" s="223" t="s">
        <v>1231</v>
      </c>
      <c r="F135" s="224" t="s">
        <v>1232</v>
      </c>
      <c r="G135" s="225" t="s">
        <v>368</v>
      </c>
      <c r="H135" s="226">
        <v>3</v>
      </c>
      <c r="I135" s="227"/>
      <c r="J135" s="227"/>
      <c r="K135" s="228">
        <f>ROUND(P135*H135,2)</f>
        <v>0</v>
      </c>
      <c r="L135" s="224" t="s">
        <v>144</v>
      </c>
      <c r="M135" s="45"/>
      <c r="N135" s="229" t="s">
        <v>1</v>
      </c>
      <c r="O135" s="230" t="s">
        <v>40</v>
      </c>
      <c r="P135" s="231">
        <f>I135+J135</f>
        <v>0</v>
      </c>
      <c r="Q135" s="231">
        <f>ROUND(I135*H135,2)</f>
        <v>0</v>
      </c>
      <c r="R135" s="231">
        <f>ROUND(J135*H135,2)</f>
        <v>0</v>
      </c>
      <c r="S135" s="92"/>
      <c r="T135" s="232">
        <f>S135*H135</f>
        <v>0</v>
      </c>
      <c r="U135" s="232">
        <v>0</v>
      </c>
      <c r="V135" s="232">
        <f>U135*H135</f>
        <v>0</v>
      </c>
      <c r="W135" s="232">
        <v>0</v>
      </c>
      <c r="X135" s="233">
        <f>W135*H135</f>
        <v>0</v>
      </c>
      <c r="Y135" s="39"/>
      <c r="Z135" s="39"/>
      <c r="AA135" s="39"/>
      <c r="AB135" s="39"/>
      <c r="AC135" s="39"/>
      <c r="AD135" s="39"/>
      <c r="AE135" s="39"/>
      <c r="AR135" s="234" t="s">
        <v>522</v>
      </c>
      <c r="AT135" s="234" t="s">
        <v>140</v>
      </c>
      <c r="AU135" s="234" t="s">
        <v>87</v>
      </c>
      <c r="AY135" s="18" t="s">
        <v>138</v>
      </c>
      <c r="BE135" s="235">
        <f>IF(O135="základní",K135,0)</f>
        <v>0</v>
      </c>
      <c r="BF135" s="235">
        <f>IF(O135="snížená",K135,0)</f>
        <v>0</v>
      </c>
      <c r="BG135" s="235">
        <f>IF(O135="zákl. přenesená",K135,0)</f>
        <v>0</v>
      </c>
      <c r="BH135" s="235">
        <f>IF(O135="sníž. přenesená",K135,0)</f>
        <v>0</v>
      </c>
      <c r="BI135" s="235">
        <f>IF(O135="nulová",K135,0)</f>
        <v>0</v>
      </c>
      <c r="BJ135" s="18" t="s">
        <v>85</v>
      </c>
      <c r="BK135" s="235">
        <f>ROUND(P135*H135,2)</f>
        <v>0</v>
      </c>
      <c r="BL135" s="18" t="s">
        <v>522</v>
      </c>
      <c r="BM135" s="234" t="s">
        <v>1233</v>
      </c>
    </row>
    <row r="136" spans="1:47" s="2" customFormat="1" ht="12">
      <c r="A136" s="39"/>
      <c r="B136" s="40"/>
      <c r="C136" s="41"/>
      <c r="D136" s="236" t="s">
        <v>147</v>
      </c>
      <c r="E136" s="41"/>
      <c r="F136" s="237" t="s">
        <v>1234</v>
      </c>
      <c r="G136" s="41"/>
      <c r="H136" s="41"/>
      <c r="I136" s="238"/>
      <c r="J136" s="238"/>
      <c r="K136" s="41"/>
      <c r="L136" s="41"/>
      <c r="M136" s="45"/>
      <c r="N136" s="239"/>
      <c r="O136" s="240"/>
      <c r="P136" s="92"/>
      <c r="Q136" s="92"/>
      <c r="R136" s="92"/>
      <c r="S136" s="92"/>
      <c r="T136" s="92"/>
      <c r="U136" s="92"/>
      <c r="V136" s="92"/>
      <c r="W136" s="92"/>
      <c r="X136" s="93"/>
      <c r="Y136" s="39"/>
      <c r="Z136" s="39"/>
      <c r="AA136" s="39"/>
      <c r="AB136" s="39"/>
      <c r="AC136" s="39"/>
      <c r="AD136" s="39"/>
      <c r="AE136" s="39"/>
      <c r="AT136" s="18" t="s">
        <v>147</v>
      </c>
      <c r="AU136" s="18" t="s">
        <v>87</v>
      </c>
    </row>
    <row r="137" spans="1:47" s="2" customFormat="1" ht="12">
      <c r="A137" s="39"/>
      <c r="B137" s="40"/>
      <c r="C137" s="41"/>
      <c r="D137" s="241" t="s">
        <v>149</v>
      </c>
      <c r="E137" s="41"/>
      <c r="F137" s="242" t="s">
        <v>1235</v>
      </c>
      <c r="G137" s="41"/>
      <c r="H137" s="41"/>
      <c r="I137" s="238"/>
      <c r="J137" s="238"/>
      <c r="K137" s="41"/>
      <c r="L137" s="41"/>
      <c r="M137" s="45"/>
      <c r="N137" s="239"/>
      <c r="O137" s="240"/>
      <c r="P137" s="92"/>
      <c r="Q137" s="92"/>
      <c r="R137" s="92"/>
      <c r="S137" s="92"/>
      <c r="T137" s="92"/>
      <c r="U137" s="92"/>
      <c r="V137" s="92"/>
      <c r="W137" s="92"/>
      <c r="X137" s="93"/>
      <c r="Y137" s="39"/>
      <c r="Z137" s="39"/>
      <c r="AA137" s="39"/>
      <c r="AB137" s="39"/>
      <c r="AC137" s="39"/>
      <c r="AD137" s="39"/>
      <c r="AE137" s="39"/>
      <c r="AT137" s="18" t="s">
        <v>149</v>
      </c>
      <c r="AU137" s="18" t="s">
        <v>87</v>
      </c>
    </row>
    <row r="138" spans="1:65" s="2" customFormat="1" ht="24.15" customHeight="1">
      <c r="A138" s="39"/>
      <c r="B138" s="40"/>
      <c r="C138" s="222" t="s">
        <v>145</v>
      </c>
      <c r="D138" s="222" t="s">
        <v>140</v>
      </c>
      <c r="E138" s="223" t="s">
        <v>1236</v>
      </c>
      <c r="F138" s="224" t="s">
        <v>1237</v>
      </c>
      <c r="G138" s="225" t="s">
        <v>368</v>
      </c>
      <c r="H138" s="226">
        <v>1</v>
      </c>
      <c r="I138" s="227"/>
      <c r="J138" s="227"/>
      <c r="K138" s="228">
        <f>ROUND(P138*H138,2)</f>
        <v>0</v>
      </c>
      <c r="L138" s="224" t="s">
        <v>144</v>
      </c>
      <c r="M138" s="45"/>
      <c r="N138" s="229" t="s">
        <v>1</v>
      </c>
      <c r="O138" s="230" t="s">
        <v>40</v>
      </c>
      <c r="P138" s="231">
        <f>I138+J138</f>
        <v>0</v>
      </c>
      <c r="Q138" s="231">
        <f>ROUND(I138*H138,2)</f>
        <v>0</v>
      </c>
      <c r="R138" s="231">
        <f>ROUND(J138*H138,2)</f>
        <v>0</v>
      </c>
      <c r="S138" s="92"/>
      <c r="T138" s="232">
        <f>S138*H138</f>
        <v>0</v>
      </c>
      <c r="U138" s="232">
        <v>0</v>
      </c>
      <c r="V138" s="232">
        <f>U138*H138</f>
        <v>0</v>
      </c>
      <c r="W138" s="232">
        <v>0</v>
      </c>
      <c r="X138" s="233">
        <f>W138*H138</f>
        <v>0</v>
      </c>
      <c r="Y138" s="39"/>
      <c r="Z138" s="39"/>
      <c r="AA138" s="39"/>
      <c r="AB138" s="39"/>
      <c r="AC138" s="39"/>
      <c r="AD138" s="39"/>
      <c r="AE138" s="39"/>
      <c r="AR138" s="234" t="s">
        <v>522</v>
      </c>
      <c r="AT138" s="234" t="s">
        <v>140</v>
      </c>
      <c r="AU138" s="234" t="s">
        <v>87</v>
      </c>
      <c r="AY138" s="18" t="s">
        <v>138</v>
      </c>
      <c r="BE138" s="235">
        <f>IF(O138="základní",K138,0)</f>
        <v>0</v>
      </c>
      <c r="BF138" s="235">
        <f>IF(O138="snížená",K138,0)</f>
        <v>0</v>
      </c>
      <c r="BG138" s="235">
        <f>IF(O138="zákl. přenesená",K138,0)</f>
        <v>0</v>
      </c>
      <c r="BH138" s="235">
        <f>IF(O138="sníž. přenesená",K138,0)</f>
        <v>0</v>
      </c>
      <c r="BI138" s="235">
        <f>IF(O138="nulová",K138,0)</f>
        <v>0</v>
      </c>
      <c r="BJ138" s="18" t="s">
        <v>85</v>
      </c>
      <c r="BK138" s="235">
        <f>ROUND(P138*H138,2)</f>
        <v>0</v>
      </c>
      <c r="BL138" s="18" t="s">
        <v>522</v>
      </c>
      <c r="BM138" s="234" t="s">
        <v>1238</v>
      </c>
    </row>
    <row r="139" spans="1:47" s="2" customFormat="1" ht="12">
      <c r="A139" s="39"/>
      <c r="B139" s="40"/>
      <c r="C139" s="41"/>
      <c r="D139" s="236" t="s">
        <v>147</v>
      </c>
      <c r="E139" s="41"/>
      <c r="F139" s="237" t="s">
        <v>1239</v>
      </c>
      <c r="G139" s="41"/>
      <c r="H139" s="41"/>
      <c r="I139" s="238"/>
      <c r="J139" s="238"/>
      <c r="K139" s="41"/>
      <c r="L139" s="41"/>
      <c r="M139" s="45"/>
      <c r="N139" s="239"/>
      <c r="O139" s="240"/>
      <c r="P139" s="92"/>
      <c r="Q139" s="92"/>
      <c r="R139" s="92"/>
      <c r="S139" s="92"/>
      <c r="T139" s="92"/>
      <c r="U139" s="92"/>
      <c r="V139" s="92"/>
      <c r="W139" s="92"/>
      <c r="X139" s="93"/>
      <c r="Y139" s="39"/>
      <c r="Z139" s="39"/>
      <c r="AA139" s="39"/>
      <c r="AB139" s="39"/>
      <c r="AC139" s="39"/>
      <c r="AD139" s="39"/>
      <c r="AE139" s="39"/>
      <c r="AT139" s="18" t="s">
        <v>147</v>
      </c>
      <c r="AU139" s="18" t="s">
        <v>87</v>
      </c>
    </row>
    <row r="140" spans="1:47" s="2" customFormat="1" ht="12">
      <c r="A140" s="39"/>
      <c r="B140" s="40"/>
      <c r="C140" s="41"/>
      <c r="D140" s="241" t="s">
        <v>149</v>
      </c>
      <c r="E140" s="41"/>
      <c r="F140" s="242" t="s">
        <v>1240</v>
      </c>
      <c r="G140" s="41"/>
      <c r="H140" s="41"/>
      <c r="I140" s="238"/>
      <c r="J140" s="238"/>
      <c r="K140" s="41"/>
      <c r="L140" s="41"/>
      <c r="M140" s="45"/>
      <c r="N140" s="239"/>
      <c r="O140" s="240"/>
      <c r="P140" s="92"/>
      <c r="Q140" s="92"/>
      <c r="R140" s="92"/>
      <c r="S140" s="92"/>
      <c r="T140" s="92"/>
      <c r="U140" s="92"/>
      <c r="V140" s="92"/>
      <c r="W140" s="92"/>
      <c r="X140" s="93"/>
      <c r="Y140" s="39"/>
      <c r="Z140" s="39"/>
      <c r="AA140" s="39"/>
      <c r="AB140" s="39"/>
      <c r="AC140" s="39"/>
      <c r="AD140" s="39"/>
      <c r="AE140" s="39"/>
      <c r="AT140" s="18" t="s">
        <v>149</v>
      </c>
      <c r="AU140" s="18" t="s">
        <v>87</v>
      </c>
    </row>
    <row r="141" spans="1:65" s="2" customFormat="1" ht="16.5" customHeight="1">
      <c r="A141" s="39"/>
      <c r="B141" s="40"/>
      <c r="C141" s="222" t="s">
        <v>174</v>
      </c>
      <c r="D141" s="222" t="s">
        <v>140</v>
      </c>
      <c r="E141" s="223" t="s">
        <v>1241</v>
      </c>
      <c r="F141" s="224" t="s">
        <v>1242</v>
      </c>
      <c r="G141" s="225" t="s">
        <v>368</v>
      </c>
      <c r="H141" s="226">
        <v>1</v>
      </c>
      <c r="I141" s="227"/>
      <c r="J141" s="227"/>
      <c r="K141" s="228">
        <f>ROUND(P141*H141,2)</f>
        <v>0</v>
      </c>
      <c r="L141" s="224" t="s">
        <v>1</v>
      </c>
      <c r="M141" s="45"/>
      <c r="N141" s="229" t="s">
        <v>1</v>
      </c>
      <c r="O141" s="230" t="s">
        <v>40</v>
      </c>
      <c r="P141" s="231">
        <f>I141+J141</f>
        <v>0</v>
      </c>
      <c r="Q141" s="231">
        <f>ROUND(I141*H141,2)</f>
        <v>0</v>
      </c>
      <c r="R141" s="231">
        <f>ROUND(J141*H141,2)</f>
        <v>0</v>
      </c>
      <c r="S141" s="92"/>
      <c r="T141" s="232">
        <f>S141*H141</f>
        <v>0</v>
      </c>
      <c r="U141" s="232">
        <v>0</v>
      </c>
      <c r="V141" s="232">
        <f>U141*H141</f>
        <v>0</v>
      </c>
      <c r="W141" s="232">
        <v>0</v>
      </c>
      <c r="X141" s="233">
        <f>W141*H141</f>
        <v>0</v>
      </c>
      <c r="Y141" s="39"/>
      <c r="Z141" s="39"/>
      <c r="AA141" s="39"/>
      <c r="AB141" s="39"/>
      <c r="AC141" s="39"/>
      <c r="AD141" s="39"/>
      <c r="AE141" s="39"/>
      <c r="AR141" s="234" t="s">
        <v>522</v>
      </c>
      <c r="AT141" s="234" t="s">
        <v>140</v>
      </c>
      <c r="AU141" s="234" t="s">
        <v>87</v>
      </c>
      <c r="AY141" s="18" t="s">
        <v>138</v>
      </c>
      <c r="BE141" s="235">
        <f>IF(O141="základní",K141,0)</f>
        <v>0</v>
      </c>
      <c r="BF141" s="235">
        <f>IF(O141="snížená",K141,0)</f>
        <v>0</v>
      </c>
      <c r="BG141" s="235">
        <f>IF(O141="zákl. přenesená",K141,0)</f>
        <v>0</v>
      </c>
      <c r="BH141" s="235">
        <f>IF(O141="sníž. přenesená",K141,0)</f>
        <v>0</v>
      </c>
      <c r="BI141" s="235">
        <f>IF(O141="nulová",K141,0)</f>
        <v>0</v>
      </c>
      <c r="BJ141" s="18" t="s">
        <v>85</v>
      </c>
      <c r="BK141" s="235">
        <f>ROUND(P141*H141,2)</f>
        <v>0</v>
      </c>
      <c r="BL141" s="18" t="s">
        <v>522</v>
      </c>
      <c r="BM141" s="234" t="s">
        <v>1243</v>
      </c>
    </row>
    <row r="142" spans="1:47" s="2" customFormat="1" ht="12">
      <c r="A142" s="39"/>
      <c r="B142" s="40"/>
      <c r="C142" s="41"/>
      <c r="D142" s="236" t="s">
        <v>147</v>
      </c>
      <c r="E142" s="41"/>
      <c r="F142" s="237" t="s">
        <v>1242</v>
      </c>
      <c r="G142" s="41"/>
      <c r="H142" s="41"/>
      <c r="I142" s="238"/>
      <c r="J142" s="238"/>
      <c r="K142" s="41"/>
      <c r="L142" s="41"/>
      <c r="M142" s="45"/>
      <c r="N142" s="239"/>
      <c r="O142" s="240"/>
      <c r="P142" s="92"/>
      <c r="Q142" s="92"/>
      <c r="R142" s="92"/>
      <c r="S142" s="92"/>
      <c r="T142" s="92"/>
      <c r="U142" s="92"/>
      <c r="V142" s="92"/>
      <c r="W142" s="92"/>
      <c r="X142" s="93"/>
      <c r="Y142" s="39"/>
      <c r="Z142" s="39"/>
      <c r="AA142" s="39"/>
      <c r="AB142" s="39"/>
      <c r="AC142" s="39"/>
      <c r="AD142" s="39"/>
      <c r="AE142" s="39"/>
      <c r="AT142" s="18" t="s">
        <v>147</v>
      </c>
      <c r="AU142" s="18" t="s">
        <v>87</v>
      </c>
    </row>
    <row r="143" spans="1:47" s="2" customFormat="1" ht="12">
      <c r="A143" s="39"/>
      <c r="B143" s="40"/>
      <c r="C143" s="41"/>
      <c r="D143" s="236" t="s">
        <v>153</v>
      </c>
      <c r="E143" s="41"/>
      <c r="F143" s="243" t="s">
        <v>1244</v>
      </c>
      <c r="G143" s="41"/>
      <c r="H143" s="41"/>
      <c r="I143" s="238"/>
      <c r="J143" s="238"/>
      <c r="K143" s="41"/>
      <c r="L143" s="41"/>
      <c r="M143" s="45"/>
      <c r="N143" s="239"/>
      <c r="O143" s="240"/>
      <c r="P143" s="92"/>
      <c r="Q143" s="92"/>
      <c r="R143" s="92"/>
      <c r="S143" s="92"/>
      <c r="T143" s="92"/>
      <c r="U143" s="92"/>
      <c r="V143" s="92"/>
      <c r="W143" s="92"/>
      <c r="X143" s="93"/>
      <c r="Y143" s="39"/>
      <c r="Z143" s="39"/>
      <c r="AA143" s="39"/>
      <c r="AB143" s="39"/>
      <c r="AC143" s="39"/>
      <c r="AD143" s="39"/>
      <c r="AE143" s="39"/>
      <c r="AT143" s="18" t="s">
        <v>153</v>
      </c>
      <c r="AU143" s="18" t="s">
        <v>87</v>
      </c>
    </row>
    <row r="144" spans="1:65" s="2" customFormat="1" ht="16.5" customHeight="1">
      <c r="A144" s="39"/>
      <c r="B144" s="40"/>
      <c r="C144" s="222" t="s">
        <v>180</v>
      </c>
      <c r="D144" s="222" t="s">
        <v>140</v>
      </c>
      <c r="E144" s="223" t="s">
        <v>1245</v>
      </c>
      <c r="F144" s="224" t="s">
        <v>1246</v>
      </c>
      <c r="G144" s="225" t="s">
        <v>368</v>
      </c>
      <c r="H144" s="226">
        <v>1</v>
      </c>
      <c r="I144" s="227"/>
      <c r="J144" s="227"/>
      <c r="K144" s="228">
        <f>ROUND(P144*H144,2)</f>
        <v>0</v>
      </c>
      <c r="L144" s="224" t="s">
        <v>1</v>
      </c>
      <c r="M144" s="45"/>
      <c r="N144" s="229" t="s">
        <v>1</v>
      </c>
      <c r="O144" s="230" t="s">
        <v>40</v>
      </c>
      <c r="P144" s="231">
        <f>I144+J144</f>
        <v>0</v>
      </c>
      <c r="Q144" s="231">
        <f>ROUND(I144*H144,2)</f>
        <v>0</v>
      </c>
      <c r="R144" s="231">
        <f>ROUND(J144*H144,2)</f>
        <v>0</v>
      </c>
      <c r="S144" s="92"/>
      <c r="T144" s="232">
        <f>S144*H144</f>
        <v>0</v>
      </c>
      <c r="U144" s="232">
        <v>0</v>
      </c>
      <c r="V144" s="232">
        <f>U144*H144</f>
        <v>0</v>
      </c>
      <c r="W144" s="232">
        <v>0</v>
      </c>
      <c r="X144" s="233">
        <f>W144*H144</f>
        <v>0</v>
      </c>
      <c r="Y144" s="39"/>
      <c r="Z144" s="39"/>
      <c r="AA144" s="39"/>
      <c r="AB144" s="39"/>
      <c r="AC144" s="39"/>
      <c r="AD144" s="39"/>
      <c r="AE144" s="39"/>
      <c r="AR144" s="234" t="s">
        <v>522</v>
      </c>
      <c r="AT144" s="234" t="s">
        <v>140</v>
      </c>
      <c r="AU144" s="234" t="s">
        <v>87</v>
      </c>
      <c r="AY144" s="18" t="s">
        <v>138</v>
      </c>
      <c r="BE144" s="235">
        <f>IF(O144="základní",K144,0)</f>
        <v>0</v>
      </c>
      <c r="BF144" s="235">
        <f>IF(O144="snížená",K144,0)</f>
        <v>0</v>
      </c>
      <c r="BG144" s="235">
        <f>IF(O144="zákl. přenesená",K144,0)</f>
        <v>0</v>
      </c>
      <c r="BH144" s="235">
        <f>IF(O144="sníž. přenesená",K144,0)</f>
        <v>0</v>
      </c>
      <c r="BI144" s="235">
        <f>IF(O144="nulová",K144,0)</f>
        <v>0</v>
      </c>
      <c r="BJ144" s="18" t="s">
        <v>85</v>
      </c>
      <c r="BK144" s="235">
        <f>ROUND(P144*H144,2)</f>
        <v>0</v>
      </c>
      <c r="BL144" s="18" t="s">
        <v>522</v>
      </c>
      <c r="BM144" s="234" t="s">
        <v>1247</v>
      </c>
    </row>
    <row r="145" spans="1:47" s="2" customFormat="1" ht="12">
      <c r="A145" s="39"/>
      <c r="B145" s="40"/>
      <c r="C145" s="41"/>
      <c r="D145" s="236" t="s">
        <v>147</v>
      </c>
      <c r="E145" s="41"/>
      <c r="F145" s="237" t="s">
        <v>1248</v>
      </c>
      <c r="G145" s="41"/>
      <c r="H145" s="41"/>
      <c r="I145" s="238"/>
      <c r="J145" s="238"/>
      <c r="K145" s="41"/>
      <c r="L145" s="41"/>
      <c r="M145" s="45"/>
      <c r="N145" s="239"/>
      <c r="O145" s="240"/>
      <c r="P145" s="92"/>
      <c r="Q145" s="92"/>
      <c r="R145" s="92"/>
      <c r="S145" s="92"/>
      <c r="T145" s="92"/>
      <c r="U145" s="92"/>
      <c r="V145" s="92"/>
      <c r="W145" s="92"/>
      <c r="X145" s="93"/>
      <c r="Y145" s="39"/>
      <c r="Z145" s="39"/>
      <c r="AA145" s="39"/>
      <c r="AB145" s="39"/>
      <c r="AC145" s="39"/>
      <c r="AD145" s="39"/>
      <c r="AE145" s="39"/>
      <c r="AT145" s="18" t="s">
        <v>147</v>
      </c>
      <c r="AU145" s="18" t="s">
        <v>87</v>
      </c>
    </row>
    <row r="146" spans="1:65" s="2" customFormat="1" ht="16.5" customHeight="1">
      <c r="A146" s="39"/>
      <c r="B146" s="40"/>
      <c r="C146" s="255" t="s">
        <v>186</v>
      </c>
      <c r="D146" s="255" t="s">
        <v>337</v>
      </c>
      <c r="E146" s="256" t="s">
        <v>1249</v>
      </c>
      <c r="F146" s="257" t="s">
        <v>1250</v>
      </c>
      <c r="G146" s="258" t="s">
        <v>1251</v>
      </c>
      <c r="H146" s="259">
        <v>1</v>
      </c>
      <c r="I146" s="260"/>
      <c r="J146" s="261"/>
      <c r="K146" s="262">
        <f>ROUND(P146*H146,2)</f>
        <v>0</v>
      </c>
      <c r="L146" s="257" t="s">
        <v>1</v>
      </c>
      <c r="M146" s="263"/>
      <c r="N146" s="264" t="s">
        <v>1</v>
      </c>
      <c r="O146" s="230" t="s">
        <v>40</v>
      </c>
      <c r="P146" s="231">
        <f>I146+J146</f>
        <v>0</v>
      </c>
      <c r="Q146" s="231">
        <f>ROUND(I146*H146,2)</f>
        <v>0</v>
      </c>
      <c r="R146" s="231">
        <f>ROUND(J146*H146,2)</f>
        <v>0</v>
      </c>
      <c r="S146" s="92"/>
      <c r="T146" s="232">
        <f>S146*H146</f>
        <v>0</v>
      </c>
      <c r="U146" s="232">
        <v>0</v>
      </c>
      <c r="V146" s="232">
        <f>U146*H146</f>
        <v>0</v>
      </c>
      <c r="W146" s="232">
        <v>0</v>
      </c>
      <c r="X146" s="233">
        <f>W146*H146</f>
        <v>0</v>
      </c>
      <c r="Y146" s="39"/>
      <c r="Z146" s="39"/>
      <c r="AA146" s="39"/>
      <c r="AB146" s="39"/>
      <c r="AC146" s="39"/>
      <c r="AD146" s="39"/>
      <c r="AE146" s="39"/>
      <c r="AR146" s="234" t="s">
        <v>1252</v>
      </c>
      <c r="AT146" s="234" t="s">
        <v>337</v>
      </c>
      <c r="AU146" s="234" t="s">
        <v>87</v>
      </c>
      <c r="AY146" s="18" t="s">
        <v>138</v>
      </c>
      <c r="BE146" s="235">
        <f>IF(O146="základní",K146,0)</f>
        <v>0</v>
      </c>
      <c r="BF146" s="235">
        <f>IF(O146="snížená",K146,0)</f>
        <v>0</v>
      </c>
      <c r="BG146" s="235">
        <f>IF(O146="zákl. přenesená",K146,0)</f>
        <v>0</v>
      </c>
      <c r="BH146" s="235">
        <f>IF(O146="sníž. přenesená",K146,0)</f>
        <v>0</v>
      </c>
      <c r="BI146" s="235">
        <f>IF(O146="nulová",K146,0)</f>
        <v>0</v>
      </c>
      <c r="BJ146" s="18" t="s">
        <v>85</v>
      </c>
      <c r="BK146" s="235">
        <f>ROUND(P146*H146,2)</f>
        <v>0</v>
      </c>
      <c r="BL146" s="18" t="s">
        <v>522</v>
      </c>
      <c r="BM146" s="234" t="s">
        <v>1253</v>
      </c>
    </row>
    <row r="147" spans="1:47" s="2" customFormat="1" ht="12">
      <c r="A147" s="39"/>
      <c r="B147" s="40"/>
      <c r="C147" s="41"/>
      <c r="D147" s="236" t="s">
        <v>147</v>
      </c>
      <c r="E147" s="41"/>
      <c r="F147" s="237" t="s">
        <v>1254</v>
      </c>
      <c r="G147" s="41"/>
      <c r="H147" s="41"/>
      <c r="I147" s="238"/>
      <c r="J147" s="238"/>
      <c r="K147" s="41"/>
      <c r="L147" s="41"/>
      <c r="M147" s="45"/>
      <c r="N147" s="239"/>
      <c r="O147" s="240"/>
      <c r="P147" s="92"/>
      <c r="Q147" s="92"/>
      <c r="R147" s="92"/>
      <c r="S147" s="92"/>
      <c r="T147" s="92"/>
      <c r="U147" s="92"/>
      <c r="V147" s="92"/>
      <c r="W147" s="92"/>
      <c r="X147" s="93"/>
      <c r="Y147" s="39"/>
      <c r="Z147" s="39"/>
      <c r="AA147" s="39"/>
      <c r="AB147" s="39"/>
      <c r="AC147" s="39"/>
      <c r="AD147" s="39"/>
      <c r="AE147" s="39"/>
      <c r="AT147" s="18" t="s">
        <v>147</v>
      </c>
      <c r="AU147" s="18" t="s">
        <v>87</v>
      </c>
    </row>
    <row r="148" spans="1:47" s="2" customFormat="1" ht="12">
      <c r="A148" s="39"/>
      <c r="B148" s="40"/>
      <c r="C148" s="41"/>
      <c r="D148" s="236" t="s">
        <v>153</v>
      </c>
      <c r="E148" s="41"/>
      <c r="F148" s="243" t="s">
        <v>1255</v>
      </c>
      <c r="G148" s="41"/>
      <c r="H148" s="41"/>
      <c r="I148" s="238"/>
      <c r="J148" s="238"/>
      <c r="K148" s="41"/>
      <c r="L148" s="41"/>
      <c r="M148" s="45"/>
      <c r="N148" s="239"/>
      <c r="O148" s="240"/>
      <c r="P148" s="92"/>
      <c r="Q148" s="92"/>
      <c r="R148" s="92"/>
      <c r="S148" s="92"/>
      <c r="T148" s="92"/>
      <c r="U148" s="92"/>
      <c r="V148" s="92"/>
      <c r="W148" s="92"/>
      <c r="X148" s="93"/>
      <c r="Y148" s="39"/>
      <c r="Z148" s="39"/>
      <c r="AA148" s="39"/>
      <c r="AB148" s="39"/>
      <c r="AC148" s="39"/>
      <c r="AD148" s="39"/>
      <c r="AE148" s="39"/>
      <c r="AT148" s="18" t="s">
        <v>153</v>
      </c>
      <c r="AU148" s="18" t="s">
        <v>87</v>
      </c>
    </row>
    <row r="149" spans="1:65" s="2" customFormat="1" ht="24.15" customHeight="1">
      <c r="A149" s="39"/>
      <c r="B149" s="40"/>
      <c r="C149" s="222" t="s">
        <v>194</v>
      </c>
      <c r="D149" s="222" t="s">
        <v>140</v>
      </c>
      <c r="E149" s="223" t="s">
        <v>1256</v>
      </c>
      <c r="F149" s="224" t="s">
        <v>1257</v>
      </c>
      <c r="G149" s="225" t="s">
        <v>368</v>
      </c>
      <c r="H149" s="226">
        <v>1</v>
      </c>
      <c r="I149" s="227"/>
      <c r="J149" s="227"/>
      <c r="K149" s="228">
        <f>ROUND(P149*H149,2)</f>
        <v>0</v>
      </c>
      <c r="L149" s="224" t="s">
        <v>144</v>
      </c>
      <c r="M149" s="45"/>
      <c r="N149" s="229" t="s">
        <v>1</v>
      </c>
      <c r="O149" s="230" t="s">
        <v>40</v>
      </c>
      <c r="P149" s="231">
        <f>I149+J149</f>
        <v>0</v>
      </c>
      <c r="Q149" s="231">
        <f>ROUND(I149*H149,2)</f>
        <v>0</v>
      </c>
      <c r="R149" s="231">
        <f>ROUND(J149*H149,2)</f>
        <v>0</v>
      </c>
      <c r="S149" s="92"/>
      <c r="T149" s="232">
        <f>S149*H149</f>
        <v>0</v>
      </c>
      <c r="U149" s="232">
        <v>0</v>
      </c>
      <c r="V149" s="232">
        <f>U149*H149</f>
        <v>0</v>
      </c>
      <c r="W149" s="232">
        <v>0</v>
      </c>
      <c r="X149" s="233">
        <f>W149*H149</f>
        <v>0</v>
      </c>
      <c r="Y149" s="39"/>
      <c r="Z149" s="39"/>
      <c r="AA149" s="39"/>
      <c r="AB149" s="39"/>
      <c r="AC149" s="39"/>
      <c r="AD149" s="39"/>
      <c r="AE149" s="39"/>
      <c r="AR149" s="234" t="s">
        <v>522</v>
      </c>
      <c r="AT149" s="234" t="s">
        <v>140</v>
      </c>
      <c r="AU149" s="234" t="s">
        <v>87</v>
      </c>
      <c r="AY149" s="18" t="s">
        <v>138</v>
      </c>
      <c r="BE149" s="235">
        <f>IF(O149="základní",K149,0)</f>
        <v>0</v>
      </c>
      <c r="BF149" s="235">
        <f>IF(O149="snížená",K149,0)</f>
        <v>0</v>
      </c>
      <c r="BG149" s="235">
        <f>IF(O149="zákl. přenesená",K149,0)</f>
        <v>0</v>
      </c>
      <c r="BH149" s="235">
        <f>IF(O149="sníž. přenesená",K149,0)</f>
        <v>0</v>
      </c>
      <c r="BI149" s="235">
        <f>IF(O149="nulová",K149,0)</f>
        <v>0</v>
      </c>
      <c r="BJ149" s="18" t="s">
        <v>85</v>
      </c>
      <c r="BK149" s="235">
        <f>ROUND(P149*H149,2)</f>
        <v>0</v>
      </c>
      <c r="BL149" s="18" t="s">
        <v>522</v>
      </c>
      <c r="BM149" s="234" t="s">
        <v>1258</v>
      </c>
    </row>
    <row r="150" spans="1:47" s="2" customFormat="1" ht="12">
      <c r="A150" s="39"/>
      <c r="B150" s="40"/>
      <c r="C150" s="41"/>
      <c r="D150" s="236" t="s">
        <v>147</v>
      </c>
      <c r="E150" s="41"/>
      <c r="F150" s="237" t="s">
        <v>1259</v>
      </c>
      <c r="G150" s="41"/>
      <c r="H150" s="41"/>
      <c r="I150" s="238"/>
      <c r="J150" s="238"/>
      <c r="K150" s="41"/>
      <c r="L150" s="41"/>
      <c r="M150" s="45"/>
      <c r="N150" s="239"/>
      <c r="O150" s="240"/>
      <c r="P150" s="92"/>
      <c r="Q150" s="92"/>
      <c r="R150" s="92"/>
      <c r="S150" s="92"/>
      <c r="T150" s="92"/>
      <c r="U150" s="92"/>
      <c r="V150" s="92"/>
      <c r="W150" s="92"/>
      <c r="X150" s="93"/>
      <c r="Y150" s="39"/>
      <c r="Z150" s="39"/>
      <c r="AA150" s="39"/>
      <c r="AB150" s="39"/>
      <c r="AC150" s="39"/>
      <c r="AD150" s="39"/>
      <c r="AE150" s="39"/>
      <c r="AT150" s="18" t="s">
        <v>147</v>
      </c>
      <c r="AU150" s="18" t="s">
        <v>87</v>
      </c>
    </row>
    <row r="151" spans="1:47" s="2" customFormat="1" ht="12">
      <c r="A151" s="39"/>
      <c r="B151" s="40"/>
      <c r="C151" s="41"/>
      <c r="D151" s="241" t="s">
        <v>149</v>
      </c>
      <c r="E151" s="41"/>
      <c r="F151" s="242" t="s">
        <v>1260</v>
      </c>
      <c r="G151" s="41"/>
      <c r="H151" s="41"/>
      <c r="I151" s="238"/>
      <c r="J151" s="238"/>
      <c r="K151" s="41"/>
      <c r="L151" s="41"/>
      <c r="M151" s="45"/>
      <c r="N151" s="239"/>
      <c r="O151" s="240"/>
      <c r="P151" s="92"/>
      <c r="Q151" s="92"/>
      <c r="R151" s="92"/>
      <c r="S151" s="92"/>
      <c r="T151" s="92"/>
      <c r="U151" s="92"/>
      <c r="V151" s="92"/>
      <c r="W151" s="92"/>
      <c r="X151" s="93"/>
      <c r="Y151" s="39"/>
      <c r="Z151" s="39"/>
      <c r="AA151" s="39"/>
      <c r="AB151" s="39"/>
      <c r="AC151" s="39"/>
      <c r="AD151" s="39"/>
      <c r="AE151" s="39"/>
      <c r="AT151" s="18" t="s">
        <v>149</v>
      </c>
      <c r="AU151" s="18" t="s">
        <v>87</v>
      </c>
    </row>
    <row r="152" spans="1:65" s="2" customFormat="1" ht="21.75" customHeight="1">
      <c r="A152" s="39"/>
      <c r="B152" s="40"/>
      <c r="C152" s="255" t="s">
        <v>200</v>
      </c>
      <c r="D152" s="255" t="s">
        <v>337</v>
      </c>
      <c r="E152" s="256" t="s">
        <v>1261</v>
      </c>
      <c r="F152" s="257" t="s">
        <v>1262</v>
      </c>
      <c r="G152" s="258" t="s">
        <v>1251</v>
      </c>
      <c r="H152" s="259">
        <v>1</v>
      </c>
      <c r="I152" s="260"/>
      <c r="J152" s="261"/>
      <c r="K152" s="262">
        <f>ROUND(P152*H152,2)</f>
        <v>0</v>
      </c>
      <c r="L152" s="257" t="s">
        <v>1</v>
      </c>
      <c r="M152" s="263"/>
      <c r="N152" s="264" t="s">
        <v>1</v>
      </c>
      <c r="O152" s="230" t="s">
        <v>40</v>
      </c>
      <c r="P152" s="231">
        <f>I152+J152</f>
        <v>0</v>
      </c>
      <c r="Q152" s="231">
        <f>ROUND(I152*H152,2)</f>
        <v>0</v>
      </c>
      <c r="R152" s="231">
        <f>ROUND(J152*H152,2)</f>
        <v>0</v>
      </c>
      <c r="S152" s="92"/>
      <c r="T152" s="232">
        <f>S152*H152</f>
        <v>0</v>
      </c>
      <c r="U152" s="232">
        <v>0</v>
      </c>
      <c r="V152" s="232">
        <f>U152*H152</f>
        <v>0</v>
      </c>
      <c r="W152" s="232">
        <v>0</v>
      </c>
      <c r="X152" s="233">
        <f>W152*H152</f>
        <v>0</v>
      </c>
      <c r="Y152" s="39"/>
      <c r="Z152" s="39"/>
      <c r="AA152" s="39"/>
      <c r="AB152" s="39"/>
      <c r="AC152" s="39"/>
      <c r="AD152" s="39"/>
      <c r="AE152" s="39"/>
      <c r="AR152" s="234" t="s">
        <v>1252</v>
      </c>
      <c r="AT152" s="234" t="s">
        <v>337</v>
      </c>
      <c r="AU152" s="234" t="s">
        <v>87</v>
      </c>
      <c r="AY152" s="18" t="s">
        <v>138</v>
      </c>
      <c r="BE152" s="235">
        <f>IF(O152="základní",K152,0)</f>
        <v>0</v>
      </c>
      <c r="BF152" s="235">
        <f>IF(O152="snížená",K152,0)</f>
        <v>0</v>
      </c>
      <c r="BG152" s="235">
        <f>IF(O152="zákl. přenesená",K152,0)</f>
        <v>0</v>
      </c>
      <c r="BH152" s="235">
        <f>IF(O152="sníž. přenesená",K152,0)</f>
        <v>0</v>
      </c>
      <c r="BI152" s="235">
        <f>IF(O152="nulová",K152,0)</f>
        <v>0</v>
      </c>
      <c r="BJ152" s="18" t="s">
        <v>85</v>
      </c>
      <c r="BK152" s="235">
        <f>ROUND(P152*H152,2)</f>
        <v>0</v>
      </c>
      <c r="BL152" s="18" t="s">
        <v>522</v>
      </c>
      <c r="BM152" s="234" t="s">
        <v>1263</v>
      </c>
    </row>
    <row r="153" spans="1:47" s="2" customFormat="1" ht="12">
      <c r="A153" s="39"/>
      <c r="B153" s="40"/>
      <c r="C153" s="41"/>
      <c r="D153" s="236" t="s">
        <v>147</v>
      </c>
      <c r="E153" s="41"/>
      <c r="F153" s="237" t="s">
        <v>1262</v>
      </c>
      <c r="G153" s="41"/>
      <c r="H153" s="41"/>
      <c r="I153" s="238"/>
      <c r="J153" s="238"/>
      <c r="K153" s="41"/>
      <c r="L153" s="41"/>
      <c r="M153" s="45"/>
      <c r="N153" s="239"/>
      <c r="O153" s="240"/>
      <c r="P153" s="92"/>
      <c r="Q153" s="92"/>
      <c r="R153" s="92"/>
      <c r="S153" s="92"/>
      <c r="T153" s="92"/>
      <c r="U153" s="92"/>
      <c r="V153" s="92"/>
      <c r="W153" s="92"/>
      <c r="X153" s="93"/>
      <c r="Y153" s="39"/>
      <c r="Z153" s="39"/>
      <c r="AA153" s="39"/>
      <c r="AB153" s="39"/>
      <c r="AC153" s="39"/>
      <c r="AD153" s="39"/>
      <c r="AE153" s="39"/>
      <c r="AT153" s="18" t="s">
        <v>147</v>
      </c>
      <c r="AU153" s="18" t="s">
        <v>87</v>
      </c>
    </row>
    <row r="154" spans="1:65" s="2" customFormat="1" ht="24.15" customHeight="1">
      <c r="A154" s="39"/>
      <c r="B154" s="40"/>
      <c r="C154" s="222" t="s">
        <v>208</v>
      </c>
      <c r="D154" s="222" t="s">
        <v>140</v>
      </c>
      <c r="E154" s="223" t="s">
        <v>1264</v>
      </c>
      <c r="F154" s="224" t="s">
        <v>1265</v>
      </c>
      <c r="G154" s="225" t="s">
        <v>368</v>
      </c>
      <c r="H154" s="226">
        <v>1</v>
      </c>
      <c r="I154" s="227"/>
      <c r="J154" s="227"/>
      <c r="K154" s="228">
        <f>ROUND(P154*H154,2)</f>
        <v>0</v>
      </c>
      <c r="L154" s="224" t="s">
        <v>144</v>
      </c>
      <c r="M154" s="45"/>
      <c r="N154" s="229" t="s">
        <v>1</v>
      </c>
      <c r="O154" s="230" t="s">
        <v>40</v>
      </c>
      <c r="P154" s="231">
        <f>I154+J154</f>
        <v>0</v>
      </c>
      <c r="Q154" s="231">
        <f>ROUND(I154*H154,2)</f>
        <v>0</v>
      </c>
      <c r="R154" s="231">
        <f>ROUND(J154*H154,2)</f>
        <v>0</v>
      </c>
      <c r="S154" s="92"/>
      <c r="T154" s="232">
        <f>S154*H154</f>
        <v>0</v>
      </c>
      <c r="U154" s="232">
        <v>0</v>
      </c>
      <c r="V154" s="232">
        <f>U154*H154</f>
        <v>0</v>
      </c>
      <c r="W154" s="232">
        <v>0</v>
      </c>
      <c r="X154" s="233">
        <f>W154*H154</f>
        <v>0</v>
      </c>
      <c r="Y154" s="39"/>
      <c r="Z154" s="39"/>
      <c r="AA154" s="39"/>
      <c r="AB154" s="39"/>
      <c r="AC154" s="39"/>
      <c r="AD154" s="39"/>
      <c r="AE154" s="39"/>
      <c r="AR154" s="234" t="s">
        <v>522</v>
      </c>
      <c r="AT154" s="234" t="s">
        <v>140</v>
      </c>
      <c r="AU154" s="234" t="s">
        <v>87</v>
      </c>
      <c r="AY154" s="18" t="s">
        <v>138</v>
      </c>
      <c r="BE154" s="235">
        <f>IF(O154="základní",K154,0)</f>
        <v>0</v>
      </c>
      <c r="BF154" s="235">
        <f>IF(O154="snížená",K154,0)</f>
        <v>0</v>
      </c>
      <c r="BG154" s="235">
        <f>IF(O154="zákl. přenesená",K154,0)</f>
        <v>0</v>
      </c>
      <c r="BH154" s="235">
        <f>IF(O154="sníž. přenesená",K154,0)</f>
        <v>0</v>
      </c>
      <c r="BI154" s="235">
        <f>IF(O154="nulová",K154,0)</f>
        <v>0</v>
      </c>
      <c r="BJ154" s="18" t="s">
        <v>85</v>
      </c>
      <c r="BK154" s="235">
        <f>ROUND(P154*H154,2)</f>
        <v>0</v>
      </c>
      <c r="BL154" s="18" t="s">
        <v>522</v>
      </c>
      <c r="BM154" s="234" t="s">
        <v>1266</v>
      </c>
    </row>
    <row r="155" spans="1:47" s="2" customFormat="1" ht="12">
      <c r="A155" s="39"/>
      <c r="B155" s="40"/>
      <c r="C155" s="41"/>
      <c r="D155" s="236" t="s">
        <v>147</v>
      </c>
      <c r="E155" s="41"/>
      <c r="F155" s="237" t="s">
        <v>1267</v>
      </c>
      <c r="G155" s="41"/>
      <c r="H155" s="41"/>
      <c r="I155" s="238"/>
      <c r="J155" s="238"/>
      <c r="K155" s="41"/>
      <c r="L155" s="41"/>
      <c r="M155" s="45"/>
      <c r="N155" s="239"/>
      <c r="O155" s="240"/>
      <c r="P155" s="92"/>
      <c r="Q155" s="92"/>
      <c r="R155" s="92"/>
      <c r="S155" s="92"/>
      <c r="T155" s="92"/>
      <c r="U155" s="92"/>
      <c r="V155" s="92"/>
      <c r="W155" s="92"/>
      <c r="X155" s="93"/>
      <c r="Y155" s="39"/>
      <c r="Z155" s="39"/>
      <c r="AA155" s="39"/>
      <c r="AB155" s="39"/>
      <c r="AC155" s="39"/>
      <c r="AD155" s="39"/>
      <c r="AE155" s="39"/>
      <c r="AT155" s="18" t="s">
        <v>147</v>
      </c>
      <c r="AU155" s="18" t="s">
        <v>87</v>
      </c>
    </row>
    <row r="156" spans="1:47" s="2" customFormat="1" ht="12">
      <c r="A156" s="39"/>
      <c r="B156" s="40"/>
      <c r="C156" s="41"/>
      <c r="D156" s="241" t="s">
        <v>149</v>
      </c>
      <c r="E156" s="41"/>
      <c r="F156" s="242" t="s">
        <v>1268</v>
      </c>
      <c r="G156" s="41"/>
      <c r="H156" s="41"/>
      <c r="I156" s="238"/>
      <c r="J156" s="238"/>
      <c r="K156" s="41"/>
      <c r="L156" s="41"/>
      <c r="M156" s="45"/>
      <c r="N156" s="239"/>
      <c r="O156" s="240"/>
      <c r="P156" s="92"/>
      <c r="Q156" s="92"/>
      <c r="R156" s="92"/>
      <c r="S156" s="92"/>
      <c r="T156" s="92"/>
      <c r="U156" s="92"/>
      <c r="V156" s="92"/>
      <c r="W156" s="92"/>
      <c r="X156" s="93"/>
      <c r="Y156" s="39"/>
      <c r="Z156" s="39"/>
      <c r="AA156" s="39"/>
      <c r="AB156" s="39"/>
      <c r="AC156" s="39"/>
      <c r="AD156" s="39"/>
      <c r="AE156" s="39"/>
      <c r="AT156" s="18" t="s">
        <v>149</v>
      </c>
      <c r="AU156" s="18" t="s">
        <v>87</v>
      </c>
    </row>
    <row r="157" spans="1:65" s="2" customFormat="1" ht="16.5" customHeight="1">
      <c r="A157" s="39"/>
      <c r="B157" s="40"/>
      <c r="C157" s="255" t="s">
        <v>214</v>
      </c>
      <c r="D157" s="255" t="s">
        <v>337</v>
      </c>
      <c r="E157" s="256" t="s">
        <v>1269</v>
      </c>
      <c r="F157" s="257" t="s">
        <v>1270</v>
      </c>
      <c r="G157" s="258" t="s">
        <v>1251</v>
      </c>
      <c r="H157" s="259">
        <v>1</v>
      </c>
      <c r="I157" s="260"/>
      <c r="J157" s="261"/>
      <c r="K157" s="262">
        <f>ROUND(P157*H157,2)</f>
        <v>0</v>
      </c>
      <c r="L157" s="257" t="s">
        <v>1</v>
      </c>
      <c r="M157" s="263"/>
      <c r="N157" s="264" t="s">
        <v>1</v>
      </c>
      <c r="O157" s="230" t="s">
        <v>40</v>
      </c>
      <c r="P157" s="231">
        <f>I157+J157</f>
        <v>0</v>
      </c>
      <c r="Q157" s="231">
        <f>ROUND(I157*H157,2)</f>
        <v>0</v>
      </c>
      <c r="R157" s="231">
        <f>ROUND(J157*H157,2)</f>
        <v>0</v>
      </c>
      <c r="S157" s="92"/>
      <c r="T157" s="232">
        <f>S157*H157</f>
        <v>0</v>
      </c>
      <c r="U157" s="232">
        <v>0</v>
      </c>
      <c r="V157" s="232">
        <f>U157*H157</f>
        <v>0</v>
      </c>
      <c r="W157" s="232">
        <v>0</v>
      </c>
      <c r="X157" s="233">
        <f>W157*H157</f>
        <v>0</v>
      </c>
      <c r="Y157" s="39"/>
      <c r="Z157" s="39"/>
      <c r="AA157" s="39"/>
      <c r="AB157" s="39"/>
      <c r="AC157" s="39"/>
      <c r="AD157" s="39"/>
      <c r="AE157" s="39"/>
      <c r="AR157" s="234" t="s">
        <v>1252</v>
      </c>
      <c r="AT157" s="234" t="s">
        <v>337</v>
      </c>
      <c r="AU157" s="234" t="s">
        <v>87</v>
      </c>
      <c r="AY157" s="18" t="s">
        <v>138</v>
      </c>
      <c r="BE157" s="235">
        <f>IF(O157="základní",K157,0)</f>
        <v>0</v>
      </c>
      <c r="BF157" s="235">
        <f>IF(O157="snížená",K157,0)</f>
        <v>0</v>
      </c>
      <c r="BG157" s="235">
        <f>IF(O157="zákl. přenesená",K157,0)</f>
        <v>0</v>
      </c>
      <c r="BH157" s="235">
        <f>IF(O157="sníž. přenesená",K157,0)</f>
        <v>0</v>
      </c>
      <c r="BI157" s="235">
        <f>IF(O157="nulová",K157,0)</f>
        <v>0</v>
      </c>
      <c r="BJ157" s="18" t="s">
        <v>85</v>
      </c>
      <c r="BK157" s="235">
        <f>ROUND(P157*H157,2)</f>
        <v>0</v>
      </c>
      <c r="BL157" s="18" t="s">
        <v>522</v>
      </c>
      <c r="BM157" s="234" t="s">
        <v>1271</v>
      </c>
    </row>
    <row r="158" spans="1:47" s="2" customFormat="1" ht="12">
      <c r="A158" s="39"/>
      <c r="B158" s="40"/>
      <c r="C158" s="41"/>
      <c r="D158" s="236" t="s">
        <v>147</v>
      </c>
      <c r="E158" s="41"/>
      <c r="F158" s="237" t="s">
        <v>1270</v>
      </c>
      <c r="G158" s="41"/>
      <c r="H158" s="41"/>
      <c r="I158" s="238"/>
      <c r="J158" s="238"/>
      <c r="K158" s="41"/>
      <c r="L158" s="41"/>
      <c r="M158" s="45"/>
      <c r="N158" s="239"/>
      <c r="O158" s="240"/>
      <c r="P158" s="92"/>
      <c r="Q158" s="92"/>
      <c r="R158" s="92"/>
      <c r="S158" s="92"/>
      <c r="T158" s="92"/>
      <c r="U158" s="92"/>
      <c r="V158" s="92"/>
      <c r="W158" s="92"/>
      <c r="X158" s="93"/>
      <c r="Y158" s="39"/>
      <c r="Z158" s="39"/>
      <c r="AA158" s="39"/>
      <c r="AB158" s="39"/>
      <c r="AC158" s="39"/>
      <c r="AD158" s="39"/>
      <c r="AE158" s="39"/>
      <c r="AT158" s="18" t="s">
        <v>147</v>
      </c>
      <c r="AU158" s="18" t="s">
        <v>87</v>
      </c>
    </row>
    <row r="159" spans="1:65" s="2" customFormat="1" ht="24.15" customHeight="1">
      <c r="A159" s="39"/>
      <c r="B159" s="40"/>
      <c r="C159" s="222" t="s">
        <v>220</v>
      </c>
      <c r="D159" s="222" t="s">
        <v>140</v>
      </c>
      <c r="E159" s="223" t="s">
        <v>1272</v>
      </c>
      <c r="F159" s="224" t="s">
        <v>1273</v>
      </c>
      <c r="G159" s="225" t="s">
        <v>368</v>
      </c>
      <c r="H159" s="226">
        <v>1</v>
      </c>
      <c r="I159" s="227"/>
      <c r="J159" s="227"/>
      <c r="K159" s="228">
        <f>ROUND(P159*H159,2)</f>
        <v>0</v>
      </c>
      <c r="L159" s="224" t="s">
        <v>144</v>
      </c>
      <c r="M159" s="45"/>
      <c r="N159" s="229" t="s">
        <v>1</v>
      </c>
      <c r="O159" s="230" t="s">
        <v>40</v>
      </c>
      <c r="P159" s="231">
        <f>I159+J159</f>
        <v>0</v>
      </c>
      <c r="Q159" s="231">
        <f>ROUND(I159*H159,2)</f>
        <v>0</v>
      </c>
      <c r="R159" s="231">
        <f>ROUND(J159*H159,2)</f>
        <v>0</v>
      </c>
      <c r="S159" s="92"/>
      <c r="T159" s="232">
        <f>S159*H159</f>
        <v>0</v>
      </c>
      <c r="U159" s="232">
        <v>0</v>
      </c>
      <c r="V159" s="232">
        <f>U159*H159</f>
        <v>0</v>
      </c>
      <c r="W159" s="232">
        <v>0</v>
      </c>
      <c r="X159" s="233">
        <f>W159*H159</f>
        <v>0</v>
      </c>
      <c r="Y159" s="39"/>
      <c r="Z159" s="39"/>
      <c r="AA159" s="39"/>
      <c r="AB159" s="39"/>
      <c r="AC159" s="39"/>
      <c r="AD159" s="39"/>
      <c r="AE159" s="39"/>
      <c r="AR159" s="234" t="s">
        <v>522</v>
      </c>
      <c r="AT159" s="234" t="s">
        <v>140</v>
      </c>
      <c r="AU159" s="234" t="s">
        <v>87</v>
      </c>
      <c r="AY159" s="18" t="s">
        <v>138</v>
      </c>
      <c r="BE159" s="235">
        <f>IF(O159="základní",K159,0)</f>
        <v>0</v>
      </c>
      <c r="BF159" s="235">
        <f>IF(O159="snížená",K159,0)</f>
        <v>0</v>
      </c>
      <c r="BG159" s="235">
        <f>IF(O159="zákl. přenesená",K159,0)</f>
        <v>0</v>
      </c>
      <c r="BH159" s="235">
        <f>IF(O159="sníž. přenesená",K159,0)</f>
        <v>0</v>
      </c>
      <c r="BI159" s="235">
        <f>IF(O159="nulová",K159,0)</f>
        <v>0</v>
      </c>
      <c r="BJ159" s="18" t="s">
        <v>85</v>
      </c>
      <c r="BK159" s="235">
        <f>ROUND(P159*H159,2)</f>
        <v>0</v>
      </c>
      <c r="BL159" s="18" t="s">
        <v>522</v>
      </c>
      <c r="BM159" s="234" t="s">
        <v>1274</v>
      </c>
    </row>
    <row r="160" spans="1:47" s="2" customFormat="1" ht="12">
      <c r="A160" s="39"/>
      <c r="B160" s="40"/>
      <c r="C160" s="41"/>
      <c r="D160" s="236" t="s">
        <v>147</v>
      </c>
      <c r="E160" s="41"/>
      <c r="F160" s="237" t="s">
        <v>1275</v>
      </c>
      <c r="G160" s="41"/>
      <c r="H160" s="41"/>
      <c r="I160" s="238"/>
      <c r="J160" s="238"/>
      <c r="K160" s="41"/>
      <c r="L160" s="41"/>
      <c r="M160" s="45"/>
      <c r="N160" s="239"/>
      <c r="O160" s="240"/>
      <c r="P160" s="92"/>
      <c r="Q160" s="92"/>
      <c r="R160" s="92"/>
      <c r="S160" s="92"/>
      <c r="T160" s="92"/>
      <c r="U160" s="92"/>
      <c r="V160" s="92"/>
      <c r="W160" s="92"/>
      <c r="X160" s="93"/>
      <c r="Y160" s="39"/>
      <c r="Z160" s="39"/>
      <c r="AA160" s="39"/>
      <c r="AB160" s="39"/>
      <c r="AC160" s="39"/>
      <c r="AD160" s="39"/>
      <c r="AE160" s="39"/>
      <c r="AT160" s="18" t="s">
        <v>147</v>
      </c>
      <c r="AU160" s="18" t="s">
        <v>87</v>
      </c>
    </row>
    <row r="161" spans="1:47" s="2" customFormat="1" ht="12">
      <c r="A161" s="39"/>
      <c r="B161" s="40"/>
      <c r="C161" s="41"/>
      <c r="D161" s="241" t="s">
        <v>149</v>
      </c>
      <c r="E161" s="41"/>
      <c r="F161" s="242" t="s">
        <v>1276</v>
      </c>
      <c r="G161" s="41"/>
      <c r="H161" s="41"/>
      <c r="I161" s="238"/>
      <c r="J161" s="238"/>
      <c r="K161" s="41"/>
      <c r="L161" s="41"/>
      <c r="M161" s="45"/>
      <c r="N161" s="239"/>
      <c r="O161" s="240"/>
      <c r="P161" s="92"/>
      <c r="Q161" s="92"/>
      <c r="R161" s="92"/>
      <c r="S161" s="92"/>
      <c r="T161" s="92"/>
      <c r="U161" s="92"/>
      <c r="V161" s="92"/>
      <c r="W161" s="92"/>
      <c r="X161" s="93"/>
      <c r="Y161" s="39"/>
      <c r="Z161" s="39"/>
      <c r="AA161" s="39"/>
      <c r="AB161" s="39"/>
      <c r="AC161" s="39"/>
      <c r="AD161" s="39"/>
      <c r="AE161" s="39"/>
      <c r="AT161" s="18" t="s">
        <v>149</v>
      </c>
      <c r="AU161" s="18" t="s">
        <v>87</v>
      </c>
    </row>
    <row r="162" spans="1:65" s="2" customFormat="1" ht="24.15" customHeight="1">
      <c r="A162" s="39"/>
      <c r="B162" s="40"/>
      <c r="C162" s="222" t="s">
        <v>228</v>
      </c>
      <c r="D162" s="222" t="s">
        <v>140</v>
      </c>
      <c r="E162" s="223" t="s">
        <v>1277</v>
      </c>
      <c r="F162" s="224" t="s">
        <v>1278</v>
      </c>
      <c r="G162" s="225" t="s">
        <v>368</v>
      </c>
      <c r="H162" s="226">
        <v>1</v>
      </c>
      <c r="I162" s="227"/>
      <c r="J162" s="227"/>
      <c r="K162" s="228">
        <f>ROUND(P162*H162,2)</f>
        <v>0</v>
      </c>
      <c r="L162" s="224" t="s">
        <v>144</v>
      </c>
      <c r="M162" s="45"/>
      <c r="N162" s="229" t="s">
        <v>1</v>
      </c>
      <c r="O162" s="230" t="s">
        <v>40</v>
      </c>
      <c r="P162" s="231">
        <f>I162+J162</f>
        <v>0</v>
      </c>
      <c r="Q162" s="231">
        <f>ROUND(I162*H162,2)</f>
        <v>0</v>
      </c>
      <c r="R162" s="231">
        <f>ROUND(J162*H162,2)</f>
        <v>0</v>
      </c>
      <c r="S162" s="92"/>
      <c r="T162" s="232">
        <f>S162*H162</f>
        <v>0</v>
      </c>
      <c r="U162" s="232">
        <v>0</v>
      </c>
      <c r="V162" s="232">
        <f>U162*H162</f>
        <v>0</v>
      </c>
      <c r="W162" s="232">
        <v>0</v>
      </c>
      <c r="X162" s="233">
        <f>W162*H162</f>
        <v>0</v>
      </c>
      <c r="Y162" s="39"/>
      <c r="Z162" s="39"/>
      <c r="AA162" s="39"/>
      <c r="AB162" s="39"/>
      <c r="AC162" s="39"/>
      <c r="AD162" s="39"/>
      <c r="AE162" s="39"/>
      <c r="AR162" s="234" t="s">
        <v>522</v>
      </c>
      <c r="AT162" s="234" t="s">
        <v>140</v>
      </c>
      <c r="AU162" s="234" t="s">
        <v>87</v>
      </c>
      <c r="AY162" s="18" t="s">
        <v>138</v>
      </c>
      <c r="BE162" s="235">
        <f>IF(O162="základní",K162,0)</f>
        <v>0</v>
      </c>
      <c r="BF162" s="235">
        <f>IF(O162="snížená",K162,0)</f>
        <v>0</v>
      </c>
      <c r="BG162" s="235">
        <f>IF(O162="zákl. přenesená",K162,0)</f>
        <v>0</v>
      </c>
      <c r="BH162" s="235">
        <f>IF(O162="sníž. přenesená",K162,0)</f>
        <v>0</v>
      </c>
      <c r="BI162" s="235">
        <f>IF(O162="nulová",K162,0)</f>
        <v>0</v>
      </c>
      <c r="BJ162" s="18" t="s">
        <v>85</v>
      </c>
      <c r="BK162" s="235">
        <f>ROUND(P162*H162,2)</f>
        <v>0</v>
      </c>
      <c r="BL162" s="18" t="s">
        <v>522</v>
      </c>
      <c r="BM162" s="234" t="s">
        <v>1279</v>
      </c>
    </row>
    <row r="163" spans="1:47" s="2" customFormat="1" ht="12">
      <c r="A163" s="39"/>
      <c r="B163" s="40"/>
      <c r="C163" s="41"/>
      <c r="D163" s="236" t="s">
        <v>147</v>
      </c>
      <c r="E163" s="41"/>
      <c r="F163" s="237" t="s">
        <v>1280</v>
      </c>
      <c r="G163" s="41"/>
      <c r="H163" s="41"/>
      <c r="I163" s="238"/>
      <c r="J163" s="238"/>
      <c r="K163" s="41"/>
      <c r="L163" s="41"/>
      <c r="M163" s="45"/>
      <c r="N163" s="239"/>
      <c r="O163" s="240"/>
      <c r="P163" s="92"/>
      <c r="Q163" s="92"/>
      <c r="R163" s="92"/>
      <c r="S163" s="92"/>
      <c r="T163" s="92"/>
      <c r="U163" s="92"/>
      <c r="V163" s="92"/>
      <c r="W163" s="92"/>
      <c r="X163" s="93"/>
      <c r="Y163" s="39"/>
      <c r="Z163" s="39"/>
      <c r="AA163" s="39"/>
      <c r="AB163" s="39"/>
      <c r="AC163" s="39"/>
      <c r="AD163" s="39"/>
      <c r="AE163" s="39"/>
      <c r="AT163" s="18" t="s">
        <v>147</v>
      </c>
      <c r="AU163" s="18" t="s">
        <v>87</v>
      </c>
    </row>
    <row r="164" spans="1:47" s="2" customFormat="1" ht="12">
      <c r="A164" s="39"/>
      <c r="B164" s="40"/>
      <c r="C164" s="41"/>
      <c r="D164" s="241" t="s">
        <v>149</v>
      </c>
      <c r="E164" s="41"/>
      <c r="F164" s="242" t="s">
        <v>1281</v>
      </c>
      <c r="G164" s="41"/>
      <c r="H164" s="41"/>
      <c r="I164" s="238"/>
      <c r="J164" s="238"/>
      <c r="K164" s="41"/>
      <c r="L164" s="41"/>
      <c r="M164" s="45"/>
      <c r="N164" s="239"/>
      <c r="O164" s="240"/>
      <c r="P164" s="92"/>
      <c r="Q164" s="92"/>
      <c r="R164" s="92"/>
      <c r="S164" s="92"/>
      <c r="T164" s="92"/>
      <c r="U164" s="92"/>
      <c r="V164" s="92"/>
      <c r="W164" s="92"/>
      <c r="X164" s="93"/>
      <c r="Y164" s="39"/>
      <c r="Z164" s="39"/>
      <c r="AA164" s="39"/>
      <c r="AB164" s="39"/>
      <c r="AC164" s="39"/>
      <c r="AD164" s="39"/>
      <c r="AE164" s="39"/>
      <c r="AT164" s="18" t="s">
        <v>149</v>
      </c>
      <c r="AU164" s="18" t="s">
        <v>87</v>
      </c>
    </row>
    <row r="165" spans="1:65" s="2" customFormat="1" ht="16.5" customHeight="1">
      <c r="A165" s="39"/>
      <c r="B165" s="40"/>
      <c r="C165" s="255" t="s">
        <v>236</v>
      </c>
      <c r="D165" s="255" t="s">
        <v>337</v>
      </c>
      <c r="E165" s="256" t="s">
        <v>1282</v>
      </c>
      <c r="F165" s="257" t="s">
        <v>1283</v>
      </c>
      <c r="G165" s="258" t="s">
        <v>1251</v>
      </c>
      <c r="H165" s="259">
        <v>1</v>
      </c>
      <c r="I165" s="260"/>
      <c r="J165" s="261"/>
      <c r="K165" s="262">
        <f>ROUND(P165*H165,2)</f>
        <v>0</v>
      </c>
      <c r="L165" s="257" t="s">
        <v>1</v>
      </c>
      <c r="M165" s="263"/>
      <c r="N165" s="264" t="s">
        <v>1</v>
      </c>
      <c r="O165" s="230" t="s">
        <v>40</v>
      </c>
      <c r="P165" s="231">
        <f>I165+J165</f>
        <v>0</v>
      </c>
      <c r="Q165" s="231">
        <f>ROUND(I165*H165,2)</f>
        <v>0</v>
      </c>
      <c r="R165" s="231">
        <f>ROUND(J165*H165,2)</f>
        <v>0</v>
      </c>
      <c r="S165" s="92"/>
      <c r="T165" s="232">
        <f>S165*H165</f>
        <v>0</v>
      </c>
      <c r="U165" s="232">
        <v>0</v>
      </c>
      <c r="V165" s="232">
        <f>U165*H165</f>
        <v>0</v>
      </c>
      <c r="W165" s="232">
        <v>0</v>
      </c>
      <c r="X165" s="233">
        <f>W165*H165</f>
        <v>0</v>
      </c>
      <c r="Y165" s="39"/>
      <c r="Z165" s="39"/>
      <c r="AA165" s="39"/>
      <c r="AB165" s="39"/>
      <c r="AC165" s="39"/>
      <c r="AD165" s="39"/>
      <c r="AE165" s="39"/>
      <c r="AR165" s="234" t="s">
        <v>1252</v>
      </c>
      <c r="AT165" s="234" t="s">
        <v>337</v>
      </c>
      <c r="AU165" s="234" t="s">
        <v>87</v>
      </c>
      <c r="AY165" s="18" t="s">
        <v>138</v>
      </c>
      <c r="BE165" s="235">
        <f>IF(O165="základní",K165,0)</f>
        <v>0</v>
      </c>
      <c r="BF165" s="235">
        <f>IF(O165="snížená",K165,0)</f>
        <v>0</v>
      </c>
      <c r="BG165" s="235">
        <f>IF(O165="zákl. přenesená",K165,0)</f>
        <v>0</v>
      </c>
      <c r="BH165" s="235">
        <f>IF(O165="sníž. přenesená",K165,0)</f>
        <v>0</v>
      </c>
      <c r="BI165" s="235">
        <f>IF(O165="nulová",K165,0)</f>
        <v>0</v>
      </c>
      <c r="BJ165" s="18" t="s">
        <v>85</v>
      </c>
      <c r="BK165" s="235">
        <f>ROUND(P165*H165,2)</f>
        <v>0</v>
      </c>
      <c r="BL165" s="18" t="s">
        <v>522</v>
      </c>
      <c r="BM165" s="234" t="s">
        <v>1284</v>
      </c>
    </row>
    <row r="166" spans="1:47" s="2" customFormat="1" ht="12">
      <c r="A166" s="39"/>
      <c r="B166" s="40"/>
      <c r="C166" s="41"/>
      <c r="D166" s="236" t="s">
        <v>147</v>
      </c>
      <c r="E166" s="41"/>
      <c r="F166" s="237" t="s">
        <v>1283</v>
      </c>
      <c r="G166" s="41"/>
      <c r="H166" s="41"/>
      <c r="I166" s="238"/>
      <c r="J166" s="238"/>
      <c r="K166" s="41"/>
      <c r="L166" s="41"/>
      <c r="M166" s="45"/>
      <c r="N166" s="239"/>
      <c r="O166" s="240"/>
      <c r="P166" s="92"/>
      <c r="Q166" s="92"/>
      <c r="R166" s="92"/>
      <c r="S166" s="92"/>
      <c r="T166" s="92"/>
      <c r="U166" s="92"/>
      <c r="V166" s="92"/>
      <c r="W166" s="92"/>
      <c r="X166" s="93"/>
      <c r="Y166" s="39"/>
      <c r="Z166" s="39"/>
      <c r="AA166" s="39"/>
      <c r="AB166" s="39"/>
      <c r="AC166" s="39"/>
      <c r="AD166" s="39"/>
      <c r="AE166" s="39"/>
      <c r="AT166" s="18" t="s">
        <v>147</v>
      </c>
      <c r="AU166" s="18" t="s">
        <v>87</v>
      </c>
    </row>
    <row r="167" spans="1:65" s="2" customFormat="1" ht="24.15" customHeight="1">
      <c r="A167" s="39"/>
      <c r="B167" s="40"/>
      <c r="C167" s="222" t="s">
        <v>9</v>
      </c>
      <c r="D167" s="222" t="s">
        <v>140</v>
      </c>
      <c r="E167" s="223" t="s">
        <v>1285</v>
      </c>
      <c r="F167" s="224" t="s">
        <v>1286</v>
      </c>
      <c r="G167" s="225" t="s">
        <v>368</v>
      </c>
      <c r="H167" s="226">
        <v>1</v>
      </c>
      <c r="I167" s="227"/>
      <c r="J167" s="227"/>
      <c r="K167" s="228">
        <f>ROUND(P167*H167,2)</f>
        <v>0</v>
      </c>
      <c r="L167" s="224" t="s">
        <v>144</v>
      </c>
      <c r="M167" s="45"/>
      <c r="N167" s="229" t="s">
        <v>1</v>
      </c>
      <c r="O167" s="230" t="s">
        <v>40</v>
      </c>
      <c r="P167" s="231">
        <f>I167+J167</f>
        <v>0</v>
      </c>
      <c r="Q167" s="231">
        <f>ROUND(I167*H167,2)</f>
        <v>0</v>
      </c>
      <c r="R167" s="231">
        <f>ROUND(J167*H167,2)</f>
        <v>0</v>
      </c>
      <c r="S167" s="92"/>
      <c r="T167" s="232">
        <f>S167*H167</f>
        <v>0</v>
      </c>
      <c r="U167" s="232">
        <v>0</v>
      </c>
      <c r="V167" s="232">
        <f>U167*H167</f>
        <v>0</v>
      </c>
      <c r="W167" s="232">
        <v>0</v>
      </c>
      <c r="X167" s="233">
        <f>W167*H167</f>
        <v>0</v>
      </c>
      <c r="Y167" s="39"/>
      <c r="Z167" s="39"/>
      <c r="AA167" s="39"/>
      <c r="AB167" s="39"/>
      <c r="AC167" s="39"/>
      <c r="AD167" s="39"/>
      <c r="AE167" s="39"/>
      <c r="AR167" s="234" t="s">
        <v>522</v>
      </c>
      <c r="AT167" s="234" t="s">
        <v>140</v>
      </c>
      <c r="AU167" s="234" t="s">
        <v>87</v>
      </c>
      <c r="AY167" s="18" t="s">
        <v>138</v>
      </c>
      <c r="BE167" s="235">
        <f>IF(O167="základní",K167,0)</f>
        <v>0</v>
      </c>
      <c r="BF167" s="235">
        <f>IF(O167="snížená",K167,0)</f>
        <v>0</v>
      </c>
      <c r="BG167" s="235">
        <f>IF(O167="zákl. přenesená",K167,0)</f>
        <v>0</v>
      </c>
      <c r="BH167" s="235">
        <f>IF(O167="sníž. přenesená",K167,0)</f>
        <v>0</v>
      </c>
      <c r="BI167" s="235">
        <f>IF(O167="nulová",K167,0)</f>
        <v>0</v>
      </c>
      <c r="BJ167" s="18" t="s">
        <v>85</v>
      </c>
      <c r="BK167" s="235">
        <f>ROUND(P167*H167,2)</f>
        <v>0</v>
      </c>
      <c r="BL167" s="18" t="s">
        <v>522</v>
      </c>
      <c r="BM167" s="234" t="s">
        <v>1287</v>
      </c>
    </row>
    <row r="168" spans="1:47" s="2" customFormat="1" ht="12">
      <c r="A168" s="39"/>
      <c r="B168" s="40"/>
      <c r="C168" s="41"/>
      <c r="D168" s="236" t="s">
        <v>147</v>
      </c>
      <c r="E168" s="41"/>
      <c r="F168" s="237" t="s">
        <v>1288</v>
      </c>
      <c r="G168" s="41"/>
      <c r="H168" s="41"/>
      <c r="I168" s="238"/>
      <c r="J168" s="238"/>
      <c r="K168" s="41"/>
      <c r="L168" s="41"/>
      <c r="M168" s="45"/>
      <c r="N168" s="239"/>
      <c r="O168" s="240"/>
      <c r="P168" s="92"/>
      <c r="Q168" s="92"/>
      <c r="R168" s="92"/>
      <c r="S168" s="92"/>
      <c r="T168" s="92"/>
      <c r="U168" s="92"/>
      <c r="V168" s="92"/>
      <c r="W168" s="92"/>
      <c r="X168" s="93"/>
      <c r="Y168" s="39"/>
      <c r="Z168" s="39"/>
      <c r="AA168" s="39"/>
      <c r="AB168" s="39"/>
      <c r="AC168" s="39"/>
      <c r="AD168" s="39"/>
      <c r="AE168" s="39"/>
      <c r="AT168" s="18" t="s">
        <v>147</v>
      </c>
      <c r="AU168" s="18" t="s">
        <v>87</v>
      </c>
    </row>
    <row r="169" spans="1:47" s="2" customFormat="1" ht="12">
      <c r="A169" s="39"/>
      <c r="B169" s="40"/>
      <c r="C169" s="41"/>
      <c r="D169" s="241" t="s">
        <v>149</v>
      </c>
      <c r="E169" s="41"/>
      <c r="F169" s="242" t="s">
        <v>1289</v>
      </c>
      <c r="G169" s="41"/>
      <c r="H169" s="41"/>
      <c r="I169" s="238"/>
      <c r="J169" s="238"/>
      <c r="K169" s="41"/>
      <c r="L169" s="41"/>
      <c r="M169" s="45"/>
      <c r="N169" s="239"/>
      <c r="O169" s="240"/>
      <c r="P169" s="92"/>
      <c r="Q169" s="92"/>
      <c r="R169" s="92"/>
      <c r="S169" s="92"/>
      <c r="T169" s="92"/>
      <c r="U169" s="92"/>
      <c r="V169" s="92"/>
      <c r="W169" s="92"/>
      <c r="X169" s="93"/>
      <c r="Y169" s="39"/>
      <c r="Z169" s="39"/>
      <c r="AA169" s="39"/>
      <c r="AB169" s="39"/>
      <c r="AC169" s="39"/>
      <c r="AD169" s="39"/>
      <c r="AE169" s="39"/>
      <c r="AT169" s="18" t="s">
        <v>149</v>
      </c>
      <c r="AU169" s="18" t="s">
        <v>87</v>
      </c>
    </row>
    <row r="170" spans="1:65" s="2" customFormat="1" ht="24.15" customHeight="1">
      <c r="A170" s="39"/>
      <c r="B170" s="40"/>
      <c r="C170" s="222" t="s">
        <v>249</v>
      </c>
      <c r="D170" s="222" t="s">
        <v>140</v>
      </c>
      <c r="E170" s="223" t="s">
        <v>1290</v>
      </c>
      <c r="F170" s="224" t="s">
        <v>1291</v>
      </c>
      <c r="G170" s="225" t="s">
        <v>368</v>
      </c>
      <c r="H170" s="226">
        <v>2</v>
      </c>
      <c r="I170" s="227"/>
      <c r="J170" s="227"/>
      <c r="K170" s="228">
        <f>ROUND(P170*H170,2)</f>
        <v>0</v>
      </c>
      <c r="L170" s="224" t="s">
        <v>144</v>
      </c>
      <c r="M170" s="45"/>
      <c r="N170" s="229" t="s">
        <v>1</v>
      </c>
      <c r="O170" s="230" t="s">
        <v>40</v>
      </c>
      <c r="P170" s="231">
        <f>I170+J170</f>
        <v>0</v>
      </c>
      <c r="Q170" s="231">
        <f>ROUND(I170*H170,2)</f>
        <v>0</v>
      </c>
      <c r="R170" s="231">
        <f>ROUND(J170*H170,2)</f>
        <v>0</v>
      </c>
      <c r="S170" s="92"/>
      <c r="T170" s="232">
        <f>S170*H170</f>
        <v>0</v>
      </c>
      <c r="U170" s="232">
        <v>0</v>
      </c>
      <c r="V170" s="232">
        <f>U170*H170</f>
        <v>0</v>
      </c>
      <c r="W170" s="232">
        <v>0</v>
      </c>
      <c r="X170" s="233">
        <f>W170*H170</f>
        <v>0</v>
      </c>
      <c r="Y170" s="39"/>
      <c r="Z170" s="39"/>
      <c r="AA170" s="39"/>
      <c r="AB170" s="39"/>
      <c r="AC170" s="39"/>
      <c r="AD170" s="39"/>
      <c r="AE170" s="39"/>
      <c r="AR170" s="234" t="s">
        <v>522</v>
      </c>
      <c r="AT170" s="234" t="s">
        <v>140</v>
      </c>
      <c r="AU170" s="234" t="s">
        <v>87</v>
      </c>
      <c r="AY170" s="18" t="s">
        <v>138</v>
      </c>
      <c r="BE170" s="235">
        <f>IF(O170="základní",K170,0)</f>
        <v>0</v>
      </c>
      <c r="BF170" s="235">
        <f>IF(O170="snížená",K170,0)</f>
        <v>0</v>
      </c>
      <c r="BG170" s="235">
        <f>IF(O170="zákl. přenesená",K170,0)</f>
        <v>0</v>
      </c>
      <c r="BH170" s="235">
        <f>IF(O170="sníž. přenesená",K170,0)</f>
        <v>0</v>
      </c>
      <c r="BI170" s="235">
        <f>IF(O170="nulová",K170,0)</f>
        <v>0</v>
      </c>
      <c r="BJ170" s="18" t="s">
        <v>85</v>
      </c>
      <c r="BK170" s="235">
        <f>ROUND(P170*H170,2)</f>
        <v>0</v>
      </c>
      <c r="BL170" s="18" t="s">
        <v>522</v>
      </c>
      <c r="BM170" s="234" t="s">
        <v>1292</v>
      </c>
    </row>
    <row r="171" spans="1:47" s="2" customFormat="1" ht="12">
      <c r="A171" s="39"/>
      <c r="B171" s="40"/>
      <c r="C171" s="41"/>
      <c r="D171" s="236" t="s">
        <v>147</v>
      </c>
      <c r="E171" s="41"/>
      <c r="F171" s="237" t="s">
        <v>1293</v>
      </c>
      <c r="G171" s="41"/>
      <c r="H171" s="41"/>
      <c r="I171" s="238"/>
      <c r="J171" s="238"/>
      <c r="K171" s="41"/>
      <c r="L171" s="41"/>
      <c r="M171" s="45"/>
      <c r="N171" s="239"/>
      <c r="O171" s="240"/>
      <c r="P171" s="92"/>
      <c r="Q171" s="92"/>
      <c r="R171" s="92"/>
      <c r="S171" s="92"/>
      <c r="T171" s="92"/>
      <c r="U171" s="92"/>
      <c r="V171" s="92"/>
      <c r="W171" s="92"/>
      <c r="X171" s="93"/>
      <c r="Y171" s="39"/>
      <c r="Z171" s="39"/>
      <c r="AA171" s="39"/>
      <c r="AB171" s="39"/>
      <c r="AC171" s="39"/>
      <c r="AD171" s="39"/>
      <c r="AE171" s="39"/>
      <c r="AT171" s="18" t="s">
        <v>147</v>
      </c>
      <c r="AU171" s="18" t="s">
        <v>87</v>
      </c>
    </row>
    <row r="172" spans="1:47" s="2" customFormat="1" ht="12">
      <c r="A172" s="39"/>
      <c r="B172" s="40"/>
      <c r="C172" s="41"/>
      <c r="D172" s="241" t="s">
        <v>149</v>
      </c>
      <c r="E172" s="41"/>
      <c r="F172" s="242" t="s">
        <v>1294</v>
      </c>
      <c r="G172" s="41"/>
      <c r="H172" s="41"/>
      <c r="I172" s="238"/>
      <c r="J172" s="238"/>
      <c r="K172" s="41"/>
      <c r="L172" s="41"/>
      <c r="M172" s="45"/>
      <c r="N172" s="239"/>
      <c r="O172" s="240"/>
      <c r="P172" s="92"/>
      <c r="Q172" s="92"/>
      <c r="R172" s="92"/>
      <c r="S172" s="92"/>
      <c r="T172" s="92"/>
      <c r="U172" s="92"/>
      <c r="V172" s="92"/>
      <c r="W172" s="92"/>
      <c r="X172" s="93"/>
      <c r="Y172" s="39"/>
      <c r="Z172" s="39"/>
      <c r="AA172" s="39"/>
      <c r="AB172" s="39"/>
      <c r="AC172" s="39"/>
      <c r="AD172" s="39"/>
      <c r="AE172" s="39"/>
      <c r="AT172" s="18" t="s">
        <v>149</v>
      </c>
      <c r="AU172" s="18" t="s">
        <v>87</v>
      </c>
    </row>
    <row r="173" spans="1:65" s="2" customFormat="1" ht="16.5" customHeight="1">
      <c r="A173" s="39"/>
      <c r="B173" s="40"/>
      <c r="C173" s="255" t="s">
        <v>258</v>
      </c>
      <c r="D173" s="255" t="s">
        <v>337</v>
      </c>
      <c r="E173" s="256" t="s">
        <v>1295</v>
      </c>
      <c r="F173" s="257" t="s">
        <v>1296</v>
      </c>
      <c r="G173" s="258" t="s">
        <v>1251</v>
      </c>
      <c r="H173" s="259">
        <v>2</v>
      </c>
      <c r="I173" s="260"/>
      <c r="J173" s="261"/>
      <c r="K173" s="262">
        <f>ROUND(P173*H173,2)</f>
        <v>0</v>
      </c>
      <c r="L173" s="257" t="s">
        <v>1</v>
      </c>
      <c r="M173" s="263"/>
      <c r="N173" s="264" t="s">
        <v>1</v>
      </c>
      <c r="O173" s="230" t="s">
        <v>40</v>
      </c>
      <c r="P173" s="231">
        <f>I173+J173</f>
        <v>0</v>
      </c>
      <c r="Q173" s="231">
        <f>ROUND(I173*H173,2)</f>
        <v>0</v>
      </c>
      <c r="R173" s="231">
        <f>ROUND(J173*H173,2)</f>
        <v>0</v>
      </c>
      <c r="S173" s="92"/>
      <c r="T173" s="232">
        <f>S173*H173</f>
        <v>0</v>
      </c>
      <c r="U173" s="232">
        <v>0</v>
      </c>
      <c r="V173" s="232">
        <f>U173*H173</f>
        <v>0</v>
      </c>
      <c r="W173" s="232">
        <v>0</v>
      </c>
      <c r="X173" s="233">
        <f>W173*H173</f>
        <v>0</v>
      </c>
      <c r="Y173" s="39"/>
      <c r="Z173" s="39"/>
      <c r="AA173" s="39"/>
      <c r="AB173" s="39"/>
      <c r="AC173" s="39"/>
      <c r="AD173" s="39"/>
      <c r="AE173" s="39"/>
      <c r="AR173" s="234" t="s">
        <v>1252</v>
      </c>
      <c r="AT173" s="234" t="s">
        <v>337</v>
      </c>
      <c r="AU173" s="234" t="s">
        <v>87</v>
      </c>
      <c r="AY173" s="18" t="s">
        <v>138</v>
      </c>
      <c r="BE173" s="235">
        <f>IF(O173="základní",K173,0)</f>
        <v>0</v>
      </c>
      <c r="BF173" s="235">
        <f>IF(O173="snížená",K173,0)</f>
        <v>0</v>
      </c>
      <c r="BG173" s="235">
        <f>IF(O173="zákl. přenesená",K173,0)</f>
        <v>0</v>
      </c>
      <c r="BH173" s="235">
        <f>IF(O173="sníž. přenesená",K173,0)</f>
        <v>0</v>
      </c>
      <c r="BI173" s="235">
        <f>IF(O173="nulová",K173,0)</f>
        <v>0</v>
      </c>
      <c r="BJ173" s="18" t="s">
        <v>85</v>
      </c>
      <c r="BK173" s="235">
        <f>ROUND(P173*H173,2)</f>
        <v>0</v>
      </c>
      <c r="BL173" s="18" t="s">
        <v>522</v>
      </c>
      <c r="BM173" s="234" t="s">
        <v>1297</v>
      </c>
    </row>
    <row r="174" spans="1:47" s="2" customFormat="1" ht="12">
      <c r="A174" s="39"/>
      <c r="B174" s="40"/>
      <c r="C174" s="41"/>
      <c r="D174" s="236" t="s">
        <v>147</v>
      </c>
      <c r="E174" s="41"/>
      <c r="F174" s="237" t="s">
        <v>1296</v>
      </c>
      <c r="G174" s="41"/>
      <c r="H174" s="41"/>
      <c r="I174" s="238"/>
      <c r="J174" s="238"/>
      <c r="K174" s="41"/>
      <c r="L174" s="41"/>
      <c r="M174" s="45"/>
      <c r="N174" s="239"/>
      <c r="O174" s="240"/>
      <c r="P174" s="92"/>
      <c r="Q174" s="92"/>
      <c r="R174" s="92"/>
      <c r="S174" s="92"/>
      <c r="T174" s="92"/>
      <c r="U174" s="92"/>
      <c r="V174" s="92"/>
      <c r="W174" s="92"/>
      <c r="X174" s="93"/>
      <c r="Y174" s="39"/>
      <c r="Z174" s="39"/>
      <c r="AA174" s="39"/>
      <c r="AB174" s="39"/>
      <c r="AC174" s="39"/>
      <c r="AD174" s="39"/>
      <c r="AE174" s="39"/>
      <c r="AT174" s="18" t="s">
        <v>147</v>
      </c>
      <c r="AU174" s="18" t="s">
        <v>87</v>
      </c>
    </row>
    <row r="175" spans="1:65" s="2" customFormat="1" ht="24.15" customHeight="1">
      <c r="A175" s="39"/>
      <c r="B175" s="40"/>
      <c r="C175" s="222" t="s">
        <v>261</v>
      </c>
      <c r="D175" s="222" t="s">
        <v>140</v>
      </c>
      <c r="E175" s="223" t="s">
        <v>1290</v>
      </c>
      <c r="F175" s="224" t="s">
        <v>1291</v>
      </c>
      <c r="G175" s="225" t="s">
        <v>368</v>
      </c>
      <c r="H175" s="226">
        <v>1</v>
      </c>
      <c r="I175" s="227"/>
      <c r="J175" s="227"/>
      <c r="K175" s="228">
        <f>ROUND(P175*H175,2)</f>
        <v>0</v>
      </c>
      <c r="L175" s="224" t="s">
        <v>144</v>
      </c>
      <c r="M175" s="45"/>
      <c r="N175" s="229" t="s">
        <v>1</v>
      </c>
      <c r="O175" s="230" t="s">
        <v>40</v>
      </c>
      <c r="P175" s="231">
        <f>I175+J175</f>
        <v>0</v>
      </c>
      <c r="Q175" s="231">
        <f>ROUND(I175*H175,2)</f>
        <v>0</v>
      </c>
      <c r="R175" s="231">
        <f>ROUND(J175*H175,2)</f>
        <v>0</v>
      </c>
      <c r="S175" s="92"/>
      <c r="T175" s="232">
        <f>S175*H175</f>
        <v>0</v>
      </c>
      <c r="U175" s="232">
        <v>0</v>
      </c>
      <c r="V175" s="232">
        <f>U175*H175</f>
        <v>0</v>
      </c>
      <c r="W175" s="232">
        <v>0</v>
      </c>
      <c r="X175" s="233">
        <f>W175*H175</f>
        <v>0</v>
      </c>
      <c r="Y175" s="39"/>
      <c r="Z175" s="39"/>
      <c r="AA175" s="39"/>
      <c r="AB175" s="39"/>
      <c r="AC175" s="39"/>
      <c r="AD175" s="39"/>
      <c r="AE175" s="39"/>
      <c r="AR175" s="234" t="s">
        <v>522</v>
      </c>
      <c r="AT175" s="234" t="s">
        <v>140</v>
      </c>
      <c r="AU175" s="234" t="s">
        <v>87</v>
      </c>
      <c r="AY175" s="18" t="s">
        <v>138</v>
      </c>
      <c r="BE175" s="235">
        <f>IF(O175="základní",K175,0)</f>
        <v>0</v>
      </c>
      <c r="BF175" s="235">
        <f>IF(O175="snížená",K175,0)</f>
        <v>0</v>
      </c>
      <c r="BG175" s="235">
        <f>IF(O175="zákl. přenesená",K175,0)</f>
        <v>0</v>
      </c>
      <c r="BH175" s="235">
        <f>IF(O175="sníž. přenesená",K175,0)</f>
        <v>0</v>
      </c>
      <c r="BI175" s="235">
        <f>IF(O175="nulová",K175,0)</f>
        <v>0</v>
      </c>
      <c r="BJ175" s="18" t="s">
        <v>85</v>
      </c>
      <c r="BK175" s="235">
        <f>ROUND(P175*H175,2)</f>
        <v>0</v>
      </c>
      <c r="BL175" s="18" t="s">
        <v>522</v>
      </c>
      <c r="BM175" s="234" t="s">
        <v>1298</v>
      </c>
    </row>
    <row r="176" spans="1:47" s="2" customFormat="1" ht="12">
      <c r="A176" s="39"/>
      <c r="B176" s="40"/>
      <c r="C176" s="41"/>
      <c r="D176" s="236" t="s">
        <v>147</v>
      </c>
      <c r="E176" s="41"/>
      <c r="F176" s="237" t="s">
        <v>1293</v>
      </c>
      <c r="G176" s="41"/>
      <c r="H176" s="41"/>
      <c r="I176" s="238"/>
      <c r="J176" s="238"/>
      <c r="K176" s="41"/>
      <c r="L176" s="41"/>
      <c r="M176" s="45"/>
      <c r="N176" s="239"/>
      <c r="O176" s="240"/>
      <c r="P176" s="92"/>
      <c r="Q176" s="92"/>
      <c r="R176" s="92"/>
      <c r="S176" s="92"/>
      <c r="T176" s="92"/>
      <c r="U176" s="92"/>
      <c r="V176" s="92"/>
      <c r="W176" s="92"/>
      <c r="X176" s="93"/>
      <c r="Y176" s="39"/>
      <c r="Z176" s="39"/>
      <c r="AA176" s="39"/>
      <c r="AB176" s="39"/>
      <c r="AC176" s="39"/>
      <c r="AD176" s="39"/>
      <c r="AE176" s="39"/>
      <c r="AT176" s="18" t="s">
        <v>147</v>
      </c>
      <c r="AU176" s="18" t="s">
        <v>87</v>
      </c>
    </row>
    <row r="177" spans="1:47" s="2" customFormat="1" ht="12">
      <c r="A177" s="39"/>
      <c r="B177" s="40"/>
      <c r="C177" s="41"/>
      <c r="D177" s="241" t="s">
        <v>149</v>
      </c>
      <c r="E177" s="41"/>
      <c r="F177" s="242" t="s">
        <v>1294</v>
      </c>
      <c r="G177" s="41"/>
      <c r="H177" s="41"/>
      <c r="I177" s="238"/>
      <c r="J177" s="238"/>
      <c r="K177" s="41"/>
      <c r="L177" s="41"/>
      <c r="M177" s="45"/>
      <c r="N177" s="239"/>
      <c r="O177" s="240"/>
      <c r="P177" s="92"/>
      <c r="Q177" s="92"/>
      <c r="R177" s="92"/>
      <c r="S177" s="92"/>
      <c r="T177" s="92"/>
      <c r="U177" s="92"/>
      <c r="V177" s="92"/>
      <c r="W177" s="92"/>
      <c r="X177" s="93"/>
      <c r="Y177" s="39"/>
      <c r="Z177" s="39"/>
      <c r="AA177" s="39"/>
      <c r="AB177" s="39"/>
      <c r="AC177" s="39"/>
      <c r="AD177" s="39"/>
      <c r="AE177" s="39"/>
      <c r="AT177" s="18" t="s">
        <v>149</v>
      </c>
      <c r="AU177" s="18" t="s">
        <v>87</v>
      </c>
    </row>
    <row r="178" spans="1:65" s="2" customFormat="1" ht="16.5" customHeight="1">
      <c r="A178" s="39"/>
      <c r="B178" s="40"/>
      <c r="C178" s="255" t="s">
        <v>265</v>
      </c>
      <c r="D178" s="255" t="s">
        <v>337</v>
      </c>
      <c r="E178" s="256" t="s">
        <v>1299</v>
      </c>
      <c r="F178" s="257" t="s">
        <v>1300</v>
      </c>
      <c r="G178" s="258" t="s">
        <v>1251</v>
      </c>
      <c r="H178" s="259">
        <v>1</v>
      </c>
      <c r="I178" s="260"/>
      <c r="J178" s="261"/>
      <c r="K178" s="262">
        <f>ROUND(P178*H178,2)</f>
        <v>0</v>
      </c>
      <c r="L178" s="257" t="s">
        <v>1</v>
      </c>
      <c r="M178" s="263"/>
      <c r="N178" s="264" t="s">
        <v>1</v>
      </c>
      <c r="O178" s="230" t="s">
        <v>40</v>
      </c>
      <c r="P178" s="231">
        <f>I178+J178</f>
        <v>0</v>
      </c>
      <c r="Q178" s="231">
        <f>ROUND(I178*H178,2)</f>
        <v>0</v>
      </c>
      <c r="R178" s="231">
        <f>ROUND(J178*H178,2)</f>
        <v>0</v>
      </c>
      <c r="S178" s="92"/>
      <c r="T178" s="232">
        <f>S178*H178</f>
        <v>0</v>
      </c>
      <c r="U178" s="232">
        <v>0</v>
      </c>
      <c r="V178" s="232">
        <f>U178*H178</f>
        <v>0</v>
      </c>
      <c r="W178" s="232">
        <v>0</v>
      </c>
      <c r="X178" s="233">
        <f>W178*H178</f>
        <v>0</v>
      </c>
      <c r="Y178" s="39"/>
      <c r="Z178" s="39"/>
      <c r="AA178" s="39"/>
      <c r="AB178" s="39"/>
      <c r="AC178" s="39"/>
      <c r="AD178" s="39"/>
      <c r="AE178" s="39"/>
      <c r="AR178" s="234" t="s">
        <v>1252</v>
      </c>
      <c r="AT178" s="234" t="s">
        <v>337</v>
      </c>
      <c r="AU178" s="234" t="s">
        <v>87</v>
      </c>
      <c r="AY178" s="18" t="s">
        <v>138</v>
      </c>
      <c r="BE178" s="235">
        <f>IF(O178="základní",K178,0)</f>
        <v>0</v>
      </c>
      <c r="BF178" s="235">
        <f>IF(O178="snížená",K178,0)</f>
        <v>0</v>
      </c>
      <c r="BG178" s="235">
        <f>IF(O178="zákl. přenesená",K178,0)</f>
        <v>0</v>
      </c>
      <c r="BH178" s="235">
        <f>IF(O178="sníž. přenesená",K178,0)</f>
        <v>0</v>
      </c>
      <c r="BI178" s="235">
        <f>IF(O178="nulová",K178,0)</f>
        <v>0</v>
      </c>
      <c r="BJ178" s="18" t="s">
        <v>85</v>
      </c>
      <c r="BK178" s="235">
        <f>ROUND(P178*H178,2)</f>
        <v>0</v>
      </c>
      <c r="BL178" s="18" t="s">
        <v>522</v>
      </c>
      <c r="BM178" s="234" t="s">
        <v>1301</v>
      </c>
    </row>
    <row r="179" spans="1:47" s="2" customFormat="1" ht="12">
      <c r="A179" s="39"/>
      <c r="B179" s="40"/>
      <c r="C179" s="41"/>
      <c r="D179" s="236" t="s">
        <v>147</v>
      </c>
      <c r="E179" s="41"/>
      <c r="F179" s="237" t="s">
        <v>1302</v>
      </c>
      <c r="G179" s="41"/>
      <c r="H179" s="41"/>
      <c r="I179" s="238"/>
      <c r="J179" s="238"/>
      <c r="K179" s="41"/>
      <c r="L179" s="41"/>
      <c r="M179" s="45"/>
      <c r="N179" s="239"/>
      <c r="O179" s="240"/>
      <c r="P179" s="92"/>
      <c r="Q179" s="92"/>
      <c r="R179" s="92"/>
      <c r="S179" s="92"/>
      <c r="T179" s="92"/>
      <c r="U179" s="92"/>
      <c r="V179" s="92"/>
      <c r="W179" s="92"/>
      <c r="X179" s="93"/>
      <c r="Y179" s="39"/>
      <c r="Z179" s="39"/>
      <c r="AA179" s="39"/>
      <c r="AB179" s="39"/>
      <c r="AC179" s="39"/>
      <c r="AD179" s="39"/>
      <c r="AE179" s="39"/>
      <c r="AT179" s="18" t="s">
        <v>147</v>
      </c>
      <c r="AU179" s="18" t="s">
        <v>87</v>
      </c>
    </row>
    <row r="180" spans="1:65" s="2" customFormat="1" ht="12">
      <c r="A180" s="39"/>
      <c r="B180" s="40"/>
      <c r="C180" s="222" t="s">
        <v>273</v>
      </c>
      <c r="D180" s="222" t="s">
        <v>140</v>
      </c>
      <c r="E180" s="223" t="s">
        <v>1303</v>
      </c>
      <c r="F180" s="224" t="s">
        <v>1304</v>
      </c>
      <c r="G180" s="225" t="s">
        <v>368</v>
      </c>
      <c r="H180" s="226">
        <v>1</v>
      </c>
      <c r="I180" s="227"/>
      <c r="J180" s="227"/>
      <c r="K180" s="228">
        <f>ROUND(P180*H180,2)</f>
        <v>0</v>
      </c>
      <c r="L180" s="224" t="s">
        <v>144</v>
      </c>
      <c r="M180" s="45"/>
      <c r="N180" s="229" t="s">
        <v>1</v>
      </c>
      <c r="O180" s="230" t="s">
        <v>40</v>
      </c>
      <c r="P180" s="231">
        <f>I180+J180</f>
        <v>0</v>
      </c>
      <c r="Q180" s="231">
        <f>ROUND(I180*H180,2)</f>
        <v>0</v>
      </c>
      <c r="R180" s="231">
        <f>ROUND(J180*H180,2)</f>
        <v>0</v>
      </c>
      <c r="S180" s="92"/>
      <c r="T180" s="232">
        <f>S180*H180</f>
        <v>0</v>
      </c>
      <c r="U180" s="232">
        <v>0</v>
      </c>
      <c r="V180" s="232">
        <f>U180*H180</f>
        <v>0</v>
      </c>
      <c r="W180" s="232">
        <v>0</v>
      </c>
      <c r="X180" s="233">
        <f>W180*H180</f>
        <v>0</v>
      </c>
      <c r="Y180" s="39"/>
      <c r="Z180" s="39"/>
      <c r="AA180" s="39"/>
      <c r="AB180" s="39"/>
      <c r="AC180" s="39"/>
      <c r="AD180" s="39"/>
      <c r="AE180" s="39"/>
      <c r="AR180" s="234" t="s">
        <v>522</v>
      </c>
      <c r="AT180" s="234" t="s">
        <v>140</v>
      </c>
      <c r="AU180" s="234" t="s">
        <v>87</v>
      </c>
      <c r="AY180" s="18" t="s">
        <v>138</v>
      </c>
      <c r="BE180" s="235">
        <f>IF(O180="základní",K180,0)</f>
        <v>0</v>
      </c>
      <c r="BF180" s="235">
        <f>IF(O180="snížená",K180,0)</f>
        <v>0</v>
      </c>
      <c r="BG180" s="235">
        <f>IF(O180="zákl. přenesená",K180,0)</f>
        <v>0</v>
      </c>
      <c r="BH180" s="235">
        <f>IF(O180="sníž. přenesená",K180,0)</f>
        <v>0</v>
      </c>
      <c r="BI180" s="235">
        <f>IF(O180="nulová",K180,0)</f>
        <v>0</v>
      </c>
      <c r="BJ180" s="18" t="s">
        <v>85</v>
      </c>
      <c r="BK180" s="235">
        <f>ROUND(P180*H180,2)</f>
        <v>0</v>
      </c>
      <c r="BL180" s="18" t="s">
        <v>522</v>
      </c>
      <c r="BM180" s="234" t="s">
        <v>1305</v>
      </c>
    </row>
    <row r="181" spans="1:47" s="2" customFormat="1" ht="12">
      <c r="A181" s="39"/>
      <c r="B181" s="40"/>
      <c r="C181" s="41"/>
      <c r="D181" s="236" t="s">
        <v>147</v>
      </c>
      <c r="E181" s="41"/>
      <c r="F181" s="237" t="s">
        <v>1306</v>
      </c>
      <c r="G181" s="41"/>
      <c r="H181" s="41"/>
      <c r="I181" s="238"/>
      <c r="J181" s="238"/>
      <c r="K181" s="41"/>
      <c r="L181" s="41"/>
      <c r="M181" s="45"/>
      <c r="N181" s="239"/>
      <c r="O181" s="240"/>
      <c r="P181" s="92"/>
      <c r="Q181" s="92"/>
      <c r="R181" s="92"/>
      <c r="S181" s="92"/>
      <c r="T181" s="92"/>
      <c r="U181" s="92"/>
      <c r="V181" s="92"/>
      <c r="W181" s="92"/>
      <c r="X181" s="93"/>
      <c r="Y181" s="39"/>
      <c r="Z181" s="39"/>
      <c r="AA181" s="39"/>
      <c r="AB181" s="39"/>
      <c r="AC181" s="39"/>
      <c r="AD181" s="39"/>
      <c r="AE181" s="39"/>
      <c r="AT181" s="18" t="s">
        <v>147</v>
      </c>
      <c r="AU181" s="18" t="s">
        <v>87</v>
      </c>
    </row>
    <row r="182" spans="1:47" s="2" customFormat="1" ht="12">
      <c r="A182" s="39"/>
      <c r="B182" s="40"/>
      <c r="C182" s="41"/>
      <c r="D182" s="241" t="s">
        <v>149</v>
      </c>
      <c r="E182" s="41"/>
      <c r="F182" s="242" t="s">
        <v>1307</v>
      </c>
      <c r="G182" s="41"/>
      <c r="H182" s="41"/>
      <c r="I182" s="238"/>
      <c r="J182" s="238"/>
      <c r="K182" s="41"/>
      <c r="L182" s="41"/>
      <c r="M182" s="45"/>
      <c r="N182" s="239"/>
      <c r="O182" s="240"/>
      <c r="P182" s="92"/>
      <c r="Q182" s="92"/>
      <c r="R182" s="92"/>
      <c r="S182" s="92"/>
      <c r="T182" s="92"/>
      <c r="U182" s="92"/>
      <c r="V182" s="92"/>
      <c r="W182" s="92"/>
      <c r="X182" s="93"/>
      <c r="Y182" s="39"/>
      <c r="Z182" s="39"/>
      <c r="AA182" s="39"/>
      <c r="AB182" s="39"/>
      <c r="AC182" s="39"/>
      <c r="AD182" s="39"/>
      <c r="AE182" s="39"/>
      <c r="AT182" s="18" t="s">
        <v>149</v>
      </c>
      <c r="AU182" s="18" t="s">
        <v>87</v>
      </c>
    </row>
    <row r="183" spans="1:65" s="2" customFormat="1" ht="33" customHeight="1">
      <c r="A183" s="39"/>
      <c r="B183" s="40"/>
      <c r="C183" s="222" t="s">
        <v>8</v>
      </c>
      <c r="D183" s="222" t="s">
        <v>140</v>
      </c>
      <c r="E183" s="223" t="s">
        <v>1308</v>
      </c>
      <c r="F183" s="224" t="s">
        <v>1309</v>
      </c>
      <c r="G183" s="225" t="s">
        <v>203</v>
      </c>
      <c r="H183" s="226">
        <v>65</v>
      </c>
      <c r="I183" s="227"/>
      <c r="J183" s="227"/>
      <c r="K183" s="228">
        <f>ROUND(P183*H183,2)</f>
        <v>0</v>
      </c>
      <c r="L183" s="224" t="s">
        <v>144</v>
      </c>
      <c r="M183" s="45"/>
      <c r="N183" s="229" t="s">
        <v>1</v>
      </c>
      <c r="O183" s="230" t="s">
        <v>40</v>
      </c>
      <c r="P183" s="231">
        <f>I183+J183</f>
        <v>0</v>
      </c>
      <c r="Q183" s="231">
        <f>ROUND(I183*H183,2)</f>
        <v>0</v>
      </c>
      <c r="R183" s="231">
        <f>ROUND(J183*H183,2)</f>
        <v>0</v>
      </c>
      <c r="S183" s="92"/>
      <c r="T183" s="232">
        <f>S183*H183</f>
        <v>0</v>
      </c>
      <c r="U183" s="232">
        <v>0</v>
      </c>
      <c r="V183" s="232">
        <f>U183*H183</f>
        <v>0</v>
      </c>
      <c r="W183" s="232">
        <v>0</v>
      </c>
      <c r="X183" s="233">
        <f>W183*H183</f>
        <v>0</v>
      </c>
      <c r="Y183" s="39"/>
      <c r="Z183" s="39"/>
      <c r="AA183" s="39"/>
      <c r="AB183" s="39"/>
      <c r="AC183" s="39"/>
      <c r="AD183" s="39"/>
      <c r="AE183" s="39"/>
      <c r="AR183" s="234" t="s">
        <v>522</v>
      </c>
      <c r="AT183" s="234" t="s">
        <v>140</v>
      </c>
      <c r="AU183" s="234" t="s">
        <v>87</v>
      </c>
      <c r="AY183" s="18" t="s">
        <v>138</v>
      </c>
      <c r="BE183" s="235">
        <f>IF(O183="základní",K183,0)</f>
        <v>0</v>
      </c>
      <c r="BF183" s="235">
        <f>IF(O183="snížená",K183,0)</f>
        <v>0</v>
      </c>
      <c r="BG183" s="235">
        <f>IF(O183="zákl. přenesená",K183,0)</f>
        <v>0</v>
      </c>
      <c r="BH183" s="235">
        <f>IF(O183="sníž. přenesená",K183,0)</f>
        <v>0</v>
      </c>
      <c r="BI183" s="235">
        <f>IF(O183="nulová",K183,0)</f>
        <v>0</v>
      </c>
      <c r="BJ183" s="18" t="s">
        <v>85</v>
      </c>
      <c r="BK183" s="235">
        <f>ROUND(P183*H183,2)</f>
        <v>0</v>
      </c>
      <c r="BL183" s="18" t="s">
        <v>522</v>
      </c>
      <c r="BM183" s="234" t="s">
        <v>1310</v>
      </c>
    </row>
    <row r="184" spans="1:47" s="2" customFormat="1" ht="12">
      <c r="A184" s="39"/>
      <c r="B184" s="40"/>
      <c r="C184" s="41"/>
      <c r="D184" s="236" t="s">
        <v>147</v>
      </c>
      <c r="E184" s="41"/>
      <c r="F184" s="237" t="s">
        <v>1311</v>
      </c>
      <c r="G184" s="41"/>
      <c r="H184" s="41"/>
      <c r="I184" s="238"/>
      <c r="J184" s="238"/>
      <c r="K184" s="41"/>
      <c r="L184" s="41"/>
      <c r="M184" s="45"/>
      <c r="N184" s="239"/>
      <c r="O184" s="240"/>
      <c r="P184" s="92"/>
      <c r="Q184" s="92"/>
      <c r="R184" s="92"/>
      <c r="S184" s="92"/>
      <c r="T184" s="92"/>
      <c r="U184" s="92"/>
      <c r="V184" s="92"/>
      <c r="W184" s="92"/>
      <c r="X184" s="93"/>
      <c r="Y184" s="39"/>
      <c r="Z184" s="39"/>
      <c r="AA184" s="39"/>
      <c r="AB184" s="39"/>
      <c r="AC184" s="39"/>
      <c r="AD184" s="39"/>
      <c r="AE184" s="39"/>
      <c r="AT184" s="18" t="s">
        <v>147</v>
      </c>
      <c r="AU184" s="18" t="s">
        <v>87</v>
      </c>
    </row>
    <row r="185" spans="1:47" s="2" customFormat="1" ht="12">
      <c r="A185" s="39"/>
      <c r="B185" s="40"/>
      <c r="C185" s="41"/>
      <c r="D185" s="241" t="s">
        <v>149</v>
      </c>
      <c r="E185" s="41"/>
      <c r="F185" s="242" t="s">
        <v>1312</v>
      </c>
      <c r="G185" s="41"/>
      <c r="H185" s="41"/>
      <c r="I185" s="238"/>
      <c r="J185" s="238"/>
      <c r="K185" s="41"/>
      <c r="L185" s="41"/>
      <c r="M185" s="45"/>
      <c r="N185" s="239"/>
      <c r="O185" s="240"/>
      <c r="P185" s="92"/>
      <c r="Q185" s="92"/>
      <c r="R185" s="92"/>
      <c r="S185" s="92"/>
      <c r="T185" s="92"/>
      <c r="U185" s="92"/>
      <c r="V185" s="92"/>
      <c r="W185" s="92"/>
      <c r="X185" s="93"/>
      <c r="Y185" s="39"/>
      <c r="Z185" s="39"/>
      <c r="AA185" s="39"/>
      <c r="AB185" s="39"/>
      <c r="AC185" s="39"/>
      <c r="AD185" s="39"/>
      <c r="AE185" s="39"/>
      <c r="AT185" s="18" t="s">
        <v>149</v>
      </c>
      <c r="AU185" s="18" t="s">
        <v>87</v>
      </c>
    </row>
    <row r="186" spans="1:65" s="2" customFormat="1" ht="24.15" customHeight="1">
      <c r="A186" s="39"/>
      <c r="B186" s="40"/>
      <c r="C186" s="255" t="s">
        <v>289</v>
      </c>
      <c r="D186" s="255" t="s">
        <v>337</v>
      </c>
      <c r="E186" s="256" t="s">
        <v>1313</v>
      </c>
      <c r="F186" s="257" t="s">
        <v>1314</v>
      </c>
      <c r="G186" s="258" t="s">
        <v>340</v>
      </c>
      <c r="H186" s="259">
        <v>40.3</v>
      </c>
      <c r="I186" s="260"/>
      <c r="J186" s="261"/>
      <c r="K186" s="262">
        <f>ROUND(P186*H186,2)</f>
        <v>0</v>
      </c>
      <c r="L186" s="257" t="s">
        <v>144</v>
      </c>
      <c r="M186" s="263"/>
      <c r="N186" s="264" t="s">
        <v>1</v>
      </c>
      <c r="O186" s="230" t="s">
        <v>40</v>
      </c>
      <c r="P186" s="231">
        <f>I186+J186</f>
        <v>0</v>
      </c>
      <c r="Q186" s="231">
        <f>ROUND(I186*H186,2)</f>
        <v>0</v>
      </c>
      <c r="R186" s="231">
        <f>ROUND(J186*H186,2)</f>
        <v>0</v>
      </c>
      <c r="S186" s="92"/>
      <c r="T186" s="232">
        <f>S186*H186</f>
        <v>0</v>
      </c>
      <c r="U186" s="232">
        <v>0.001</v>
      </c>
      <c r="V186" s="232">
        <f>U186*H186</f>
        <v>0.040299999999999996</v>
      </c>
      <c r="W186" s="232">
        <v>0</v>
      </c>
      <c r="X186" s="233">
        <f>W186*H186</f>
        <v>0</v>
      </c>
      <c r="Y186" s="39"/>
      <c r="Z186" s="39"/>
      <c r="AA186" s="39"/>
      <c r="AB186" s="39"/>
      <c r="AC186" s="39"/>
      <c r="AD186" s="39"/>
      <c r="AE186" s="39"/>
      <c r="AR186" s="234" t="s">
        <v>1315</v>
      </c>
      <c r="AT186" s="234" t="s">
        <v>337</v>
      </c>
      <c r="AU186" s="234" t="s">
        <v>87</v>
      </c>
      <c r="AY186" s="18" t="s">
        <v>138</v>
      </c>
      <c r="BE186" s="235">
        <f>IF(O186="základní",K186,0)</f>
        <v>0</v>
      </c>
      <c r="BF186" s="235">
        <f>IF(O186="snížená",K186,0)</f>
        <v>0</v>
      </c>
      <c r="BG186" s="235">
        <f>IF(O186="zákl. přenesená",K186,0)</f>
        <v>0</v>
      </c>
      <c r="BH186" s="235">
        <f>IF(O186="sníž. přenesená",K186,0)</f>
        <v>0</v>
      </c>
      <c r="BI186" s="235">
        <f>IF(O186="nulová",K186,0)</f>
        <v>0</v>
      </c>
      <c r="BJ186" s="18" t="s">
        <v>85</v>
      </c>
      <c r="BK186" s="235">
        <f>ROUND(P186*H186,2)</f>
        <v>0</v>
      </c>
      <c r="BL186" s="18" t="s">
        <v>1315</v>
      </c>
      <c r="BM186" s="234" t="s">
        <v>1316</v>
      </c>
    </row>
    <row r="187" spans="1:47" s="2" customFormat="1" ht="12">
      <c r="A187" s="39"/>
      <c r="B187" s="40"/>
      <c r="C187" s="41"/>
      <c r="D187" s="236" t="s">
        <v>147</v>
      </c>
      <c r="E187" s="41"/>
      <c r="F187" s="237" t="s">
        <v>1314</v>
      </c>
      <c r="G187" s="41"/>
      <c r="H187" s="41"/>
      <c r="I187" s="238"/>
      <c r="J187" s="238"/>
      <c r="K187" s="41"/>
      <c r="L187" s="41"/>
      <c r="M187" s="45"/>
      <c r="N187" s="239"/>
      <c r="O187" s="240"/>
      <c r="P187" s="92"/>
      <c r="Q187" s="92"/>
      <c r="R187" s="92"/>
      <c r="S187" s="92"/>
      <c r="T187" s="92"/>
      <c r="U187" s="92"/>
      <c r="V187" s="92"/>
      <c r="W187" s="92"/>
      <c r="X187" s="93"/>
      <c r="Y187" s="39"/>
      <c r="Z187" s="39"/>
      <c r="AA187" s="39"/>
      <c r="AB187" s="39"/>
      <c r="AC187" s="39"/>
      <c r="AD187" s="39"/>
      <c r="AE187" s="39"/>
      <c r="AT187" s="18" t="s">
        <v>147</v>
      </c>
      <c r="AU187" s="18" t="s">
        <v>87</v>
      </c>
    </row>
    <row r="188" spans="1:47" s="2" customFormat="1" ht="12">
      <c r="A188" s="39"/>
      <c r="B188" s="40"/>
      <c r="C188" s="41"/>
      <c r="D188" s="236" t="s">
        <v>153</v>
      </c>
      <c r="E188" s="41"/>
      <c r="F188" s="243" t="s">
        <v>1317</v>
      </c>
      <c r="G188" s="41"/>
      <c r="H188" s="41"/>
      <c r="I188" s="238"/>
      <c r="J188" s="238"/>
      <c r="K188" s="41"/>
      <c r="L188" s="41"/>
      <c r="M188" s="45"/>
      <c r="N188" s="239"/>
      <c r="O188" s="240"/>
      <c r="P188" s="92"/>
      <c r="Q188" s="92"/>
      <c r="R188" s="92"/>
      <c r="S188" s="92"/>
      <c r="T188" s="92"/>
      <c r="U188" s="92"/>
      <c r="V188" s="92"/>
      <c r="W188" s="92"/>
      <c r="X188" s="93"/>
      <c r="Y188" s="39"/>
      <c r="Z188" s="39"/>
      <c r="AA188" s="39"/>
      <c r="AB188" s="39"/>
      <c r="AC188" s="39"/>
      <c r="AD188" s="39"/>
      <c r="AE188" s="39"/>
      <c r="AT188" s="18" t="s">
        <v>153</v>
      </c>
      <c r="AU188" s="18" t="s">
        <v>87</v>
      </c>
    </row>
    <row r="189" spans="1:51" s="13" customFormat="1" ht="12">
      <c r="A189" s="13"/>
      <c r="B189" s="244"/>
      <c r="C189" s="245"/>
      <c r="D189" s="236" t="s">
        <v>256</v>
      </c>
      <c r="E189" s="246" t="s">
        <v>1</v>
      </c>
      <c r="F189" s="247" t="s">
        <v>1318</v>
      </c>
      <c r="G189" s="245"/>
      <c r="H189" s="248">
        <v>40.3</v>
      </c>
      <c r="I189" s="249"/>
      <c r="J189" s="249"/>
      <c r="K189" s="245"/>
      <c r="L189" s="245"/>
      <c r="M189" s="250"/>
      <c r="N189" s="251"/>
      <c r="O189" s="252"/>
      <c r="P189" s="252"/>
      <c r="Q189" s="252"/>
      <c r="R189" s="252"/>
      <c r="S189" s="252"/>
      <c r="T189" s="252"/>
      <c r="U189" s="252"/>
      <c r="V189" s="252"/>
      <c r="W189" s="252"/>
      <c r="X189" s="253"/>
      <c r="Y189" s="13"/>
      <c r="Z189" s="13"/>
      <c r="AA189" s="13"/>
      <c r="AB189" s="13"/>
      <c r="AC189" s="13"/>
      <c r="AD189" s="13"/>
      <c r="AE189" s="13"/>
      <c r="AT189" s="254" t="s">
        <v>256</v>
      </c>
      <c r="AU189" s="254" t="s">
        <v>87</v>
      </c>
      <c r="AV189" s="13" t="s">
        <v>87</v>
      </c>
      <c r="AW189" s="13" t="s">
        <v>5</v>
      </c>
      <c r="AX189" s="13" t="s">
        <v>85</v>
      </c>
      <c r="AY189" s="254" t="s">
        <v>138</v>
      </c>
    </row>
    <row r="190" spans="1:65" s="2" customFormat="1" ht="24.15" customHeight="1">
      <c r="A190" s="39"/>
      <c r="B190" s="40"/>
      <c r="C190" s="222" t="s">
        <v>296</v>
      </c>
      <c r="D190" s="222" t="s">
        <v>140</v>
      </c>
      <c r="E190" s="223" t="s">
        <v>1319</v>
      </c>
      <c r="F190" s="224" t="s">
        <v>1320</v>
      </c>
      <c r="G190" s="225" t="s">
        <v>368</v>
      </c>
      <c r="H190" s="226">
        <v>3</v>
      </c>
      <c r="I190" s="227"/>
      <c r="J190" s="227"/>
      <c r="K190" s="228">
        <f>ROUND(P190*H190,2)</f>
        <v>0</v>
      </c>
      <c r="L190" s="224" t="s">
        <v>144</v>
      </c>
      <c r="M190" s="45"/>
      <c r="N190" s="229" t="s">
        <v>1</v>
      </c>
      <c r="O190" s="230" t="s">
        <v>40</v>
      </c>
      <c r="P190" s="231">
        <f>I190+J190</f>
        <v>0</v>
      </c>
      <c r="Q190" s="231">
        <f>ROUND(I190*H190,2)</f>
        <v>0</v>
      </c>
      <c r="R190" s="231">
        <f>ROUND(J190*H190,2)</f>
        <v>0</v>
      </c>
      <c r="S190" s="92"/>
      <c r="T190" s="232">
        <f>S190*H190</f>
        <v>0</v>
      </c>
      <c r="U190" s="232">
        <v>0</v>
      </c>
      <c r="V190" s="232">
        <f>U190*H190</f>
        <v>0</v>
      </c>
      <c r="W190" s="232">
        <v>0</v>
      </c>
      <c r="X190" s="233">
        <f>W190*H190</f>
        <v>0</v>
      </c>
      <c r="Y190" s="39"/>
      <c r="Z190" s="39"/>
      <c r="AA190" s="39"/>
      <c r="AB190" s="39"/>
      <c r="AC190" s="39"/>
      <c r="AD190" s="39"/>
      <c r="AE190" s="39"/>
      <c r="AR190" s="234" t="s">
        <v>522</v>
      </c>
      <c r="AT190" s="234" t="s">
        <v>140</v>
      </c>
      <c r="AU190" s="234" t="s">
        <v>87</v>
      </c>
      <c r="AY190" s="18" t="s">
        <v>138</v>
      </c>
      <c r="BE190" s="235">
        <f>IF(O190="základní",K190,0)</f>
        <v>0</v>
      </c>
      <c r="BF190" s="235">
        <f>IF(O190="snížená",K190,0)</f>
        <v>0</v>
      </c>
      <c r="BG190" s="235">
        <f>IF(O190="zákl. přenesená",K190,0)</f>
        <v>0</v>
      </c>
      <c r="BH190" s="235">
        <f>IF(O190="sníž. přenesená",K190,0)</f>
        <v>0</v>
      </c>
      <c r="BI190" s="235">
        <f>IF(O190="nulová",K190,0)</f>
        <v>0</v>
      </c>
      <c r="BJ190" s="18" t="s">
        <v>85</v>
      </c>
      <c r="BK190" s="235">
        <f>ROUND(P190*H190,2)</f>
        <v>0</v>
      </c>
      <c r="BL190" s="18" t="s">
        <v>522</v>
      </c>
      <c r="BM190" s="234" t="s">
        <v>1321</v>
      </c>
    </row>
    <row r="191" spans="1:47" s="2" customFormat="1" ht="12">
      <c r="A191" s="39"/>
      <c r="B191" s="40"/>
      <c r="C191" s="41"/>
      <c r="D191" s="236" t="s">
        <v>147</v>
      </c>
      <c r="E191" s="41"/>
      <c r="F191" s="237" t="s">
        <v>1322</v>
      </c>
      <c r="G191" s="41"/>
      <c r="H191" s="41"/>
      <c r="I191" s="238"/>
      <c r="J191" s="238"/>
      <c r="K191" s="41"/>
      <c r="L191" s="41"/>
      <c r="M191" s="45"/>
      <c r="N191" s="239"/>
      <c r="O191" s="240"/>
      <c r="P191" s="92"/>
      <c r="Q191" s="92"/>
      <c r="R191" s="92"/>
      <c r="S191" s="92"/>
      <c r="T191" s="92"/>
      <c r="U191" s="92"/>
      <c r="V191" s="92"/>
      <c r="W191" s="92"/>
      <c r="X191" s="93"/>
      <c r="Y191" s="39"/>
      <c r="Z191" s="39"/>
      <c r="AA191" s="39"/>
      <c r="AB191" s="39"/>
      <c r="AC191" s="39"/>
      <c r="AD191" s="39"/>
      <c r="AE191" s="39"/>
      <c r="AT191" s="18" t="s">
        <v>147</v>
      </c>
      <c r="AU191" s="18" t="s">
        <v>87</v>
      </c>
    </row>
    <row r="192" spans="1:47" s="2" customFormat="1" ht="12">
      <c r="A192" s="39"/>
      <c r="B192" s="40"/>
      <c r="C192" s="41"/>
      <c r="D192" s="241" t="s">
        <v>149</v>
      </c>
      <c r="E192" s="41"/>
      <c r="F192" s="242" t="s">
        <v>1323</v>
      </c>
      <c r="G192" s="41"/>
      <c r="H192" s="41"/>
      <c r="I192" s="238"/>
      <c r="J192" s="238"/>
      <c r="K192" s="41"/>
      <c r="L192" s="41"/>
      <c r="M192" s="45"/>
      <c r="N192" s="239"/>
      <c r="O192" s="240"/>
      <c r="P192" s="92"/>
      <c r="Q192" s="92"/>
      <c r="R192" s="92"/>
      <c r="S192" s="92"/>
      <c r="T192" s="92"/>
      <c r="U192" s="92"/>
      <c r="V192" s="92"/>
      <c r="W192" s="92"/>
      <c r="X192" s="93"/>
      <c r="Y192" s="39"/>
      <c r="Z192" s="39"/>
      <c r="AA192" s="39"/>
      <c r="AB192" s="39"/>
      <c r="AC192" s="39"/>
      <c r="AD192" s="39"/>
      <c r="AE192" s="39"/>
      <c r="AT192" s="18" t="s">
        <v>149</v>
      </c>
      <c r="AU192" s="18" t="s">
        <v>87</v>
      </c>
    </row>
    <row r="193" spans="1:65" s="2" customFormat="1" ht="24.15" customHeight="1">
      <c r="A193" s="39"/>
      <c r="B193" s="40"/>
      <c r="C193" s="255" t="s">
        <v>303</v>
      </c>
      <c r="D193" s="255" t="s">
        <v>337</v>
      </c>
      <c r="E193" s="256" t="s">
        <v>1324</v>
      </c>
      <c r="F193" s="257" t="s">
        <v>1325</v>
      </c>
      <c r="G193" s="258" t="s">
        <v>368</v>
      </c>
      <c r="H193" s="259">
        <v>3</v>
      </c>
      <c r="I193" s="260"/>
      <c r="J193" s="261"/>
      <c r="K193" s="262">
        <f>ROUND(P193*H193,2)</f>
        <v>0</v>
      </c>
      <c r="L193" s="257" t="s">
        <v>144</v>
      </c>
      <c r="M193" s="263"/>
      <c r="N193" s="264" t="s">
        <v>1</v>
      </c>
      <c r="O193" s="230" t="s">
        <v>40</v>
      </c>
      <c r="P193" s="231">
        <f>I193+J193</f>
        <v>0</v>
      </c>
      <c r="Q193" s="231">
        <f>ROUND(I193*H193,2)</f>
        <v>0</v>
      </c>
      <c r="R193" s="231">
        <f>ROUND(J193*H193,2)</f>
        <v>0</v>
      </c>
      <c r="S193" s="92"/>
      <c r="T193" s="232">
        <f>S193*H193</f>
        <v>0</v>
      </c>
      <c r="U193" s="232">
        <v>0.00023</v>
      </c>
      <c r="V193" s="232">
        <f>U193*H193</f>
        <v>0.0006900000000000001</v>
      </c>
      <c r="W193" s="232">
        <v>0</v>
      </c>
      <c r="X193" s="233">
        <f>W193*H193</f>
        <v>0</v>
      </c>
      <c r="Y193" s="39"/>
      <c r="Z193" s="39"/>
      <c r="AA193" s="39"/>
      <c r="AB193" s="39"/>
      <c r="AC193" s="39"/>
      <c r="AD193" s="39"/>
      <c r="AE193" s="39"/>
      <c r="AR193" s="234" t="s">
        <v>1315</v>
      </c>
      <c r="AT193" s="234" t="s">
        <v>337</v>
      </c>
      <c r="AU193" s="234" t="s">
        <v>87</v>
      </c>
      <c r="AY193" s="18" t="s">
        <v>138</v>
      </c>
      <c r="BE193" s="235">
        <f>IF(O193="základní",K193,0)</f>
        <v>0</v>
      </c>
      <c r="BF193" s="235">
        <f>IF(O193="snížená",K193,0)</f>
        <v>0</v>
      </c>
      <c r="BG193" s="235">
        <f>IF(O193="zákl. přenesená",K193,0)</f>
        <v>0</v>
      </c>
      <c r="BH193" s="235">
        <f>IF(O193="sníž. přenesená",K193,0)</f>
        <v>0</v>
      </c>
      <c r="BI193" s="235">
        <f>IF(O193="nulová",K193,0)</f>
        <v>0</v>
      </c>
      <c r="BJ193" s="18" t="s">
        <v>85</v>
      </c>
      <c r="BK193" s="235">
        <f>ROUND(P193*H193,2)</f>
        <v>0</v>
      </c>
      <c r="BL193" s="18" t="s">
        <v>1315</v>
      </c>
      <c r="BM193" s="234" t="s">
        <v>1326</v>
      </c>
    </row>
    <row r="194" spans="1:47" s="2" customFormat="1" ht="12">
      <c r="A194" s="39"/>
      <c r="B194" s="40"/>
      <c r="C194" s="41"/>
      <c r="D194" s="236" t="s">
        <v>147</v>
      </c>
      <c r="E194" s="41"/>
      <c r="F194" s="237" t="s">
        <v>1325</v>
      </c>
      <c r="G194" s="41"/>
      <c r="H194" s="41"/>
      <c r="I194" s="238"/>
      <c r="J194" s="238"/>
      <c r="K194" s="41"/>
      <c r="L194" s="41"/>
      <c r="M194" s="45"/>
      <c r="N194" s="239"/>
      <c r="O194" s="240"/>
      <c r="P194" s="92"/>
      <c r="Q194" s="92"/>
      <c r="R194" s="92"/>
      <c r="S194" s="92"/>
      <c r="T194" s="92"/>
      <c r="U194" s="92"/>
      <c r="V194" s="92"/>
      <c r="W194" s="92"/>
      <c r="X194" s="93"/>
      <c r="Y194" s="39"/>
      <c r="Z194" s="39"/>
      <c r="AA194" s="39"/>
      <c r="AB194" s="39"/>
      <c r="AC194" s="39"/>
      <c r="AD194" s="39"/>
      <c r="AE194" s="39"/>
      <c r="AT194" s="18" t="s">
        <v>147</v>
      </c>
      <c r="AU194" s="18" t="s">
        <v>87</v>
      </c>
    </row>
    <row r="195" spans="1:65" s="2" customFormat="1" ht="24.15" customHeight="1">
      <c r="A195" s="39"/>
      <c r="B195" s="40"/>
      <c r="C195" s="222" t="s">
        <v>309</v>
      </c>
      <c r="D195" s="222" t="s">
        <v>140</v>
      </c>
      <c r="E195" s="223" t="s">
        <v>1319</v>
      </c>
      <c r="F195" s="224" t="s">
        <v>1320</v>
      </c>
      <c r="G195" s="225" t="s">
        <v>368</v>
      </c>
      <c r="H195" s="226">
        <v>3</v>
      </c>
      <c r="I195" s="227"/>
      <c r="J195" s="227"/>
      <c r="K195" s="228">
        <f>ROUND(P195*H195,2)</f>
        <v>0</v>
      </c>
      <c r="L195" s="224" t="s">
        <v>144</v>
      </c>
      <c r="M195" s="45"/>
      <c r="N195" s="229" t="s">
        <v>1</v>
      </c>
      <c r="O195" s="230" t="s">
        <v>40</v>
      </c>
      <c r="P195" s="231">
        <f>I195+J195</f>
        <v>0</v>
      </c>
      <c r="Q195" s="231">
        <f>ROUND(I195*H195,2)</f>
        <v>0</v>
      </c>
      <c r="R195" s="231">
        <f>ROUND(J195*H195,2)</f>
        <v>0</v>
      </c>
      <c r="S195" s="92"/>
      <c r="T195" s="232">
        <f>S195*H195</f>
        <v>0</v>
      </c>
      <c r="U195" s="232">
        <v>0</v>
      </c>
      <c r="V195" s="232">
        <f>U195*H195</f>
        <v>0</v>
      </c>
      <c r="W195" s="232">
        <v>0</v>
      </c>
      <c r="X195" s="233">
        <f>W195*H195</f>
        <v>0</v>
      </c>
      <c r="Y195" s="39"/>
      <c r="Z195" s="39"/>
      <c r="AA195" s="39"/>
      <c r="AB195" s="39"/>
      <c r="AC195" s="39"/>
      <c r="AD195" s="39"/>
      <c r="AE195" s="39"/>
      <c r="AR195" s="234" t="s">
        <v>522</v>
      </c>
      <c r="AT195" s="234" t="s">
        <v>140</v>
      </c>
      <c r="AU195" s="234" t="s">
        <v>87</v>
      </c>
      <c r="AY195" s="18" t="s">
        <v>138</v>
      </c>
      <c r="BE195" s="235">
        <f>IF(O195="základní",K195,0)</f>
        <v>0</v>
      </c>
      <c r="BF195" s="235">
        <f>IF(O195="snížená",K195,0)</f>
        <v>0</v>
      </c>
      <c r="BG195" s="235">
        <f>IF(O195="zákl. přenesená",K195,0)</f>
        <v>0</v>
      </c>
      <c r="BH195" s="235">
        <f>IF(O195="sníž. přenesená",K195,0)</f>
        <v>0</v>
      </c>
      <c r="BI195" s="235">
        <f>IF(O195="nulová",K195,0)</f>
        <v>0</v>
      </c>
      <c r="BJ195" s="18" t="s">
        <v>85</v>
      </c>
      <c r="BK195" s="235">
        <f>ROUND(P195*H195,2)</f>
        <v>0</v>
      </c>
      <c r="BL195" s="18" t="s">
        <v>522</v>
      </c>
      <c r="BM195" s="234" t="s">
        <v>1327</v>
      </c>
    </row>
    <row r="196" spans="1:47" s="2" customFormat="1" ht="12">
      <c r="A196" s="39"/>
      <c r="B196" s="40"/>
      <c r="C196" s="41"/>
      <c r="D196" s="236" t="s">
        <v>147</v>
      </c>
      <c r="E196" s="41"/>
      <c r="F196" s="237" t="s">
        <v>1322</v>
      </c>
      <c r="G196" s="41"/>
      <c r="H196" s="41"/>
      <c r="I196" s="238"/>
      <c r="J196" s="238"/>
      <c r="K196" s="41"/>
      <c r="L196" s="41"/>
      <c r="M196" s="45"/>
      <c r="N196" s="239"/>
      <c r="O196" s="240"/>
      <c r="P196" s="92"/>
      <c r="Q196" s="92"/>
      <c r="R196" s="92"/>
      <c r="S196" s="92"/>
      <c r="T196" s="92"/>
      <c r="U196" s="92"/>
      <c r="V196" s="92"/>
      <c r="W196" s="92"/>
      <c r="X196" s="93"/>
      <c r="Y196" s="39"/>
      <c r="Z196" s="39"/>
      <c r="AA196" s="39"/>
      <c r="AB196" s="39"/>
      <c r="AC196" s="39"/>
      <c r="AD196" s="39"/>
      <c r="AE196" s="39"/>
      <c r="AT196" s="18" t="s">
        <v>147</v>
      </c>
      <c r="AU196" s="18" t="s">
        <v>87</v>
      </c>
    </row>
    <row r="197" spans="1:47" s="2" customFormat="1" ht="12">
      <c r="A197" s="39"/>
      <c r="B197" s="40"/>
      <c r="C197" s="41"/>
      <c r="D197" s="241" t="s">
        <v>149</v>
      </c>
      <c r="E197" s="41"/>
      <c r="F197" s="242" t="s">
        <v>1323</v>
      </c>
      <c r="G197" s="41"/>
      <c r="H197" s="41"/>
      <c r="I197" s="238"/>
      <c r="J197" s="238"/>
      <c r="K197" s="41"/>
      <c r="L197" s="41"/>
      <c r="M197" s="45"/>
      <c r="N197" s="239"/>
      <c r="O197" s="240"/>
      <c r="P197" s="92"/>
      <c r="Q197" s="92"/>
      <c r="R197" s="92"/>
      <c r="S197" s="92"/>
      <c r="T197" s="92"/>
      <c r="U197" s="92"/>
      <c r="V197" s="92"/>
      <c r="W197" s="92"/>
      <c r="X197" s="93"/>
      <c r="Y197" s="39"/>
      <c r="Z197" s="39"/>
      <c r="AA197" s="39"/>
      <c r="AB197" s="39"/>
      <c r="AC197" s="39"/>
      <c r="AD197" s="39"/>
      <c r="AE197" s="39"/>
      <c r="AT197" s="18" t="s">
        <v>149</v>
      </c>
      <c r="AU197" s="18" t="s">
        <v>87</v>
      </c>
    </row>
    <row r="198" spans="1:65" s="2" customFormat="1" ht="24.15" customHeight="1">
      <c r="A198" s="39"/>
      <c r="B198" s="40"/>
      <c r="C198" s="255" t="s">
        <v>316</v>
      </c>
      <c r="D198" s="255" t="s">
        <v>337</v>
      </c>
      <c r="E198" s="256" t="s">
        <v>1328</v>
      </c>
      <c r="F198" s="257" t="s">
        <v>1329</v>
      </c>
      <c r="G198" s="258" t="s">
        <v>368</v>
      </c>
      <c r="H198" s="259">
        <v>3</v>
      </c>
      <c r="I198" s="260"/>
      <c r="J198" s="261"/>
      <c r="K198" s="262">
        <f>ROUND(P198*H198,2)</f>
        <v>0</v>
      </c>
      <c r="L198" s="257" t="s">
        <v>144</v>
      </c>
      <c r="M198" s="263"/>
      <c r="N198" s="264" t="s">
        <v>1</v>
      </c>
      <c r="O198" s="230" t="s">
        <v>40</v>
      </c>
      <c r="P198" s="231">
        <f>I198+J198</f>
        <v>0</v>
      </c>
      <c r="Q198" s="231">
        <f>ROUND(I198*H198,2)</f>
        <v>0</v>
      </c>
      <c r="R198" s="231">
        <f>ROUND(J198*H198,2)</f>
        <v>0</v>
      </c>
      <c r="S198" s="92"/>
      <c r="T198" s="232">
        <f>S198*H198</f>
        <v>0</v>
      </c>
      <c r="U198" s="232">
        <v>0.00016</v>
      </c>
      <c r="V198" s="232">
        <f>U198*H198</f>
        <v>0.00048000000000000007</v>
      </c>
      <c r="W198" s="232">
        <v>0</v>
      </c>
      <c r="X198" s="233">
        <f>W198*H198</f>
        <v>0</v>
      </c>
      <c r="Y198" s="39"/>
      <c r="Z198" s="39"/>
      <c r="AA198" s="39"/>
      <c r="AB198" s="39"/>
      <c r="AC198" s="39"/>
      <c r="AD198" s="39"/>
      <c r="AE198" s="39"/>
      <c r="AR198" s="234" t="s">
        <v>1315</v>
      </c>
      <c r="AT198" s="234" t="s">
        <v>337</v>
      </c>
      <c r="AU198" s="234" t="s">
        <v>87</v>
      </c>
      <c r="AY198" s="18" t="s">
        <v>138</v>
      </c>
      <c r="BE198" s="235">
        <f>IF(O198="základní",K198,0)</f>
        <v>0</v>
      </c>
      <c r="BF198" s="235">
        <f>IF(O198="snížená",K198,0)</f>
        <v>0</v>
      </c>
      <c r="BG198" s="235">
        <f>IF(O198="zákl. přenesená",K198,0)</f>
        <v>0</v>
      </c>
      <c r="BH198" s="235">
        <f>IF(O198="sníž. přenesená",K198,0)</f>
        <v>0</v>
      </c>
      <c r="BI198" s="235">
        <f>IF(O198="nulová",K198,0)</f>
        <v>0</v>
      </c>
      <c r="BJ198" s="18" t="s">
        <v>85</v>
      </c>
      <c r="BK198" s="235">
        <f>ROUND(P198*H198,2)</f>
        <v>0</v>
      </c>
      <c r="BL198" s="18" t="s">
        <v>1315</v>
      </c>
      <c r="BM198" s="234" t="s">
        <v>1330</v>
      </c>
    </row>
    <row r="199" spans="1:47" s="2" customFormat="1" ht="12">
      <c r="A199" s="39"/>
      <c r="B199" s="40"/>
      <c r="C199" s="41"/>
      <c r="D199" s="236" t="s">
        <v>147</v>
      </c>
      <c r="E199" s="41"/>
      <c r="F199" s="237" t="s">
        <v>1329</v>
      </c>
      <c r="G199" s="41"/>
      <c r="H199" s="41"/>
      <c r="I199" s="238"/>
      <c r="J199" s="238"/>
      <c r="K199" s="41"/>
      <c r="L199" s="41"/>
      <c r="M199" s="45"/>
      <c r="N199" s="239"/>
      <c r="O199" s="240"/>
      <c r="P199" s="92"/>
      <c r="Q199" s="92"/>
      <c r="R199" s="92"/>
      <c r="S199" s="92"/>
      <c r="T199" s="92"/>
      <c r="U199" s="92"/>
      <c r="V199" s="92"/>
      <c r="W199" s="92"/>
      <c r="X199" s="93"/>
      <c r="Y199" s="39"/>
      <c r="Z199" s="39"/>
      <c r="AA199" s="39"/>
      <c r="AB199" s="39"/>
      <c r="AC199" s="39"/>
      <c r="AD199" s="39"/>
      <c r="AE199" s="39"/>
      <c r="AT199" s="18" t="s">
        <v>147</v>
      </c>
      <c r="AU199" s="18" t="s">
        <v>87</v>
      </c>
    </row>
    <row r="200" spans="1:65" s="2" customFormat="1" ht="33" customHeight="1">
      <c r="A200" s="39"/>
      <c r="B200" s="40"/>
      <c r="C200" s="222" t="s">
        <v>323</v>
      </c>
      <c r="D200" s="222" t="s">
        <v>140</v>
      </c>
      <c r="E200" s="223" t="s">
        <v>1331</v>
      </c>
      <c r="F200" s="224" t="s">
        <v>1332</v>
      </c>
      <c r="G200" s="225" t="s">
        <v>203</v>
      </c>
      <c r="H200" s="226">
        <v>20</v>
      </c>
      <c r="I200" s="227"/>
      <c r="J200" s="227"/>
      <c r="K200" s="228">
        <f>ROUND(P200*H200,2)</f>
        <v>0</v>
      </c>
      <c r="L200" s="224" t="s">
        <v>144</v>
      </c>
      <c r="M200" s="45"/>
      <c r="N200" s="229" t="s">
        <v>1</v>
      </c>
      <c r="O200" s="230" t="s">
        <v>40</v>
      </c>
      <c r="P200" s="231">
        <f>I200+J200</f>
        <v>0</v>
      </c>
      <c r="Q200" s="231">
        <f>ROUND(I200*H200,2)</f>
        <v>0</v>
      </c>
      <c r="R200" s="231">
        <f>ROUND(J200*H200,2)</f>
        <v>0</v>
      </c>
      <c r="S200" s="92"/>
      <c r="T200" s="232">
        <f>S200*H200</f>
        <v>0</v>
      </c>
      <c r="U200" s="232">
        <v>0</v>
      </c>
      <c r="V200" s="232">
        <f>U200*H200</f>
        <v>0</v>
      </c>
      <c r="W200" s="232">
        <v>0</v>
      </c>
      <c r="X200" s="233">
        <f>W200*H200</f>
        <v>0</v>
      </c>
      <c r="Y200" s="39"/>
      <c r="Z200" s="39"/>
      <c r="AA200" s="39"/>
      <c r="AB200" s="39"/>
      <c r="AC200" s="39"/>
      <c r="AD200" s="39"/>
      <c r="AE200" s="39"/>
      <c r="AR200" s="234" t="s">
        <v>522</v>
      </c>
      <c r="AT200" s="234" t="s">
        <v>140</v>
      </c>
      <c r="AU200" s="234" t="s">
        <v>87</v>
      </c>
      <c r="AY200" s="18" t="s">
        <v>138</v>
      </c>
      <c r="BE200" s="235">
        <f>IF(O200="základní",K200,0)</f>
        <v>0</v>
      </c>
      <c r="BF200" s="235">
        <f>IF(O200="snížená",K200,0)</f>
        <v>0</v>
      </c>
      <c r="BG200" s="235">
        <f>IF(O200="zákl. přenesená",K200,0)</f>
        <v>0</v>
      </c>
      <c r="BH200" s="235">
        <f>IF(O200="sníž. přenesená",K200,0)</f>
        <v>0</v>
      </c>
      <c r="BI200" s="235">
        <f>IF(O200="nulová",K200,0)</f>
        <v>0</v>
      </c>
      <c r="BJ200" s="18" t="s">
        <v>85</v>
      </c>
      <c r="BK200" s="235">
        <f>ROUND(P200*H200,2)</f>
        <v>0</v>
      </c>
      <c r="BL200" s="18" t="s">
        <v>522</v>
      </c>
      <c r="BM200" s="234" t="s">
        <v>1333</v>
      </c>
    </row>
    <row r="201" spans="1:47" s="2" customFormat="1" ht="12">
      <c r="A201" s="39"/>
      <c r="B201" s="40"/>
      <c r="C201" s="41"/>
      <c r="D201" s="236" t="s">
        <v>147</v>
      </c>
      <c r="E201" s="41"/>
      <c r="F201" s="237" t="s">
        <v>1334</v>
      </c>
      <c r="G201" s="41"/>
      <c r="H201" s="41"/>
      <c r="I201" s="238"/>
      <c r="J201" s="238"/>
      <c r="K201" s="41"/>
      <c r="L201" s="41"/>
      <c r="M201" s="45"/>
      <c r="N201" s="239"/>
      <c r="O201" s="240"/>
      <c r="P201" s="92"/>
      <c r="Q201" s="92"/>
      <c r="R201" s="92"/>
      <c r="S201" s="92"/>
      <c r="T201" s="92"/>
      <c r="U201" s="92"/>
      <c r="V201" s="92"/>
      <c r="W201" s="92"/>
      <c r="X201" s="93"/>
      <c r="Y201" s="39"/>
      <c r="Z201" s="39"/>
      <c r="AA201" s="39"/>
      <c r="AB201" s="39"/>
      <c r="AC201" s="39"/>
      <c r="AD201" s="39"/>
      <c r="AE201" s="39"/>
      <c r="AT201" s="18" t="s">
        <v>147</v>
      </c>
      <c r="AU201" s="18" t="s">
        <v>87</v>
      </c>
    </row>
    <row r="202" spans="1:47" s="2" customFormat="1" ht="12">
      <c r="A202" s="39"/>
      <c r="B202" s="40"/>
      <c r="C202" s="41"/>
      <c r="D202" s="241" t="s">
        <v>149</v>
      </c>
      <c r="E202" s="41"/>
      <c r="F202" s="242" t="s">
        <v>1335</v>
      </c>
      <c r="G202" s="41"/>
      <c r="H202" s="41"/>
      <c r="I202" s="238"/>
      <c r="J202" s="238"/>
      <c r="K202" s="41"/>
      <c r="L202" s="41"/>
      <c r="M202" s="45"/>
      <c r="N202" s="239"/>
      <c r="O202" s="240"/>
      <c r="P202" s="92"/>
      <c r="Q202" s="92"/>
      <c r="R202" s="92"/>
      <c r="S202" s="92"/>
      <c r="T202" s="92"/>
      <c r="U202" s="92"/>
      <c r="V202" s="92"/>
      <c r="W202" s="92"/>
      <c r="X202" s="93"/>
      <c r="Y202" s="39"/>
      <c r="Z202" s="39"/>
      <c r="AA202" s="39"/>
      <c r="AB202" s="39"/>
      <c r="AC202" s="39"/>
      <c r="AD202" s="39"/>
      <c r="AE202" s="39"/>
      <c r="AT202" s="18" t="s">
        <v>149</v>
      </c>
      <c r="AU202" s="18" t="s">
        <v>87</v>
      </c>
    </row>
    <row r="203" spans="1:65" s="2" customFormat="1" ht="12">
      <c r="A203" s="39"/>
      <c r="B203" s="40"/>
      <c r="C203" s="255" t="s">
        <v>329</v>
      </c>
      <c r="D203" s="255" t="s">
        <v>337</v>
      </c>
      <c r="E203" s="256" t="s">
        <v>1336</v>
      </c>
      <c r="F203" s="257" t="s">
        <v>1337</v>
      </c>
      <c r="G203" s="258" t="s">
        <v>203</v>
      </c>
      <c r="H203" s="259">
        <v>23</v>
      </c>
      <c r="I203" s="260"/>
      <c r="J203" s="261"/>
      <c r="K203" s="262">
        <f>ROUND(P203*H203,2)</f>
        <v>0</v>
      </c>
      <c r="L203" s="257" t="s">
        <v>144</v>
      </c>
      <c r="M203" s="263"/>
      <c r="N203" s="264" t="s">
        <v>1</v>
      </c>
      <c r="O203" s="230" t="s">
        <v>40</v>
      </c>
      <c r="P203" s="231">
        <f>I203+J203</f>
        <v>0</v>
      </c>
      <c r="Q203" s="231">
        <f>ROUND(I203*H203,2)</f>
        <v>0</v>
      </c>
      <c r="R203" s="231">
        <f>ROUND(J203*H203,2)</f>
        <v>0</v>
      </c>
      <c r="S203" s="92"/>
      <c r="T203" s="232">
        <f>S203*H203</f>
        <v>0</v>
      </c>
      <c r="U203" s="232">
        <v>0.00012</v>
      </c>
      <c r="V203" s="232">
        <f>U203*H203</f>
        <v>0.00276</v>
      </c>
      <c r="W203" s="232">
        <v>0</v>
      </c>
      <c r="X203" s="233">
        <f>W203*H203</f>
        <v>0</v>
      </c>
      <c r="Y203" s="39"/>
      <c r="Z203" s="39"/>
      <c r="AA203" s="39"/>
      <c r="AB203" s="39"/>
      <c r="AC203" s="39"/>
      <c r="AD203" s="39"/>
      <c r="AE203" s="39"/>
      <c r="AR203" s="234" t="s">
        <v>1315</v>
      </c>
      <c r="AT203" s="234" t="s">
        <v>337</v>
      </c>
      <c r="AU203" s="234" t="s">
        <v>87</v>
      </c>
      <c r="AY203" s="18" t="s">
        <v>138</v>
      </c>
      <c r="BE203" s="235">
        <f>IF(O203="základní",K203,0)</f>
        <v>0</v>
      </c>
      <c r="BF203" s="235">
        <f>IF(O203="snížená",K203,0)</f>
        <v>0</v>
      </c>
      <c r="BG203" s="235">
        <f>IF(O203="zákl. přenesená",K203,0)</f>
        <v>0</v>
      </c>
      <c r="BH203" s="235">
        <f>IF(O203="sníž. přenesená",K203,0)</f>
        <v>0</v>
      </c>
      <c r="BI203" s="235">
        <f>IF(O203="nulová",K203,0)</f>
        <v>0</v>
      </c>
      <c r="BJ203" s="18" t="s">
        <v>85</v>
      </c>
      <c r="BK203" s="235">
        <f>ROUND(P203*H203,2)</f>
        <v>0</v>
      </c>
      <c r="BL203" s="18" t="s">
        <v>1315</v>
      </c>
      <c r="BM203" s="234" t="s">
        <v>1338</v>
      </c>
    </row>
    <row r="204" spans="1:47" s="2" customFormat="1" ht="12">
      <c r="A204" s="39"/>
      <c r="B204" s="40"/>
      <c r="C204" s="41"/>
      <c r="D204" s="236" t="s">
        <v>147</v>
      </c>
      <c r="E204" s="41"/>
      <c r="F204" s="237" t="s">
        <v>1337</v>
      </c>
      <c r="G204" s="41"/>
      <c r="H204" s="41"/>
      <c r="I204" s="238"/>
      <c r="J204" s="238"/>
      <c r="K204" s="41"/>
      <c r="L204" s="41"/>
      <c r="M204" s="45"/>
      <c r="N204" s="239"/>
      <c r="O204" s="240"/>
      <c r="P204" s="92"/>
      <c r="Q204" s="92"/>
      <c r="R204" s="92"/>
      <c r="S204" s="92"/>
      <c r="T204" s="92"/>
      <c r="U204" s="92"/>
      <c r="V204" s="92"/>
      <c r="W204" s="92"/>
      <c r="X204" s="93"/>
      <c r="Y204" s="39"/>
      <c r="Z204" s="39"/>
      <c r="AA204" s="39"/>
      <c r="AB204" s="39"/>
      <c r="AC204" s="39"/>
      <c r="AD204" s="39"/>
      <c r="AE204" s="39"/>
      <c r="AT204" s="18" t="s">
        <v>147</v>
      </c>
      <c r="AU204" s="18" t="s">
        <v>87</v>
      </c>
    </row>
    <row r="205" spans="1:51" s="13" customFormat="1" ht="12">
      <c r="A205" s="13"/>
      <c r="B205" s="244"/>
      <c r="C205" s="245"/>
      <c r="D205" s="236" t="s">
        <v>256</v>
      </c>
      <c r="E205" s="245"/>
      <c r="F205" s="247" t="s">
        <v>1339</v>
      </c>
      <c r="G205" s="245"/>
      <c r="H205" s="248">
        <v>23</v>
      </c>
      <c r="I205" s="249"/>
      <c r="J205" s="249"/>
      <c r="K205" s="245"/>
      <c r="L205" s="245"/>
      <c r="M205" s="250"/>
      <c r="N205" s="251"/>
      <c r="O205" s="252"/>
      <c r="P205" s="252"/>
      <c r="Q205" s="252"/>
      <c r="R205" s="252"/>
      <c r="S205" s="252"/>
      <c r="T205" s="252"/>
      <c r="U205" s="252"/>
      <c r="V205" s="252"/>
      <c r="W205" s="252"/>
      <c r="X205" s="253"/>
      <c r="Y205" s="13"/>
      <c r="Z205" s="13"/>
      <c r="AA205" s="13"/>
      <c r="AB205" s="13"/>
      <c r="AC205" s="13"/>
      <c r="AD205" s="13"/>
      <c r="AE205" s="13"/>
      <c r="AT205" s="254" t="s">
        <v>256</v>
      </c>
      <c r="AU205" s="254" t="s">
        <v>87</v>
      </c>
      <c r="AV205" s="13" t="s">
        <v>87</v>
      </c>
      <c r="AW205" s="13" t="s">
        <v>4</v>
      </c>
      <c r="AX205" s="13" t="s">
        <v>85</v>
      </c>
      <c r="AY205" s="254" t="s">
        <v>138</v>
      </c>
    </row>
    <row r="206" spans="1:65" s="2" customFormat="1" ht="33" customHeight="1">
      <c r="A206" s="39"/>
      <c r="B206" s="40"/>
      <c r="C206" s="222" t="s">
        <v>336</v>
      </c>
      <c r="D206" s="222" t="s">
        <v>140</v>
      </c>
      <c r="E206" s="223" t="s">
        <v>1340</v>
      </c>
      <c r="F206" s="224" t="s">
        <v>1341</v>
      </c>
      <c r="G206" s="225" t="s">
        <v>203</v>
      </c>
      <c r="H206" s="226">
        <v>65</v>
      </c>
      <c r="I206" s="227"/>
      <c r="J206" s="227"/>
      <c r="K206" s="228">
        <f>ROUND(P206*H206,2)</f>
        <v>0</v>
      </c>
      <c r="L206" s="224" t="s">
        <v>144</v>
      </c>
      <c r="M206" s="45"/>
      <c r="N206" s="229" t="s">
        <v>1</v>
      </c>
      <c r="O206" s="230" t="s">
        <v>40</v>
      </c>
      <c r="P206" s="231">
        <f>I206+J206</f>
        <v>0</v>
      </c>
      <c r="Q206" s="231">
        <f>ROUND(I206*H206,2)</f>
        <v>0</v>
      </c>
      <c r="R206" s="231">
        <f>ROUND(J206*H206,2)</f>
        <v>0</v>
      </c>
      <c r="S206" s="92"/>
      <c r="T206" s="232">
        <f>S206*H206</f>
        <v>0</v>
      </c>
      <c r="U206" s="232">
        <v>0</v>
      </c>
      <c r="V206" s="232">
        <f>U206*H206</f>
        <v>0</v>
      </c>
      <c r="W206" s="232">
        <v>0</v>
      </c>
      <c r="X206" s="233">
        <f>W206*H206</f>
        <v>0</v>
      </c>
      <c r="Y206" s="39"/>
      <c r="Z206" s="39"/>
      <c r="AA206" s="39"/>
      <c r="AB206" s="39"/>
      <c r="AC206" s="39"/>
      <c r="AD206" s="39"/>
      <c r="AE206" s="39"/>
      <c r="AR206" s="234" t="s">
        <v>522</v>
      </c>
      <c r="AT206" s="234" t="s">
        <v>140</v>
      </c>
      <c r="AU206" s="234" t="s">
        <v>87</v>
      </c>
      <c r="AY206" s="18" t="s">
        <v>138</v>
      </c>
      <c r="BE206" s="235">
        <f>IF(O206="základní",K206,0)</f>
        <v>0</v>
      </c>
      <c r="BF206" s="235">
        <f>IF(O206="snížená",K206,0)</f>
        <v>0</v>
      </c>
      <c r="BG206" s="235">
        <f>IF(O206="zákl. přenesená",K206,0)</f>
        <v>0</v>
      </c>
      <c r="BH206" s="235">
        <f>IF(O206="sníž. přenesená",K206,0)</f>
        <v>0</v>
      </c>
      <c r="BI206" s="235">
        <f>IF(O206="nulová",K206,0)</f>
        <v>0</v>
      </c>
      <c r="BJ206" s="18" t="s">
        <v>85</v>
      </c>
      <c r="BK206" s="235">
        <f>ROUND(P206*H206,2)</f>
        <v>0</v>
      </c>
      <c r="BL206" s="18" t="s">
        <v>522</v>
      </c>
      <c r="BM206" s="234" t="s">
        <v>1342</v>
      </c>
    </row>
    <row r="207" spans="1:47" s="2" customFormat="1" ht="12">
      <c r="A207" s="39"/>
      <c r="B207" s="40"/>
      <c r="C207" s="41"/>
      <c r="D207" s="236" t="s">
        <v>147</v>
      </c>
      <c r="E207" s="41"/>
      <c r="F207" s="237" t="s">
        <v>1343</v>
      </c>
      <c r="G207" s="41"/>
      <c r="H207" s="41"/>
      <c r="I207" s="238"/>
      <c r="J207" s="238"/>
      <c r="K207" s="41"/>
      <c r="L207" s="41"/>
      <c r="M207" s="45"/>
      <c r="N207" s="239"/>
      <c r="O207" s="240"/>
      <c r="P207" s="92"/>
      <c r="Q207" s="92"/>
      <c r="R207" s="92"/>
      <c r="S207" s="92"/>
      <c r="T207" s="92"/>
      <c r="U207" s="92"/>
      <c r="V207" s="92"/>
      <c r="W207" s="92"/>
      <c r="X207" s="93"/>
      <c r="Y207" s="39"/>
      <c r="Z207" s="39"/>
      <c r="AA207" s="39"/>
      <c r="AB207" s="39"/>
      <c r="AC207" s="39"/>
      <c r="AD207" s="39"/>
      <c r="AE207" s="39"/>
      <c r="AT207" s="18" t="s">
        <v>147</v>
      </c>
      <c r="AU207" s="18" t="s">
        <v>87</v>
      </c>
    </row>
    <row r="208" spans="1:47" s="2" customFormat="1" ht="12">
      <c r="A208" s="39"/>
      <c r="B208" s="40"/>
      <c r="C208" s="41"/>
      <c r="D208" s="241" t="s">
        <v>149</v>
      </c>
      <c r="E208" s="41"/>
      <c r="F208" s="242" t="s">
        <v>1344</v>
      </c>
      <c r="G208" s="41"/>
      <c r="H208" s="41"/>
      <c r="I208" s="238"/>
      <c r="J208" s="238"/>
      <c r="K208" s="41"/>
      <c r="L208" s="41"/>
      <c r="M208" s="45"/>
      <c r="N208" s="239"/>
      <c r="O208" s="240"/>
      <c r="P208" s="92"/>
      <c r="Q208" s="92"/>
      <c r="R208" s="92"/>
      <c r="S208" s="92"/>
      <c r="T208" s="92"/>
      <c r="U208" s="92"/>
      <c r="V208" s="92"/>
      <c r="W208" s="92"/>
      <c r="X208" s="93"/>
      <c r="Y208" s="39"/>
      <c r="Z208" s="39"/>
      <c r="AA208" s="39"/>
      <c r="AB208" s="39"/>
      <c r="AC208" s="39"/>
      <c r="AD208" s="39"/>
      <c r="AE208" s="39"/>
      <c r="AT208" s="18" t="s">
        <v>149</v>
      </c>
      <c r="AU208" s="18" t="s">
        <v>87</v>
      </c>
    </row>
    <row r="209" spans="1:65" s="2" customFormat="1" ht="24.15" customHeight="1">
      <c r="A209" s="39"/>
      <c r="B209" s="40"/>
      <c r="C209" s="255" t="s">
        <v>343</v>
      </c>
      <c r="D209" s="255" t="s">
        <v>337</v>
      </c>
      <c r="E209" s="256" t="s">
        <v>1345</v>
      </c>
      <c r="F209" s="257" t="s">
        <v>1346</v>
      </c>
      <c r="G209" s="258" t="s">
        <v>203</v>
      </c>
      <c r="H209" s="259">
        <v>74.75</v>
      </c>
      <c r="I209" s="260"/>
      <c r="J209" s="261"/>
      <c r="K209" s="262">
        <f>ROUND(P209*H209,2)</f>
        <v>0</v>
      </c>
      <c r="L209" s="257" t="s">
        <v>144</v>
      </c>
      <c r="M209" s="263"/>
      <c r="N209" s="264" t="s">
        <v>1</v>
      </c>
      <c r="O209" s="230" t="s">
        <v>40</v>
      </c>
      <c r="P209" s="231">
        <f>I209+J209</f>
        <v>0</v>
      </c>
      <c r="Q209" s="231">
        <f>ROUND(I209*H209,2)</f>
        <v>0</v>
      </c>
      <c r="R209" s="231">
        <f>ROUND(J209*H209,2)</f>
        <v>0</v>
      </c>
      <c r="S209" s="92"/>
      <c r="T209" s="232">
        <f>S209*H209</f>
        <v>0</v>
      </c>
      <c r="U209" s="232">
        <v>0.00064</v>
      </c>
      <c r="V209" s="232">
        <f>U209*H209</f>
        <v>0.04784</v>
      </c>
      <c r="W209" s="232">
        <v>0</v>
      </c>
      <c r="X209" s="233">
        <f>W209*H209</f>
        <v>0</v>
      </c>
      <c r="Y209" s="39"/>
      <c r="Z209" s="39"/>
      <c r="AA209" s="39"/>
      <c r="AB209" s="39"/>
      <c r="AC209" s="39"/>
      <c r="AD209" s="39"/>
      <c r="AE209" s="39"/>
      <c r="AR209" s="234" t="s">
        <v>1315</v>
      </c>
      <c r="AT209" s="234" t="s">
        <v>337</v>
      </c>
      <c r="AU209" s="234" t="s">
        <v>87</v>
      </c>
      <c r="AY209" s="18" t="s">
        <v>138</v>
      </c>
      <c r="BE209" s="235">
        <f>IF(O209="základní",K209,0)</f>
        <v>0</v>
      </c>
      <c r="BF209" s="235">
        <f>IF(O209="snížená",K209,0)</f>
        <v>0</v>
      </c>
      <c r="BG209" s="235">
        <f>IF(O209="zákl. přenesená",K209,0)</f>
        <v>0</v>
      </c>
      <c r="BH209" s="235">
        <f>IF(O209="sníž. přenesená",K209,0)</f>
        <v>0</v>
      </c>
      <c r="BI209" s="235">
        <f>IF(O209="nulová",K209,0)</f>
        <v>0</v>
      </c>
      <c r="BJ209" s="18" t="s">
        <v>85</v>
      </c>
      <c r="BK209" s="235">
        <f>ROUND(P209*H209,2)</f>
        <v>0</v>
      </c>
      <c r="BL209" s="18" t="s">
        <v>1315</v>
      </c>
      <c r="BM209" s="234" t="s">
        <v>1347</v>
      </c>
    </row>
    <row r="210" spans="1:47" s="2" customFormat="1" ht="12">
      <c r="A210" s="39"/>
      <c r="B210" s="40"/>
      <c r="C210" s="41"/>
      <c r="D210" s="236" t="s">
        <v>147</v>
      </c>
      <c r="E210" s="41"/>
      <c r="F210" s="237" t="s">
        <v>1346</v>
      </c>
      <c r="G210" s="41"/>
      <c r="H210" s="41"/>
      <c r="I210" s="238"/>
      <c r="J210" s="238"/>
      <c r="K210" s="41"/>
      <c r="L210" s="41"/>
      <c r="M210" s="45"/>
      <c r="N210" s="239"/>
      <c r="O210" s="240"/>
      <c r="P210" s="92"/>
      <c r="Q210" s="92"/>
      <c r="R210" s="92"/>
      <c r="S210" s="92"/>
      <c r="T210" s="92"/>
      <c r="U210" s="92"/>
      <c r="V210" s="92"/>
      <c r="W210" s="92"/>
      <c r="X210" s="93"/>
      <c r="Y210" s="39"/>
      <c r="Z210" s="39"/>
      <c r="AA210" s="39"/>
      <c r="AB210" s="39"/>
      <c r="AC210" s="39"/>
      <c r="AD210" s="39"/>
      <c r="AE210" s="39"/>
      <c r="AT210" s="18" t="s">
        <v>147</v>
      </c>
      <c r="AU210" s="18" t="s">
        <v>87</v>
      </c>
    </row>
    <row r="211" spans="1:51" s="13" customFormat="1" ht="12">
      <c r="A211" s="13"/>
      <c r="B211" s="244"/>
      <c r="C211" s="245"/>
      <c r="D211" s="236" t="s">
        <v>256</v>
      </c>
      <c r="E211" s="245"/>
      <c r="F211" s="247" t="s">
        <v>1348</v>
      </c>
      <c r="G211" s="245"/>
      <c r="H211" s="248">
        <v>74.75</v>
      </c>
      <c r="I211" s="249"/>
      <c r="J211" s="249"/>
      <c r="K211" s="245"/>
      <c r="L211" s="245"/>
      <c r="M211" s="250"/>
      <c r="N211" s="251"/>
      <c r="O211" s="252"/>
      <c r="P211" s="252"/>
      <c r="Q211" s="252"/>
      <c r="R211" s="252"/>
      <c r="S211" s="252"/>
      <c r="T211" s="252"/>
      <c r="U211" s="252"/>
      <c r="V211" s="252"/>
      <c r="W211" s="252"/>
      <c r="X211" s="253"/>
      <c r="Y211" s="13"/>
      <c r="Z211" s="13"/>
      <c r="AA211" s="13"/>
      <c r="AB211" s="13"/>
      <c r="AC211" s="13"/>
      <c r="AD211" s="13"/>
      <c r="AE211" s="13"/>
      <c r="AT211" s="254" t="s">
        <v>256</v>
      </c>
      <c r="AU211" s="254" t="s">
        <v>87</v>
      </c>
      <c r="AV211" s="13" t="s">
        <v>87</v>
      </c>
      <c r="AW211" s="13" t="s">
        <v>4</v>
      </c>
      <c r="AX211" s="13" t="s">
        <v>85</v>
      </c>
      <c r="AY211" s="254" t="s">
        <v>138</v>
      </c>
    </row>
    <row r="212" spans="1:65" s="2" customFormat="1" ht="24.15" customHeight="1">
      <c r="A212" s="39"/>
      <c r="B212" s="40"/>
      <c r="C212" s="222" t="s">
        <v>350</v>
      </c>
      <c r="D212" s="222" t="s">
        <v>140</v>
      </c>
      <c r="E212" s="223" t="s">
        <v>1349</v>
      </c>
      <c r="F212" s="224" t="s">
        <v>1350</v>
      </c>
      <c r="G212" s="225" t="s">
        <v>203</v>
      </c>
      <c r="H212" s="226">
        <v>4</v>
      </c>
      <c r="I212" s="227"/>
      <c r="J212" s="227"/>
      <c r="K212" s="228">
        <f>ROUND(P212*H212,2)</f>
        <v>0</v>
      </c>
      <c r="L212" s="224" t="s">
        <v>144</v>
      </c>
      <c r="M212" s="45"/>
      <c r="N212" s="229" t="s">
        <v>1</v>
      </c>
      <c r="O212" s="230" t="s">
        <v>40</v>
      </c>
      <c r="P212" s="231">
        <f>I212+J212</f>
        <v>0</v>
      </c>
      <c r="Q212" s="231">
        <f>ROUND(I212*H212,2)</f>
        <v>0</v>
      </c>
      <c r="R212" s="231">
        <f>ROUND(J212*H212,2)</f>
        <v>0</v>
      </c>
      <c r="S212" s="92"/>
      <c r="T212" s="232">
        <f>S212*H212</f>
        <v>0</v>
      </c>
      <c r="U212" s="232">
        <v>0</v>
      </c>
      <c r="V212" s="232">
        <f>U212*H212</f>
        <v>0</v>
      </c>
      <c r="W212" s="232">
        <v>0</v>
      </c>
      <c r="X212" s="233">
        <f>W212*H212</f>
        <v>0</v>
      </c>
      <c r="Y212" s="39"/>
      <c r="Z212" s="39"/>
      <c r="AA212" s="39"/>
      <c r="AB212" s="39"/>
      <c r="AC212" s="39"/>
      <c r="AD212" s="39"/>
      <c r="AE212" s="39"/>
      <c r="AR212" s="234" t="s">
        <v>522</v>
      </c>
      <c r="AT212" s="234" t="s">
        <v>140</v>
      </c>
      <c r="AU212" s="234" t="s">
        <v>87</v>
      </c>
      <c r="AY212" s="18" t="s">
        <v>138</v>
      </c>
      <c r="BE212" s="235">
        <f>IF(O212="základní",K212,0)</f>
        <v>0</v>
      </c>
      <c r="BF212" s="235">
        <f>IF(O212="snížená",K212,0)</f>
        <v>0</v>
      </c>
      <c r="BG212" s="235">
        <f>IF(O212="zákl. přenesená",K212,0)</f>
        <v>0</v>
      </c>
      <c r="BH212" s="235">
        <f>IF(O212="sníž. přenesená",K212,0)</f>
        <v>0</v>
      </c>
      <c r="BI212" s="235">
        <f>IF(O212="nulová",K212,0)</f>
        <v>0</v>
      </c>
      <c r="BJ212" s="18" t="s">
        <v>85</v>
      </c>
      <c r="BK212" s="235">
        <f>ROUND(P212*H212,2)</f>
        <v>0</v>
      </c>
      <c r="BL212" s="18" t="s">
        <v>522</v>
      </c>
      <c r="BM212" s="234" t="s">
        <v>1351</v>
      </c>
    </row>
    <row r="213" spans="1:47" s="2" customFormat="1" ht="12">
      <c r="A213" s="39"/>
      <c r="B213" s="40"/>
      <c r="C213" s="41"/>
      <c r="D213" s="236" t="s">
        <v>147</v>
      </c>
      <c r="E213" s="41"/>
      <c r="F213" s="237" t="s">
        <v>1352</v>
      </c>
      <c r="G213" s="41"/>
      <c r="H213" s="41"/>
      <c r="I213" s="238"/>
      <c r="J213" s="238"/>
      <c r="K213" s="41"/>
      <c r="L213" s="41"/>
      <c r="M213" s="45"/>
      <c r="N213" s="239"/>
      <c r="O213" s="240"/>
      <c r="P213" s="92"/>
      <c r="Q213" s="92"/>
      <c r="R213" s="92"/>
      <c r="S213" s="92"/>
      <c r="T213" s="92"/>
      <c r="U213" s="92"/>
      <c r="V213" s="92"/>
      <c r="W213" s="92"/>
      <c r="X213" s="93"/>
      <c r="Y213" s="39"/>
      <c r="Z213" s="39"/>
      <c r="AA213" s="39"/>
      <c r="AB213" s="39"/>
      <c r="AC213" s="39"/>
      <c r="AD213" s="39"/>
      <c r="AE213" s="39"/>
      <c r="AT213" s="18" t="s">
        <v>147</v>
      </c>
      <c r="AU213" s="18" t="s">
        <v>87</v>
      </c>
    </row>
    <row r="214" spans="1:47" s="2" customFormat="1" ht="12">
      <c r="A214" s="39"/>
      <c r="B214" s="40"/>
      <c r="C214" s="41"/>
      <c r="D214" s="241" t="s">
        <v>149</v>
      </c>
      <c r="E214" s="41"/>
      <c r="F214" s="242" t="s">
        <v>1353</v>
      </c>
      <c r="G214" s="41"/>
      <c r="H214" s="41"/>
      <c r="I214" s="238"/>
      <c r="J214" s="238"/>
      <c r="K214" s="41"/>
      <c r="L214" s="41"/>
      <c r="M214" s="45"/>
      <c r="N214" s="239"/>
      <c r="O214" s="240"/>
      <c r="P214" s="92"/>
      <c r="Q214" s="92"/>
      <c r="R214" s="92"/>
      <c r="S214" s="92"/>
      <c r="T214" s="92"/>
      <c r="U214" s="92"/>
      <c r="V214" s="92"/>
      <c r="W214" s="92"/>
      <c r="X214" s="93"/>
      <c r="Y214" s="39"/>
      <c r="Z214" s="39"/>
      <c r="AA214" s="39"/>
      <c r="AB214" s="39"/>
      <c r="AC214" s="39"/>
      <c r="AD214" s="39"/>
      <c r="AE214" s="39"/>
      <c r="AT214" s="18" t="s">
        <v>149</v>
      </c>
      <c r="AU214" s="18" t="s">
        <v>87</v>
      </c>
    </row>
    <row r="215" spans="1:47" s="2" customFormat="1" ht="12">
      <c r="A215" s="39"/>
      <c r="B215" s="40"/>
      <c r="C215" s="41"/>
      <c r="D215" s="236" t="s">
        <v>153</v>
      </c>
      <c r="E215" s="41"/>
      <c r="F215" s="243" t="s">
        <v>1354</v>
      </c>
      <c r="G215" s="41"/>
      <c r="H215" s="41"/>
      <c r="I215" s="238"/>
      <c r="J215" s="238"/>
      <c r="K215" s="41"/>
      <c r="L215" s="41"/>
      <c r="M215" s="45"/>
      <c r="N215" s="239"/>
      <c r="O215" s="240"/>
      <c r="P215" s="92"/>
      <c r="Q215" s="92"/>
      <c r="R215" s="92"/>
      <c r="S215" s="92"/>
      <c r="T215" s="92"/>
      <c r="U215" s="92"/>
      <c r="V215" s="92"/>
      <c r="W215" s="92"/>
      <c r="X215" s="93"/>
      <c r="Y215" s="39"/>
      <c r="Z215" s="39"/>
      <c r="AA215" s="39"/>
      <c r="AB215" s="39"/>
      <c r="AC215" s="39"/>
      <c r="AD215" s="39"/>
      <c r="AE215" s="39"/>
      <c r="AT215" s="18" t="s">
        <v>153</v>
      </c>
      <c r="AU215" s="18" t="s">
        <v>87</v>
      </c>
    </row>
    <row r="216" spans="1:65" s="2" customFormat="1" ht="37.8" customHeight="1">
      <c r="A216" s="39"/>
      <c r="B216" s="40"/>
      <c r="C216" s="222" t="s">
        <v>356</v>
      </c>
      <c r="D216" s="222" t="s">
        <v>140</v>
      </c>
      <c r="E216" s="223" t="s">
        <v>1355</v>
      </c>
      <c r="F216" s="224" t="s">
        <v>1356</v>
      </c>
      <c r="G216" s="225" t="s">
        <v>203</v>
      </c>
      <c r="H216" s="226">
        <v>6</v>
      </c>
      <c r="I216" s="227"/>
      <c r="J216" s="227"/>
      <c r="K216" s="228">
        <f>ROUND(P216*H216,2)</f>
        <v>0</v>
      </c>
      <c r="L216" s="224" t="s">
        <v>144</v>
      </c>
      <c r="M216" s="45"/>
      <c r="N216" s="229" t="s">
        <v>1</v>
      </c>
      <c r="O216" s="230" t="s">
        <v>40</v>
      </c>
      <c r="P216" s="231">
        <f>I216+J216</f>
        <v>0</v>
      </c>
      <c r="Q216" s="231">
        <f>ROUND(I216*H216,2)</f>
        <v>0</v>
      </c>
      <c r="R216" s="231">
        <f>ROUND(J216*H216,2)</f>
        <v>0</v>
      </c>
      <c r="S216" s="92"/>
      <c r="T216" s="232">
        <f>S216*H216</f>
        <v>0</v>
      </c>
      <c r="U216" s="232">
        <v>0</v>
      </c>
      <c r="V216" s="232">
        <f>U216*H216</f>
        <v>0</v>
      </c>
      <c r="W216" s="232">
        <v>0</v>
      </c>
      <c r="X216" s="233">
        <f>W216*H216</f>
        <v>0</v>
      </c>
      <c r="Y216" s="39"/>
      <c r="Z216" s="39"/>
      <c r="AA216" s="39"/>
      <c r="AB216" s="39"/>
      <c r="AC216" s="39"/>
      <c r="AD216" s="39"/>
      <c r="AE216" s="39"/>
      <c r="AR216" s="234" t="s">
        <v>522</v>
      </c>
      <c r="AT216" s="234" t="s">
        <v>140</v>
      </c>
      <c r="AU216" s="234" t="s">
        <v>87</v>
      </c>
      <c r="AY216" s="18" t="s">
        <v>138</v>
      </c>
      <c r="BE216" s="235">
        <f>IF(O216="základní",K216,0)</f>
        <v>0</v>
      </c>
      <c r="BF216" s="235">
        <f>IF(O216="snížená",K216,0)</f>
        <v>0</v>
      </c>
      <c r="BG216" s="235">
        <f>IF(O216="zákl. přenesená",K216,0)</f>
        <v>0</v>
      </c>
      <c r="BH216" s="235">
        <f>IF(O216="sníž. přenesená",K216,0)</f>
        <v>0</v>
      </c>
      <c r="BI216" s="235">
        <f>IF(O216="nulová",K216,0)</f>
        <v>0</v>
      </c>
      <c r="BJ216" s="18" t="s">
        <v>85</v>
      </c>
      <c r="BK216" s="235">
        <f>ROUND(P216*H216,2)</f>
        <v>0</v>
      </c>
      <c r="BL216" s="18" t="s">
        <v>522</v>
      </c>
      <c r="BM216" s="234" t="s">
        <v>1357</v>
      </c>
    </row>
    <row r="217" spans="1:47" s="2" customFormat="1" ht="12">
      <c r="A217" s="39"/>
      <c r="B217" s="40"/>
      <c r="C217" s="41"/>
      <c r="D217" s="236" t="s">
        <v>147</v>
      </c>
      <c r="E217" s="41"/>
      <c r="F217" s="237" t="s">
        <v>1358</v>
      </c>
      <c r="G217" s="41"/>
      <c r="H217" s="41"/>
      <c r="I217" s="238"/>
      <c r="J217" s="238"/>
      <c r="K217" s="41"/>
      <c r="L217" s="41"/>
      <c r="M217" s="45"/>
      <c r="N217" s="239"/>
      <c r="O217" s="240"/>
      <c r="P217" s="92"/>
      <c r="Q217" s="92"/>
      <c r="R217" s="92"/>
      <c r="S217" s="92"/>
      <c r="T217" s="92"/>
      <c r="U217" s="92"/>
      <c r="V217" s="92"/>
      <c r="W217" s="92"/>
      <c r="X217" s="93"/>
      <c r="Y217" s="39"/>
      <c r="Z217" s="39"/>
      <c r="AA217" s="39"/>
      <c r="AB217" s="39"/>
      <c r="AC217" s="39"/>
      <c r="AD217" s="39"/>
      <c r="AE217" s="39"/>
      <c r="AT217" s="18" t="s">
        <v>147</v>
      </c>
      <c r="AU217" s="18" t="s">
        <v>87</v>
      </c>
    </row>
    <row r="218" spans="1:47" s="2" customFormat="1" ht="12">
      <c r="A218" s="39"/>
      <c r="B218" s="40"/>
      <c r="C218" s="41"/>
      <c r="D218" s="241" t="s">
        <v>149</v>
      </c>
      <c r="E218" s="41"/>
      <c r="F218" s="242" t="s">
        <v>1359</v>
      </c>
      <c r="G218" s="41"/>
      <c r="H218" s="41"/>
      <c r="I218" s="238"/>
      <c r="J218" s="238"/>
      <c r="K218" s="41"/>
      <c r="L218" s="41"/>
      <c r="M218" s="45"/>
      <c r="N218" s="239"/>
      <c r="O218" s="240"/>
      <c r="P218" s="92"/>
      <c r="Q218" s="92"/>
      <c r="R218" s="92"/>
      <c r="S218" s="92"/>
      <c r="T218" s="92"/>
      <c r="U218" s="92"/>
      <c r="V218" s="92"/>
      <c r="W218" s="92"/>
      <c r="X218" s="93"/>
      <c r="Y218" s="39"/>
      <c r="Z218" s="39"/>
      <c r="AA218" s="39"/>
      <c r="AB218" s="39"/>
      <c r="AC218" s="39"/>
      <c r="AD218" s="39"/>
      <c r="AE218" s="39"/>
      <c r="AT218" s="18" t="s">
        <v>149</v>
      </c>
      <c r="AU218" s="18" t="s">
        <v>87</v>
      </c>
    </row>
    <row r="219" spans="1:63" s="12" customFormat="1" ht="22.8" customHeight="1">
      <c r="A219" s="12"/>
      <c r="B219" s="205"/>
      <c r="C219" s="206"/>
      <c r="D219" s="207" t="s">
        <v>76</v>
      </c>
      <c r="E219" s="220" t="s">
        <v>1360</v>
      </c>
      <c r="F219" s="220" t="s">
        <v>1361</v>
      </c>
      <c r="G219" s="206"/>
      <c r="H219" s="206"/>
      <c r="I219" s="209"/>
      <c r="J219" s="209"/>
      <c r="K219" s="221">
        <f>BK219</f>
        <v>0</v>
      </c>
      <c r="L219" s="206"/>
      <c r="M219" s="211"/>
      <c r="N219" s="212"/>
      <c r="O219" s="213"/>
      <c r="P219" s="213"/>
      <c r="Q219" s="214">
        <f>SUM(Q220:Q264)</f>
        <v>0</v>
      </c>
      <c r="R219" s="214">
        <f>SUM(R220:R264)</f>
        <v>0</v>
      </c>
      <c r="S219" s="213"/>
      <c r="T219" s="215">
        <f>SUM(T220:T264)</f>
        <v>0</v>
      </c>
      <c r="U219" s="213"/>
      <c r="V219" s="215">
        <f>SUM(V220:V264)</f>
        <v>13.945476339999999</v>
      </c>
      <c r="W219" s="213"/>
      <c r="X219" s="216">
        <f>SUM(X220:X264)</f>
        <v>0</v>
      </c>
      <c r="Y219" s="12"/>
      <c r="Z219" s="12"/>
      <c r="AA219" s="12"/>
      <c r="AB219" s="12"/>
      <c r="AC219" s="12"/>
      <c r="AD219" s="12"/>
      <c r="AE219" s="12"/>
      <c r="AR219" s="217" t="s">
        <v>162</v>
      </c>
      <c r="AT219" s="218" t="s">
        <v>76</v>
      </c>
      <c r="AU219" s="218" t="s">
        <v>85</v>
      </c>
      <c r="AY219" s="217" t="s">
        <v>138</v>
      </c>
      <c r="BK219" s="219">
        <f>SUM(BK220:BK264)</f>
        <v>0</v>
      </c>
    </row>
    <row r="220" spans="1:65" s="2" customFormat="1" ht="24.15" customHeight="1">
      <c r="A220" s="39"/>
      <c r="B220" s="40"/>
      <c r="C220" s="222" t="s">
        <v>363</v>
      </c>
      <c r="D220" s="222" t="s">
        <v>140</v>
      </c>
      <c r="E220" s="223" t="s">
        <v>1362</v>
      </c>
      <c r="F220" s="224" t="s">
        <v>1363</v>
      </c>
      <c r="G220" s="225" t="s">
        <v>1364</v>
      </c>
      <c r="H220" s="226">
        <v>0.055</v>
      </c>
      <c r="I220" s="227"/>
      <c r="J220" s="227"/>
      <c r="K220" s="228">
        <f>ROUND(P220*H220,2)</f>
        <v>0</v>
      </c>
      <c r="L220" s="224" t="s">
        <v>144</v>
      </c>
      <c r="M220" s="45"/>
      <c r="N220" s="229" t="s">
        <v>1</v>
      </c>
      <c r="O220" s="230" t="s">
        <v>40</v>
      </c>
      <c r="P220" s="231">
        <f>I220+J220</f>
        <v>0</v>
      </c>
      <c r="Q220" s="231">
        <f>ROUND(I220*H220,2)</f>
        <v>0</v>
      </c>
      <c r="R220" s="231">
        <f>ROUND(J220*H220,2)</f>
        <v>0</v>
      </c>
      <c r="S220" s="92"/>
      <c r="T220" s="232">
        <f>S220*H220</f>
        <v>0</v>
      </c>
      <c r="U220" s="232">
        <v>0.0088</v>
      </c>
      <c r="V220" s="232">
        <f>U220*H220</f>
        <v>0.00048400000000000006</v>
      </c>
      <c r="W220" s="232">
        <v>0</v>
      </c>
      <c r="X220" s="233">
        <f>W220*H220</f>
        <v>0</v>
      </c>
      <c r="Y220" s="39"/>
      <c r="Z220" s="39"/>
      <c r="AA220" s="39"/>
      <c r="AB220" s="39"/>
      <c r="AC220" s="39"/>
      <c r="AD220" s="39"/>
      <c r="AE220" s="39"/>
      <c r="AR220" s="234" t="s">
        <v>522</v>
      </c>
      <c r="AT220" s="234" t="s">
        <v>140</v>
      </c>
      <c r="AU220" s="234" t="s">
        <v>87</v>
      </c>
      <c r="AY220" s="18" t="s">
        <v>138</v>
      </c>
      <c r="BE220" s="235">
        <f>IF(O220="základní",K220,0)</f>
        <v>0</v>
      </c>
      <c r="BF220" s="235">
        <f>IF(O220="snížená",K220,0)</f>
        <v>0</v>
      </c>
      <c r="BG220" s="235">
        <f>IF(O220="zákl. přenesená",K220,0)</f>
        <v>0</v>
      </c>
      <c r="BH220" s="235">
        <f>IF(O220="sníž. přenesená",K220,0)</f>
        <v>0</v>
      </c>
      <c r="BI220" s="235">
        <f>IF(O220="nulová",K220,0)</f>
        <v>0</v>
      </c>
      <c r="BJ220" s="18" t="s">
        <v>85</v>
      </c>
      <c r="BK220" s="235">
        <f>ROUND(P220*H220,2)</f>
        <v>0</v>
      </c>
      <c r="BL220" s="18" t="s">
        <v>522</v>
      </c>
      <c r="BM220" s="234" t="s">
        <v>1365</v>
      </c>
    </row>
    <row r="221" spans="1:47" s="2" customFormat="1" ht="12">
      <c r="A221" s="39"/>
      <c r="B221" s="40"/>
      <c r="C221" s="41"/>
      <c r="D221" s="236" t="s">
        <v>147</v>
      </c>
      <c r="E221" s="41"/>
      <c r="F221" s="237" t="s">
        <v>1366</v>
      </c>
      <c r="G221" s="41"/>
      <c r="H221" s="41"/>
      <c r="I221" s="238"/>
      <c r="J221" s="238"/>
      <c r="K221" s="41"/>
      <c r="L221" s="41"/>
      <c r="M221" s="45"/>
      <c r="N221" s="239"/>
      <c r="O221" s="240"/>
      <c r="P221" s="92"/>
      <c r="Q221" s="92"/>
      <c r="R221" s="92"/>
      <c r="S221" s="92"/>
      <c r="T221" s="92"/>
      <c r="U221" s="92"/>
      <c r="V221" s="92"/>
      <c r="W221" s="92"/>
      <c r="X221" s="93"/>
      <c r="Y221" s="39"/>
      <c r="Z221" s="39"/>
      <c r="AA221" s="39"/>
      <c r="AB221" s="39"/>
      <c r="AC221" s="39"/>
      <c r="AD221" s="39"/>
      <c r="AE221" s="39"/>
      <c r="AT221" s="18" t="s">
        <v>147</v>
      </c>
      <c r="AU221" s="18" t="s">
        <v>87</v>
      </c>
    </row>
    <row r="222" spans="1:47" s="2" customFormat="1" ht="12">
      <c r="A222" s="39"/>
      <c r="B222" s="40"/>
      <c r="C222" s="41"/>
      <c r="D222" s="241" t="s">
        <v>149</v>
      </c>
      <c r="E222" s="41"/>
      <c r="F222" s="242" t="s">
        <v>1367</v>
      </c>
      <c r="G222" s="41"/>
      <c r="H222" s="41"/>
      <c r="I222" s="238"/>
      <c r="J222" s="238"/>
      <c r="K222" s="41"/>
      <c r="L222" s="41"/>
      <c r="M222" s="45"/>
      <c r="N222" s="239"/>
      <c r="O222" s="240"/>
      <c r="P222" s="92"/>
      <c r="Q222" s="92"/>
      <c r="R222" s="92"/>
      <c r="S222" s="92"/>
      <c r="T222" s="92"/>
      <c r="U222" s="92"/>
      <c r="V222" s="92"/>
      <c r="W222" s="92"/>
      <c r="X222" s="93"/>
      <c r="Y222" s="39"/>
      <c r="Z222" s="39"/>
      <c r="AA222" s="39"/>
      <c r="AB222" s="39"/>
      <c r="AC222" s="39"/>
      <c r="AD222" s="39"/>
      <c r="AE222" s="39"/>
      <c r="AT222" s="18" t="s">
        <v>149</v>
      </c>
      <c r="AU222" s="18" t="s">
        <v>87</v>
      </c>
    </row>
    <row r="223" spans="1:47" s="2" customFormat="1" ht="12">
      <c r="A223" s="39"/>
      <c r="B223" s="40"/>
      <c r="C223" s="41"/>
      <c r="D223" s="236" t="s">
        <v>151</v>
      </c>
      <c r="E223" s="41"/>
      <c r="F223" s="243" t="s">
        <v>1368</v>
      </c>
      <c r="G223" s="41"/>
      <c r="H223" s="41"/>
      <c r="I223" s="238"/>
      <c r="J223" s="238"/>
      <c r="K223" s="41"/>
      <c r="L223" s="41"/>
      <c r="M223" s="45"/>
      <c r="N223" s="239"/>
      <c r="O223" s="240"/>
      <c r="P223" s="92"/>
      <c r="Q223" s="92"/>
      <c r="R223" s="92"/>
      <c r="S223" s="92"/>
      <c r="T223" s="92"/>
      <c r="U223" s="92"/>
      <c r="V223" s="92"/>
      <c r="W223" s="92"/>
      <c r="X223" s="93"/>
      <c r="Y223" s="39"/>
      <c r="Z223" s="39"/>
      <c r="AA223" s="39"/>
      <c r="AB223" s="39"/>
      <c r="AC223" s="39"/>
      <c r="AD223" s="39"/>
      <c r="AE223" s="39"/>
      <c r="AT223" s="18" t="s">
        <v>151</v>
      </c>
      <c r="AU223" s="18" t="s">
        <v>87</v>
      </c>
    </row>
    <row r="224" spans="1:65" s="2" customFormat="1" ht="24.15" customHeight="1">
      <c r="A224" s="39"/>
      <c r="B224" s="40"/>
      <c r="C224" s="222" t="s">
        <v>365</v>
      </c>
      <c r="D224" s="222" t="s">
        <v>140</v>
      </c>
      <c r="E224" s="223" t="s">
        <v>1369</v>
      </c>
      <c r="F224" s="224" t="s">
        <v>1370</v>
      </c>
      <c r="G224" s="225" t="s">
        <v>223</v>
      </c>
      <c r="H224" s="226">
        <v>0.863</v>
      </c>
      <c r="I224" s="227"/>
      <c r="J224" s="227"/>
      <c r="K224" s="228">
        <f>ROUND(P224*H224,2)</f>
        <v>0</v>
      </c>
      <c r="L224" s="224" t="s">
        <v>144</v>
      </c>
      <c r="M224" s="45"/>
      <c r="N224" s="229" t="s">
        <v>1</v>
      </c>
      <c r="O224" s="230" t="s">
        <v>40</v>
      </c>
      <c r="P224" s="231">
        <f>I224+J224</f>
        <v>0</v>
      </c>
      <c r="Q224" s="231">
        <f>ROUND(I224*H224,2)</f>
        <v>0</v>
      </c>
      <c r="R224" s="231">
        <f>ROUND(J224*H224,2)</f>
        <v>0</v>
      </c>
      <c r="S224" s="92"/>
      <c r="T224" s="232">
        <f>S224*H224</f>
        <v>0</v>
      </c>
      <c r="U224" s="232">
        <v>0</v>
      </c>
      <c r="V224" s="232">
        <f>U224*H224</f>
        <v>0</v>
      </c>
      <c r="W224" s="232">
        <v>0</v>
      </c>
      <c r="X224" s="233">
        <f>W224*H224</f>
        <v>0</v>
      </c>
      <c r="Y224" s="39"/>
      <c r="Z224" s="39"/>
      <c r="AA224" s="39"/>
      <c r="AB224" s="39"/>
      <c r="AC224" s="39"/>
      <c r="AD224" s="39"/>
      <c r="AE224" s="39"/>
      <c r="AR224" s="234" t="s">
        <v>522</v>
      </c>
      <c r="AT224" s="234" t="s">
        <v>140</v>
      </c>
      <c r="AU224" s="234" t="s">
        <v>87</v>
      </c>
      <c r="AY224" s="18" t="s">
        <v>138</v>
      </c>
      <c r="BE224" s="235">
        <f>IF(O224="základní",K224,0)</f>
        <v>0</v>
      </c>
      <c r="BF224" s="235">
        <f>IF(O224="snížená",K224,0)</f>
        <v>0</v>
      </c>
      <c r="BG224" s="235">
        <f>IF(O224="zákl. přenesená",K224,0)</f>
        <v>0</v>
      </c>
      <c r="BH224" s="235">
        <f>IF(O224="sníž. přenesená",K224,0)</f>
        <v>0</v>
      </c>
      <c r="BI224" s="235">
        <f>IF(O224="nulová",K224,0)</f>
        <v>0</v>
      </c>
      <c r="BJ224" s="18" t="s">
        <v>85</v>
      </c>
      <c r="BK224" s="235">
        <f>ROUND(P224*H224,2)</f>
        <v>0</v>
      </c>
      <c r="BL224" s="18" t="s">
        <v>522</v>
      </c>
      <c r="BM224" s="234" t="s">
        <v>1371</v>
      </c>
    </row>
    <row r="225" spans="1:47" s="2" customFormat="1" ht="12">
      <c r="A225" s="39"/>
      <c r="B225" s="40"/>
      <c r="C225" s="41"/>
      <c r="D225" s="236" t="s">
        <v>147</v>
      </c>
      <c r="E225" s="41"/>
      <c r="F225" s="237" t="s">
        <v>1372</v>
      </c>
      <c r="G225" s="41"/>
      <c r="H225" s="41"/>
      <c r="I225" s="238"/>
      <c r="J225" s="238"/>
      <c r="K225" s="41"/>
      <c r="L225" s="41"/>
      <c r="M225" s="45"/>
      <c r="N225" s="239"/>
      <c r="O225" s="240"/>
      <c r="P225" s="92"/>
      <c r="Q225" s="92"/>
      <c r="R225" s="92"/>
      <c r="S225" s="92"/>
      <c r="T225" s="92"/>
      <c r="U225" s="92"/>
      <c r="V225" s="92"/>
      <c r="W225" s="92"/>
      <c r="X225" s="93"/>
      <c r="Y225" s="39"/>
      <c r="Z225" s="39"/>
      <c r="AA225" s="39"/>
      <c r="AB225" s="39"/>
      <c r="AC225" s="39"/>
      <c r="AD225" s="39"/>
      <c r="AE225" s="39"/>
      <c r="AT225" s="18" t="s">
        <v>147</v>
      </c>
      <c r="AU225" s="18" t="s">
        <v>87</v>
      </c>
    </row>
    <row r="226" spans="1:47" s="2" customFormat="1" ht="12">
      <c r="A226" s="39"/>
      <c r="B226" s="40"/>
      <c r="C226" s="41"/>
      <c r="D226" s="241" t="s">
        <v>149</v>
      </c>
      <c r="E226" s="41"/>
      <c r="F226" s="242" t="s">
        <v>1373</v>
      </c>
      <c r="G226" s="41"/>
      <c r="H226" s="41"/>
      <c r="I226" s="238"/>
      <c r="J226" s="238"/>
      <c r="K226" s="41"/>
      <c r="L226" s="41"/>
      <c r="M226" s="45"/>
      <c r="N226" s="239"/>
      <c r="O226" s="240"/>
      <c r="P226" s="92"/>
      <c r="Q226" s="92"/>
      <c r="R226" s="92"/>
      <c r="S226" s="92"/>
      <c r="T226" s="92"/>
      <c r="U226" s="92"/>
      <c r="V226" s="92"/>
      <c r="W226" s="92"/>
      <c r="X226" s="93"/>
      <c r="Y226" s="39"/>
      <c r="Z226" s="39"/>
      <c r="AA226" s="39"/>
      <c r="AB226" s="39"/>
      <c r="AC226" s="39"/>
      <c r="AD226" s="39"/>
      <c r="AE226" s="39"/>
      <c r="AT226" s="18" t="s">
        <v>149</v>
      </c>
      <c r="AU226" s="18" t="s">
        <v>87</v>
      </c>
    </row>
    <row r="227" spans="1:47" s="2" customFormat="1" ht="12">
      <c r="A227" s="39"/>
      <c r="B227" s="40"/>
      <c r="C227" s="41"/>
      <c r="D227" s="236" t="s">
        <v>151</v>
      </c>
      <c r="E227" s="41"/>
      <c r="F227" s="243" t="s">
        <v>1374</v>
      </c>
      <c r="G227" s="41"/>
      <c r="H227" s="41"/>
      <c r="I227" s="238"/>
      <c r="J227" s="238"/>
      <c r="K227" s="41"/>
      <c r="L227" s="41"/>
      <c r="M227" s="45"/>
      <c r="N227" s="239"/>
      <c r="O227" s="240"/>
      <c r="P227" s="92"/>
      <c r="Q227" s="92"/>
      <c r="R227" s="92"/>
      <c r="S227" s="92"/>
      <c r="T227" s="92"/>
      <c r="U227" s="92"/>
      <c r="V227" s="92"/>
      <c r="W227" s="92"/>
      <c r="X227" s="93"/>
      <c r="Y227" s="39"/>
      <c r="Z227" s="39"/>
      <c r="AA227" s="39"/>
      <c r="AB227" s="39"/>
      <c r="AC227" s="39"/>
      <c r="AD227" s="39"/>
      <c r="AE227" s="39"/>
      <c r="AT227" s="18" t="s">
        <v>151</v>
      </c>
      <c r="AU227" s="18" t="s">
        <v>87</v>
      </c>
    </row>
    <row r="228" spans="1:51" s="13" customFormat="1" ht="12">
      <c r="A228" s="13"/>
      <c r="B228" s="244"/>
      <c r="C228" s="245"/>
      <c r="D228" s="236" t="s">
        <v>256</v>
      </c>
      <c r="E228" s="246" t="s">
        <v>1</v>
      </c>
      <c r="F228" s="247" t="s">
        <v>1375</v>
      </c>
      <c r="G228" s="245"/>
      <c r="H228" s="248">
        <v>0.863</v>
      </c>
      <c r="I228" s="249"/>
      <c r="J228" s="249"/>
      <c r="K228" s="245"/>
      <c r="L228" s="245"/>
      <c r="M228" s="250"/>
      <c r="N228" s="251"/>
      <c r="O228" s="252"/>
      <c r="P228" s="252"/>
      <c r="Q228" s="252"/>
      <c r="R228" s="252"/>
      <c r="S228" s="252"/>
      <c r="T228" s="252"/>
      <c r="U228" s="252"/>
      <c r="V228" s="252"/>
      <c r="W228" s="252"/>
      <c r="X228" s="253"/>
      <c r="Y228" s="13"/>
      <c r="Z228" s="13"/>
      <c r="AA228" s="13"/>
      <c r="AB228" s="13"/>
      <c r="AC228" s="13"/>
      <c r="AD228" s="13"/>
      <c r="AE228" s="13"/>
      <c r="AT228" s="254" t="s">
        <v>256</v>
      </c>
      <c r="AU228" s="254" t="s">
        <v>87</v>
      </c>
      <c r="AV228" s="13" t="s">
        <v>87</v>
      </c>
      <c r="AW228" s="13" t="s">
        <v>5</v>
      </c>
      <c r="AX228" s="13" t="s">
        <v>85</v>
      </c>
      <c r="AY228" s="254" t="s">
        <v>138</v>
      </c>
    </row>
    <row r="229" spans="1:65" s="2" customFormat="1" ht="24.15" customHeight="1">
      <c r="A229" s="39"/>
      <c r="B229" s="40"/>
      <c r="C229" s="222" t="s">
        <v>372</v>
      </c>
      <c r="D229" s="222" t="s">
        <v>140</v>
      </c>
      <c r="E229" s="223" t="s">
        <v>1376</v>
      </c>
      <c r="F229" s="224" t="s">
        <v>1377</v>
      </c>
      <c r="G229" s="225" t="s">
        <v>223</v>
      </c>
      <c r="H229" s="226">
        <v>0.767</v>
      </c>
      <c r="I229" s="227"/>
      <c r="J229" s="227"/>
      <c r="K229" s="228">
        <f>ROUND(P229*H229,2)</f>
        <v>0</v>
      </c>
      <c r="L229" s="224" t="s">
        <v>144</v>
      </c>
      <c r="M229" s="45"/>
      <c r="N229" s="229" t="s">
        <v>1</v>
      </c>
      <c r="O229" s="230" t="s">
        <v>40</v>
      </c>
      <c r="P229" s="231">
        <f>I229+J229</f>
        <v>0</v>
      </c>
      <c r="Q229" s="231">
        <f>ROUND(I229*H229,2)</f>
        <v>0</v>
      </c>
      <c r="R229" s="231">
        <f>ROUND(J229*H229,2)</f>
        <v>0</v>
      </c>
      <c r="S229" s="92"/>
      <c r="T229" s="232">
        <f>S229*H229</f>
        <v>0</v>
      </c>
      <c r="U229" s="232">
        <v>2.30102</v>
      </c>
      <c r="V229" s="232">
        <f>U229*H229</f>
        <v>1.76488234</v>
      </c>
      <c r="W229" s="232">
        <v>0</v>
      </c>
      <c r="X229" s="233">
        <f>W229*H229</f>
        <v>0</v>
      </c>
      <c r="Y229" s="39"/>
      <c r="Z229" s="39"/>
      <c r="AA229" s="39"/>
      <c r="AB229" s="39"/>
      <c r="AC229" s="39"/>
      <c r="AD229" s="39"/>
      <c r="AE229" s="39"/>
      <c r="AR229" s="234" t="s">
        <v>522</v>
      </c>
      <c r="AT229" s="234" t="s">
        <v>140</v>
      </c>
      <c r="AU229" s="234" t="s">
        <v>87</v>
      </c>
      <c r="AY229" s="18" t="s">
        <v>138</v>
      </c>
      <c r="BE229" s="235">
        <f>IF(O229="základní",K229,0)</f>
        <v>0</v>
      </c>
      <c r="BF229" s="235">
        <f>IF(O229="snížená",K229,0)</f>
        <v>0</v>
      </c>
      <c r="BG229" s="235">
        <f>IF(O229="zákl. přenesená",K229,0)</f>
        <v>0</v>
      </c>
      <c r="BH229" s="235">
        <f>IF(O229="sníž. přenesená",K229,0)</f>
        <v>0</v>
      </c>
      <c r="BI229" s="235">
        <f>IF(O229="nulová",K229,0)</f>
        <v>0</v>
      </c>
      <c r="BJ229" s="18" t="s">
        <v>85</v>
      </c>
      <c r="BK229" s="235">
        <f>ROUND(P229*H229,2)</f>
        <v>0</v>
      </c>
      <c r="BL229" s="18" t="s">
        <v>522</v>
      </c>
      <c r="BM229" s="234" t="s">
        <v>1378</v>
      </c>
    </row>
    <row r="230" spans="1:47" s="2" customFormat="1" ht="12">
      <c r="A230" s="39"/>
      <c r="B230" s="40"/>
      <c r="C230" s="41"/>
      <c r="D230" s="236" t="s">
        <v>147</v>
      </c>
      <c r="E230" s="41"/>
      <c r="F230" s="237" t="s">
        <v>1379</v>
      </c>
      <c r="G230" s="41"/>
      <c r="H230" s="41"/>
      <c r="I230" s="238"/>
      <c r="J230" s="238"/>
      <c r="K230" s="41"/>
      <c r="L230" s="41"/>
      <c r="M230" s="45"/>
      <c r="N230" s="239"/>
      <c r="O230" s="240"/>
      <c r="P230" s="92"/>
      <c r="Q230" s="92"/>
      <c r="R230" s="92"/>
      <c r="S230" s="92"/>
      <c r="T230" s="92"/>
      <c r="U230" s="92"/>
      <c r="V230" s="92"/>
      <c r="W230" s="92"/>
      <c r="X230" s="93"/>
      <c r="Y230" s="39"/>
      <c r="Z230" s="39"/>
      <c r="AA230" s="39"/>
      <c r="AB230" s="39"/>
      <c r="AC230" s="39"/>
      <c r="AD230" s="39"/>
      <c r="AE230" s="39"/>
      <c r="AT230" s="18" t="s">
        <v>147</v>
      </c>
      <c r="AU230" s="18" t="s">
        <v>87</v>
      </c>
    </row>
    <row r="231" spans="1:47" s="2" customFormat="1" ht="12">
      <c r="A231" s="39"/>
      <c r="B231" s="40"/>
      <c r="C231" s="41"/>
      <c r="D231" s="241" t="s">
        <v>149</v>
      </c>
      <c r="E231" s="41"/>
      <c r="F231" s="242" t="s">
        <v>1380</v>
      </c>
      <c r="G231" s="41"/>
      <c r="H231" s="41"/>
      <c r="I231" s="238"/>
      <c r="J231" s="238"/>
      <c r="K231" s="41"/>
      <c r="L231" s="41"/>
      <c r="M231" s="45"/>
      <c r="N231" s="239"/>
      <c r="O231" s="240"/>
      <c r="P231" s="92"/>
      <c r="Q231" s="92"/>
      <c r="R231" s="92"/>
      <c r="S231" s="92"/>
      <c r="T231" s="92"/>
      <c r="U231" s="92"/>
      <c r="V231" s="92"/>
      <c r="W231" s="92"/>
      <c r="X231" s="93"/>
      <c r="Y231" s="39"/>
      <c r="Z231" s="39"/>
      <c r="AA231" s="39"/>
      <c r="AB231" s="39"/>
      <c r="AC231" s="39"/>
      <c r="AD231" s="39"/>
      <c r="AE231" s="39"/>
      <c r="AT231" s="18" t="s">
        <v>149</v>
      </c>
      <c r="AU231" s="18" t="s">
        <v>87</v>
      </c>
    </row>
    <row r="232" spans="1:51" s="13" customFormat="1" ht="12">
      <c r="A232" s="13"/>
      <c r="B232" s="244"/>
      <c r="C232" s="245"/>
      <c r="D232" s="236" t="s">
        <v>256</v>
      </c>
      <c r="E232" s="246" t="s">
        <v>1</v>
      </c>
      <c r="F232" s="247" t="s">
        <v>1381</v>
      </c>
      <c r="G232" s="245"/>
      <c r="H232" s="248">
        <v>0.767</v>
      </c>
      <c r="I232" s="249"/>
      <c r="J232" s="249"/>
      <c r="K232" s="245"/>
      <c r="L232" s="245"/>
      <c r="M232" s="250"/>
      <c r="N232" s="251"/>
      <c r="O232" s="252"/>
      <c r="P232" s="252"/>
      <c r="Q232" s="252"/>
      <c r="R232" s="252"/>
      <c r="S232" s="252"/>
      <c r="T232" s="252"/>
      <c r="U232" s="252"/>
      <c r="V232" s="252"/>
      <c r="W232" s="252"/>
      <c r="X232" s="253"/>
      <c r="Y232" s="13"/>
      <c r="Z232" s="13"/>
      <c r="AA232" s="13"/>
      <c r="AB232" s="13"/>
      <c r="AC232" s="13"/>
      <c r="AD232" s="13"/>
      <c r="AE232" s="13"/>
      <c r="AT232" s="254" t="s">
        <v>256</v>
      </c>
      <c r="AU232" s="254" t="s">
        <v>87</v>
      </c>
      <c r="AV232" s="13" t="s">
        <v>87</v>
      </c>
      <c r="AW232" s="13" t="s">
        <v>5</v>
      </c>
      <c r="AX232" s="13" t="s">
        <v>85</v>
      </c>
      <c r="AY232" s="254" t="s">
        <v>138</v>
      </c>
    </row>
    <row r="233" spans="1:65" s="2" customFormat="1" ht="24.15" customHeight="1">
      <c r="A233" s="39"/>
      <c r="B233" s="40"/>
      <c r="C233" s="222" t="s">
        <v>379</v>
      </c>
      <c r="D233" s="222" t="s">
        <v>140</v>
      </c>
      <c r="E233" s="223" t="s">
        <v>1382</v>
      </c>
      <c r="F233" s="224" t="s">
        <v>1383</v>
      </c>
      <c r="G233" s="225" t="s">
        <v>203</v>
      </c>
      <c r="H233" s="226">
        <v>65</v>
      </c>
      <c r="I233" s="227"/>
      <c r="J233" s="227"/>
      <c r="K233" s="228">
        <f>ROUND(P233*H233,2)</f>
        <v>0</v>
      </c>
      <c r="L233" s="224" t="s">
        <v>144</v>
      </c>
      <c r="M233" s="45"/>
      <c r="N233" s="229" t="s">
        <v>1</v>
      </c>
      <c r="O233" s="230" t="s">
        <v>40</v>
      </c>
      <c r="P233" s="231">
        <f>I233+J233</f>
        <v>0</v>
      </c>
      <c r="Q233" s="231">
        <f>ROUND(I233*H233,2)</f>
        <v>0</v>
      </c>
      <c r="R233" s="231">
        <f>ROUND(J233*H233,2)</f>
        <v>0</v>
      </c>
      <c r="S233" s="92"/>
      <c r="T233" s="232">
        <f>S233*H233</f>
        <v>0</v>
      </c>
      <c r="U233" s="232">
        <v>0</v>
      </c>
      <c r="V233" s="232">
        <f>U233*H233</f>
        <v>0</v>
      </c>
      <c r="W233" s="232">
        <v>0</v>
      </c>
      <c r="X233" s="233">
        <f>W233*H233</f>
        <v>0</v>
      </c>
      <c r="Y233" s="39"/>
      <c r="Z233" s="39"/>
      <c r="AA233" s="39"/>
      <c r="AB233" s="39"/>
      <c r="AC233" s="39"/>
      <c r="AD233" s="39"/>
      <c r="AE233" s="39"/>
      <c r="AR233" s="234" t="s">
        <v>522</v>
      </c>
      <c r="AT233" s="234" t="s">
        <v>140</v>
      </c>
      <c r="AU233" s="234" t="s">
        <v>87</v>
      </c>
      <c r="AY233" s="18" t="s">
        <v>138</v>
      </c>
      <c r="BE233" s="235">
        <f>IF(O233="základní",K233,0)</f>
        <v>0</v>
      </c>
      <c r="BF233" s="235">
        <f>IF(O233="snížená",K233,0)</f>
        <v>0</v>
      </c>
      <c r="BG233" s="235">
        <f>IF(O233="zákl. přenesená",K233,0)</f>
        <v>0</v>
      </c>
      <c r="BH233" s="235">
        <f>IF(O233="sníž. přenesená",K233,0)</f>
        <v>0</v>
      </c>
      <c r="BI233" s="235">
        <f>IF(O233="nulová",K233,0)</f>
        <v>0</v>
      </c>
      <c r="BJ233" s="18" t="s">
        <v>85</v>
      </c>
      <c r="BK233" s="235">
        <f>ROUND(P233*H233,2)</f>
        <v>0</v>
      </c>
      <c r="BL233" s="18" t="s">
        <v>522</v>
      </c>
      <c r="BM233" s="234" t="s">
        <v>1384</v>
      </c>
    </row>
    <row r="234" spans="1:47" s="2" customFormat="1" ht="12">
      <c r="A234" s="39"/>
      <c r="B234" s="40"/>
      <c r="C234" s="41"/>
      <c r="D234" s="236" t="s">
        <v>147</v>
      </c>
      <c r="E234" s="41"/>
      <c r="F234" s="237" t="s">
        <v>1385</v>
      </c>
      <c r="G234" s="41"/>
      <c r="H234" s="41"/>
      <c r="I234" s="238"/>
      <c r="J234" s="238"/>
      <c r="K234" s="41"/>
      <c r="L234" s="41"/>
      <c r="M234" s="45"/>
      <c r="N234" s="239"/>
      <c r="O234" s="240"/>
      <c r="P234" s="92"/>
      <c r="Q234" s="92"/>
      <c r="R234" s="92"/>
      <c r="S234" s="92"/>
      <c r="T234" s="92"/>
      <c r="U234" s="92"/>
      <c r="V234" s="92"/>
      <c r="W234" s="92"/>
      <c r="X234" s="93"/>
      <c r="Y234" s="39"/>
      <c r="Z234" s="39"/>
      <c r="AA234" s="39"/>
      <c r="AB234" s="39"/>
      <c r="AC234" s="39"/>
      <c r="AD234" s="39"/>
      <c r="AE234" s="39"/>
      <c r="AT234" s="18" t="s">
        <v>147</v>
      </c>
      <c r="AU234" s="18" t="s">
        <v>87</v>
      </c>
    </row>
    <row r="235" spans="1:47" s="2" customFormat="1" ht="12">
      <c r="A235" s="39"/>
      <c r="B235" s="40"/>
      <c r="C235" s="41"/>
      <c r="D235" s="241" t="s">
        <v>149</v>
      </c>
      <c r="E235" s="41"/>
      <c r="F235" s="242" t="s">
        <v>1386</v>
      </c>
      <c r="G235" s="41"/>
      <c r="H235" s="41"/>
      <c r="I235" s="238"/>
      <c r="J235" s="238"/>
      <c r="K235" s="41"/>
      <c r="L235" s="41"/>
      <c r="M235" s="45"/>
      <c r="N235" s="239"/>
      <c r="O235" s="240"/>
      <c r="P235" s="92"/>
      <c r="Q235" s="92"/>
      <c r="R235" s="92"/>
      <c r="S235" s="92"/>
      <c r="T235" s="92"/>
      <c r="U235" s="92"/>
      <c r="V235" s="92"/>
      <c r="W235" s="92"/>
      <c r="X235" s="93"/>
      <c r="Y235" s="39"/>
      <c r="Z235" s="39"/>
      <c r="AA235" s="39"/>
      <c r="AB235" s="39"/>
      <c r="AC235" s="39"/>
      <c r="AD235" s="39"/>
      <c r="AE235" s="39"/>
      <c r="AT235" s="18" t="s">
        <v>149</v>
      </c>
      <c r="AU235" s="18" t="s">
        <v>87</v>
      </c>
    </row>
    <row r="236" spans="1:47" s="2" customFormat="1" ht="12">
      <c r="A236" s="39"/>
      <c r="B236" s="40"/>
      <c r="C236" s="41"/>
      <c r="D236" s="236" t="s">
        <v>151</v>
      </c>
      <c r="E236" s="41"/>
      <c r="F236" s="243" t="s">
        <v>1387</v>
      </c>
      <c r="G236" s="41"/>
      <c r="H236" s="41"/>
      <c r="I236" s="238"/>
      <c r="J236" s="238"/>
      <c r="K236" s="41"/>
      <c r="L236" s="41"/>
      <c r="M236" s="45"/>
      <c r="N236" s="239"/>
      <c r="O236" s="240"/>
      <c r="P236" s="92"/>
      <c r="Q236" s="92"/>
      <c r="R236" s="92"/>
      <c r="S236" s="92"/>
      <c r="T236" s="92"/>
      <c r="U236" s="92"/>
      <c r="V236" s="92"/>
      <c r="W236" s="92"/>
      <c r="X236" s="93"/>
      <c r="Y236" s="39"/>
      <c r="Z236" s="39"/>
      <c r="AA236" s="39"/>
      <c r="AB236" s="39"/>
      <c r="AC236" s="39"/>
      <c r="AD236" s="39"/>
      <c r="AE236" s="39"/>
      <c r="AT236" s="18" t="s">
        <v>151</v>
      </c>
      <c r="AU236" s="18" t="s">
        <v>87</v>
      </c>
    </row>
    <row r="237" spans="1:65" s="2" customFormat="1" ht="33" customHeight="1">
      <c r="A237" s="39"/>
      <c r="B237" s="40"/>
      <c r="C237" s="222" t="s">
        <v>385</v>
      </c>
      <c r="D237" s="222" t="s">
        <v>140</v>
      </c>
      <c r="E237" s="223" t="s">
        <v>1388</v>
      </c>
      <c r="F237" s="224" t="s">
        <v>1389</v>
      </c>
      <c r="G237" s="225" t="s">
        <v>203</v>
      </c>
      <c r="H237" s="226">
        <v>45</v>
      </c>
      <c r="I237" s="227"/>
      <c r="J237" s="227"/>
      <c r="K237" s="228">
        <f>ROUND(P237*H237,2)</f>
        <v>0</v>
      </c>
      <c r="L237" s="224" t="s">
        <v>144</v>
      </c>
      <c r="M237" s="45"/>
      <c r="N237" s="229" t="s">
        <v>1</v>
      </c>
      <c r="O237" s="230" t="s">
        <v>40</v>
      </c>
      <c r="P237" s="231">
        <f>I237+J237</f>
        <v>0</v>
      </c>
      <c r="Q237" s="231">
        <f>ROUND(I237*H237,2)</f>
        <v>0</v>
      </c>
      <c r="R237" s="231">
        <f>ROUND(J237*H237,2)</f>
        <v>0</v>
      </c>
      <c r="S237" s="92"/>
      <c r="T237" s="232">
        <f>S237*H237</f>
        <v>0</v>
      </c>
      <c r="U237" s="232">
        <v>0.27015</v>
      </c>
      <c r="V237" s="232">
        <f>U237*H237</f>
        <v>12.15675</v>
      </c>
      <c r="W237" s="232">
        <v>0</v>
      </c>
      <c r="X237" s="233">
        <f>W237*H237</f>
        <v>0</v>
      </c>
      <c r="Y237" s="39"/>
      <c r="Z237" s="39"/>
      <c r="AA237" s="39"/>
      <c r="AB237" s="39"/>
      <c r="AC237" s="39"/>
      <c r="AD237" s="39"/>
      <c r="AE237" s="39"/>
      <c r="AR237" s="234" t="s">
        <v>522</v>
      </c>
      <c r="AT237" s="234" t="s">
        <v>140</v>
      </c>
      <c r="AU237" s="234" t="s">
        <v>87</v>
      </c>
      <c r="AY237" s="18" t="s">
        <v>138</v>
      </c>
      <c r="BE237" s="235">
        <f>IF(O237="základní",K237,0)</f>
        <v>0</v>
      </c>
      <c r="BF237" s="235">
        <f>IF(O237="snížená",K237,0)</f>
        <v>0</v>
      </c>
      <c r="BG237" s="235">
        <f>IF(O237="zákl. přenesená",K237,0)</f>
        <v>0</v>
      </c>
      <c r="BH237" s="235">
        <f>IF(O237="sníž. přenesená",K237,0)</f>
        <v>0</v>
      </c>
      <c r="BI237" s="235">
        <f>IF(O237="nulová",K237,0)</f>
        <v>0</v>
      </c>
      <c r="BJ237" s="18" t="s">
        <v>85</v>
      </c>
      <c r="BK237" s="235">
        <f>ROUND(P237*H237,2)</f>
        <v>0</v>
      </c>
      <c r="BL237" s="18" t="s">
        <v>522</v>
      </c>
      <c r="BM237" s="234" t="s">
        <v>1390</v>
      </c>
    </row>
    <row r="238" spans="1:47" s="2" customFormat="1" ht="12">
      <c r="A238" s="39"/>
      <c r="B238" s="40"/>
      <c r="C238" s="41"/>
      <c r="D238" s="236" t="s">
        <v>147</v>
      </c>
      <c r="E238" s="41"/>
      <c r="F238" s="237" t="s">
        <v>1391</v>
      </c>
      <c r="G238" s="41"/>
      <c r="H238" s="41"/>
      <c r="I238" s="238"/>
      <c r="J238" s="238"/>
      <c r="K238" s="41"/>
      <c r="L238" s="41"/>
      <c r="M238" s="45"/>
      <c r="N238" s="239"/>
      <c r="O238" s="240"/>
      <c r="P238" s="92"/>
      <c r="Q238" s="92"/>
      <c r="R238" s="92"/>
      <c r="S238" s="92"/>
      <c r="T238" s="92"/>
      <c r="U238" s="92"/>
      <c r="V238" s="92"/>
      <c r="W238" s="92"/>
      <c r="X238" s="93"/>
      <c r="Y238" s="39"/>
      <c r="Z238" s="39"/>
      <c r="AA238" s="39"/>
      <c r="AB238" s="39"/>
      <c r="AC238" s="39"/>
      <c r="AD238" s="39"/>
      <c r="AE238" s="39"/>
      <c r="AT238" s="18" t="s">
        <v>147</v>
      </c>
      <c r="AU238" s="18" t="s">
        <v>87</v>
      </c>
    </row>
    <row r="239" spans="1:47" s="2" customFormat="1" ht="12">
      <c r="A239" s="39"/>
      <c r="B239" s="40"/>
      <c r="C239" s="41"/>
      <c r="D239" s="241" t="s">
        <v>149</v>
      </c>
      <c r="E239" s="41"/>
      <c r="F239" s="242" t="s">
        <v>1392</v>
      </c>
      <c r="G239" s="41"/>
      <c r="H239" s="41"/>
      <c r="I239" s="238"/>
      <c r="J239" s="238"/>
      <c r="K239" s="41"/>
      <c r="L239" s="41"/>
      <c r="M239" s="45"/>
      <c r="N239" s="239"/>
      <c r="O239" s="240"/>
      <c r="P239" s="92"/>
      <c r="Q239" s="92"/>
      <c r="R239" s="92"/>
      <c r="S239" s="92"/>
      <c r="T239" s="92"/>
      <c r="U239" s="92"/>
      <c r="V239" s="92"/>
      <c r="W239" s="92"/>
      <c r="X239" s="93"/>
      <c r="Y239" s="39"/>
      <c r="Z239" s="39"/>
      <c r="AA239" s="39"/>
      <c r="AB239" s="39"/>
      <c r="AC239" s="39"/>
      <c r="AD239" s="39"/>
      <c r="AE239" s="39"/>
      <c r="AT239" s="18" t="s">
        <v>149</v>
      </c>
      <c r="AU239" s="18" t="s">
        <v>87</v>
      </c>
    </row>
    <row r="240" spans="1:47" s="2" customFormat="1" ht="12">
      <c r="A240" s="39"/>
      <c r="B240" s="40"/>
      <c r="C240" s="41"/>
      <c r="D240" s="236" t="s">
        <v>151</v>
      </c>
      <c r="E240" s="41"/>
      <c r="F240" s="243" t="s">
        <v>1393</v>
      </c>
      <c r="G240" s="41"/>
      <c r="H240" s="41"/>
      <c r="I240" s="238"/>
      <c r="J240" s="238"/>
      <c r="K240" s="41"/>
      <c r="L240" s="41"/>
      <c r="M240" s="45"/>
      <c r="N240" s="239"/>
      <c r="O240" s="240"/>
      <c r="P240" s="92"/>
      <c r="Q240" s="92"/>
      <c r="R240" s="92"/>
      <c r="S240" s="92"/>
      <c r="T240" s="92"/>
      <c r="U240" s="92"/>
      <c r="V240" s="92"/>
      <c r="W240" s="92"/>
      <c r="X240" s="93"/>
      <c r="Y240" s="39"/>
      <c r="Z240" s="39"/>
      <c r="AA240" s="39"/>
      <c r="AB240" s="39"/>
      <c r="AC240" s="39"/>
      <c r="AD240" s="39"/>
      <c r="AE240" s="39"/>
      <c r="AT240" s="18" t="s">
        <v>151</v>
      </c>
      <c r="AU240" s="18" t="s">
        <v>87</v>
      </c>
    </row>
    <row r="241" spans="1:65" s="2" customFormat="1" ht="24.15" customHeight="1">
      <c r="A241" s="39"/>
      <c r="B241" s="40"/>
      <c r="C241" s="222" t="s">
        <v>388</v>
      </c>
      <c r="D241" s="222" t="s">
        <v>140</v>
      </c>
      <c r="E241" s="223" t="s">
        <v>1394</v>
      </c>
      <c r="F241" s="224" t="s">
        <v>1395</v>
      </c>
      <c r="G241" s="225" t="s">
        <v>203</v>
      </c>
      <c r="H241" s="226">
        <v>12</v>
      </c>
      <c r="I241" s="227"/>
      <c r="J241" s="227"/>
      <c r="K241" s="228">
        <f>ROUND(P241*H241,2)</f>
        <v>0</v>
      </c>
      <c r="L241" s="224" t="s">
        <v>144</v>
      </c>
      <c r="M241" s="45"/>
      <c r="N241" s="229" t="s">
        <v>1</v>
      </c>
      <c r="O241" s="230" t="s">
        <v>40</v>
      </c>
      <c r="P241" s="231">
        <f>I241+J241</f>
        <v>0</v>
      </c>
      <c r="Q241" s="231">
        <f>ROUND(I241*H241,2)</f>
        <v>0</v>
      </c>
      <c r="R241" s="231">
        <f>ROUND(J241*H241,2)</f>
        <v>0</v>
      </c>
      <c r="S241" s="92"/>
      <c r="T241" s="232">
        <f>S241*H241</f>
        <v>0</v>
      </c>
      <c r="U241" s="232">
        <v>0</v>
      </c>
      <c r="V241" s="232">
        <f>U241*H241</f>
        <v>0</v>
      </c>
      <c r="W241" s="232">
        <v>0</v>
      </c>
      <c r="X241" s="233">
        <f>W241*H241</f>
        <v>0</v>
      </c>
      <c r="Y241" s="39"/>
      <c r="Z241" s="39"/>
      <c r="AA241" s="39"/>
      <c r="AB241" s="39"/>
      <c r="AC241" s="39"/>
      <c r="AD241" s="39"/>
      <c r="AE241" s="39"/>
      <c r="AR241" s="234" t="s">
        <v>522</v>
      </c>
      <c r="AT241" s="234" t="s">
        <v>140</v>
      </c>
      <c r="AU241" s="234" t="s">
        <v>87</v>
      </c>
      <c r="AY241" s="18" t="s">
        <v>138</v>
      </c>
      <c r="BE241" s="235">
        <f>IF(O241="základní",K241,0)</f>
        <v>0</v>
      </c>
      <c r="BF241" s="235">
        <f>IF(O241="snížená",K241,0)</f>
        <v>0</v>
      </c>
      <c r="BG241" s="235">
        <f>IF(O241="zákl. přenesená",K241,0)</f>
        <v>0</v>
      </c>
      <c r="BH241" s="235">
        <f>IF(O241="sníž. přenesená",K241,0)</f>
        <v>0</v>
      </c>
      <c r="BI241" s="235">
        <f>IF(O241="nulová",K241,0)</f>
        <v>0</v>
      </c>
      <c r="BJ241" s="18" t="s">
        <v>85</v>
      </c>
      <c r="BK241" s="235">
        <f>ROUND(P241*H241,2)</f>
        <v>0</v>
      </c>
      <c r="BL241" s="18" t="s">
        <v>522</v>
      </c>
      <c r="BM241" s="234" t="s">
        <v>1396</v>
      </c>
    </row>
    <row r="242" spans="1:47" s="2" customFormat="1" ht="12">
      <c r="A242" s="39"/>
      <c r="B242" s="40"/>
      <c r="C242" s="41"/>
      <c r="D242" s="236" t="s">
        <v>147</v>
      </c>
      <c r="E242" s="41"/>
      <c r="F242" s="237" t="s">
        <v>1397</v>
      </c>
      <c r="G242" s="41"/>
      <c r="H242" s="41"/>
      <c r="I242" s="238"/>
      <c r="J242" s="238"/>
      <c r="K242" s="41"/>
      <c r="L242" s="41"/>
      <c r="M242" s="45"/>
      <c r="N242" s="239"/>
      <c r="O242" s="240"/>
      <c r="P242" s="92"/>
      <c r="Q242" s="92"/>
      <c r="R242" s="92"/>
      <c r="S242" s="92"/>
      <c r="T242" s="92"/>
      <c r="U242" s="92"/>
      <c r="V242" s="92"/>
      <c r="W242" s="92"/>
      <c r="X242" s="93"/>
      <c r="Y242" s="39"/>
      <c r="Z242" s="39"/>
      <c r="AA242" s="39"/>
      <c r="AB242" s="39"/>
      <c r="AC242" s="39"/>
      <c r="AD242" s="39"/>
      <c r="AE242" s="39"/>
      <c r="AT242" s="18" t="s">
        <v>147</v>
      </c>
      <c r="AU242" s="18" t="s">
        <v>87</v>
      </c>
    </row>
    <row r="243" spans="1:47" s="2" customFormat="1" ht="12">
      <c r="A243" s="39"/>
      <c r="B243" s="40"/>
      <c r="C243" s="41"/>
      <c r="D243" s="241" t="s">
        <v>149</v>
      </c>
      <c r="E243" s="41"/>
      <c r="F243" s="242" t="s">
        <v>1398</v>
      </c>
      <c r="G243" s="41"/>
      <c r="H243" s="41"/>
      <c r="I243" s="238"/>
      <c r="J243" s="238"/>
      <c r="K243" s="41"/>
      <c r="L243" s="41"/>
      <c r="M243" s="45"/>
      <c r="N243" s="239"/>
      <c r="O243" s="240"/>
      <c r="P243" s="92"/>
      <c r="Q243" s="92"/>
      <c r="R243" s="92"/>
      <c r="S243" s="92"/>
      <c r="T243" s="92"/>
      <c r="U243" s="92"/>
      <c r="V243" s="92"/>
      <c r="W243" s="92"/>
      <c r="X243" s="93"/>
      <c r="Y243" s="39"/>
      <c r="Z243" s="39"/>
      <c r="AA243" s="39"/>
      <c r="AB243" s="39"/>
      <c r="AC243" s="39"/>
      <c r="AD243" s="39"/>
      <c r="AE243" s="39"/>
      <c r="AT243" s="18" t="s">
        <v>149</v>
      </c>
      <c r="AU243" s="18" t="s">
        <v>87</v>
      </c>
    </row>
    <row r="244" spans="1:65" s="2" customFormat="1" ht="24.15" customHeight="1">
      <c r="A244" s="39"/>
      <c r="B244" s="40"/>
      <c r="C244" s="222" t="s">
        <v>391</v>
      </c>
      <c r="D244" s="222" t="s">
        <v>140</v>
      </c>
      <c r="E244" s="223" t="s">
        <v>1399</v>
      </c>
      <c r="F244" s="224" t="s">
        <v>1400</v>
      </c>
      <c r="G244" s="225" t="s">
        <v>203</v>
      </c>
      <c r="H244" s="226">
        <v>12</v>
      </c>
      <c r="I244" s="227"/>
      <c r="J244" s="227"/>
      <c r="K244" s="228">
        <f>ROUND(P244*H244,2)</f>
        <v>0</v>
      </c>
      <c r="L244" s="224" t="s">
        <v>144</v>
      </c>
      <c r="M244" s="45"/>
      <c r="N244" s="229" t="s">
        <v>1</v>
      </c>
      <c r="O244" s="230" t="s">
        <v>40</v>
      </c>
      <c r="P244" s="231">
        <f>I244+J244</f>
        <v>0</v>
      </c>
      <c r="Q244" s="231">
        <f>ROUND(I244*H244,2)</f>
        <v>0</v>
      </c>
      <c r="R244" s="231">
        <f>ROUND(J244*H244,2)</f>
        <v>0</v>
      </c>
      <c r="S244" s="92"/>
      <c r="T244" s="232">
        <f>S244*H244</f>
        <v>0</v>
      </c>
      <c r="U244" s="232">
        <v>0</v>
      </c>
      <c r="V244" s="232">
        <f>U244*H244</f>
        <v>0</v>
      </c>
      <c r="W244" s="232">
        <v>0</v>
      </c>
      <c r="X244" s="233">
        <f>W244*H244</f>
        <v>0</v>
      </c>
      <c r="Y244" s="39"/>
      <c r="Z244" s="39"/>
      <c r="AA244" s="39"/>
      <c r="AB244" s="39"/>
      <c r="AC244" s="39"/>
      <c r="AD244" s="39"/>
      <c r="AE244" s="39"/>
      <c r="AR244" s="234" t="s">
        <v>522</v>
      </c>
      <c r="AT244" s="234" t="s">
        <v>140</v>
      </c>
      <c r="AU244" s="234" t="s">
        <v>87</v>
      </c>
      <c r="AY244" s="18" t="s">
        <v>138</v>
      </c>
      <c r="BE244" s="235">
        <f>IF(O244="základní",K244,0)</f>
        <v>0</v>
      </c>
      <c r="BF244" s="235">
        <f>IF(O244="snížená",K244,0)</f>
        <v>0</v>
      </c>
      <c r="BG244" s="235">
        <f>IF(O244="zákl. přenesená",K244,0)</f>
        <v>0</v>
      </c>
      <c r="BH244" s="235">
        <f>IF(O244="sníž. přenesená",K244,0)</f>
        <v>0</v>
      </c>
      <c r="BI244" s="235">
        <f>IF(O244="nulová",K244,0)</f>
        <v>0</v>
      </c>
      <c r="BJ244" s="18" t="s">
        <v>85</v>
      </c>
      <c r="BK244" s="235">
        <f>ROUND(P244*H244,2)</f>
        <v>0</v>
      </c>
      <c r="BL244" s="18" t="s">
        <v>522</v>
      </c>
      <c r="BM244" s="234" t="s">
        <v>1401</v>
      </c>
    </row>
    <row r="245" spans="1:47" s="2" customFormat="1" ht="12">
      <c r="A245" s="39"/>
      <c r="B245" s="40"/>
      <c r="C245" s="41"/>
      <c r="D245" s="236" t="s">
        <v>147</v>
      </c>
      <c r="E245" s="41"/>
      <c r="F245" s="237" t="s">
        <v>1402</v>
      </c>
      <c r="G245" s="41"/>
      <c r="H245" s="41"/>
      <c r="I245" s="238"/>
      <c r="J245" s="238"/>
      <c r="K245" s="41"/>
      <c r="L245" s="41"/>
      <c r="M245" s="45"/>
      <c r="N245" s="239"/>
      <c r="O245" s="240"/>
      <c r="P245" s="92"/>
      <c r="Q245" s="92"/>
      <c r="R245" s="92"/>
      <c r="S245" s="92"/>
      <c r="T245" s="92"/>
      <c r="U245" s="92"/>
      <c r="V245" s="92"/>
      <c r="W245" s="92"/>
      <c r="X245" s="93"/>
      <c r="Y245" s="39"/>
      <c r="Z245" s="39"/>
      <c r="AA245" s="39"/>
      <c r="AB245" s="39"/>
      <c r="AC245" s="39"/>
      <c r="AD245" s="39"/>
      <c r="AE245" s="39"/>
      <c r="AT245" s="18" t="s">
        <v>147</v>
      </c>
      <c r="AU245" s="18" t="s">
        <v>87</v>
      </c>
    </row>
    <row r="246" spans="1:47" s="2" customFormat="1" ht="12">
      <c r="A246" s="39"/>
      <c r="B246" s="40"/>
      <c r="C246" s="41"/>
      <c r="D246" s="241" t="s">
        <v>149</v>
      </c>
      <c r="E246" s="41"/>
      <c r="F246" s="242" t="s">
        <v>1403</v>
      </c>
      <c r="G246" s="41"/>
      <c r="H246" s="41"/>
      <c r="I246" s="238"/>
      <c r="J246" s="238"/>
      <c r="K246" s="41"/>
      <c r="L246" s="41"/>
      <c r="M246" s="45"/>
      <c r="N246" s="239"/>
      <c r="O246" s="240"/>
      <c r="P246" s="92"/>
      <c r="Q246" s="92"/>
      <c r="R246" s="92"/>
      <c r="S246" s="92"/>
      <c r="T246" s="92"/>
      <c r="U246" s="92"/>
      <c r="V246" s="92"/>
      <c r="W246" s="92"/>
      <c r="X246" s="93"/>
      <c r="Y246" s="39"/>
      <c r="Z246" s="39"/>
      <c r="AA246" s="39"/>
      <c r="AB246" s="39"/>
      <c r="AC246" s="39"/>
      <c r="AD246" s="39"/>
      <c r="AE246" s="39"/>
      <c r="AT246" s="18" t="s">
        <v>149</v>
      </c>
      <c r="AU246" s="18" t="s">
        <v>87</v>
      </c>
    </row>
    <row r="247" spans="1:65" s="2" customFormat="1" ht="24.15" customHeight="1">
      <c r="A247" s="39"/>
      <c r="B247" s="40"/>
      <c r="C247" s="255" t="s">
        <v>398</v>
      </c>
      <c r="D247" s="255" t="s">
        <v>337</v>
      </c>
      <c r="E247" s="256" t="s">
        <v>1404</v>
      </c>
      <c r="F247" s="257" t="s">
        <v>1405</v>
      </c>
      <c r="G247" s="258" t="s">
        <v>203</v>
      </c>
      <c r="H247" s="259">
        <v>12</v>
      </c>
      <c r="I247" s="260"/>
      <c r="J247" s="261"/>
      <c r="K247" s="262">
        <f>ROUND(P247*H247,2)</f>
        <v>0</v>
      </c>
      <c r="L247" s="257" t="s">
        <v>144</v>
      </c>
      <c r="M247" s="263"/>
      <c r="N247" s="264" t="s">
        <v>1</v>
      </c>
      <c r="O247" s="230" t="s">
        <v>40</v>
      </c>
      <c r="P247" s="231">
        <f>I247+J247</f>
        <v>0</v>
      </c>
      <c r="Q247" s="231">
        <f>ROUND(I247*H247,2)</f>
        <v>0</v>
      </c>
      <c r="R247" s="231">
        <f>ROUND(J247*H247,2)</f>
        <v>0</v>
      </c>
      <c r="S247" s="92"/>
      <c r="T247" s="232">
        <f>S247*H247</f>
        <v>0</v>
      </c>
      <c r="U247" s="232">
        <v>0.00069</v>
      </c>
      <c r="V247" s="232">
        <f>U247*H247</f>
        <v>0.00828</v>
      </c>
      <c r="W247" s="232">
        <v>0</v>
      </c>
      <c r="X247" s="233">
        <f>W247*H247</f>
        <v>0</v>
      </c>
      <c r="Y247" s="39"/>
      <c r="Z247" s="39"/>
      <c r="AA247" s="39"/>
      <c r="AB247" s="39"/>
      <c r="AC247" s="39"/>
      <c r="AD247" s="39"/>
      <c r="AE247" s="39"/>
      <c r="AR247" s="234" t="s">
        <v>1315</v>
      </c>
      <c r="AT247" s="234" t="s">
        <v>337</v>
      </c>
      <c r="AU247" s="234" t="s">
        <v>87</v>
      </c>
      <c r="AY247" s="18" t="s">
        <v>138</v>
      </c>
      <c r="BE247" s="235">
        <f>IF(O247="základní",K247,0)</f>
        <v>0</v>
      </c>
      <c r="BF247" s="235">
        <f>IF(O247="snížená",K247,0)</f>
        <v>0</v>
      </c>
      <c r="BG247" s="235">
        <f>IF(O247="zákl. přenesená",K247,0)</f>
        <v>0</v>
      </c>
      <c r="BH247" s="235">
        <f>IF(O247="sníž. přenesená",K247,0)</f>
        <v>0</v>
      </c>
      <c r="BI247" s="235">
        <f>IF(O247="nulová",K247,0)</f>
        <v>0</v>
      </c>
      <c r="BJ247" s="18" t="s">
        <v>85</v>
      </c>
      <c r="BK247" s="235">
        <f>ROUND(P247*H247,2)</f>
        <v>0</v>
      </c>
      <c r="BL247" s="18" t="s">
        <v>1315</v>
      </c>
      <c r="BM247" s="234" t="s">
        <v>1406</v>
      </c>
    </row>
    <row r="248" spans="1:47" s="2" customFormat="1" ht="12">
      <c r="A248" s="39"/>
      <c r="B248" s="40"/>
      <c r="C248" s="41"/>
      <c r="D248" s="236" t="s">
        <v>147</v>
      </c>
      <c r="E248" s="41"/>
      <c r="F248" s="237" t="s">
        <v>1405</v>
      </c>
      <c r="G248" s="41"/>
      <c r="H248" s="41"/>
      <c r="I248" s="238"/>
      <c r="J248" s="238"/>
      <c r="K248" s="41"/>
      <c r="L248" s="41"/>
      <c r="M248" s="45"/>
      <c r="N248" s="239"/>
      <c r="O248" s="240"/>
      <c r="P248" s="92"/>
      <c r="Q248" s="92"/>
      <c r="R248" s="92"/>
      <c r="S248" s="92"/>
      <c r="T248" s="92"/>
      <c r="U248" s="92"/>
      <c r="V248" s="92"/>
      <c r="W248" s="92"/>
      <c r="X248" s="93"/>
      <c r="Y248" s="39"/>
      <c r="Z248" s="39"/>
      <c r="AA248" s="39"/>
      <c r="AB248" s="39"/>
      <c r="AC248" s="39"/>
      <c r="AD248" s="39"/>
      <c r="AE248" s="39"/>
      <c r="AT248" s="18" t="s">
        <v>147</v>
      </c>
      <c r="AU248" s="18" t="s">
        <v>87</v>
      </c>
    </row>
    <row r="249" spans="1:65" s="2" customFormat="1" ht="24.15" customHeight="1">
      <c r="A249" s="39"/>
      <c r="B249" s="40"/>
      <c r="C249" s="222" t="s">
        <v>406</v>
      </c>
      <c r="D249" s="222" t="s">
        <v>140</v>
      </c>
      <c r="E249" s="223" t="s">
        <v>1407</v>
      </c>
      <c r="F249" s="224" t="s">
        <v>1408</v>
      </c>
      <c r="G249" s="225" t="s">
        <v>203</v>
      </c>
      <c r="H249" s="226">
        <v>58</v>
      </c>
      <c r="I249" s="227"/>
      <c r="J249" s="227"/>
      <c r="K249" s="228">
        <f>ROUND(P249*H249,2)</f>
        <v>0</v>
      </c>
      <c r="L249" s="224" t="s">
        <v>144</v>
      </c>
      <c r="M249" s="45"/>
      <c r="N249" s="229" t="s">
        <v>1</v>
      </c>
      <c r="O249" s="230" t="s">
        <v>40</v>
      </c>
      <c r="P249" s="231">
        <f>I249+J249</f>
        <v>0</v>
      </c>
      <c r="Q249" s="231">
        <f>ROUND(I249*H249,2)</f>
        <v>0</v>
      </c>
      <c r="R249" s="231">
        <f>ROUND(J249*H249,2)</f>
        <v>0</v>
      </c>
      <c r="S249" s="92"/>
      <c r="T249" s="232">
        <f>S249*H249</f>
        <v>0</v>
      </c>
      <c r="U249" s="232">
        <v>0</v>
      </c>
      <c r="V249" s="232">
        <f>U249*H249</f>
        <v>0</v>
      </c>
      <c r="W249" s="232">
        <v>0</v>
      </c>
      <c r="X249" s="233">
        <f>W249*H249</f>
        <v>0</v>
      </c>
      <c r="Y249" s="39"/>
      <c r="Z249" s="39"/>
      <c r="AA249" s="39"/>
      <c r="AB249" s="39"/>
      <c r="AC249" s="39"/>
      <c r="AD249" s="39"/>
      <c r="AE249" s="39"/>
      <c r="AR249" s="234" t="s">
        <v>522</v>
      </c>
      <c r="AT249" s="234" t="s">
        <v>140</v>
      </c>
      <c r="AU249" s="234" t="s">
        <v>87</v>
      </c>
      <c r="AY249" s="18" t="s">
        <v>138</v>
      </c>
      <c r="BE249" s="235">
        <f>IF(O249="základní",K249,0)</f>
        <v>0</v>
      </c>
      <c r="BF249" s="235">
        <f>IF(O249="snížená",K249,0)</f>
        <v>0</v>
      </c>
      <c r="BG249" s="235">
        <f>IF(O249="zákl. přenesená",K249,0)</f>
        <v>0</v>
      </c>
      <c r="BH249" s="235">
        <f>IF(O249="sníž. přenesená",K249,0)</f>
        <v>0</v>
      </c>
      <c r="BI249" s="235">
        <f>IF(O249="nulová",K249,0)</f>
        <v>0</v>
      </c>
      <c r="BJ249" s="18" t="s">
        <v>85</v>
      </c>
      <c r="BK249" s="235">
        <f>ROUND(P249*H249,2)</f>
        <v>0</v>
      </c>
      <c r="BL249" s="18" t="s">
        <v>522</v>
      </c>
      <c r="BM249" s="234" t="s">
        <v>1409</v>
      </c>
    </row>
    <row r="250" spans="1:47" s="2" customFormat="1" ht="12">
      <c r="A250" s="39"/>
      <c r="B250" s="40"/>
      <c r="C250" s="41"/>
      <c r="D250" s="236" t="s">
        <v>147</v>
      </c>
      <c r="E250" s="41"/>
      <c r="F250" s="237" t="s">
        <v>1410</v>
      </c>
      <c r="G250" s="41"/>
      <c r="H250" s="41"/>
      <c r="I250" s="238"/>
      <c r="J250" s="238"/>
      <c r="K250" s="41"/>
      <c r="L250" s="41"/>
      <c r="M250" s="45"/>
      <c r="N250" s="239"/>
      <c r="O250" s="240"/>
      <c r="P250" s="92"/>
      <c r="Q250" s="92"/>
      <c r="R250" s="92"/>
      <c r="S250" s="92"/>
      <c r="T250" s="92"/>
      <c r="U250" s="92"/>
      <c r="V250" s="92"/>
      <c r="W250" s="92"/>
      <c r="X250" s="93"/>
      <c r="Y250" s="39"/>
      <c r="Z250" s="39"/>
      <c r="AA250" s="39"/>
      <c r="AB250" s="39"/>
      <c r="AC250" s="39"/>
      <c r="AD250" s="39"/>
      <c r="AE250" s="39"/>
      <c r="AT250" s="18" t="s">
        <v>147</v>
      </c>
      <c r="AU250" s="18" t="s">
        <v>87</v>
      </c>
    </row>
    <row r="251" spans="1:47" s="2" customFormat="1" ht="12">
      <c r="A251" s="39"/>
      <c r="B251" s="40"/>
      <c r="C251" s="41"/>
      <c r="D251" s="241" t="s">
        <v>149</v>
      </c>
      <c r="E251" s="41"/>
      <c r="F251" s="242" t="s">
        <v>1411</v>
      </c>
      <c r="G251" s="41"/>
      <c r="H251" s="41"/>
      <c r="I251" s="238"/>
      <c r="J251" s="238"/>
      <c r="K251" s="41"/>
      <c r="L251" s="41"/>
      <c r="M251" s="45"/>
      <c r="N251" s="239"/>
      <c r="O251" s="240"/>
      <c r="P251" s="92"/>
      <c r="Q251" s="92"/>
      <c r="R251" s="92"/>
      <c r="S251" s="92"/>
      <c r="T251" s="92"/>
      <c r="U251" s="92"/>
      <c r="V251" s="92"/>
      <c r="W251" s="92"/>
      <c r="X251" s="93"/>
      <c r="Y251" s="39"/>
      <c r="Z251" s="39"/>
      <c r="AA251" s="39"/>
      <c r="AB251" s="39"/>
      <c r="AC251" s="39"/>
      <c r="AD251" s="39"/>
      <c r="AE251" s="39"/>
      <c r="AT251" s="18" t="s">
        <v>149</v>
      </c>
      <c r="AU251" s="18" t="s">
        <v>87</v>
      </c>
    </row>
    <row r="252" spans="1:65" s="2" customFormat="1" ht="24.15" customHeight="1">
      <c r="A252" s="39"/>
      <c r="B252" s="40"/>
      <c r="C252" s="255" t="s">
        <v>409</v>
      </c>
      <c r="D252" s="255" t="s">
        <v>337</v>
      </c>
      <c r="E252" s="256" t="s">
        <v>1412</v>
      </c>
      <c r="F252" s="257" t="s">
        <v>1413</v>
      </c>
      <c r="G252" s="258" t="s">
        <v>203</v>
      </c>
      <c r="H252" s="259">
        <v>58</v>
      </c>
      <c r="I252" s="260"/>
      <c r="J252" s="261"/>
      <c r="K252" s="262">
        <f>ROUND(P252*H252,2)</f>
        <v>0</v>
      </c>
      <c r="L252" s="257" t="s">
        <v>144</v>
      </c>
      <c r="M252" s="263"/>
      <c r="N252" s="264" t="s">
        <v>1</v>
      </c>
      <c r="O252" s="230" t="s">
        <v>40</v>
      </c>
      <c r="P252" s="231">
        <f>I252+J252</f>
        <v>0</v>
      </c>
      <c r="Q252" s="231">
        <f>ROUND(I252*H252,2)</f>
        <v>0</v>
      </c>
      <c r="R252" s="231">
        <f>ROUND(J252*H252,2)</f>
        <v>0</v>
      </c>
      <c r="S252" s="92"/>
      <c r="T252" s="232">
        <f>S252*H252</f>
        <v>0</v>
      </c>
      <c r="U252" s="232">
        <v>0.00026</v>
      </c>
      <c r="V252" s="232">
        <f>U252*H252</f>
        <v>0.015079999999999998</v>
      </c>
      <c r="W252" s="232">
        <v>0</v>
      </c>
      <c r="X252" s="233">
        <f>W252*H252</f>
        <v>0</v>
      </c>
      <c r="Y252" s="39"/>
      <c r="Z252" s="39"/>
      <c r="AA252" s="39"/>
      <c r="AB252" s="39"/>
      <c r="AC252" s="39"/>
      <c r="AD252" s="39"/>
      <c r="AE252" s="39"/>
      <c r="AR252" s="234" t="s">
        <v>1315</v>
      </c>
      <c r="AT252" s="234" t="s">
        <v>337</v>
      </c>
      <c r="AU252" s="234" t="s">
        <v>87</v>
      </c>
      <c r="AY252" s="18" t="s">
        <v>138</v>
      </c>
      <c r="BE252" s="235">
        <f>IF(O252="základní",K252,0)</f>
        <v>0</v>
      </c>
      <c r="BF252" s="235">
        <f>IF(O252="snížená",K252,0)</f>
        <v>0</v>
      </c>
      <c r="BG252" s="235">
        <f>IF(O252="zákl. přenesená",K252,0)</f>
        <v>0</v>
      </c>
      <c r="BH252" s="235">
        <f>IF(O252="sníž. přenesená",K252,0)</f>
        <v>0</v>
      </c>
      <c r="BI252" s="235">
        <f>IF(O252="nulová",K252,0)</f>
        <v>0</v>
      </c>
      <c r="BJ252" s="18" t="s">
        <v>85</v>
      </c>
      <c r="BK252" s="235">
        <f>ROUND(P252*H252,2)</f>
        <v>0</v>
      </c>
      <c r="BL252" s="18" t="s">
        <v>1315</v>
      </c>
      <c r="BM252" s="234" t="s">
        <v>1414</v>
      </c>
    </row>
    <row r="253" spans="1:47" s="2" customFormat="1" ht="12">
      <c r="A253" s="39"/>
      <c r="B253" s="40"/>
      <c r="C253" s="41"/>
      <c r="D253" s="236" t="s">
        <v>147</v>
      </c>
      <c r="E253" s="41"/>
      <c r="F253" s="237" t="s">
        <v>1413</v>
      </c>
      <c r="G253" s="41"/>
      <c r="H253" s="41"/>
      <c r="I253" s="238"/>
      <c r="J253" s="238"/>
      <c r="K253" s="41"/>
      <c r="L253" s="41"/>
      <c r="M253" s="45"/>
      <c r="N253" s="239"/>
      <c r="O253" s="240"/>
      <c r="P253" s="92"/>
      <c r="Q253" s="92"/>
      <c r="R253" s="92"/>
      <c r="S253" s="92"/>
      <c r="T253" s="92"/>
      <c r="U253" s="92"/>
      <c r="V253" s="92"/>
      <c r="W253" s="92"/>
      <c r="X253" s="93"/>
      <c r="Y253" s="39"/>
      <c r="Z253" s="39"/>
      <c r="AA253" s="39"/>
      <c r="AB253" s="39"/>
      <c r="AC253" s="39"/>
      <c r="AD253" s="39"/>
      <c r="AE253" s="39"/>
      <c r="AT253" s="18" t="s">
        <v>147</v>
      </c>
      <c r="AU253" s="18" t="s">
        <v>87</v>
      </c>
    </row>
    <row r="254" spans="1:65" s="2" customFormat="1" ht="24.15" customHeight="1">
      <c r="A254" s="39"/>
      <c r="B254" s="40"/>
      <c r="C254" s="222" t="s">
        <v>416</v>
      </c>
      <c r="D254" s="222" t="s">
        <v>140</v>
      </c>
      <c r="E254" s="223" t="s">
        <v>1415</v>
      </c>
      <c r="F254" s="224" t="s">
        <v>1416</v>
      </c>
      <c r="G254" s="225" t="s">
        <v>203</v>
      </c>
      <c r="H254" s="226">
        <v>65</v>
      </c>
      <c r="I254" s="227"/>
      <c r="J254" s="227"/>
      <c r="K254" s="228">
        <f>ROUND(P254*H254,2)</f>
        <v>0</v>
      </c>
      <c r="L254" s="224" t="s">
        <v>144</v>
      </c>
      <c r="M254" s="45"/>
      <c r="N254" s="229" t="s">
        <v>1</v>
      </c>
      <c r="O254" s="230" t="s">
        <v>40</v>
      </c>
      <c r="P254" s="231">
        <f>I254+J254</f>
        <v>0</v>
      </c>
      <c r="Q254" s="231">
        <f>ROUND(I254*H254,2)</f>
        <v>0</v>
      </c>
      <c r="R254" s="231">
        <f>ROUND(J254*H254,2)</f>
        <v>0</v>
      </c>
      <c r="S254" s="92"/>
      <c r="T254" s="232">
        <f>S254*H254</f>
        <v>0</v>
      </c>
      <c r="U254" s="232">
        <v>0</v>
      </c>
      <c r="V254" s="232">
        <f>U254*H254</f>
        <v>0</v>
      </c>
      <c r="W254" s="232">
        <v>0</v>
      </c>
      <c r="X254" s="233">
        <f>W254*H254</f>
        <v>0</v>
      </c>
      <c r="Y254" s="39"/>
      <c r="Z254" s="39"/>
      <c r="AA254" s="39"/>
      <c r="AB254" s="39"/>
      <c r="AC254" s="39"/>
      <c r="AD254" s="39"/>
      <c r="AE254" s="39"/>
      <c r="AR254" s="234" t="s">
        <v>522</v>
      </c>
      <c r="AT254" s="234" t="s">
        <v>140</v>
      </c>
      <c r="AU254" s="234" t="s">
        <v>87</v>
      </c>
      <c r="AY254" s="18" t="s">
        <v>138</v>
      </c>
      <c r="BE254" s="235">
        <f>IF(O254="základní",K254,0)</f>
        <v>0</v>
      </c>
      <c r="BF254" s="235">
        <f>IF(O254="snížená",K254,0)</f>
        <v>0</v>
      </c>
      <c r="BG254" s="235">
        <f>IF(O254="zákl. přenesená",K254,0)</f>
        <v>0</v>
      </c>
      <c r="BH254" s="235">
        <f>IF(O254="sníž. přenesená",K254,0)</f>
        <v>0</v>
      </c>
      <c r="BI254" s="235">
        <f>IF(O254="nulová",K254,0)</f>
        <v>0</v>
      </c>
      <c r="BJ254" s="18" t="s">
        <v>85</v>
      </c>
      <c r="BK254" s="235">
        <f>ROUND(P254*H254,2)</f>
        <v>0</v>
      </c>
      <c r="BL254" s="18" t="s">
        <v>522</v>
      </c>
      <c r="BM254" s="234" t="s">
        <v>1417</v>
      </c>
    </row>
    <row r="255" spans="1:47" s="2" customFormat="1" ht="12">
      <c r="A255" s="39"/>
      <c r="B255" s="40"/>
      <c r="C255" s="41"/>
      <c r="D255" s="236" t="s">
        <v>147</v>
      </c>
      <c r="E255" s="41"/>
      <c r="F255" s="237" t="s">
        <v>1418</v>
      </c>
      <c r="G255" s="41"/>
      <c r="H255" s="41"/>
      <c r="I255" s="238"/>
      <c r="J255" s="238"/>
      <c r="K255" s="41"/>
      <c r="L255" s="41"/>
      <c r="M255" s="45"/>
      <c r="N255" s="239"/>
      <c r="O255" s="240"/>
      <c r="P255" s="92"/>
      <c r="Q255" s="92"/>
      <c r="R255" s="92"/>
      <c r="S255" s="92"/>
      <c r="T255" s="92"/>
      <c r="U255" s="92"/>
      <c r="V255" s="92"/>
      <c r="W255" s="92"/>
      <c r="X255" s="93"/>
      <c r="Y255" s="39"/>
      <c r="Z255" s="39"/>
      <c r="AA255" s="39"/>
      <c r="AB255" s="39"/>
      <c r="AC255" s="39"/>
      <c r="AD255" s="39"/>
      <c r="AE255" s="39"/>
      <c r="AT255" s="18" t="s">
        <v>147</v>
      </c>
      <c r="AU255" s="18" t="s">
        <v>87</v>
      </c>
    </row>
    <row r="256" spans="1:47" s="2" customFormat="1" ht="12">
      <c r="A256" s="39"/>
      <c r="B256" s="40"/>
      <c r="C256" s="41"/>
      <c r="D256" s="241" t="s">
        <v>149</v>
      </c>
      <c r="E256" s="41"/>
      <c r="F256" s="242" t="s">
        <v>1419</v>
      </c>
      <c r="G256" s="41"/>
      <c r="H256" s="41"/>
      <c r="I256" s="238"/>
      <c r="J256" s="238"/>
      <c r="K256" s="41"/>
      <c r="L256" s="41"/>
      <c r="M256" s="45"/>
      <c r="N256" s="239"/>
      <c r="O256" s="240"/>
      <c r="P256" s="92"/>
      <c r="Q256" s="92"/>
      <c r="R256" s="92"/>
      <c r="S256" s="92"/>
      <c r="T256" s="92"/>
      <c r="U256" s="92"/>
      <c r="V256" s="92"/>
      <c r="W256" s="92"/>
      <c r="X256" s="93"/>
      <c r="Y256" s="39"/>
      <c r="Z256" s="39"/>
      <c r="AA256" s="39"/>
      <c r="AB256" s="39"/>
      <c r="AC256" s="39"/>
      <c r="AD256" s="39"/>
      <c r="AE256" s="39"/>
      <c r="AT256" s="18" t="s">
        <v>149</v>
      </c>
      <c r="AU256" s="18" t="s">
        <v>87</v>
      </c>
    </row>
    <row r="257" spans="1:65" s="2" customFormat="1" ht="12">
      <c r="A257" s="39"/>
      <c r="B257" s="40"/>
      <c r="C257" s="222" t="s">
        <v>422</v>
      </c>
      <c r="D257" s="222" t="s">
        <v>140</v>
      </c>
      <c r="E257" s="223" t="s">
        <v>1420</v>
      </c>
      <c r="F257" s="224" t="s">
        <v>1421</v>
      </c>
      <c r="G257" s="225" t="s">
        <v>223</v>
      </c>
      <c r="H257" s="226">
        <v>0.863</v>
      </c>
      <c r="I257" s="227"/>
      <c r="J257" s="227"/>
      <c r="K257" s="228">
        <f>ROUND(P257*H257,2)</f>
        <v>0</v>
      </c>
      <c r="L257" s="224" t="s">
        <v>144</v>
      </c>
      <c r="M257" s="45"/>
      <c r="N257" s="229" t="s">
        <v>1</v>
      </c>
      <c r="O257" s="230" t="s">
        <v>40</v>
      </c>
      <c r="P257" s="231">
        <f>I257+J257</f>
        <v>0</v>
      </c>
      <c r="Q257" s="231">
        <f>ROUND(I257*H257,2)</f>
        <v>0</v>
      </c>
      <c r="R257" s="231">
        <f>ROUND(J257*H257,2)</f>
        <v>0</v>
      </c>
      <c r="S257" s="92"/>
      <c r="T257" s="232">
        <f>S257*H257</f>
        <v>0</v>
      </c>
      <c r="U257" s="232">
        <v>0</v>
      </c>
      <c r="V257" s="232">
        <f>U257*H257</f>
        <v>0</v>
      </c>
      <c r="W257" s="232">
        <v>0</v>
      </c>
      <c r="X257" s="233">
        <f>W257*H257</f>
        <v>0</v>
      </c>
      <c r="Y257" s="39"/>
      <c r="Z257" s="39"/>
      <c r="AA257" s="39"/>
      <c r="AB257" s="39"/>
      <c r="AC257" s="39"/>
      <c r="AD257" s="39"/>
      <c r="AE257" s="39"/>
      <c r="AR257" s="234" t="s">
        <v>522</v>
      </c>
      <c r="AT257" s="234" t="s">
        <v>140</v>
      </c>
      <c r="AU257" s="234" t="s">
        <v>87</v>
      </c>
      <c r="AY257" s="18" t="s">
        <v>138</v>
      </c>
      <c r="BE257" s="235">
        <f>IF(O257="základní",K257,0)</f>
        <v>0</v>
      </c>
      <c r="BF257" s="235">
        <f>IF(O257="snížená",K257,0)</f>
        <v>0</v>
      </c>
      <c r="BG257" s="235">
        <f>IF(O257="zákl. přenesená",K257,0)</f>
        <v>0</v>
      </c>
      <c r="BH257" s="235">
        <f>IF(O257="sníž. přenesená",K257,0)</f>
        <v>0</v>
      </c>
      <c r="BI257" s="235">
        <f>IF(O257="nulová",K257,0)</f>
        <v>0</v>
      </c>
      <c r="BJ257" s="18" t="s">
        <v>85</v>
      </c>
      <c r="BK257" s="235">
        <f>ROUND(P257*H257,2)</f>
        <v>0</v>
      </c>
      <c r="BL257" s="18" t="s">
        <v>522</v>
      </c>
      <c r="BM257" s="234" t="s">
        <v>1422</v>
      </c>
    </row>
    <row r="258" spans="1:47" s="2" customFormat="1" ht="12">
      <c r="A258" s="39"/>
      <c r="B258" s="40"/>
      <c r="C258" s="41"/>
      <c r="D258" s="236" t="s">
        <v>147</v>
      </c>
      <c r="E258" s="41"/>
      <c r="F258" s="237" t="s">
        <v>1423</v>
      </c>
      <c r="G258" s="41"/>
      <c r="H258" s="41"/>
      <c r="I258" s="238"/>
      <c r="J258" s="238"/>
      <c r="K258" s="41"/>
      <c r="L258" s="41"/>
      <c r="M258" s="45"/>
      <c r="N258" s="239"/>
      <c r="O258" s="240"/>
      <c r="P258" s="92"/>
      <c r="Q258" s="92"/>
      <c r="R258" s="92"/>
      <c r="S258" s="92"/>
      <c r="T258" s="92"/>
      <c r="U258" s="92"/>
      <c r="V258" s="92"/>
      <c r="W258" s="92"/>
      <c r="X258" s="93"/>
      <c r="Y258" s="39"/>
      <c r="Z258" s="39"/>
      <c r="AA258" s="39"/>
      <c r="AB258" s="39"/>
      <c r="AC258" s="39"/>
      <c r="AD258" s="39"/>
      <c r="AE258" s="39"/>
      <c r="AT258" s="18" t="s">
        <v>147</v>
      </c>
      <c r="AU258" s="18" t="s">
        <v>87</v>
      </c>
    </row>
    <row r="259" spans="1:47" s="2" customFormat="1" ht="12">
      <c r="A259" s="39"/>
      <c r="B259" s="40"/>
      <c r="C259" s="41"/>
      <c r="D259" s="241" t="s">
        <v>149</v>
      </c>
      <c r="E259" s="41"/>
      <c r="F259" s="242" t="s">
        <v>1424</v>
      </c>
      <c r="G259" s="41"/>
      <c r="H259" s="41"/>
      <c r="I259" s="238"/>
      <c r="J259" s="238"/>
      <c r="K259" s="41"/>
      <c r="L259" s="41"/>
      <c r="M259" s="45"/>
      <c r="N259" s="239"/>
      <c r="O259" s="240"/>
      <c r="P259" s="92"/>
      <c r="Q259" s="92"/>
      <c r="R259" s="92"/>
      <c r="S259" s="92"/>
      <c r="T259" s="92"/>
      <c r="U259" s="92"/>
      <c r="V259" s="92"/>
      <c r="W259" s="92"/>
      <c r="X259" s="93"/>
      <c r="Y259" s="39"/>
      <c r="Z259" s="39"/>
      <c r="AA259" s="39"/>
      <c r="AB259" s="39"/>
      <c r="AC259" s="39"/>
      <c r="AD259" s="39"/>
      <c r="AE259" s="39"/>
      <c r="AT259" s="18" t="s">
        <v>149</v>
      </c>
      <c r="AU259" s="18" t="s">
        <v>87</v>
      </c>
    </row>
    <row r="260" spans="1:47" s="2" customFormat="1" ht="12">
      <c r="A260" s="39"/>
      <c r="B260" s="40"/>
      <c r="C260" s="41"/>
      <c r="D260" s="236" t="s">
        <v>151</v>
      </c>
      <c r="E260" s="41"/>
      <c r="F260" s="243" t="s">
        <v>1425</v>
      </c>
      <c r="G260" s="41"/>
      <c r="H260" s="41"/>
      <c r="I260" s="238"/>
      <c r="J260" s="238"/>
      <c r="K260" s="41"/>
      <c r="L260" s="41"/>
      <c r="M260" s="45"/>
      <c r="N260" s="239"/>
      <c r="O260" s="240"/>
      <c r="P260" s="92"/>
      <c r="Q260" s="92"/>
      <c r="R260" s="92"/>
      <c r="S260" s="92"/>
      <c r="T260" s="92"/>
      <c r="U260" s="92"/>
      <c r="V260" s="92"/>
      <c r="W260" s="92"/>
      <c r="X260" s="93"/>
      <c r="Y260" s="39"/>
      <c r="Z260" s="39"/>
      <c r="AA260" s="39"/>
      <c r="AB260" s="39"/>
      <c r="AC260" s="39"/>
      <c r="AD260" s="39"/>
      <c r="AE260" s="39"/>
      <c r="AT260" s="18" t="s">
        <v>151</v>
      </c>
      <c r="AU260" s="18" t="s">
        <v>87</v>
      </c>
    </row>
    <row r="261" spans="1:65" s="2" customFormat="1" ht="24.15" customHeight="1">
      <c r="A261" s="39"/>
      <c r="B261" s="40"/>
      <c r="C261" s="222" t="s">
        <v>428</v>
      </c>
      <c r="D261" s="222" t="s">
        <v>140</v>
      </c>
      <c r="E261" s="223" t="s">
        <v>1426</v>
      </c>
      <c r="F261" s="224" t="s">
        <v>1427</v>
      </c>
      <c r="G261" s="225" t="s">
        <v>223</v>
      </c>
      <c r="H261" s="226">
        <v>0.863</v>
      </c>
      <c r="I261" s="227"/>
      <c r="J261" s="227"/>
      <c r="K261" s="228">
        <f>ROUND(P261*H261,2)</f>
        <v>0</v>
      </c>
      <c r="L261" s="224" t="s">
        <v>144</v>
      </c>
      <c r="M261" s="45"/>
      <c r="N261" s="229" t="s">
        <v>1</v>
      </c>
      <c r="O261" s="230" t="s">
        <v>40</v>
      </c>
      <c r="P261" s="231">
        <f>I261+J261</f>
        <v>0</v>
      </c>
      <c r="Q261" s="231">
        <f>ROUND(I261*H261,2)</f>
        <v>0</v>
      </c>
      <c r="R261" s="231">
        <f>ROUND(J261*H261,2)</f>
        <v>0</v>
      </c>
      <c r="S261" s="92"/>
      <c r="T261" s="232">
        <f>S261*H261</f>
        <v>0</v>
      </c>
      <c r="U261" s="232">
        <v>0</v>
      </c>
      <c r="V261" s="232">
        <f>U261*H261</f>
        <v>0</v>
      </c>
      <c r="W261" s="232">
        <v>0</v>
      </c>
      <c r="X261" s="233">
        <f>W261*H261</f>
        <v>0</v>
      </c>
      <c r="Y261" s="39"/>
      <c r="Z261" s="39"/>
      <c r="AA261" s="39"/>
      <c r="AB261" s="39"/>
      <c r="AC261" s="39"/>
      <c r="AD261" s="39"/>
      <c r="AE261" s="39"/>
      <c r="AR261" s="234" t="s">
        <v>522</v>
      </c>
      <c r="AT261" s="234" t="s">
        <v>140</v>
      </c>
      <c r="AU261" s="234" t="s">
        <v>87</v>
      </c>
      <c r="AY261" s="18" t="s">
        <v>138</v>
      </c>
      <c r="BE261" s="235">
        <f>IF(O261="základní",K261,0)</f>
        <v>0</v>
      </c>
      <c r="BF261" s="235">
        <f>IF(O261="snížená",K261,0)</f>
        <v>0</v>
      </c>
      <c r="BG261" s="235">
        <f>IF(O261="zákl. přenesená",K261,0)</f>
        <v>0</v>
      </c>
      <c r="BH261" s="235">
        <f>IF(O261="sníž. přenesená",K261,0)</f>
        <v>0</v>
      </c>
      <c r="BI261" s="235">
        <f>IF(O261="nulová",K261,0)</f>
        <v>0</v>
      </c>
      <c r="BJ261" s="18" t="s">
        <v>85</v>
      </c>
      <c r="BK261" s="235">
        <f>ROUND(P261*H261,2)</f>
        <v>0</v>
      </c>
      <c r="BL261" s="18" t="s">
        <v>522</v>
      </c>
      <c r="BM261" s="234" t="s">
        <v>1428</v>
      </c>
    </row>
    <row r="262" spans="1:47" s="2" customFormat="1" ht="12">
      <c r="A262" s="39"/>
      <c r="B262" s="40"/>
      <c r="C262" s="41"/>
      <c r="D262" s="236" t="s">
        <v>147</v>
      </c>
      <c r="E262" s="41"/>
      <c r="F262" s="237" t="s">
        <v>1429</v>
      </c>
      <c r="G262" s="41"/>
      <c r="H262" s="41"/>
      <c r="I262" s="238"/>
      <c r="J262" s="238"/>
      <c r="K262" s="41"/>
      <c r="L262" s="41"/>
      <c r="M262" s="45"/>
      <c r="N262" s="239"/>
      <c r="O262" s="240"/>
      <c r="P262" s="92"/>
      <c r="Q262" s="92"/>
      <c r="R262" s="92"/>
      <c r="S262" s="92"/>
      <c r="T262" s="92"/>
      <c r="U262" s="92"/>
      <c r="V262" s="92"/>
      <c r="W262" s="92"/>
      <c r="X262" s="93"/>
      <c r="Y262" s="39"/>
      <c r="Z262" s="39"/>
      <c r="AA262" s="39"/>
      <c r="AB262" s="39"/>
      <c r="AC262" s="39"/>
      <c r="AD262" s="39"/>
      <c r="AE262" s="39"/>
      <c r="AT262" s="18" t="s">
        <v>147</v>
      </c>
      <c r="AU262" s="18" t="s">
        <v>87</v>
      </c>
    </row>
    <row r="263" spans="1:47" s="2" customFormat="1" ht="12">
      <c r="A263" s="39"/>
      <c r="B263" s="40"/>
      <c r="C263" s="41"/>
      <c r="D263" s="241" t="s">
        <v>149</v>
      </c>
      <c r="E263" s="41"/>
      <c r="F263" s="242" t="s">
        <v>1430</v>
      </c>
      <c r="G263" s="41"/>
      <c r="H263" s="41"/>
      <c r="I263" s="238"/>
      <c r="J263" s="238"/>
      <c r="K263" s="41"/>
      <c r="L263" s="41"/>
      <c r="M263" s="45"/>
      <c r="N263" s="239"/>
      <c r="O263" s="240"/>
      <c r="P263" s="92"/>
      <c r="Q263" s="92"/>
      <c r="R263" s="92"/>
      <c r="S263" s="92"/>
      <c r="T263" s="92"/>
      <c r="U263" s="92"/>
      <c r="V263" s="92"/>
      <c r="W263" s="92"/>
      <c r="X263" s="93"/>
      <c r="Y263" s="39"/>
      <c r="Z263" s="39"/>
      <c r="AA263" s="39"/>
      <c r="AB263" s="39"/>
      <c r="AC263" s="39"/>
      <c r="AD263" s="39"/>
      <c r="AE263" s="39"/>
      <c r="AT263" s="18" t="s">
        <v>149</v>
      </c>
      <c r="AU263" s="18" t="s">
        <v>87</v>
      </c>
    </row>
    <row r="264" spans="1:47" s="2" customFormat="1" ht="12">
      <c r="A264" s="39"/>
      <c r="B264" s="40"/>
      <c r="C264" s="41"/>
      <c r="D264" s="236" t="s">
        <v>151</v>
      </c>
      <c r="E264" s="41"/>
      <c r="F264" s="243" t="s">
        <v>1425</v>
      </c>
      <c r="G264" s="41"/>
      <c r="H264" s="41"/>
      <c r="I264" s="238"/>
      <c r="J264" s="238"/>
      <c r="K264" s="41"/>
      <c r="L264" s="41"/>
      <c r="M264" s="45"/>
      <c r="N264" s="239"/>
      <c r="O264" s="240"/>
      <c r="P264" s="92"/>
      <c r="Q264" s="92"/>
      <c r="R264" s="92"/>
      <c r="S264" s="92"/>
      <c r="T264" s="92"/>
      <c r="U264" s="92"/>
      <c r="V264" s="92"/>
      <c r="W264" s="92"/>
      <c r="X264" s="93"/>
      <c r="Y264" s="39"/>
      <c r="Z264" s="39"/>
      <c r="AA264" s="39"/>
      <c r="AB264" s="39"/>
      <c r="AC264" s="39"/>
      <c r="AD264" s="39"/>
      <c r="AE264" s="39"/>
      <c r="AT264" s="18" t="s">
        <v>151</v>
      </c>
      <c r="AU264" s="18" t="s">
        <v>87</v>
      </c>
    </row>
    <row r="265" spans="1:63" s="12" customFormat="1" ht="25.9" customHeight="1">
      <c r="A265" s="12"/>
      <c r="B265" s="205"/>
      <c r="C265" s="206"/>
      <c r="D265" s="207" t="s">
        <v>76</v>
      </c>
      <c r="E265" s="208" t="s">
        <v>1183</v>
      </c>
      <c r="F265" s="208" t="s">
        <v>1184</v>
      </c>
      <c r="G265" s="206"/>
      <c r="H265" s="206"/>
      <c r="I265" s="209"/>
      <c r="J265" s="209"/>
      <c r="K265" s="210">
        <f>BK265</f>
        <v>0</v>
      </c>
      <c r="L265" s="206"/>
      <c r="M265" s="211"/>
      <c r="N265" s="212"/>
      <c r="O265" s="213"/>
      <c r="P265" s="213"/>
      <c r="Q265" s="214">
        <f>SUM(Q266:Q277)</f>
        <v>0</v>
      </c>
      <c r="R265" s="214">
        <f>SUM(R266:R277)</f>
        <v>0</v>
      </c>
      <c r="S265" s="213"/>
      <c r="T265" s="215">
        <f>SUM(T266:T277)</f>
        <v>0</v>
      </c>
      <c r="U265" s="213"/>
      <c r="V265" s="215">
        <f>SUM(V266:V277)</f>
        <v>0</v>
      </c>
      <c r="W265" s="213"/>
      <c r="X265" s="216">
        <f>SUM(X266:X277)</f>
        <v>0</v>
      </c>
      <c r="Y265" s="12"/>
      <c r="Z265" s="12"/>
      <c r="AA265" s="12"/>
      <c r="AB265" s="12"/>
      <c r="AC265" s="12"/>
      <c r="AD265" s="12"/>
      <c r="AE265" s="12"/>
      <c r="AR265" s="217" t="s">
        <v>145</v>
      </c>
      <c r="AT265" s="218" t="s">
        <v>76</v>
      </c>
      <c r="AU265" s="218" t="s">
        <v>77</v>
      </c>
      <c r="AY265" s="217" t="s">
        <v>138</v>
      </c>
      <c r="BK265" s="219">
        <f>SUM(BK266:BK277)</f>
        <v>0</v>
      </c>
    </row>
    <row r="266" spans="1:65" s="2" customFormat="1" ht="24.15" customHeight="1">
      <c r="A266" s="39"/>
      <c r="B266" s="40"/>
      <c r="C266" s="222" t="s">
        <v>430</v>
      </c>
      <c r="D266" s="222" t="s">
        <v>140</v>
      </c>
      <c r="E266" s="223" t="s">
        <v>1431</v>
      </c>
      <c r="F266" s="224" t="s">
        <v>1432</v>
      </c>
      <c r="G266" s="225" t="s">
        <v>1187</v>
      </c>
      <c r="H266" s="226">
        <v>12</v>
      </c>
      <c r="I266" s="227"/>
      <c r="J266" s="227"/>
      <c r="K266" s="228">
        <f>ROUND(P266*H266,2)</f>
        <v>0</v>
      </c>
      <c r="L266" s="224" t="s">
        <v>144</v>
      </c>
      <c r="M266" s="45"/>
      <c r="N266" s="229" t="s">
        <v>1</v>
      </c>
      <c r="O266" s="230" t="s">
        <v>40</v>
      </c>
      <c r="P266" s="231">
        <f>I266+J266</f>
        <v>0</v>
      </c>
      <c r="Q266" s="231">
        <f>ROUND(I266*H266,2)</f>
        <v>0</v>
      </c>
      <c r="R266" s="231">
        <f>ROUND(J266*H266,2)</f>
        <v>0</v>
      </c>
      <c r="S266" s="92"/>
      <c r="T266" s="232">
        <f>S266*H266</f>
        <v>0</v>
      </c>
      <c r="U266" s="232">
        <v>0</v>
      </c>
      <c r="V266" s="232">
        <f>U266*H266</f>
        <v>0</v>
      </c>
      <c r="W266" s="232">
        <v>0</v>
      </c>
      <c r="X266" s="233">
        <f>W266*H266</f>
        <v>0</v>
      </c>
      <c r="Y266" s="39"/>
      <c r="Z266" s="39"/>
      <c r="AA266" s="39"/>
      <c r="AB266" s="39"/>
      <c r="AC266" s="39"/>
      <c r="AD266" s="39"/>
      <c r="AE266" s="39"/>
      <c r="AR266" s="234" t="s">
        <v>478</v>
      </c>
      <c r="AT266" s="234" t="s">
        <v>140</v>
      </c>
      <c r="AU266" s="234" t="s">
        <v>85</v>
      </c>
      <c r="AY266" s="18" t="s">
        <v>138</v>
      </c>
      <c r="BE266" s="235">
        <f>IF(O266="základní",K266,0)</f>
        <v>0</v>
      </c>
      <c r="BF266" s="235">
        <f>IF(O266="snížená",K266,0)</f>
        <v>0</v>
      </c>
      <c r="BG266" s="235">
        <f>IF(O266="zákl. přenesená",K266,0)</f>
        <v>0</v>
      </c>
      <c r="BH266" s="235">
        <f>IF(O266="sníž. přenesená",K266,0)</f>
        <v>0</v>
      </c>
      <c r="BI266" s="235">
        <f>IF(O266="nulová",K266,0)</f>
        <v>0</v>
      </c>
      <c r="BJ266" s="18" t="s">
        <v>85</v>
      </c>
      <c r="BK266" s="235">
        <f>ROUND(P266*H266,2)</f>
        <v>0</v>
      </c>
      <c r="BL266" s="18" t="s">
        <v>478</v>
      </c>
      <c r="BM266" s="234" t="s">
        <v>1433</v>
      </c>
    </row>
    <row r="267" spans="1:47" s="2" customFormat="1" ht="12">
      <c r="A267" s="39"/>
      <c r="B267" s="40"/>
      <c r="C267" s="41"/>
      <c r="D267" s="236" t="s">
        <v>147</v>
      </c>
      <c r="E267" s="41"/>
      <c r="F267" s="237" t="s">
        <v>1434</v>
      </c>
      <c r="G267" s="41"/>
      <c r="H267" s="41"/>
      <c r="I267" s="238"/>
      <c r="J267" s="238"/>
      <c r="K267" s="41"/>
      <c r="L267" s="41"/>
      <c r="M267" s="45"/>
      <c r="N267" s="239"/>
      <c r="O267" s="240"/>
      <c r="P267" s="92"/>
      <c r="Q267" s="92"/>
      <c r="R267" s="92"/>
      <c r="S267" s="92"/>
      <c r="T267" s="92"/>
      <c r="U267" s="92"/>
      <c r="V267" s="92"/>
      <c r="W267" s="92"/>
      <c r="X267" s="93"/>
      <c r="Y267" s="39"/>
      <c r="Z267" s="39"/>
      <c r="AA267" s="39"/>
      <c r="AB267" s="39"/>
      <c r="AC267" s="39"/>
      <c r="AD267" s="39"/>
      <c r="AE267" s="39"/>
      <c r="AT267" s="18" t="s">
        <v>147</v>
      </c>
      <c r="AU267" s="18" t="s">
        <v>85</v>
      </c>
    </row>
    <row r="268" spans="1:47" s="2" customFormat="1" ht="12">
      <c r="A268" s="39"/>
      <c r="B268" s="40"/>
      <c r="C268" s="41"/>
      <c r="D268" s="241" t="s">
        <v>149</v>
      </c>
      <c r="E268" s="41"/>
      <c r="F268" s="242" t="s">
        <v>1435</v>
      </c>
      <c r="G268" s="41"/>
      <c r="H268" s="41"/>
      <c r="I268" s="238"/>
      <c r="J268" s="238"/>
      <c r="K268" s="41"/>
      <c r="L268" s="41"/>
      <c r="M268" s="45"/>
      <c r="N268" s="239"/>
      <c r="O268" s="240"/>
      <c r="P268" s="92"/>
      <c r="Q268" s="92"/>
      <c r="R268" s="92"/>
      <c r="S268" s="92"/>
      <c r="T268" s="92"/>
      <c r="U268" s="92"/>
      <c r="V268" s="92"/>
      <c r="W268" s="92"/>
      <c r="X268" s="93"/>
      <c r="Y268" s="39"/>
      <c r="Z268" s="39"/>
      <c r="AA268" s="39"/>
      <c r="AB268" s="39"/>
      <c r="AC268" s="39"/>
      <c r="AD268" s="39"/>
      <c r="AE268" s="39"/>
      <c r="AT268" s="18" t="s">
        <v>149</v>
      </c>
      <c r="AU268" s="18" t="s">
        <v>85</v>
      </c>
    </row>
    <row r="269" spans="1:47" s="2" customFormat="1" ht="12">
      <c r="A269" s="39"/>
      <c r="B269" s="40"/>
      <c r="C269" s="41"/>
      <c r="D269" s="236" t="s">
        <v>153</v>
      </c>
      <c r="E269" s="41"/>
      <c r="F269" s="243" t="s">
        <v>1436</v>
      </c>
      <c r="G269" s="41"/>
      <c r="H269" s="41"/>
      <c r="I269" s="238"/>
      <c r="J269" s="238"/>
      <c r="K269" s="41"/>
      <c r="L269" s="41"/>
      <c r="M269" s="45"/>
      <c r="N269" s="239"/>
      <c r="O269" s="240"/>
      <c r="P269" s="92"/>
      <c r="Q269" s="92"/>
      <c r="R269" s="92"/>
      <c r="S269" s="92"/>
      <c r="T269" s="92"/>
      <c r="U269" s="92"/>
      <c r="V269" s="92"/>
      <c r="W269" s="92"/>
      <c r="X269" s="93"/>
      <c r="Y269" s="39"/>
      <c r="Z269" s="39"/>
      <c r="AA269" s="39"/>
      <c r="AB269" s="39"/>
      <c r="AC269" s="39"/>
      <c r="AD269" s="39"/>
      <c r="AE269" s="39"/>
      <c r="AT269" s="18" t="s">
        <v>153</v>
      </c>
      <c r="AU269" s="18" t="s">
        <v>85</v>
      </c>
    </row>
    <row r="270" spans="1:65" s="2" customFormat="1" ht="12">
      <c r="A270" s="39"/>
      <c r="B270" s="40"/>
      <c r="C270" s="222" t="s">
        <v>432</v>
      </c>
      <c r="D270" s="222" t="s">
        <v>140</v>
      </c>
      <c r="E270" s="223" t="s">
        <v>1437</v>
      </c>
      <c r="F270" s="224" t="s">
        <v>1438</v>
      </c>
      <c r="G270" s="225" t="s">
        <v>1187</v>
      </c>
      <c r="H270" s="226">
        <v>10</v>
      </c>
      <c r="I270" s="227"/>
      <c r="J270" s="227"/>
      <c r="K270" s="228">
        <f>ROUND(P270*H270,2)</f>
        <v>0</v>
      </c>
      <c r="L270" s="224" t="s">
        <v>144</v>
      </c>
      <c r="M270" s="45"/>
      <c r="N270" s="229" t="s">
        <v>1</v>
      </c>
      <c r="O270" s="230" t="s">
        <v>40</v>
      </c>
      <c r="P270" s="231">
        <f>I270+J270</f>
        <v>0</v>
      </c>
      <c r="Q270" s="231">
        <f>ROUND(I270*H270,2)</f>
        <v>0</v>
      </c>
      <c r="R270" s="231">
        <f>ROUND(J270*H270,2)</f>
        <v>0</v>
      </c>
      <c r="S270" s="92"/>
      <c r="T270" s="232">
        <f>S270*H270</f>
        <v>0</v>
      </c>
      <c r="U270" s="232">
        <v>0</v>
      </c>
      <c r="V270" s="232">
        <f>U270*H270</f>
        <v>0</v>
      </c>
      <c r="W270" s="232">
        <v>0</v>
      </c>
      <c r="X270" s="233">
        <f>W270*H270</f>
        <v>0</v>
      </c>
      <c r="Y270" s="39"/>
      <c r="Z270" s="39"/>
      <c r="AA270" s="39"/>
      <c r="AB270" s="39"/>
      <c r="AC270" s="39"/>
      <c r="AD270" s="39"/>
      <c r="AE270" s="39"/>
      <c r="AR270" s="234" t="s">
        <v>478</v>
      </c>
      <c r="AT270" s="234" t="s">
        <v>140</v>
      </c>
      <c r="AU270" s="234" t="s">
        <v>85</v>
      </c>
      <c r="AY270" s="18" t="s">
        <v>138</v>
      </c>
      <c r="BE270" s="235">
        <f>IF(O270="základní",K270,0)</f>
        <v>0</v>
      </c>
      <c r="BF270" s="235">
        <f>IF(O270="snížená",K270,0)</f>
        <v>0</v>
      </c>
      <c r="BG270" s="235">
        <f>IF(O270="zákl. přenesená",K270,0)</f>
        <v>0</v>
      </c>
      <c r="BH270" s="235">
        <f>IF(O270="sníž. přenesená",K270,0)</f>
        <v>0</v>
      </c>
      <c r="BI270" s="235">
        <f>IF(O270="nulová",K270,0)</f>
        <v>0</v>
      </c>
      <c r="BJ270" s="18" t="s">
        <v>85</v>
      </c>
      <c r="BK270" s="235">
        <f>ROUND(P270*H270,2)</f>
        <v>0</v>
      </c>
      <c r="BL270" s="18" t="s">
        <v>478</v>
      </c>
      <c r="BM270" s="234" t="s">
        <v>1439</v>
      </c>
    </row>
    <row r="271" spans="1:47" s="2" customFormat="1" ht="12">
      <c r="A271" s="39"/>
      <c r="B271" s="40"/>
      <c r="C271" s="41"/>
      <c r="D271" s="236" t="s">
        <v>147</v>
      </c>
      <c r="E271" s="41"/>
      <c r="F271" s="237" t="s">
        <v>1440</v>
      </c>
      <c r="G271" s="41"/>
      <c r="H271" s="41"/>
      <c r="I271" s="238"/>
      <c r="J271" s="238"/>
      <c r="K271" s="41"/>
      <c r="L271" s="41"/>
      <c r="M271" s="45"/>
      <c r="N271" s="239"/>
      <c r="O271" s="240"/>
      <c r="P271" s="92"/>
      <c r="Q271" s="92"/>
      <c r="R271" s="92"/>
      <c r="S271" s="92"/>
      <c r="T271" s="92"/>
      <c r="U271" s="92"/>
      <c r="V271" s="92"/>
      <c r="W271" s="92"/>
      <c r="X271" s="93"/>
      <c r="Y271" s="39"/>
      <c r="Z271" s="39"/>
      <c r="AA271" s="39"/>
      <c r="AB271" s="39"/>
      <c r="AC271" s="39"/>
      <c r="AD271" s="39"/>
      <c r="AE271" s="39"/>
      <c r="AT271" s="18" t="s">
        <v>147</v>
      </c>
      <c r="AU271" s="18" t="s">
        <v>85</v>
      </c>
    </row>
    <row r="272" spans="1:47" s="2" customFormat="1" ht="12">
      <c r="A272" s="39"/>
      <c r="B272" s="40"/>
      <c r="C272" s="41"/>
      <c r="D272" s="241" t="s">
        <v>149</v>
      </c>
      <c r="E272" s="41"/>
      <c r="F272" s="242" t="s">
        <v>1441</v>
      </c>
      <c r="G272" s="41"/>
      <c r="H272" s="41"/>
      <c r="I272" s="238"/>
      <c r="J272" s="238"/>
      <c r="K272" s="41"/>
      <c r="L272" s="41"/>
      <c r="M272" s="45"/>
      <c r="N272" s="239"/>
      <c r="O272" s="240"/>
      <c r="P272" s="92"/>
      <c r="Q272" s="92"/>
      <c r="R272" s="92"/>
      <c r="S272" s="92"/>
      <c r="T272" s="92"/>
      <c r="U272" s="92"/>
      <c r="V272" s="92"/>
      <c r="W272" s="92"/>
      <c r="X272" s="93"/>
      <c r="Y272" s="39"/>
      <c r="Z272" s="39"/>
      <c r="AA272" s="39"/>
      <c r="AB272" s="39"/>
      <c r="AC272" s="39"/>
      <c r="AD272" s="39"/>
      <c r="AE272" s="39"/>
      <c r="AT272" s="18" t="s">
        <v>149</v>
      </c>
      <c r="AU272" s="18" t="s">
        <v>85</v>
      </c>
    </row>
    <row r="273" spans="1:47" s="2" customFormat="1" ht="12">
      <c r="A273" s="39"/>
      <c r="B273" s="40"/>
      <c r="C273" s="41"/>
      <c r="D273" s="236" t="s">
        <v>153</v>
      </c>
      <c r="E273" s="41"/>
      <c r="F273" s="243" t="s">
        <v>1442</v>
      </c>
      <c r="G273" s="41"/>
      <c r="H273" s="41"/>
      <c r="I273" s="238"/>
      <c r="J273" s="238"/>
      <c r="K273" s="41"/>
      <c r="L273" s="41"/>
      <c r="M273" s="45"/>
      <c r="N273" s="239"/>
      <c r="O273" s="240"/>
      <c r="P273" s="92"/>
      <c r="Q273" s="92"/>
      <c r="R273" s="92"/>
      <c r="S273" s="92"/>
      <c r="T273" s="92"/>
      <c r="U273" s="92"/>
      <c r="V273" s="92"/>
      <c r="W273" s="92"/>
      <c r="X273" s="93"/>
      <c r="Y273" s="39"/>
      <c r="Z273" s="39"/>
      <c r="AA273" s="39"/>
      <c r="AB273" s="39"/>
      <c r="AC273" s="39"/>
      <c r="AD273" s="39"/>
      <c r="AE273" s="39"/>
      <c r="AT273" s="18" t="s">
        <v>153</v>
      </c>
      <c r="AU273" s="18" t="s">
        <v>85</v>
      </c>
    </row>
    <row r="274" spans="1:65" s="2" customFormat="1" ht="24.15" customHeight="1">
      <c r="A274" s="39"/>
      <c r="B274" s="40"/>
      <c r="C274" s="222" t="s">
        <v>434</v>
      </c>
      <c r="D274" s="222" t="s">
        <v>140</v>
      </c>
      <c r="E274" s="223" t="s">
        <v>1443</v>
      </c>
      <c r="F274" s="224" t="s">
        <v>1444</v>
      </c>
      <c r="G274" s="225" t="s">
        <v>1187</v>
      </c>
      <c r="H274" s="226">
        <v>12</v>
      </c>
      <c r="I274" s="227"/>
      <c r="J274" s="227"/>
      <c r="K274" s="228">
        <f>ROUND(P274*H274,2)</f>
        <v>0</v>
      </c>
      <c r="L274" s="224" t="s">
        <v>144</v>
      </c>
      <c r="M274" s="45"/>
      <c r="N274" s="229" t="s">
        <v>1</v>
      </c>
      <c r="O274" s="230" t="s">
        <v>40</v>
      </c>
      <c r="P274" s="231">
        <f>I274+J274</f>
        <v>0</v>
      </c>
      <c r="Q274" s="231">
        <f>ROUND(I274*H274,2)</f>
        <v>0</v>
      </c>
      <c r="R274" s="231">
        <f>ROUND(J274*H274,2)</f>
        <v>0</v>
      </c>
      <c r="S274" s="92"/>
      <c r="T274" s="232">
        <f>S274*H274</f>
        <v>0</v>
      </c>
      <c r="U274" s="232">
        <v>0</v>
      </c>
      <c r="V274" s="232">
        <f>U274*H274</f>
        <v>0</v>
      </c>
      <c r="W274" s="232">
        <v>0</v>
      </c>
      <c r="X274" s="233">
        <f>W274*H274</f>
        <v>0</v>
      </c>
      <c r="Y274" s="39"/>
      <c r="Z274" s="39"/>
      <c r="AA274" s="39"/>
      <c r="AB274" s="39"/>
      <c r="AC274" s="39"/>
      <c r="AD274" s="39"/>
      <c r="AE274" s="39"/>
      <c r="AR274" s="234" t="s">
        <v>478</v>
      </c>
      <c r="AT274" s="234" t="s">
        <v>140</v>
      </c>
      <c r="AU274" s="234" t="s">
        <v>85</v>
      </c>
      <c r="AY274" s="18" t="s">
        <v>138</v>
      </c>
      <c r="BE274" s="235">
        <f>IF(O274="základní",K274,0)</f>
        <v>0</v>
      </c>
      <c r="BF274" s="235">
        <f>IF(O274="snížená",K274,0)</f>
        <v>0</v>
      </c>
      <c r="BG274" s="235">
        <f>IF(O274="zákl. přenesená",K274,0)</f>
        <v>0</v>
      </c>
      <c r="BH274" s="235">
        <f>IF(O274="sníž. přenesená",K274,0)</f>
        <v>0</v>
      </c>
      <c r="BI274" s="235">
        <f>IF(O274="nulová",K274,0)</f>
        <v>0</v>
      </c>
      <c r="BJ274" s="18" t="s">
        <v>85</v>
      </c>
      <c r="BK274" s="235">
        <f>ROUND(P274*H274,2)</f>
        <v>0</v>
      </c>
      <c r="BL274" s="18" t="s">
        <v>478</v>
      </c>
      <c r="BM274" s="234" t="s">
        <v>1445</v>
      </c>
    </row>
    <row r="275" spans="1:47" s="2" customFormat="1" ht="12">
      <c r="A275" s="39"/>
      <c r="B275" s="40"/>
      <c r="C275" s="41"/>
      <c r="D275" s="236" t="s">
        <v>147</v>
      </c>
      <c r="E275" s="41"/>
      <c r="F275" s="237" t="s">
        <v>1446</v>
      </c>
      <c r="G275" s="41"/>
      <c r="H275" s="41"/>
      <c r="I275" s="238"/>
      <c r="J275" s="238"/>
      <c r="K275" s="41"/>
      <c r="L275" s="41"/>
      <c r="M275" s="45"/>
      <c r="N275" s="239"/>
      <c r="O275" s="240"/>
      <c r="P275" s="92"/>
      <c r="Q275" s="92"/>
      <c r="R275" s="92"/>
      <c r="S275" s="92"/>
      <c r="T275" s="92"/>
      <c r="U275" s="92"/>
      <c r="V275" s="92"/>
      <c r="W275" s="92"/>
      <c r="X275" s="93"/>
      <c r="Y275" s="39"/>
      <c r="Z275" s="39"/>
      <c r="AA275" s="39"/>
      <c r="AB275" s="39"/>
      <c r="AC275" s="39"/>
      <c r="AD275" s="39"/>
      <c r="AE275" s="39"/>
      <c r="AT275" s="18" t="s">
        <v>147</v>
      </c>
      <c r="AU275" s="18" t="s">
        <v>85</v>
      </c>
    </row>
    <row r="276" spans="1:47" s="2" customFormat="1" ht="12">
      <c r="A276" s="39"/>
      <c r="B276" s="40"/>
      <c r="C276" s="41"/>
      <c r="D276" s="241" t="s">
        <v>149</v>
      </c>
      <c r="E276" s="41"/>
      <c r="F276" s="242" t="s">
        <v>1447</v>
      </c>
      <c r="G276" s="41"/>
      <c r="H276" s="41"/>
      <c r="I276" s="238"/>
      <c r="J276" s="238"/>
      <c r="K276" s="41"/>
      <c r="L276" s="41"/>
      <c r="M276" s="45"/>
      <c r="N276" s="239"/>
      <c r="O276" s="240"/>
      <c r="P276" s="92"/>
      <c r="Q276" s="92"/>
      <c r="R276" s="92"/>
      <c r="S276" s="92"/>
      <c r="T276" s="92"/>
      <c r="U276" s="92"/>
      <c r="V276" s="92"/>
      <c r="W276" s="92"/>
      <c r="X276" s="93"/>
      <c r="Y276" s="39"/>
      <c r="Z276" s="39"/>
      <c r="AA276" s="39"/>
      <c r="AB276" s="39"/>
      <c r="AC276" s="39"/>
      <c r="AD276" s="39"/>
      <c r="AE276" s="39"/>
      <c r="AT276" s="18" t="s">
        <v>149</v>
      </c>
      <c r="AU276" s="18" t="s">
        <v>85</v>
      </c>
    </row>
    <row r="277" spans="1:47" s="2" customFormat="1" ht="12">
      <c r="A277" s="39"/>
      <c r="B277" s="40"/>
      <c r="C277" s="41"/>
      <c r="D277" s="236" t="s">
        <v>153</v>
      </c>
      <c r="E277" s="41"/>
      <c r="F277" s="243" t="s">
        <v>1448</v>
      </c>
      <c r="G277" s="41"/>
      <c r="H277" s="41"/>
      <c r="I277" s="238"/>
      <c r="J277" s="238"/>
      <c r="K277" s="41"/>
      <c r="L277" s="41"/>
      <c r="M277" s="45"/>
      <c r="N277" s="265"/>
      <c r="O277" s="266"/>
      <c r="P277" s="267"/>
      <c r="Q277" s="267"/>
      <c r="R277" s="267"/>
      <c r="S277" s="267"/>
      <c r="T277" s="267"/>
      <c r="U277" s="267"/>
      <c r="V277" s="267"/>
      <c r="W277" s="267"/>
      <c r="X277" s="268"/>
      <c r="Y277" s="39"/>
      <c r="Z277" s="39"/>
      <c r="AA277" s="39"/>
      <c r="AB277" s="39"/>
      <c r="AC277" s="39"/>
      <c r="AD277" s="39"/>
      <c r="AE277" s="39"/>
      <c r="AT277" s="18" t="s">
        <v>153</v>
      </c>
      <c r="AU277" s="18" t="s">
        <v>85</v>
      </c>
    </row>
    <row r="278" spans="1:31" s="2" customFormat="1" ht="6.95" customHeight="1">
      <c r="A278" s="39"/>
      <c r="B278" s="67"/>
      <c r="C278" s="68"/>
      <c r="D278" s="68"/>
      <c r="E278" s="68"/>
      <c r="F278" s="68"/>
      <c r="G278" s="68"/>
      <c r="H278" s="68"/>
      <c r="I278" s="68"/>
      <c r="J278" s="68"/>
      <c r="K278" s="68"/>
      <c r="L278" s="68"/>
      <c r="M278" s="45"/>
      <c r="N278" s="39"/>
      <c r="P278" s="39"/>
      <c r="Q278" s="39"/>
      <c r="R278" s="39"/>
      <c r="S278" s="39"/>
      <c r="T278" s="39"/>
      <c r="U278" s="39"/>
      <c r="V278" s="39"/>
      <c r="W278" s="39"/>
      <c r="X278" s="39"/>
      <c r="Y278" s="39"/>
      <c r="Z278" s="39"/>
      <c r="AA278" s="39"/>
      <c r="AB278" s="39"/>
      <c r="AC278" s="39"/>
      <c r="AD278" s="39"/>
      <c r="AE278" s="39"/>
    </row>
  </sheetData>
  <sheetProtection password="CC35" sheet="1" objects="1" scenarios="1" formatColumns="0" formatRows="0" autoFilter="0"/>
  <autoFilter ref="C121:L277"/>
  <mergeCells count="9">
    <mergeCell ref="E7:H7"/>
    <mergeCell ref="E9:H9"/>
    <mergeCell ref="E18:H18"/>
    <mergeCell ref="E27:H27"/>
    <mergeCell ref="E85:H85"/>
    <mergeCell ref="E87:H87"/>
    <mergeCell ref="E112:H112"/>
    <mergeCell ref="E114:H114"/>
    <mergeCell ref="M2:Z2"/>
  </mergeCells>
  <hyperlinks>
    <hyperlink ref="F127" r:id="rId1" display="https://podminky.urs.cz/item/CS_URS_2022_01/171201221"/>
    <hyperlink ref="F134" r:id="rId2" display="https://podminky.urs.cz/item/CS_URS_2022_01/210100251"/>
    <hyperlink ref="F137" r:id="rId3" display="https://podminky.urs.cz/item/CS_URS_2022_01/210100252"/>
    <hyperlink ref="F140" r:id="rId4" display="https://podminky.urs.cz/item/CS_URS_2022_01/218202013"/>
    <hyperlink ref="F151" r:id="rId5" display="https://podminky.urs.cz/item/CS_URS_2022_01/210204002"/>
    <hyperlink ref="F156" r:id="rId6" display="https://podminky.urs.cz/item/CS_URS_2022_01/210204011"/>
    <hyperlink ref="F161" r:id="rId7" display="https://podminky.urs.cz/item/CS_URS_2022_01/210204011-D"/>
    <hyperlink ref="F164" r:id="rId8" display="https://podminky.urs.cz/item/CS_URS_2022_01/210204103"/>
    <hyperlink ref="F169" r:id="rId9" display="https://podminky.urs.cz/item/CS_URS_2022_01/210204103-D"/>
    <hyperlink ref="F172" r:id="rId10" display="https://podminky.urs.cz/item/CS_URS_2022_01/210204201"/>
    <hyperlink ref="F177" r:id="rId11" display="https://podminky.urs.cz/item/CS_URS_2022_01/210204201"/>
    <hyperlink ref="F182" r:id="rId12" display="https://podminky.urs.cz/item/CS_URS_2022_01/210204201-D"/>
    <hyperlink ref="F185" r:id="rId13" display="https://podminky.urs.cz/item/CS_URS_2022_01/210220022"/>
    <hyperlink ref="F192" r:id="rId14" display="https://podminky.urs.cz/item/CS_URS_2022_01/210220301"/>
    <hyperlink ref="F197" r:id="rId15" display="https://podminky.urs.cz/item/CS_URS_2022_01/210220301"/>
    <hyperlink ref="F202" r:id="rId16" display="https://podminky.urs.cz/item/CS_URS_2022_01/210812011"/>
    <hyperlink ref="F208" r:id="rId17" display="https://podminky.urs.cz/item/CS_URS_2022_01/210812033"/>
    <hyperlink ref="F214" r:id="rId18" display="https://podminky.urs.cz/item/CS_URS_2022_01/210902012"/>
    <hyperlink ref="F218" r:id="rId19" display="https://podminky.urs.cz/item/CS_URS_2022_01/218902012"/>
    <hyperlink ref="F222" r:id="rId20" display="https://podminky.urs.cz/item/CS_URS_2022_01/460010024"/>
    <hyperlink ref="F226" r:id="rId21" display="https://podminky.urs.cz/item/CS_URS_2022_01/460070753"/>
    <hyperlink ref="F231" r:id="rId22" display="https://podminky.urs.cz/item/CS_URS_2022_01/460080012"/>
    <hyperlink ref="F235" r:id="rId23" display="https://podminky.urs.cz/item/CS_URS_2022_01/460150163"/>
    <hyperlink ref="F239" r:id="rId24" display="https://podminky.urs.cz/item/CS_URS_2022_01/460421182"/>
    <hyperlink ref="F243" r:id="rId25" display="https://podminky.urs.cz/item/CS_URS_2022_01/460661512"/>
    <hyperlink ref="F246" r:id="rId26" display="https://podminky.urs.cz/item/CS_URS_2022_01/460520164"/>
    <hyperlink ref="F251" r:id="rId27" display="https://podminky.urs.cz/item/CS_URS_2022_01/460520172"/>
    <hyperlink ref="F256" r:id="rId28" display="https://podminky.urs.cz/item/CS_URS_2022_01/460560163"/>
    <hyperlink ref="F259" r:id="rId29" display="https://podminky.urs.cz/item/CS_URS_2022_01/460600023"/>
    <hyperlink ref="F263" r:id="rId30" display="https://podminky.urs.cz/item/CS_URS_2022_01/460600031"/>
    <hyperlink ref="F268" r:id="rId31" display="https://podminky.urs.cz/item/CS_URS_2022_01/HZS2221"/>
    <hyperlink ref="F272" r:id="rId32" display="https://podminky.urs.cz/item/CS_URS_2022_01/HZS4212"/>
    <hyperlink ref="F276" r:id="rId33" display="https://podminky.urs.cz/item/CS_URS_2022_01/HZS422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4"/>
</worksheet>
</file>

<file path=xl/worksheets/sheet6.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99</v>
      </c>
    </row>
    <row r="3" spans="2:46" s="1" customFormat="1" ht="6.95" customHeight="1">
      <c r="B3" s="138"/>
      <c r="C3" s="139"/>
      <c r="D3" s="139"/>
      <c r="E3" s="139"/>
      <c r="F3" s="139"/>
      <c r="G3" s="139"/>
      <c r="H3" s="139"/>
      <c r="I3" s="139"/>
      <c r="J3" s="139"/>
      <c r="K3" s="139"/>
      <c r="L3" s="139"/>
      <c r="M3" s="21"/>
      <c r="AT3" s="18" t="s">
        <v>87</v>
      </c>
    </row>
    <row r="4" spans="2:46" s="1" customFormat="1" ht="24.95" customHeight="1">
      <c r="B4" s="21"/>
      <c r="D4" s="140" t="s">
        <v>100</v>
      </c>
      <c r="M4" s="21"/>
      <c r="N4" s="141" t="s">
        <v>11</v>
      </c>
      <c r="AT4" s="18" t="s">
        <v>4</v>
      </c>
    </row>
    <row r="5" spans="2:13" s="1" customFormat="1" ht="6.95" customHeight="1">
      <c r="B5" s="21"/>
      <c r="M5" s="21"/>
    </row>
    <row r="6" spans="2:13" s="1" customFormat="1" ht="12" customHeight="1">
      <c r="B6" s="21"/>
      <c r="D6" s="142" t="s">
        <v>17</v>
      </c>
      <c r="M6" s="21"/>
    </row>
    <row r="7" spans="2:13" s="1" customFormat="1" ht="26.25" customHeight="1">
      <c r="B7" s="21"/>
      <c r="E7" s="143" t="str">
        <f>'Rekapitulace stavby'!K6</f>
        <v>Chodník v ulici Na Stráni, p.p.č., 476/1 k.ú.Tachov - aktualizace 2022</v>
      </c>
      <c r="F7" s="142"/>
      <c r="G7" s="142"/>
      <c r="H7" s="142"/>
      <c r="M7" s="21"/>
    </row>
    <row r="8" spans="1:31" s="2" customFormat="1" ht="12" customHeight="1">
      <c r="A8" s="39"/>
      <c r="B8" s="45"/>
      <c r="C8" s="39"/>
      <c r="D8" s="142" t="s">
        <v>101</v>
      </c>
      <c r="E8" s="39"/>
      <c r="F8" s="39"/>
      <c r="G8" s="39"/>
      <c r="H8" s="39"/>
      <c r="I8" s="39"/>
      <c r="J8" s="39"/>
      <c r="K8" s="39"/>
      <c r="L8" s="39"/>
      <c r="M8" s="64"/>
      <c r="S8" s="39"/>
      <c r="T8" s="39"/>
      <c r="U8" s="39"/>
      <c r="V8" s="39"/>
      <c r="W8" s="39"/>
      <c r="X8" s="39"/>
      <c r="Y8" s="39"/>
      <c r="Z8" s="39"/>
      <c r="AA8" s="39"/>
      <c r="AB8" s="39"/>
      <c r="AC8" s="39"/>
      <c r="AD8" s="39"/>
      <c r="AE8" s="39"/>
    </row>
    <row r="9" spans="1:31" s="2" customFormat="1" ht="16.5" customHeight="1">
      <c r="A9" s="39"/>
      <c r="B9" s="45"/>
      <c r="C9" s="39"/>
      <c r="D9" s="39"/>
      <c r="E9" s="144" t="s">
        <v>1449</v>
      </c>
      <c r="F9" s="39"/>
      <c r="G9" s="39"/>
      <c r="H9" s="39"/>
      <c r="I9" s="39"/>
      <c r="J9" s="39"/>
      <c r="K9" s="39"/>
      <c r="L9" s="39"/>
      <c r="M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64"/>
      <c r="S10" s="39"/>
      <c r="T10" s="39"/>
      <c r="U10" s="39"/>
      <c r="V10" s="39"/>
      <c r="W10" s="39"/>
      <c r="X10" s="39"/>
      <c r="Y10" s="39"/>
      <c r="Z10" s="39"/>
      <c r="AA10" s="39"/>
      <c r="AB10" s="39"/>
      <c r="AC10" s="39"/>
      <c r="AD10" s="39"/>
      <c r="AE10" s="39"/>
    </row>
    <row r="11" spans="1:31" s="2" customFormat="1" ht="12" customHeight="1">
      <c r="A11" s="39"/>
      <c r="B11" s="45"/>
      <c r="C11" s="39"/>
      <c r="D11" s="142" t="s">
        <v>19</v>
      </c>
      <c r="E11" s="39"/>
      <c r="F11" s="145" t="s">
        <v>1</v>
      </c>
      <c r="G11" s="39"/>
      <c r="H11" s="39"/>
      <c r="I11" s="142" t="s">
        <v>20</v>
      </c>
      <c r="J11" s="145" t="s">
        <v>1</v>
      </c>
      <c r="K11" s="39"/>
      <c r="L11" s="39"/>
      <c r="M11" s="64"/>
      <c r="S11" s="39"/>
      <c r="T11" s="39"/>
      <c r="U11" s="39"/>
      <c r="V11" s="39"/>
      <c r="W11" s="39"/>
      <c r="X11" s="39"/>
      <c r="Y11" s="39"/>
      <c r="Z11" s="39"/>
      <c r="AA11" s="39"/>
      <c r="AB11" s="39"/>
      <c r="AC11" s="39"/>
      <c r="AD11" s="39"/>
      <c r="AE11" s="39"/>
    </row>
    <row r="12" spans="1:31" s="2" customFormat="1" ht="12" customHeight="1">
      <c r="A12" s="39"/>
      <c r="B12" s="45"/>
      <c r="C12" s="39"/>
      <c r="D12" s="142" t="s">
        <v>21</v>
      </c>
      <c r="E12" s="39"/>
      <c r="F12" s="145" t="s">
        <v>15</v>
      </c>
      <c r="G12" s="39"/>
      <c r="H12" s="39"/>
      <c r="I12" s="142" t="s">
        <v>22</v>
      </c>
      <c r="J12" s="146" t="str">
        <f>'Rekapitulace stavby'!AN8</f>
        <v>11. 1. 2022</v>
      </c>
      <c r="K12" s="39"/>
      <c r="L12" s="39"/>
      <c r="M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64"/>
      <c r="S13" s="39"/>
      <c r="T13" s="39"/>
      <c r="U13" s="39"/>
      <c r="V13" s="39"/>
      <c r="W13" s="39"/>
      <c r="X13" s="39"/>
      <c r="Y13" s="39"/>
      <c r="Z13" s="39"/>
      <c r="AA13" s="39"/>
      <c r="AB13" s="39"/>
      <c r="AC13" s="39"/>
      <c r="AD13" s="39"/>
      <c r="AE13" s="39"/>
    </row>
    <row r="14" spans="1:31" s="2" customFormat="1" ht="12" customHeight="1">
      <c r="A14" s="39"/>
      <c r="B14" s="45"/>
      <c r="C14" s="39"/>
      <c r="D14" s="142" t="s">
        <v>24</v>
      </c>
      <c r="E14" s="39"/>
      <c r="F14" s="39"/>
      <c r="G14" s="39"/>
      <c r="H14" s="39"/>
      <c r="I14" s="142" t="s">
        <v>25</v>
      </c>
      <c r="J14" s="145" t="str">
        <f>IF('Rekapitulace stavby'!AN10="","",'Rekapitulace stavby'!AN10)</f>
        <v/>
      </c>
      <c r="K14" s="39"/>
      <c r="L14" s="39"/>
      <c r="M14" s="64"/>
      <c r="S14" s="39"/>
      <c r="T14" s="39"/>
      <c r="U14" s="39"/>
      <c r="V14" s="39"/>
      <c r="W14" s="39"/>
      <c r="X14" s="39"/>
      <c r="Y14" s="39"/>
      <c r="Z14" s="39"/>
      <c r="AA14" s="39"/>
      <c r="AB14" s="39"/>
      <c r="AC14" s="39"/>
      <c r="AD14" s="39"/>
      <c r="AE14" s="39"/>
    </row>
    <row r="15" spans="1:31" s="2" customFormat="1" ht="18" customHeight="1">
      <c r="A15" s="39"/>
      <c r="B15" s="45"/>
      <c r="C15" s="39"/>
      <c r="D15" s="39"/>
      <c r="E15" s="145" t="str">
        <f>IF('Rekapitulace stavby'!E11="","",'Rekapitulace stavby'!E11)</f>
        <v>Město Tachov</v>
      </c>
      <c r="F15" s="39"/>
      <c r="G15" s="39"/>
      <c r="H15" s="39"/>
      <c r="I15" s="142" t="s">
        <v>27</v>
      </c>
      <c r="J15" s="145" t="str">
        <f>IF('Rekapitulace stavby'!AN11="","",'Rekapitulace stavby'!AN11)</f>
        <v/>
      </c>
      <c r="K15" s="39"/>
      <c r="L15" s="39"/>
      <c r="M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64"/>
      <c r="S16" s="39"/>
      <c r="T16" s="39"/>
      <c r="U16" s="39"/>
      <c r="V16" s="39"/>
      <c r="W16" s="39"/>
      <c r="X16" s="39"/>
      <c r="Y16" s="39"/>
      <c r="Z16" s="39"/>
      <c r="AA16" s="39"/>
      <c r="AB16" s="39"/>
      <c r="AC16" s="39"/>
      <c r="AD16" s="39"/>
      <c r="AE16" s="39"/>
    </row>
    <row r="17" spans="1:31" s="2" customFormat="1" ht="12" customHeight="1">
      <c r="A17" s="39"/>
      <c r="B17" s="45"/>
      <c r="C17" s="39"/>
      <c r="D17" s="142" t="s">
        <v>28</v>
      </c>
      <c r="E17" s="39"/>
      <c r="F17" s="39"/>
      <c r="G17" s="39"/>
      <c r="H17" s="39"/>
      <c r="I17" s="142" t="s">
        <v>25</v>
      </c>
      <c r="J17" s="34" t="str">
        <f>'Rekapitulace stavby'!AN13</f>
        <v>Vyplň údaj</v>
      </c>
      <c r="K17" s="39"/>
      <c r="L17" s="39"/>
      <c r="M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5"/>
      <c r="G18" s="145"/>
      <c r="H18" s="145"/>
      <c r="I18" s="142" t="s">
        <v>27</v>
      </c>
      <c r="J18" s="34" t="str">
        <f>'Rekapitulace stavby'!AN14</f>
        <v>Vyplň údaj</v>
      </c>
      <c r="K18" s="39"/>
      <c r="L18" s="39"/>
      <c r="M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64"/>
      <c r="S19" s="39"/>
      <c r="T19" s="39"/>
      <c r="U19" s="39"/>
      <c r="V19" s="39"/>
      <c r="W19" s="39"/>
      <c r="X19" s="39"/>
      <c r="Y19" s="39"/>
      <c r="Z19" s="39"/>
      <c r="AA19" s="39"/>
      <c r="AB19" s="39"/>
      <c r="AC19" s="39"/>
      <c r="AD19" s="39"/>
      <c r="AE19" s="39"/>
    </row>
    <row r="20" spans="1:31" s="2" customFormat="1" ht="12" customHeight="1">
      <c r="A20" s="39"/>
      <c r="B20" s="45"/>
      <c r="C20" s="39"/>
      <c r="D20" s="142" t="s">
        <v>30</v>
      </c>
      <c r="E20" s="39"/>
      <c r="F20" s="39"/>
      <c r="G20" s="39"/>
      <c r="H20" s="39"/>
      <c r="I20" s="142" t="s">
        <v>25</v>
      </c>
      <c r="J20" s="145" t="s">
        <v>1</v>
      </c>
      <c r="K20" s="39"/>
      <c r="L20" s="39"/>
      <c r="M20" s="64"/>
      <c r="S20" s="39"/>
      <c r="T20" s="39"/>
      <c r="U20" s="39"/>
      <c r="V20" s="39"/>
      <c r="W20" s="39"/>
      <c r="X20" s="39"/>
      <c r="Y20" s="39"/>
      <c r="Z20" s="39"/>
      <c r="AA20" s="39"/>
      <c r="AB20" s="39"/>
      <c r="AC20" s="39"/>
      <c r="AD20" s="39"/>
      <c r="AE20" s="39"/>
    </row>
    <row r="21" spans="1:31" s="2" customFormat="1" ht="18" customHeight="1">
      <c r="A21" s="39"/>
      <c r="B21" s="45"/>
      <c r="C21" s="39"/>
      <c r="D21" s="39"/>
      <c r="E21" s="145" t="s">
        <v>31</v>
      </c>
      <c r="F21" s="39"/>
      <c r="G21" s="39"/>
      <c r="H21" s="39"/>
      <c r="I21" s="142" t="s">
        <v>27</v>
      </c>
      <c r="J21" s="145" t="s">
        <v>1</v>
      </c>
      <c r="K21" s="39"/>
      <c r="L21" s="39"/>
      <c r="M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64"/>
      <c r="S22" s="39"/>
      <c r="T22" s="39"/>
      <c r="U22" s="39"/>
      <c r="V22" s="39"/>
      <c r="W22" s="39"/>
      <c r="X22" s="39"/>
      <c r="Y22" s="39"/>
      <c r="Z22" s="39"/>
      <c r="AA22" s="39"/>
      <c r="AB22" s="39"/>
      <c r="AC22" s="39"/>
      <c r="AD22" s="39"/>
      <c r="AE22" s="39"/>
    </row>
    <row r="23" spans="1:31" s="2" customFormat="1" ht="12" customHeight="1">
      <c r="A23" s="39"/>
      <c r="B23" s="45"/>
      <c r="C23" s="39"/>
      <c r="D23" s="142" t="s">
        <v>32</v>
      </c>
      <c r="E23" s="39"/>
      <c r="F23" s="39"/>
      <c r="G23" s="39"/>
      <c r="H23" s="39"/>
      <c r="I23" s="142" t="s">
        <v>25</v>
      </c>
      <c r="J23" s="145" t="s">
        <v>1</v>
      </c>
      <c r="K23" s="39"/>
      <c r="L23" s="39"/>
      <c r="M23" s="64"/>
      <c r="S23" s="39"/>
      <c r="T23" s="39"/>
      <c r="U23" s="39"/>
      <c r="V23" s="39"/>
      <c r="W23" s="39"/>
      <c r="X23" s="39"/>
      <c r="Y23" s="39"/>
      <c r="Z23" s="39"/>
      <c r="AA23" s="39"/>
      <c r="AB23" s="39"/>
      <c r="AC23" s="39"/>
      <c r="AD23" s="39"/>
      <c r="AE23" s="39"/>
    </row>
    <row r="24" spans="1:31" s="2" customFormat="1" ht="18" customHeight="1">
      <c r="A24" s="39"/>
      <c r="B24" s="45"/>
      <c r="C24" s="39"/>
      <c r="D24" s="39"/>
      <c r="E24" s="145" t="s">
        <v>33</v>
      </c>
      <c r="F24" s="39"/>
      <c r="G24" s="39"/>
      <c r="H24" s="39"/>
      <c r="I24" s="142" t="s">
        <v>27</v>
      </c>
      <c r="J24" s="145" t="s">
        <v>1</v>
      </c>
      <c r="K24" s="39"/>
      <c r="L24" s="39"/>
      <c r="M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64"/>
      <c r="S25" s="39"/>
      <c r="T25" s="39"/>
      <c r="U25" s="39"/>
      <c r="V25" s="39"/>
      <c r="W25" s="39"/>
      <c r="X25" s="39"/>
      <c r="Y25" s="39"/>
      <c r="Z25" s="39"/>
      <c r="AA25" s="39"/>
      <c r="AB25" s="39"/>
      <c r="AC25" s="39"/>
      <c r="AD25" s="39"/>
      <c r="AE25" s="39"/>
    </row>
    <row r="26" spans="1:31" s="2" customFormat="1" ht="12" customHeight="1">
      <c r="A26" s="39"/>
      <c r="B26" s="45"/>
      <c r="C26" s="39"/>
      <c r="D26" s="142" t="s">
        <v>34</v>
      </c>
      <c r="E26" s="39"/>
      <c r="F26" s="39"/>
      <c r="G26" s="39"/>
      <c r="H26" s="39"/>
      <c r="I26" s="39"/>
      <c r="J26" s="39"/>
      <c r="K26" s="39"/>
      <c r="L26" s="39"/>
      <c r="M26" s="64"/>
      <c r="S26" s="39"/>
      <c r="T26" s="39"/>
      <c r="U26" s="39"/>
      <c r="V26" s="39"/>
      <c r="W26" s="39"/>
      <c r="X26" s="39"/>
      <c r="Y26" s="39"/>
      <c r="Z26" s="39"/>
      <c r="AA26" s="39"/>
      <c r="AB26" s="39"/>
      <c r="AC26" s="39"/>
      <c r="AD26" s="39"/>
      <c r="AE26" s="39"/>
    </row>
    <row r="27" spans="1:31" s="8" customFormat="1" ht="16.5" customHeight="1">
      <c r="A27" s="147"/>
      <c r="B27" s="148"/>
      <c r="C27" s="147"/>
      <c r="D27" s="147"/>
      <c r="E27" s="149" t="s">
        <v>1</v>
      </c>
      <c r="F27" s="149"/>
      <c r="G27" s="149"/>
      <c r="H27" s="149"/>
      <c r="I27" s="147"/>
      <c r="J27" s="147"/>
      <c r="K27" s="147"/>
      <c r="L27" s="147"/>
      <c r="M27" s="150"/>
      <c r="S27" s="147"/>
      <c r="T27" s="147"/>
      <c r="U27" s="147"/>
      <c r="V27" s="147"/>
      <c r="W27" s="147"/>
      <c r="X27" s="147"/>
      <c r="Y27" s="147"/>
      <c r="Z27" s="147"/>
      <c r="AA27" s="147"/>
      <c r="AB27" s="147"/>
      <c r="AC27" s="147"/>
      <c r="AD27" s="147"/>
      <c r="AE27" s="147"/>
    </row>
    <row r="28" spans="1:31" s="2" customFormat="1" ht="6.95" customHeight="1">
      <c r="A28" s="39"/>
      <c r="B28" s="45"/>
      <c r="C28" s="39"/>
      <c r="D28" s="39"/>
      <c r="E28" s="39"/>
      <c r="F28" s="39"/>
      <c r="G28" s="39"/>
      <c r="H28" s="39"/>
      <c r="I28" s="39"/>
      <c r="J28" s="39"/>
      <c r="K28" s="39"/>
      <c r="L28" s="39"/>
      <c r="M28" s="64"/>
      <c r="S28" s="39"/>
      <c r="T28" s="39"/>
      <c r="U28" s="39"/>
      <c r="V28" s="39"/>
      <c r="W28" s="39"/>
      <c r="X28" s="39"/>
      <c r="Y28" s="39"/>
      <c r="Z28" s="39"/>
      <c r="AA28" s="39"/>
      <c r="AB28" s="39"/>
      <c r="AC28" s="39"/>
      <c r="AD28" s="39"/>
      <c r="AE28" s="39"/>
    </row>
    <row r="29" spans="1:31" s="2" customFormat="1" ht="6.95" customHeight="1">
      <c r="A29" s="39"/>
      <c r="B29" s="45"/>
      <c r="C29" s="39"/>
      <c r="D29" s="151"/>
      <c r="E29" s="151"/>
      <c r="F29" s="151"/>
      <c r="G29" s="151"/>
      <c r="H29" s="151"/>
      <c r="I29" s="151"/>
      <c r="J29" s="151"/>
      <c r="K29" s="151"/>
      <c r="L29" s="151"/>
      <c r="M29" s="64"/>
      <c r="S29" s="39"/>
      <c r="T29" s="39"/>
      <c r="U29" s="39"/>
      <c r="V29" s="39"/>
      <c r="W29" s="39"/>
      <c r="X29" s="39"/>
      <c r="Y29" s="39"/>
      <c r="Z29" s="39"/>
      <c r="AA29" s="39"/>
      <c r="AB29" s="39"/>
      <c r="AC29" s="39"/>
      <c r="AD29" s="39"/>
      <c r="AE29" s="39"/>
    </row>
    <row r="30" spans="1:31" s="2" customFormat="1" ht="12">
      <c r="A30" s="39"/>
      <c r="B30" s="45"/>
      <c r="C30" s="39"/>
      <c r="D30" s="39"/>
      <c r="E30" s="142" t="s">
        <v>103</v>
      </c>
      <c r="F30" s="39"/>
      <c r="G30" s="39"/>
      <c r="H30" s="39"/>
      <c r="I30" s="39"/>
      <c r="J30" s="39"/>
      <c r="K30" s="152">
        <f>I96</f>
        <v>0</v>
      </c>
      <c r="L30" s="39"/>
      <c r="M30" s="64"/>
      <c r="S30" s="39"/>
      <c r="T30" s="39"/>
      <c r="U30" s="39"/>
      <c r="V30" s="39"/>
      <c r="W30" s="39"/>
      <c r="X30" s="39"/>
      <c r="Y30" s="39"/>
      <c r="Z30" s="39"/>
      <c r="AA30" s="39"/>
      <c r="AB30" s="39"/>
      <c r="AC30" s="39"/>
      <c r="AD30" s="39"/>
      <c r="AE30" s="39"/>
    </row>
    <row r="31" spans="1:31" s="2" customFormat="1" ht="12">
      <c r="A31" s="39"/>
      <c r="B31" s="45"/>
      <c r="C31" s="39"/>
      <c r="D31" s="39"/>
      <c r="E31" s="142" t="s">
        <v>104</v>
      </c>
      <c r="F31" s="39"/>
      <c r="G31" s="39"/>
      <c r="H31" s="39"/>
      <c r="I31" s="39"/>
      <c r="J31" s="39"/>
      <c r="K31" s="152">
        <f>J96</f>
        <v>0</v>
      </c>
      <c r="L31" s="39"/>
      <c r="M31" s="64"/>
      <c r="S31" s="39"/>
      <c r="T31" s="39"/>
      <c r="U31" s="39"/>
      <c r="V31" s="39"/>
      <c r="W31" s="39"/>
      <c r="X31" s="39"/>
      <c r="Y31" s="39"/>
      <c r="Z31" s="39"/>
      <c r="AA31" s="39"/>
      <c r="AB31" s="39"/>
      <c r="AC31" s="39"/>
      <c r="AD31" s="39"/>
      <c r="AE31" s="39"/>
    </row>
    <row r="32" spans="1:31" s="2" customFormat="1" ht="25.4" customHeight="1">
      <c r="A32" s="39"/>
      <c r="B32" s="45"/>
      <c r="C32" s="39"/>
      <c r="D32" s="153" t="s">
        <v>35</v>
      </c>
      <c r="E32" s="39"/>
      <c r="F32" s="39"/>
      <c r="G32" s="39"/>
      <c r="H32" s="39"/>
      <c r="I32" s="39"/>
      <c r="J32" s="39"/>
      <c r="K32" s="154">
        <f>ROUND(K122,2)</f>
        <v>0</v>
      </c>
      <c r="L32" s="39"/>
      <c r="M32" s="64"/>
      <c r="S32" s="39"/>
      <c r="T32" s="39"/>
      <c r="U32" s="39"/>
      <c r="V32" s="39"/>
      <c r="W32" s="39"/>
      <c r="X32" s="39"/>
      <c r="Y32" s="39"/>
      <c r="Z32" s="39"/>
      <c r="AA32" s="39"/>
      <c r="AB32" s="39"/>
      <c r="AC32" s="39"/>
      <c r="AD32" s="39"/>
      <c r="AE32" s="39"/>
    </row>
    <row r="33" spans="1:31" s="2" customFormat="1" ht="6.95" customHeight="1">
      <c r="A33" s="39"/>
      <c r="B33" s="45"/>
      <c r="C33" s="39"/>
      <c r="D33" s="151"/>
      <c r="E33" s="151"/>
      <c r="F33" s="151"/>
      <c r="G33" s="151"/>
      <c r="H33" s="151"/>
      <c r="I33" s="151"/>
      <c r="J33" s="151"/>
      <c r="K33" s="151"/>
      <c r="L33" s="151"/>
      <c r="M33" s="64"/>
      <c r="S33" s="39"/>
      <c r="T33" s="39"/>
      <c r="U33" s="39"/>
      <c r="V33" s="39"/>
      <c r="W33" s="39"/>
      <c r="X33" s="39"/>
      <c r="Y33" s="39"/>
      <c r="Z33" s="39"/>
      <c r="AA33" s="39"/>
      <c r="AB33" s="39"/>
      <c r="AC33" s="39"/>
      <c r="AD33" s="39"/>
      <c r="AE33" s="39"/>
    </row>
    <row r="34" spans="1:31" s="2" customFormat="1" ht="14.4" customHeight="1">
      <c r="A34" s="39"/>
      <c r="B34" s="45"/>
      <c r="C34" s="39"/>
      <c r="D34" s="39"/>
      <c r="E34" s="39"/>
      <c r="F34" s="155" t="s">
        <v>37</v>
      </c>
      <c r="G34" s="39"/>
      <c r="H34" s="39"/>
      <c r="I34" s="155" t="s">
        <v>36</v>
      </c>
      <c r="J34" s="39"/>
      <c r="K34" s="155" t="s">
        <v>38</v>
      </c>
      <c r="L34" s="39"/>
      <c r="M34" s="64"/>
      <c r="S34" s="39"/>
      <c r="T34" s="39"/>
      <c r="U34" s="39"/>
      <c r="V34" s="39"/>
      <c r="W34" s="39"/>
      <c r="X34" s="39"/>
      <c r="Y34" s="39"/>
      <c r="Z34" s="39"/>
      <c r="AA34" s="39"/>
      <c r="AB34" s="39"/>
      <c r="AC34" s="39"/>
      <c r="AD34" s="39"/>
      <c r="AE34" s="39"/>
    </row>
    <row r="35" spans="1:31" s="2" customFormat="1" ht="14.4" customHeight="1">
      <c r="A35" s="39"/>
      <c r="B35" s="45"/>
      <c r="C35" s="39"/>
      <c r="D35" s="156" t="s">
        <v>39</v>
      </c>
      <c r="E35" s="142" t="s">
        <v>40</v>
      </c>
      <c r="F35" s="152">
        <f>ROUND((SUM(BE122:BE149)),2)</f>
        <v>0</v>
      </c>
      <c r="G35" s="39"/>
      <c r="H35" s="39"/>
      <c r="I35" s="157">
        <v>0.21</v>
      </c>
      <c r="J35" s="39"/>
      <c r="K35" s="152">
        <f>ROUND(((SUM(BE122:BE149))*I35),2)</f>
        <v>0</v>
      </c>
      <c r="L35" s="39"/>
      <c r="M35" s="64"/>
      <c r="S35" s="39"/>
      <c r="T35" s="39"/>
      <c r="U35" s="39"/>
      <c r="V35" s="39"/>
      <c r="W35" s="39"/>
      <c r="X35" s="39"/>
      <c r="Y35" s="39"/>
      <c r="Z35" s="39"/>
      <c r="AA35" s="39"/>
      <c r="AB35" s="39"/>
      <c r="AC35" s="39"/>
      <c r="AD35" s="39"/>
      <c r="AE35" s="39"/>
    </row>
    <row r="36" spans="1:31" s="2" customFormat="1" ht="14.4" customHeight="1">
      <c r="A36" s="39"/>
      <c r="B36" s="45"/>
      <c r="C36" s="39"/>
      <c r="D36" s="39"/>
      <c r="E36" s="142" t="s">
        <v>41</v>
      </c>
      <c r="F36" s="152">
        <f>ROUND((SUM(BF122:BF149)),2)</f>
        <v>0</v>
      </c>
      <c r="G36" s="39"/>
      <c r="H36" s="39"/>
      <c r="I36" s="157">
        <v>0.15</v>
      </c>
      <c r="J36" s="39"/>
      <c r="K36" s="152">
        <f>ROUND(((SUM(BF122:BF149))*I36),2)</f>
        <v>0</v>
      </c>
      <c r="L36" s="39"/>
      <c r="M36" s="64"/>
      <c r="S36" s="39"/>
      <c r="T36" s="39"/>
      <c r="U36" s="39"/>
      <c r="V36" s="39"/>
      <c r="W36" s="39"/>
      <c r="X36" s="39"/>
      <c r="Y36" s="39"/>
      <c r="Z36" s="39"/>
      <c r="AA36" s="39"/>
      <c r="AB36" s="39"/>
      <c r="AC36" s="39"/>
      <c r="AD36" s="39"/>
      <c r="AE36" s="39"/>
    </row>
    <row r="37" spans="1:31" s="2" customFormat="1" ht="14.4" customHeight="1" hidden="1">
      <c r="A37" s="39"/>
      <c r="B37" s="45"/>
      <c r="C37" s="39"/>
      <c r="D37" s="39"/>
      <c r="E37" s="142" t="s">
        <v>42</v>
      </c>
      <c r="F37" s="152">
        <f>ROUND((SUM(BG122:BG149)),2)</f>
        <v>0</v>
      </c>
      <c r="G37" s="39"/>
      <c r="H37" s="39"/>
      <c r="I37" s="157">
        <v>0.21</v>
      </c>
      <c r="J37" s="39"/>
      <c r="K37" s="152">
        <f>0</f>
        <v>0</v>
      </c>
      <c r="L37" s="39"/>
      <c r="M37" s="64"/>
      <c r="S37" s="39"/>
      <c r="T37" s="39"/>
      <c r="U37" s="39"/>
      <c r="V37" s="39"/>
      <c r="W37" s="39"/>
      <c r="X37" s="39"/>
      <c r="Y37" s="39"/>
      <c r="Z37" s="39"/>
      <c r="AA37" s="39"/>
      <c r="AB37" s="39"/>
      <c r="AC37" s="39"/>
      <c r="AD37" s="39"/>
      <c r="AE37" s="39"/>
    </row>
    <row r="38" spans="1:31" s="2" customFormat="1" ht="14.4" customHeight="1" hidden="1">
      <c r="A38" s="39"/>
      <c r="B38" s="45"/>
      <c r="C38" s="39"/>
      <c r="D38" s="39"/>
      <c r="E38" s="142" t="s">
        <v>43</v>
      </c>
      <c r="F38" s="152">
        <f>ROUND((SUM(BH122:BH149)),2)</f>
        <v>0</v>
      </c>
      <c r="G38" s="39"/>
      <c r="H38" s="39"/>
      <c r="I38" s="157">
        <v>0.15</v>
      </c>
      <c r="J38" s="39"/>
      <c r="K38" s="152">
        <f>0</f>
        <v>0</v>
      </c>
      <c r="L38" s="39"/>
      <c r="M38" s="64"/>
      <c r="S38" s="39"/>
      <c r="T38" s="39"/>
      <c r="U38" s="39"/>
      <c r="V38" s="39"/>
      <c r="W38" s="39"/>
      <c r="X38" s="39"/>
      <c r="Y38" s="39"/>
      <c r="Z38" s="39"/>
      <c r="AA38" s="39"/>
      <c r="AB38" s="39"/>
      <c r="AC38" s="39"/>
      <c r="AD38" s="39"/>
      <c r="AE38" s="39"/>
    </row>
    <row r="39" spans="1:31" s="2" customFormat="1" ht="14.4" customHeight="1" hidden="1">
      <c r="A39" s="39"/>
      <c r="B39" s="45"/>
      <c r="C39" s="39"/>
      <c r="D39" s="39"/>
      <c r="E39" s="142" t="s">
        <v>44</v>
      </c>
      <c r="F39" s="152">
        <f>ROUND((SUM(BI122:BI149)),2)</f>
        <v>0</v>
      </c>
      <c r="G39" s="39"/>
      <c r="H39" s="39"/>
      <c r="I39" s="157">
        <v>0</v>
      </c>
      <c r="J39" s="39"/>
      <c r="K39" s="152">
        <f>0</f>
        <v>0</v>
      </c>
      <c r="L39" s="39"/>
      <c r="M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64"/>
      <c r="S40" s="39"/>
      <c r="T40" s="39"/>
      <c r="U40" s="39"/>
      <c r="V40" s="39"/>
      <c r="W40" s="39"/>
      <c r="X40" s="39"/>
      <c r="Y40" s="39"/>
      <c r="Z40" s="39"/>
      <c r="AA40" s="39"/>
      <c r="AB40" s="39"/>
      <c r="AC40" s="39"/>
      <c r="AD40" s="39"/>
      <c r="AE40" s="39"/>
    </row>
    <row r="41" spans="1:31" s="2" customFormat="1" ht="25.4" customHeight="1">
      <c r="A41" s="39"/>
      <c r="B41" s="45"/>
      <c r="C41" s="158"/>
      <c r="D41" s="159" t="s">
        <v>45</v>
      </c>
      <c r="E41" s="160"/>
      <c r="F41" s="160"/>
      <c r="G41" s="161" t="s">
        <v>46</v>
      </c>
      <c r="H41" s="162" t="s">
        <v>47</v>
      </c>
      <c r="I41" s="160"/>
      <c r="J41" s="160"/>
      <c r="K41" s="163">
        <f>SUM(K32:K39)</f>
        <v>0</v>
      </c>
      <c r="L41" s="164"/>
      <c r="M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39"/>
      <c r="M42" s="64"/>
      <c r="S42" s="39"/>
      <c r="T42" s="39"/>
      <c r="U42" s="39"/>
      <c r="V42" s="39"/>
      <c r="W42" s="39"/>
      <c r="X42" s="39"/>
      <c r="Y42" s="39"/>
      <c r="Z42" s="39"/>
      <c r="AA42" s="39"/>
      <c r="AB42" s="39"/>
      <c r="AC42" s="39"/>
      <c r="AD42" s="39"/>
      <c r="AE42" s="39"/>
    </row>
    <row r="43" spans="2:13" s="1" customFormat="1" ht="14.4" customHeight="1">
      <c r="B43" s="21"/>
      <c r="M43" s="21"/>
    </row>
    <row r="44" spans="2:13" s="1" customFormat="1" ht="14.4" customHeight="1">
      <c r="B44" s="21"/>
      <c r="M44" s="21"/>
    </row>
    <row r="45" spans="2:13" s="1" customFormat="1" ht="14.4" customHeight="1">
      <c r="B45" s="21"/>
      <c r="M45" s="21"/>
    </row>
    <row r="46" spans="2:13" s="1" customFormat="1" ht="14.4" customHeight="1">
      <c r="B46" s="21"/>
      <c r="M46" s="21"/>
    </row>
    <row r="47" spans="2:13" s="1" customFormat="1" ht="14.4" customHeight="1">
      <c r="B47" s="21"/>
      <c r="M47" s="21"/>
    </row>
    <row r="48" spans="2:13" s="1" customFormat="1" ht="14.4" customHeight="1">
      <c r="B48" s="21"/>
      <c r="M48" s="21"/>
    </row>
    <row r="49" spans="2:13" s="1" customFormat="1" ht="14.4" customHeight="1">
      <c r="B49" s="21"/>
      <c r="M49" s="21"/>
    </row>
    <row r="50" spans="2:13" s="2" customFormat="1" ht="14.4" customHeight="1">
      <c r="B50" s="64"/>
      <c r="D50" s="165" t="s">
        <v>48</v>
      </c>
      <c r="E50" s="166"/>
      <c r="F50" s="166"/>
      <c r="G50" s="165" t="s">
        <v>49</v>
      </c>
      <c r="H50" s="166"/>
      <c r="I50" s="166"/>
      <c r="J50" s="166"/>
      <c r="K50" s="166"/>
      <c r="L50" s="166"/>
      <c r="M50" s="64"/>
    </row>
    <row r="51" spans="2:13" ht="12">
      <c r="B51" s="21"/>
      <c r="M51" s="21"/>
    </row>
    <row r="52" spans="2:13" ht="12">
      <c r="B52" s="21"/>
      <c r="M52" s="21"/>
    </row>
    <row r="53" spans="2:13" ht="12">
      <c r="B53" s="21"/>
      <c r="M53" s="21"/>
    </row>
    <row r="54" spans="2:13" ht="12">
      <c r="B54" s="21"/>
      <c r="M54" s="21"/>
    </row>
    <row r="55" spans="2:13" ht="12">
      <c r="B55" s="21"/>
      <c r="M55" s="21"/>
    </row>
    <row r="56" spans="2:13" ht="12">
      <c r="B56" s="21"/>
      <c r="M56" s="21"/>
    </row>
    <row r="57" spans="2:13" ht="12">
      <c r="B57" s="21"/>
      <c r="M57" s="21"/>
    </row>
    <row r="58" spans="2:13" ht="12">
      <c r="B58" s="21"/>
      <c r="M58" s="21"/>
    </row>
    <row r="59" spans="2:13" ht="12">
      <c r="B59" s="21"/>
      <c r="M59" s="21"/>
    </row>
    <row r="60" spans="2:13" ht="12">
      <c r="B60" s="21"/>
      <c r="M60" s="21"/>
    </row>
    <row r="61" spans="1:31" s="2" customFormat="1" ht="12">
      <c r="A61" s="39"/>
      <c r="B61" s="45"/>
      <c r="C61" s="39"/>
      <c r="D61" s="167" t="s">
        <v>50</v>
      </c>
      <c r="E61" s="168"/>
      <c r="F61" s="169" t="s">
        <v>51</v>
      </c>
      <c r="G61" s="167" t="s">
        <v>50</v>
      </c>
      <c r="H61" s="168"/>
      <c r="I61" s="168"/>
      <c r="J61" s="170" t="s">
        <v>51</v>
      </c>
      <c r="K61" s="168"/>
      <c r="L61" s="168"/>
      <c r="M61" s="64"/>
      <c r="S61" s="39"/>
      <c r="T61" s="39"/>
      <c r="U61" s="39"/>
      <c r="V61" s="39"/>
      <c r="W61" s="39"/>
      <c r="X61" s="39"/>
      <c r="Y61" s="39"/>
      <c r="Z61" s="39"/>
      <c r="AA61" s="39"/>
      <c r="AB61" s="39"/>
      <c r="AC61" s="39"/>
      <c r="AD61" s="39"/>
      <c r="AE61" s="39"/>
    </row>
    <row r="62" spans="2:13" ht="12">
      <c r="B62" s="21"/>
      <c r="M62" s="21"/>
    </row>
    <row r="63" spans="2:13" ht="12">
      <c r="B63" s="21"/>
      <c r="M63" s="21"/>
    </row>
    <row r="64" spans="2:13" ht="12">
      <c r="B64" s="21"/>
      <c r="M64" s="21"/>
    </row>
    <row r="65" spans="1:31" s="2" customFormat="1" ht="12">
      <c r="A65" s="39"/>
      <c r="B65" s="45"/>
      <c r="C65" s="39"/>
      <c r="D65" s="165" t="s">
        <v>52</v>
      </c>
      <c r="E65" s="171"/>
      <c r="F65" s="171"/>
      <c r="G65" s="165" t="s">
        <v>53</v>
      </c>
      <c r="H65" s="171"/>
      <c r="I65" s="171"/>
      <c r="J65" s="171"/>
      <c r="K65" s="171"/>
      <c r="L65" s="171"/>
      <c r="M65" s="64"/>
      <c r="S65" s="39"/>
      <c r="T65" s="39"/>
      <c r="U65" s="39"/>
      <c r="V65" s="39"/>
      <c r="W65" s="39"/>
      <c r="X65" s="39"/>
      <c r="Y65" s="39"/>
      <c r="Z65" s="39"/>
      <c r="AA65" s="39"/>
      <c r="AB65" s="39"/>
      <c r="AC65" s="39"/>
      <c r="AD65" s="39"/>
      <c r="AE65" s="39"/>
    </row>
    <row r="66" spans="2:13" ht="12">
      <c r="B66" s="21"/>
      <c r="M66" s="21"/>
    </row>
    <row r="67" spans="2:13" ht="12">
      <c r="B67" s="21"/>
      <c r="M67" s="21"/>
    </row>
    <row r="68" spans="2:13" ht="12">
      <c r="B68" s="21"/>
      <c r="M68" s="21"/>
    </row>
    <row r="69" spans="2:13" ht="12">
      <c r="B69" s="21"/>
      <c r="M69" s="21"/>
    </row>
    <row r="70" spans="2:13" ht="12">
      <c r="B70" s="21"/>
      <c r="M70" s="21"/>
    </row>
    <row r="71" spans="2:13" ht="12">
      <c r="B71" s="21"/>
      <c r="M71" s="21"/>
    </row>
    <row r="72" spans="2:13" ht="12">
      <c r="B72" s="21"/>
      <c r="M72" s="21"/>
    </row>
    <row r="73" spans="2:13" ht="12">
      <c r="B73" s="21"/>
      <c r="M73" s="21"/>
    </row>
    <row r="74" spans="2:13" ht="12">
      <c r="B74" s="21"/>
      <c r="M74" s="21"/>
    </row>
    <row r="75" spans="2:13" ht="12">
      <c r="B75" s="21"/>
      <c r="M75" s="21"/>
    </row>
    <row r="76" spans="1:31" s="2" customFormat="1" ht="12">
      <c r="A76" s="39"/>
      <c r="B76" s="45"/>
      <c r="C76" s="39"/>
      <c r="D76" s="167" t="s">
        <v>50</v>
      </c>
      <c r="E76" s="168"/>
      <c r="F76" s="169" t="s">
        <v>51</v>
      </c>
      <c r="G76" s="167" t="s">
        <v>50</v>
      </c>
      <c r="H76" s="168"/>
      <c r="I76" s="168"/>
      <c r="J76" s="170" t="s">
        <v>51</v>
      </c>
      <c r="K76" s="168"/>
      <c r="L76" s="168"/>
      <c r="M76" s="64"/>
      <c r="S76" s="39"/>
      <c r="T76" s="39"/>
      <c r="U76" s="39"/>
      <c r="V76" s="39"/>
      <c r="W76" s="39"/>
      <c r="X76" s="39"/>
      <c r="Y76" s="39"/>
      <c r="Z76" s="39"/>
      <c r="AA76" s="39"/>
      <c r="AB76" s="39"/>
      <c r="AC76" s="39"/>
      <c r="AD76" s="39"/>
      <c r="AE76" s="39"/>
    </row>
    <row r="77" spans="1:31" s="2" customFormat="1" ht="14.4" customHeight="1">
      <c r="A77" s="39"/>
      <c r="B77" s="172"/>
      <c r="C77" s="173"/>
      <c r="D77" s="173"/>
      <c r="E77" s="173"/>
      <c r="F77" s="173"/>
      <c r="G77" s="173"/>
      <c r="H77" s="173"/>
      <c r="I77" s="173"/>
      <c r="J77" s="173"/>
      <c r="K77" s="173"/>
      <c r="L77" s="173"/>
      <c r="M77" s="64"/>
      <c r="S77" s="39"/>
      <c r="T77" s="39"/>
      <c r="U77" s="39"/>
      <c r="V77" s="39"/>
      <c r="W77" s="39"/>
      <c r="X77" s="39"/>
      <c r="Y77" s="39"/>
      <c r="Z77" s="39"/>
      <c r="AA77" s="39"/>
      <c r="AB77" s="39"/>
      <c r="AC77" s="39"/>
      <c r="AD77" s="39"/>
      <c r="AE77" s="39"/>
    </row>
    <row r="81" spans="1:31" s="2" customFormat="1" ht="6.95" customHeight="1">
      <c r="A81" s="39"/>
      <c r="B81" s="174"/>
      <c r="C81" s="175"/>
      <c r="D81" s="175"/>
      <c r="E81" s="175"/>
      <c r="F81" s="175"/>
      <c r="G81" s="175"/>
      <c r="H81" s="175"/>
      <c r="I81" s="175"/>
      <c r="J81" s="175"/>
      <c r="K81" s="175"/>
      <c r="L81" s="175"/>
      <c r="M81" s="64"/>
      <c r="S81" s="39"/>
      <c r="T81" s="39"/>
      <c r="U81" s="39"/>
      <c r="V81" s="39"/>
      <c r="W81" s="39"/>
      <c r="X81" s="39"/>
      <c r="Y81" s="39"/>
      <c r="Z81" s="39"/>
      <c r="AA81" s="39"/>
      <c r="AB81" s="39"/>
      <c r="AC81" s="39"/>
      <c r="AD81" s="39"/>
      <c r="AE81" s="39"/>
    </row>
    <row r="82" spans="1:31" s="2" customFormat="1" ht="24.95" customHeight="1">
      <c r="A82" s="39"/>
      <c r="B82" s="40"/>
      <c r="C82" s="24" t="s">
        <v>105</v>
      </c>
      <c r="D82" s="41"/>
      <c r="E82" s="41"/>
      <c r="F82" s="41"/>
      <c r="G82" s="41"/>
      <c r="H82" s="41"/>
      <c r="I82" s="41"/>
      <c r="J82" s="41"/>
      <c r="K82" s="41"/>
      <c r="L82" s="41"/>
      <c r="M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41"/>
      <c r="M83" s="64"/>
      <c r="S83" s="39"/>
      <c r="T83" s="39"/>
      <c r="U83" s="39"/>
      <c r="V83" s="39"/>
      <c r="W83" s="39"/>
      <c r="X83" s="39"/>
      <c r="Y83" s="39"/>
      <c r="Z83" s="39"/>
      <c r="AA83" s="39"/>
      <c r="AB83" s="39"/>
      <c r="AC83" s="39"/>
      <c r="AD83" s="39"/>
      <c r="AE83" s="39"/>
    </row>
    <row r="84" spans="1:31" s="2" customFormat="1" ht="12" customHeight="1">
      <c r="A84" s="39"/>
      <c r="B84" s="40"/>
      <c r="C84" s="33" t="s">
        <v>17</v>
      </c>
      <c r="D84" s="41"/>
      <c r="E84" s="41"/>
      <c r="F84" s="41"/>
      <c r="G84" s="41"/>
      <c r="H84" s="41"/>
      <c r="I84" s="41"/>
      <c r="J84" s="41"/>
      <c r="K84" s="41"/>
      <c r="L84" s="41"/>
      <c r="M84" s="64"/>
      <c r="S84" s="39"/>
      <c r="T84" s="39"/>
      <c r="U84" s="39"/>
      <c r="V84" s="39"/>
      <c r="W84" s="39"/>
      <c r="X84" s="39"/>
      <c r="Y84" s="39"/>
      <c r="Z84" s="39"/>
      <c r="AA84" s="39"/>
      <c r="AB84" s="39"/>
      <c r="AC84" s="39"/>
      <c r="AD84" s="39"/>
      <c r="AE84" s="39"/>
    </row>
    <row r="85" spans="1:31" s="2" customFormat="1" ht="26.25" customHeight="1">
      <c r="A85" s="39"/>
      <c r="B85" s="40"/>
      <c r="C85" s="41"/>
      <c r="D85" s="41"/>
      <c r="E85" s="176" t="str">
        <f>E7</f>
        <v>Chodník v ulici Na Stráni, p.p.č., 476/1 k.ú.Tachov - aktualizace 2022</v>
      </c>
      <c r="F85" s="33"/>
      <c r="G85" s="33"/>
      <c r="H85" s="33"/>
      <c r="I85" s="41"/>
      <c r="J85" s="41"/>
      <c r="K85" s="41"/>
      <c r="L85" s="41"/>
      <c r="M85" s="64"/>
      <c r="S85" s="39"/>
      <c r="T85" s="39"/>
      <c r="U85" s="39"/>
      <c r="V85" s="39"/>
      <c r="W85" s="39"/>
      <c r="X85" s="39"/>
      <c r="Y85" s="39"/>
      <c r="Z85" s="39"/>
      <c r="AA85" s="39"/>
      <c r="AB85" s="39"/>
      <c r="AC85" s="39"/>
      <c r="AD85" s="39"/>
      <c r="AE85" s="39"/>
    </row>
    <row r="86" spans="1:31" s="2" customFormat="1" ht="12" customHeight="1">
      <c r="A86" s="39"/>
      <c r="B86" s="40"/>
      <c r="C86" s="33" t="s">
        <v>101</v>
      </c>
      <c r="D86" s="41"/>
      <c r="E86" s="41"/>
      <c r="F86" s="41"/>
      <c r="G86" s="41"/>
      <c r="H86" s="41"/>
      <c r="I86" s="41"/>
      <c r="J86" s="41"/>
      <c r="K86" s="41"/>
      <c r="L86" s="41"/>
      <c r="M86" s="64"/>
      <c r="S86" s="39"/>
      <c r="T86" s="39"/>
      <c r="U86" s="39"/>
      <c r="V86" s="39"/>
      <c r="W86" s="39"/>
      <c r="X86" s="39"/>
      <c r="Y86" s="39"/>
      <c r="Z86" s="39"/>
      <c r="AA86" s="39"/>
      <c r="AB86" s="39"/>
      <c r="AC86" s="39"/>
      <c r="AD86" s="39"/>
      <c r="AE86" s="39"/>
    </row>
    <row r="87" spans="1:31" s="2" customFormat="1" ht="16.5" customHeight="1">
      <c r="A87" s="39"/>
      <c r="B87" s="40"/>
      <c r="C87" s="41"/>
      <c r="D87" s="41"/>
      <c r="E87" s="77" t="str">
        <f>E9</f>
        <v>VON - Vedlejší a ostatní náklady</v>
      </c>
      <c r="F87" s="41"/>
      <c r="G87" s="41"/>
      <c r="H87" s="41"/>
      <c r="I87" s="41"/>
      <c r="J87" s="41"/>
      <c r="K87" s="41"/>
      <c r="L87" s="41"/>
      <c r="M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41"/>
      <c r="M88" s="64"/>
      <c r="S88" s="39"/>
      <c r="T88" s="39"/>
      <c r="U88" s="39"/>
      <c r="V88" s="39"/>
      <c r="W88" s="39"/>
      <c r="X88" s="39"/>
      <c r="Y88" s="39"/>
      <c r="Z88" s="39"/>
      <c r="AA88" s="39"/>
      <c r="AB88" s="39"/>
      <c r="AC88" s="39"/>
      <c r="AD88" s="39"/>
      <c r="AE88" s="39"/>
    </row>
    <row r="89" spans="1:31" s="2" customFormat="1" ht="12" customHeight="1">
      <c r="A89" s="39"/>
      <c r="B89" s="40"/>
      <c r="C89" s="33" t="s">
        <v>21</v>
      </c>
      <c r="D89" s="41"/>
      <c r="E89" s="41"/>
      <c r="F89" s="28" t="str">
        <f>F12</f>
        <v>Tachov</v>
      </c>
      <c r="G89" s="41"/>
      <c r="H89" s="41"/>
      <c r="I89" s="33" t="s">
        <v>22</v>
      </c>
      <c r="J89" s="80" t="str">
        <f>IF(J12="","",J12)</f>
        <v>11. 1. 2022</v>
      </c>
      <c r="K89" s="41"/>
      <c r="L89" s="41"/>
      <c r="M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41"/>
      <c r="M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Město Tachov</v>
      </c>
      <c r="G91" s="41"/>
      <c r="H91" s="41"/>
      <c r="I91" s="33" t="s">
        <v>30</v>
      </c>
      <c r="J91" s="37" t="str">
        <f>E21</f>
        <v>Ing. Václav Lacyk</v>
      </c>
      <c r="K91" s="41"/>
      <c r="L91" s="41"/>
      <c r="M91" s="64"/>
      <c r="S91" s="39"/>
      <c r="T91" s="39"/>
      <c r="U91" s="39"/>
      <c r="V91" s="39"/>
      <c r="W91" s="39"/>
      <c r="X91" s="39"/>
      <c r="Y91" s="39"/>
      <c r="Z91" s="39"/>
      <c r="AA91" s="39"/>
      <c r="AB91" s="39"/>
      <c r="AC91" s="39"/>
      <c r="AD91" s="39"/>
      <c r="AE91" s="39"/>
    </row>
    <row r="92" spans="1:31" s="2" customFormat="1" ht="25.65" customHeight="1">
      <c r="A92" s="39"/>
      <c r="B92" s="40"/>
      <c r="C92" s="33" t="s">
        <v>28</v>
      </c>
      <c r="D92" s="41"/>
      <c r="E92" s="41"/>
      <c r="F92" s="28" t="str">
        <f>IF(E18="","",E18)</f>
        <v>Vyplň údaj</v>
      </c>
      <c r="G92" s="41"/>
      <c r="H92" s="41"/>
      <c r="I92" s="33" t="s">
        <v>32</v>
      </c>
      <c r="J92" s="37" t="str">
        <f>E24</f>
        <v>D PROJEKT PLZEŇ Nedvěd s.r.o.</v>
      </c>
      <c r="K92" s="41"/>
      <c r="L92" s="41"/>
      <c r="M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41"/>
      <c r="M93" s="64"/>
      <c r="S93" s="39"/>
      <c r="T93" s="39"/>
      <c r="U93" s="39"/>
      <c r="V93" s="39"/>
      <c r="W93" s="39"/>
      <c r="X93" s="39"/>
      <c r="Y93" s="39"/>
      <c r="Z93" s="39"/>
      <c r="AA93" s="39"/>
      <c r="AB93" s="39"/>
      <c r="AC93" s="39"/>
      <c r="AD93" s="39"/>
      <c r="AE93" s="39"/>
    </row>
    <row r="94" spans="1:31" s="2" customFormat="1" ht="29.25" customHeight="1">
      <c r="A94" s="39"/>
      <c r="B94" s="40"/>
      <c r="C94" s="177" t="s">
        <v>106</v>
      </c>
      <c r="D94" s="178"/>
      <c r="E94" s="178"/>
      <c r="F94" s="178"/>
      <c r="G94" s="178"/>
      <c r="H94" s="178"/>
      <c r="I94" s="179" t="s">
        <v>107</v>
      </c>
      <c r="J94" s="179" t="s">
        <v>108</v>
      </c>
      <c r="K94" s="179" t="s">
        <v>109</v>
      </c>
      <c r="L94" s="178"/>
      <c r="M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41"/>
      <c r="M95" s="64"/>
      <c r="S95" s="39"/>
      <c r="T95" s="39"/>
      <c r="U95" s="39"/>
      <c r="V95" s="39"/>
      <c r="W95" s="39"/>
      <c r="X95" s="39"/>
      <c r="Y95" s="39"/>
      <c r="Z95" s="39"/>
      <c r="AA95" s="39"/>
      <c r="AB95" s="39"/>
      <c r="AC95" s="39"/>
      <c r="AD95" s="39"/>
      <c r="AE95" s="39"/>
    </row>
    <row r="96" spans="1:47" s="2" customFormat="1" ht="22.8" customHeight="1">
      <c r="A96" s="39"/>
      <c r="B96" s="40"/>
      <c r="C96" s="180" t="s">
        <v>110</v>
      </c>
      <c r="D96" s="41"/>
      <c r="E96" s="41"/>
      <c r="F96" s="41"/>
      <c r="G96" s="41"/>
      <c r="H96" s="41"/>
      <c r="I96" s="111">
        <f>Q122</f>
        <v>0</v>
      </c>
      <c r="J96" s="111">
        <f>R122</f>
        <v>0</v>
      </c>
      <c r="K96" s="111">
        <f>K122</f>
        <v>0</v>
      </c>
      <c r="L96" s="41"/>
      <c r="M96" s="64"/>
      <c r="S96" s="39"/>
      <c r="T96" s="39"/>
      <c r="U96" s="39"/>
      <c r="V96" s="39"/>
      <c r="W96" s="39"/>
      <c r="X96" s="39"/>
      <c r="Y96" s="39"/>
      <c r="Z96" s="39"/>
      <c r="AA96" s="39"/>
      <c r="AB96" s="39"/>
      <c r="AC96" s="39"/>
      <c r="AD96" s="39"/>
      <c r="AE96" s="39"/>
      <c r="AU96" s="18" t="s">
        <v>111</v>
      </c>
    </row>
    <row r="97" spans="1:31" s="9" customFormat="1" ht="24.95" customHeight="1">
      <c r="A97" s="9"/>
      <c r="B97" s="181"/>
      <c r="C97" s="182"/>
      <c r="D97" s="183" t="s">
        <v>1450</v>
      </c>
      <c r="E97" s="184"/>
      <c r="F97" s="184"/>
      <c r="G97" s="184"/>
      <c r="H97" s="184"/>
      <c r="I97" s="185">
        <f>Q123</f>
        <v>0</v>
      </c>
      <c r="J97" s="185">
        <f>R123</f>
        <v>0</v>
      </c>
      <c r="K97" s="185">
        <f>K123</f>
        <v>0</v>
      </c>
      <c r="L97" s="182"/>
      <c r="M97" s="186"/>
      <c r="S97" s="9"/>
      <c r="T97" s="9"/>
      <c r="U97" s="9"/>
      <c r="V97" s="9"/>
      <c r="W97" s="9"/>
      <c r="X97" s="9"/>
      <c r="Y97" s="9"/>
      <c r="Z97" s="9"/>
      <c r="AA97" s="9"/>
      <c r="AB97" s="9"/>
      <c r="AC97" s="9"/>
      <c r="AD97" s="9"/>
      <c r="AE97" s="9"/>
    </row>
    <row r="98" spans="1:31" s="10" customFormat="1" ht="19.9" customHeight="1">
      <c r="A98" s="10"/>
      <c r="B98" s="187"/>
      <c r="C98" s="188"/>
      <c r="D98" s="189" t="s">
        <v>1451</v>
      </c>
      <c r="E98" s="190"/>
      <c r="F98" s="190"/>
      <c r="G98" s="190"/>
      <c r="H98" s="190"/>
      <c r="I98" s="191">
        <f>Q124</f>
        <v>0</v>
      </c>
      <c r="J98" s="191">
        <f>R124</f>
        <v>0</v>
      </c>
      <c r="K98" s="191">
        <f>K124</f>
        <v>0</v>
      </c>
      <c r="L98" s="188"/>
      <c r="M98" s="192"/>
      <c r="S98" s="10"/>
      <c r="T98" s="10"/>
      <c r="U98" s="10"/>
      <c r="V98" s="10"/>
      <c r="W98" s="10"/>
      <c r="X98" s="10"/>
      <c r="Y98" s="10"/>
      <c r="Z98" s="10"/>
      <c r="AA98" s="10"/>
      <c r="AB98" s="10"/>
      <c r="AC98" s="10"/>
      <c r="AD98" s="10"/>
      <c r="AE98" s="10"/>
    </row>
    <row r="99" spans="1:31" s="9" customFormat="1" ht="24.95" customHeight="1">
      <c r="A99" s="9"/>
      <c r="B99" s="181"/>
      <c r="C99" s="182"/>
      <c r="D99" s="183" t="s">
        <v>767</v>
      </c>
      <c r="E99" s="184"/>
      <c r="F99" s="184"/>
      <c r="G99" s="184"/>
      <c r="H99" s="184"/>
      <c r="I99" s="185">
        <f>Q125</f>
        <v>0</v>
      </c>
      <c r="J99" s="185">
        <f>R125</f>
        <v>0</v>
      </c>
      <c r="K99" s="185">
        <f>K125</f>
        <v>0</v>
      </c>
      <c r="L99" s="182"/>
      <c r="M99" s="186"/>
      <c r="S99" s="9"/>
      <c r="T99" s="9"/>
      <c r="U99" s="9"/>
      <c r="V99" s="9"/>
      <c r="W99" s="9"/>
      <c r="X99" s="9"/>
      <c r="Y99" s="9"/>
      <c r="Z99" s="9"/>
      <c r="AA99" s="9"/>
      <c r="AB99" s="9"/>
      <c r="AC99" s="9"/>
      <c r="AD99" s="9"/>
      <c r="AE99" s="9"/>
    </row>
    <row r="100" spans="1:31" s="10" customFormat="1" ht="19.9" customHeight="1">
      <c r="A100" s="10"/>
      <c r="B100" s="187"/>
      <c r="C100" s="188"/>
      <c r="D100" s="189" t="s">
        <v>768</v>
      </c>
      <c r="E100" s="190"/>
      <c r="F100" s="190"/>
      <c r="G100" s="190"/>
      <c r="H100" s="190"/>
      <c r="I100" s="191">
        <f>Q126</f>
        <v>0</v>
      </c>
      <c r="J100" s="191">
        <f>R126</f>
        <v>0</v>
      </c>
      <c r="K100" s="191">
        <f>K126</f>
        <v>0</v>
      </c>
      <c r="L100" s="188"/>
      <c r="M100" s="192"/>
      <c r="S100" s="10"/>
      <c r="T100" s="10"/>
      <c r="U100" s="10"/>
      <c r="V100" s="10"/>
      <c r="W100" s="10"/>
      <c r="X100" s="10"/>
      <c r="Y100" s="10"/>
      <c r="Z100" s="10"/>
      <c r="AA100" s="10"/>
      <c r="AB100" s="10"/>
      <c r="AC100" s="10"/>
      <c r="AD100" s="10"/>
      <c r="AE100" s="10"/>
    </row>
    <row r="101" spans="1:31" s="10" customFormat="1" ht="19.9" customHeight="1">
      <c r="A101" s="10"/>
      <c r="B101" s="187"/>
      <c r="C101" s="188"/>
      <c r="D101" s="189" t="s">
        <v>1452</v>
      </c>
      <c r="E101" s="190"/>
      <c r="F101" s="190"/>
      <c r="G101" s="190"/>
      <c r="H101" s="190"/>
      <c r="I101" s="191">
        <f>Q139</f>
        <v>0</v>
      </c>
      <c r="J101" s="191">
        <f>R139</f>
        <v>0</v>
      </c>
      <c r="K101" s="191">
        <f>K139</f>
        <v>0</v>
      </c>
      <c r="L101" s="188"/>
      <c r="M101" s="192"/>
      <c r="S101" s="10"/>
      <c r="T101" s="10"/>
      <c r="U101" s="10"/>
      <c r="V101" s="10"/>
      <c r="W101" s="10"/>
      <c r="X101" s="10"/>
      <c r="Y101" s="10"/>
      <c r="Z101" s="10"/>
      <c r="AA101" s="10"/>
      <c r="AB101" s="10"/>
      <c r="AC101" s="10"/>
      <c r="AD101" s="10"/>
      <c r="AE101" s="10"/>
    </row>
    <row r="102" spans="1:31" s="10" customFormat="1" ht="19.9" customHeight="1">
      <c r="A102" s="10"/>
      <c r="B102" s="187"/>
      <c r="C102" s="188"/>
      <c r="D102" s="189" t="s">
        <v>1453</v>
      </c>
      <c r="E102" s="190"/>
      <c r="F102" s="190"/>
      <c r="G102" s="190"/>
      <c r="H102" s="190"/>
      <c r="I102" s="191">
        <f>Q146</f>
        <v>0</v>
      </c>
      <c r="J102" s="191">
        <f>R146</f>
        <v>0</v>
      </c>
      <c r="K102" s="191">
        <f>K146</f>
        <v>0</v>
      </c>
      <c r="L102" s="188"/>
      <c r="M102" s="192"/>
      <c r="S102" s="10"/>
      <c r="T102" s="10"/>
      <c r="U102" s="10"/>
      <c r="V102" s="10"/>
      <c r="W102" s="10"/>
      <c r="X102" s="10"/>
      <c r="Y102" s="10"/>
      <c r="Z102" s="10"/>
      <c r="AA102" s="10"/>
      <c r="AB102" s="10"/>
      <c r="AC102" s="10"/>
      <c r="AD102" s="10"/>
      <c r="AE102" s="10"/>
    </row>
    <row r="103" spans="1:31" s="2" customFormat="1" ht="21.8" customHeight="1">
      <c r="A103" s="39"/>
      <c r="B103" s="40"/>
      <c r="C103" s="41"/>
      <c r="D103" s="41"/>
      <c r="E103" s="41"/>
      <c r="F103" s="41"/>
      <c r="G103" s="41"/>
      <c r="H103" s="41"/>
      <c r="I103" s="41"/>
      <c r="J103" s="41"/>
      <c r="K103" s="41"/>
      <c r="L103" s="41"/>
      <c r="M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68"/>
      <c r="J104" s="68"/>
      <c r="K104" s="68"/>
      <c r="L104" s="68"/>
      <c r="M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70"/>
      <c r="J108" s="70"/>
      <c r="K108" s="70"/>
      <c r="L108" s="70"/>
      <c r="M108" s="64"/>
      <c r="S108" s="39"/>
      <c r="T108" s="39"/>
      <c r="U108" s="39"/>
      <c r="V108" s="39"/>
      <c r="W108" s="39"/>
      <c r="X108" s="39"/>
      <c r="Y108" s="39"/>
      <c r="Z108" s="39"/>
      <c r="AA108" s="39"/>
      <c r="AB108" s="39"/>
      <c r="AC108" s="39"/>
      <c r="AD108" s="39"/>
      <c r="AE108" s="39"/>
    </row>
    <row r="109" spans="1:31" s="2" customFormat="1" ht="24.95" customHeight="1">
      <c r="A109" s="39"/>
      <c r="B109" s="40"/>
      <c r="C109" s="24" t="s">
        <v>119</v>
      </c>
      <c r="D109" s="41"/>
      <c r="E109" s="41"/>
      <c r="F109" s="41"/>
      <c r="G109" s="41"/>
      <c r="H109" s="41"/>
      <c r="I109" s="41"/>
      <c r="J109" s="41"/>
      <c r="K109" s="41"/>
      <c r="L109" s="41"/>
      <c r="M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41"/>
      <c r="J110" s="41"/>
      <c r="K110" s="41"/>
      <c r="L110" s="41"/>
      <c r="M110" s="64"/>
      <c r="S110" s="39"/>
      <c r="T110" s="39"/>
      <c r="U110" s="39"/>
      <c r="V110" s="39"/>
      <c r="W110" s="39"/>
      <c r="X110" s="39"/>
      <c r="Y110" s="39"/>
      <c r="Z110" s="39"/>
      <c r="AA110" s="39"/>
      <c r="AB110" s="39"/>
      <c r="AC110" s="39"/>
      <c r="AD110" s="39"/>
      <c r="AE110" s="39"/>
    </row>
    <row r="111" spans="1:31" s="2" customFormat="1" ht="12" customHeight="1">
      <c r="A111" s="39"/>
      <c r="B111" s="40"/>
      <c r="C111" s="33" t="s">
        <v>17</v>
      </c>
      <c r="D111" s="41"/>
      <c r="E111" s="41"/>
      <c r="F111" s="41"/>
      <c r="G111" s="41"/>
      <c r="H111" s="41"/>
      <c r="I111" s="41"/>
      <c r="J111" s="41"/>
      <c r="K111" s="41"/>
      <c r="L111" s="41"/>
      <c r="M111" s="64"/>
      <c r="S111" s="39"/>
      <c r="T111" s="39"/>
      <c r="U111" s="39"/>
      <c r="V111" s="39"/>
      <c r="W111" s="39"/>
      <c r="X111" s="39"/>
      <c r="Y111" s="39"/>
      <c r="Z111" s="39"/>
      <c r="AA111" s="39"/>
      <c r="AB111" s="39"/>
      <c r="AC111" s="39"/>
      <c r="AD111" s="39"/>
      <c r="AE111" s="39"/>
    </row>
    <row r="112" spans="1:31" s="2" customFormat="1" ht="26.25" customHeight="1">
      <c r="A112" s="39"/>
      <c r="B112" s="40"/>
      <c r="C112" s="41"/>
      <c r="D112" s="41"/>
      <c r="E112" s="176" t="str">
        <f>E7</f>
        <v>Chodník v ulici Na Stráni, p.p.č., 476/1 k.ú.Tachov - aktualizace 2022</v>
      </c>
      <c r="F112" s="33"/>
      <c r="G112" s="33"/>
      <c r="H112" s="33"/>
      <c r="I112" s="41"/>
      <c r="J112" s="41"/>
      <c r="K112" s="41"/>
      <c r="L112" s="41"/>
      <c r="M112" s="64"/>
      <c r="S112" s="39"/>
      <c r="T112" s="39"/>
      <c r="U112" s="39"/>
      <c r="V112" s="39"/>
      <c r="W112" s="39"/>
      <c r="X112" s="39"/>
      <c r="Y112" s="39"/>
      <c r="Z112" s="39"/>
      <c r="AA112" s="39"/>
      <c r="AB112" s="39"/>
      <c r="AC112" s="39"/>
      <c r="AD112" s="39"/>
      <c r="AE112" s="39"/>
    </row>
    <row r="113" spans="1:31" s="2" customFormat="1" ht="12" customHeight="1">
      <c r="A113" s="39"/>
      <c r="B113" s="40"/>
      <c r="C113" s="33" t="s">
        <v>101</v>
      </c>
      <c r="D113" s="41"/>
      <c r="E113" s="41"/>
      <c r="F113" s="41"/>
      <c r="G113" s="41"/>
      <c r="H113" s="41"/>
      <c r="I113" s="41"/>
      <c r="J113" s="41"/>
      <c r="K113" s="41"/>
      <c r="L113" s="41"/>
      <c r="M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77" t="str">
        <f>E9</f>
        <v>VON - Vedlejší a ostatní náklady</v>
      </c>
      <c r="F114" s="41"/>
      <c r="G114" s="41"/>
      <c r="H114" s="41"/>
      <c r="I114" s="41"/>
      <c r="J114" s="41"/>
      <c r="K114" s="41"/>
      <c r="L114" s="41"/>
      <c r="M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41"/>
      <c r="J115" s="41"/>
      <c r="K115" s="41"/>
      <c r="L115" s="41"/>
      <c r="M115" s="64"/>
      <c r="S115" s="39"/>
      <c r="T115" s="39"/>
      <c r="U115" s="39"/>
      <c r="V115" s="39"/>
      <c r="W115" s="39"/>
      <c r="X115" s="39"/>
      <c r="Y115" s="39"/>
      <c r="Z115" s="39"/>
      <c r="AA115" s="39"/>
      <c r="AB115" s="39"/>
      <c r="AC115" s="39"/>
      <c r="AD115" s="39"/>
      <c r="AE115" s="39"/>
    </row>
    <row r="116" spans="1:31" s="2" customFormat="1" ht="12" customHeight="1">
      <c r="A116" s="39"/>
      <c r="B116" s="40"/>
      <c r="C116" s="33" t="s">
        <v>21</v>
      </c>
      <c r="D116" s="41"/>
      <c r="E116" s="41"/>
      <c r="F116" s="28" t="str">
        <f>F12</f>
        <v>Tachov</v>
      </c>
      <c r="G116" s="41"/>
      <c r="H116" s="41"/>
      <c r="I116" s="33" t="s">
        <v>22</v>
      </c>
      <c r="J116" s="80" t="str">
        <f>IF(J12="","",J12)</f>
        <v>11. 1. 2022</v>
      </c>
      <c r="K116" s="41"/>
      <c r="L116" s="41"/>
      <c r="M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41"/>
      <c r="J117" s="41"/>
      <c r="K117" s="41"/>
      <c r="L117" s="41"/>
      <c r="M117" s="64"/>
      <c r="S117" s="39"/>
      <c r="T117" s="39"/>
      <c r="U117" s="39"/>
      <c r="V117" s="39"/>
      <c r="W117" s="39"/>
      <c r="X117" s="39"/>
      <c r="Y117" s="39"/>
      <c r="Z117" s="39"/>
      <c r="AA117" s="39"/>
      <c r="AB117" s="39"/>
      <c r="AC117" s="39"/>
      <c r="AD117" s="39"/>
      <c r="AE117" s="39"/>
    </row>
    <row r="118" spans="1:31" s="2" customFormat="1" ht="15.15" customHeight="1">
      <c r="A118" s="39"/>
      <c r="B118" s="40"/>
      <c r="C118" s="33" t="s">
        <v>24</v>
      </c>
      <c r="D118" s="41"/>
      <c r="E118" s="41"/>
      <c r="F118" s="28" t="str">
        <f>E15</f>
        <v>Město Tachov</v>
      </c>
      <c r="G118" s="41"/>
      <c r="H118" s="41"/>
      <c r="I118" s="33" t="s">
        <v>30</v>
      </c>
      <c r="J118" s="37" t="str">
        <f>E21</f>
        <v>Ing. Václav Lacyk</v>
      </c>
      <c r="K118" s="41"/>
      <c r="L118" s="41"/>
      <c r="M118" s="64"/>
      <c r="S118" s="39"/>
      <c r="T118" s="39"/>
      <c r="U118" s="39"/>
      <c r="V118" s="39"/>
      <c r="W118" s="39"/>
      <c r="X118" s="39"/>
      <c r="Y118" s="39"/>
      <c r="Z118" s="39"/>
      <c r="AA118" s="39"/>
      <c r="AB118" s="39"/>
      <c r="AC118" s="39"/>
      <c r="AD118" s="39"/>
      <c r="AE118" s="39"/>
    </row>
    <row r="119" spans="1:31" s="2" customFormat="1" ht="25.65" customHeight="1">
      <c r="A119" s="39"/>
      <c r="B119" s="40"/>
      <c r="C119" s="33" t="s">
        <v>28</v>
      </c>
      <c r="D119" s="41"/>
      <c r="E119" s="41"/>
      <c r="F119" s="28" t="str">
        <f>IF(E18="","",E18)</f>
        <v>Vyplň údaj</v>
      </c>
      <c r="G119" s="41"/>
      <c r="H119" s="41"/>
      <c r="I119" s="33" t="s">
        <v>32</v>
      </c>
      <c r="J119" s="37" t="str">
        <f>E24</f>
        <v>D PROJEKT PLZEŇ Nedvěd s.r.o.</v>
      </c>
      <c r="K119" s="41"/>
      <c r="L119" s="41"/>
      <c r="M119" s="64"/>
      <c r="S119" s="39"/>
      <c r="T119" s="39"/>
      <c r="U119" s="39"/>
      <c r="V119" s="39"/>
      <c r="W119" s="39"/>
      <c r="X119" s="39"/>
      <c r="Y119" s="39"/>
      <c r="Z119" s="39"/>
      <c r="AA119" s="39"/>
      <c r="AB119" s="39"/>
      <c r="AC119" s="39"/>
      <c r="AD119" s="39"/>
      <c r="AE119" s="39"/>
    </row>
    <row r="120" spans="1:31" s="2" customFormat="1" ht="10.3" customHeight="1">
      <c r="A120" s="39"/>
      <c r="B120" s="40"/>
      <c r="C120" s="41"/>
      <c r="D120" s="41"/>
      <c r="E120" s="41"/>
      <c r="F120" s="41"/>
      <c r="G120" s="41"/>
      <c r="H120" s="41"/>
      <c r="I120" s="41"/>
      <c r="J120" s="41"/>
      <c r="K120" s="41"/>
      <c r="L120" s="41"/>
      <c r="M120" s="64"/>
      <c r="S120" s="39"/>
      <c r="T120" s="39"/>
      <c r="U120" s="39"/>
      <c r="V120" s="39"/>
      <c r="W120" s="39"/>
      <c r="X120" s="39"/>
      <c r="Y120" s="39"/>
      <c r="Z120" s="39"/>
      <c r="AA120" s="39"/>
      <c r="AB120" s="39"/>
      <c r="AC120" s="39"/>
      <c r="AD120" s="39"/>
      <c r="AE120" s="39"/>
    </row>
    <row r="121" spans="1:31" s="11" customFormat="1" ht="29.25" customHeight="1">
      <c r="A121" s="193"/>
      <c r="B121" s="194"/>
      <c r="C121" s="195" t="s">
        <v>120</v>
      </c>
      <c r="D121" s="196" t="s">
        <v>60</v>
      </c>
      <c r="E121" s="196" t="s">
        <v>56</v>
      </c>
      <c r="F121" s="196" t="s">
        <v>57</v>
      </c>
      <c r="G121" s="196" t="s">
        <v>121</v>
      </c>
      <c r="H121" s="196" t="s">
        <v>122</v>
      </c>
      <c r="I121" s="196" t="s">
        <v>123</v>
      </c>
      <c r="J121" s="196" t="s">
        <v>124</v>
      </c>
      <c r="K121" s="196" t="s">
        <v>109</v>
      </c>
      <c r="L121" s="197" t="s">
        <v>125</v>
      </c>
      <c r="M121" s="198"/>
      <c r="N121" s="101" t="s">
        <v>1</v>
      </c>
      <c r="O121" s="102" t="s">
        <v>39</v>
      </c>
      <c r="P121" s="102" t="s">
        <v>126</v>
      </c>
      <c r="Q121" s="102" t="s">
        <v>127</v>
      </c>
      <c r="R121" s="102" t="s">
        <v>128</v>
      </c>
      <c r="S121" s="102" t="s">
        <v>129</v>
      </c>
      <c r="T121" s="102" t="s">
        <v>130</v>
      </c>
      <c r="U121" s="102" t="s">
        <v>131</v>
      </c>
      <c r="V121" s="102" t="s">
        <v>132</v>
      </c>
      <c r="W121" s="102" t="s">
        <v>133</v>
      </c>
      <c r="X121" s="103" t="s">
        <v>134</v>
      </c>
      <c r="Y121" s="193"/>
      <c r="Z121" s="193"/>
      <c r="AA121" s="193"/>
      <c r="AB121" s="193"/>
      <c r="AC121" s="193"/>
      <c r="AD121" s="193"/>
      <c r="AE121" s="193"/>
    </row>
    <row r="122" spans="1:63" s="2" customFormat="1" ht="22.8" customHeight="1">
      <c r="A122" s="39"/>
      <c r="B122" s="40"/>
      <c r="C122" s="108" t="s">
        <v>135</v>
      </c>
      <c r="D122" s="41"/>
      <c r="E122" s="41"/>
      <c r="F122" s="41"/>
      <c r="G122" s="41"/>
      <c r="H122" s="41"/>
      <c r="I122" s="41"/>
      <c r="J122" s="41"/>
      <c r="K122" s="199">
        <f>BK122</f>
        <v>0</v>
      </c>
      <c r="L122" s="41"/>
      <c r="M122" s="45"/>
      <c r="N122" s="104"/>
      <c r="O122" s="200"/>
      <c r="P122" s="105"/>
      <c r="Q122" s="201">
        <f>Q123+Q125</f>
        <v>0</v>
      </c>
      <c r="R122" s="201">
        <f>R123+R125</f>
        <v>0</v>
      </c>
      <c r="S122" s="105"/>
      <c r="T122" s="202">
        <f>T123+T125</f>
        <v>0</v>
      </c>
      <c r="U122" s="105"/>
      <c r="V122" s="202">
        <f>V123+V125</f>
        <v>0</v>
      </c>
      <c r="W122" s="105"/>
      <c r="X122" s="203">
        <f>X123+X125</f>
        <v>0</v>
      </c>
      <c r="Y122" s="39"/>
      <c r="Z122" s="39"/>
      <c r="AA122" s="39"/>
      <c r="AB122" s="39"/>
      <c r="AC122" s="39"/>
      <c r="AD122" s="39"/>
      <c r="AE122" s="39"/>
      <c r="AT122" s="18" t="s">
        <v>76</v>
      </c>
      <c r="AU122" s="18" t="s">
        <v>111</v>
      </c>
      <c r="BK122" s="204">
        <f>BK123+BK125</f>
        <v>0</v>
      </c>
    </row>
    <row r="123" spans="1:63" s="12" customFormat="1" ht="25.9" customHeight="1">
      <c r="A123" s="12"/>
      <c r="B123" s="205"/>
      <c r="C123" s="206"/>
      <c r="D123" s="207" t="s">
        <v>76</v>
      </c>
      <c r="E123" s="208" t="s">
        <v>136</v>
      </c>
      <c r="F123" s="208" t="s">
        <v>136</v>
      </c>
      <c r="G123" s="206"/>
      <c r="H123" s="206"/>
      <c r="I123" s="209"/>
      <c r="J123" s="209"/>
      <c r="K123" s="210">
        <f>BK123</f>
        <v>0</v>
      </c>
      <c r="L123" s="206"/>
      <c r="M123" s="211"/>
      <c r="N123" s="212"/>
      <c r="O123" s="213"/>
      <c r="P123" s="213"/>
      <c r="Q123" s="214">
        <f>Q124</f>
        <v>0</v>
      </c>
      <c r="R123" s="214">
        <f>R124</f>
        <v>0</v>
      </c>
      <c r="S123" s="213"/>
      <c r="T123" s="215">
        <f>T124</f>
        <v>0</v>
      </c>
      <c r="U123" s="213"/>
      <c r="V123" s="215">
        <f>V124</f>
        <v>0</v>
      </c>
      <c r="W123" s="213"/>
      <c r="X123" s="216">
        <f>X124</f>
        <v>0</v>
      </c>
      <c r="Y123" s="12"/>
      <c r="Z123" s="12"/>
      <c r="AA123" s="12"/>
      <c r="AB123" s="12"/>
      <c r="AC123" s="12"/>
      <c r="AD123" s="12"/>
      <c r="AE123" s="12"/>
      <c r="AR123" s="217" t="s">
        <v>85</v>
      </c>
      <c r="AT123" s="218" t="s">
        <v>76</v>
      </c>
      <c r="AU123" s="218" t="s">
        <v>77</v>
      </c>
      <c r="AY123" s="217" t="s">
        <v>138</v>
      </c>
      <c r="BK123" s="219">
        <f>BK124</f>
        <v>0</v>
      </c>
    </row>
    <row r="124" spans="1:63" s="12" customFormat="1" ht="22.8" customHeight="1">
      <c r="A124" s="12"/>
      <c r="B124" s="205"/>
      <c r="C124" s="206"/>
      <c r="D124" s="207" t="s">
        <v>76</v>
      </c>
      <c r="E124" s="220" t="s">
        <v>1454</v>
      </c>
      <c r="F124" s="220" t="s">
        <v>1</v>
      </c>
      <c r="G124" s="206"/>
      <c r="H124" s="206"/>
      <c r="I124" s="209"/>
      <c r="J124" s="209"/>
      <c r="K124" s="221">
        <f>BK124</f>
        <v>0</v>
      </c>
      <c r="L124" s="206"/>
      <c r="M124" s="211"/>
      <c r="N124" s="212"/>
      <c r="O124" s="213"/>
      <c r="P124" s="213"/>
      <c r="Q124" s="214">
        <v>0</v>
      </c>
      <c r="R124" s="214">
        <v>0</v>
      </c>
      <c r="S124" s="213"/>
      <c r="T124" s="215">
        <v>0</v>
      </c>
      <c r="U124" s="213"/>
      <c r="V124" s="215">
        <v>0</v>
      </c>
      <c r="W124" s="213"/>
      <c r="X124" s="216">
        <v>0</v>
      </c>
      <c r="Y124" s="12"/>
      <c r="Z124" s="12"/>
      <c r="AA124" s="12"/>
      <c r="AB124" s="12"/>
      <c r="AC124" s="12"/>
      <c r="AD124" s="12"/>
      <c r="AE124" s="12"/>
      <c r="AR124" s="217" t="s">
        <v>85</v>
      </c>
      <c r="AT124" s="218" t="s">
        <v>76</v>
      </c>
      <c r="AU124" s="218" t="s">
        <v>85</v>
      </c>
      <c r="AY124" s="217" t="s">
        <v>138</v>
      </c>
      <c r="BK124" s="219">
        <v>0</v>
      </c>
    </row>
    <row r="125" spans="1:63" s="12" customFormat="1" ht="25.9" customHeight="1">
      <c r="A125" s="12"/>
      <c r="B125" s="205"/>
      <c r="C125" s="206"/>
      <c r="D125" s="207" t="s">
        <v>76</v>
      </c>
      <c r="E125" s="208" t="s">
        <v>1205</v>
      </c>
      <c r="F125" s="208" t="s">
        <v>1206</v>
      </c>
      <c r="G125" s="206"/>
      <c r="H125" s="206"/>
      <c r="I125" s="209"/>
      <c r="J125" s="209"/>
      <c r="K125" s="210">
        <f>BK125</f>
        <v>0</v>
      </c>
      <c r="L125" s="206"/>
      <c r="M125" s="211"/>
      <c r="N125" s="212"/>
      <c r="O125" s="213"/>
      <c r="P125" s="213"/>
      <c r="Q125" s="214">
        <f>Q126+Q139+Q146</f>
        <v>0</v>
      </c>
      <c r="R125" s="214">
        <f>R126+R139+R146</f>
        <v>0</v>
      </c>
      <c r="S125" s="213"/>
      <c r="T125" s="215">
        <f>T126+T139+T146</f>
        <v>0</v>
      </c>
      <c r="U125" s="213"/>
      <c r="V125" s="215">
        <f>V126+V139+V146</f>
        <v>0</v>
      </c>
      <c r="W125" s="213"/>
      <c r="X125" s="216">
        <f>X126+X139+X146</f>
        <v>0</v>
      </c>
      <c r="Y125" s="12"/>
      <c r="Z125" s="12"/>
      <c r="AA125" s="12"/>
      <c r="AB125" s="12"/>
      <c r="AC125" s="12"/>
      <c r="AD125" s="12"/>
      <c r="AE125" s="12"/>
      <c r="AR125" s="217" t="s">
        <v>174</v>
      </c>
      <c r="AT125" s="218" t="s">
        <v>76</v>
      </c>
      <c r="AU125" s="218" t="s">
        <v>77</v>
      </c>
      <c r="AY125" s="217" t="s">
        <v>138</v>
      </c>
      <c r="BK125" s="219">
        <f>BK126+BK139+BK146</f>
        <v>0</v>
      </c>
    </row>
    <row r="126" spans="1:63" s="12" customFormat="1" ht="22.8" customHeight="1">
      <c r="A126" s="12"/>
      <c r="B126" s="205"/>
      <c r="C126" s="206"/>
      <c r="D126" s="207" t="s">
        <v>76</v>
      </c>
      <c r="E126" s="220" t="s">
        <v>1207</v>
      </c>
      <c r="F126" s="220" t="s">
        <v>1208</v>
      </c>
      <c r="G126" s="206"/>
      <c r="H126" s="206"/>
      <c r="I126" s="209"/>
      <c r="J126" s="209"/>
      <c r="K126" s="221">
        <f>BK126</f>
        <v>0</v>
      </c>
      <c r="L126" s="206"/>
      <c r="M126" s="211"/>
      <c r="N126" s="212"/>
      <c r="O126" s="213"/>
      <c r="P126" s="213"/>
      <c r="Q126" s="214">
        <f>SUM(Q127:Q138)</f>
        <v>0</v>
      </c>
      <c r="R126" s="214">
        <f>SUM(R127:R138)</f>
        <v>0</v>
      </c>
      <c r="S126" s="213"/>
      <c r="T126" s="215">
        <f>SUM(T127:T138)</f>
        <v>0</v>
      </c>
      <c r="U126" s="213"/>
      <c r="V126" s="215">
        <f>SUM(V127:V138)</f>
        <v>0</v>
      </c>
      <c r="W126" s="213"/>
      <c r="X126" s="216">
        <f>SUM(X127:X138)</f>
        <v>0</v>
      </c>
      <c r="Y126" s="12"/>
      <c r="Z126" s="12"/>
      <c r="AA126" s="12"/>
      <c r="AB126" s="12"/>
      <c r="AC126" s="12"/>
      <c r="AD126" s="12"/>
      <c r="AE126" s="12"/>
      <c r="AR126" s="217" t="s">
        <v>174</v>
      </c>
      <c r="AT126" s="218" t="s">
        <v>76</v>
      </c>
      <c r="AU126" s="218" t="s">
        <v>85</v>
      </c>
      <c r="AY126" s="217" t="s">
        <v>138</v>
      </c>
      <c r="BK126" s="219">
        <f>SUM(BK127:BK138)</f>
        <v>0</v>
      </c>
    </row>
    <row r="127" spans="1:65" s="2" customFormat="1" ht="24.15" customHeight="1">
      <c r="A127" s="39"/>
      <c r="B127" s="40"/>
      <c r="C127" s="222" t="s">
        <v>85</v>
      </c>
      <c r="D127" s="222" t="s">
        <v>140</v>
      </c>
      <c r="E127" s="223" t="s">
        <v>1455</v>
      </c>
      <c r="F127" s="224" t="s">
        <v>1456</v>
      </c>
      <c r="G127" s="225" t="s">
        <v>1457</v>
      </c>
      <c r="H127" s="226">
        <v>1</v>
      </c>
      <c r="I127" s="227"/>
      <c r="J127" s="227"/>
      <c r="K127" s="228">
        <f>ROUND(P127*H127,2)</f>
        <v>0</v>
      </c>
      <c r="L127" s="224" t="s">
        <v>144</v>
      </c>
      <c r="M127" s="45"/>
      <c r="N127" s="229" t="s">
        <v>1</v>
      </c>
      <c r="O127" s="230" t="s">
        <v>40</v>
      </c>
      <c r="P127" s="231">
        <f>I127+J127</f>
        <v>0</v>
      </c>
      <c r="Q127" s="231">
        <f>ROUND(I127*H127,2)</f>
        <v>0</v>
      </c>
      <c r="R127" s="231">
        <f>ROUND(J127*H127,2)</f>
        <v>0</v>
      </c>
      <c r="S127" s="92"/>
      <c r="T127" s="232">
        <f>S127*H127</f>
        <v>0</v>
      </c>
      <c r="U127" s="232">
        <v>0</v>
      </c>
      <c r="V127" s="232">
        <f>U127*H127</f>
        <v>0</v>
      </c>
      <c r="W127" s="232">
        <v>0</v>
      </c>
      <c r="X127" s="233">
        <f>W127*H127</f>
        <v>0</v>
      </c>
      <c r="Y127" s="39"/>
      <c r="Z127" s="39"/>
      <c r="AA127" s="39"/>
      <c r="AB127" s="39"/>
      <c r="AC127" s="39"/>
      <c r="AD127" s="39"/>
      <c r="AE127" s="39"/>
      <c r="AR127" s="234" t="s">
        <v>1211</v>
      </c>
      <c r="AT127" s="234" t="s">
        <v>140</v>
      </c>
      <c r="AU127" s="234" t="s">
        <v>87</v>
      </c>
      <c r="AY127" s="18" t="s">
        <v>138</v>
      </c>
      <c r="BE127" s="235">
        <f>IF(O127="základní",K127,0)</f>
        <v>0</v>
      </c>
      <c r="BF127" s="235">
        <f>IF(O127="snížená",K127,0)</f>
        <v>0</v>
      </c>
      <c r="BG127" s="235">
        <f>IF(O127="zákl. přenesená",K127,0)</f>
        <v>0</v>
      </c>
      <c r="BH127" s="235">
        <f>IF(O127="sníž. přenesená",K127,0)</f>
        <v>0</v>
      </c>
      <c r="BI127" s="235">
        <f>IF(O127="nulová",K127,0)</f>
        <v>0</v>
      </c>
      <c r="BJ127" s="18" t="s">
        <v>85</v>
      </c>
      <c r="BK127" s="235">
        <f>ROUND(P127*H127,2)</f>
        <v>0</v>
      </c>
      <c r="BL127" s="18" t="s">
        <v>1211</v>
      </c>
      <c r="BM127" s="234" t="s">
        <v>1458</v>
      </c>
    </row>
    <row r="128" spans="1:47" s="2" customFormat="1" ht="12">
      <c r="A128" s="39"/>
      <c r="B128" s="40"/>
      <c r="C128" s="41"/>
      <c r="D128" s="236" t="s">
        <v>147</v>
      </c>
      <c r="E128" s="41"/>
      <c r="F128" s="237" t="s">
        <v>1456</v>
      </c>
      <c r="G128" s="41"/>
      <c r="H128" s="41"/>
      <c r="I128" s="238"/>
      <c r="J128" s="238"/>
      <c r="K128" s="41"/>
      <c r="L128" s="41"/>
      <c r="M128" s="45"/>
      <c r="N128" s="239"/>
      <c r="O128" s="240"/>
      <c r="P128" s="92"/>
      <c r="Q128" s="92"/>
      <c r="R128" s="92"/>
      <c r="S128" s="92"/>
      <c r="T128" s="92"/>
      <c r="U128" s="92"/>
      <c r="V128" s="92"/>
      <c r="W128" s="92"/>
      <c r="X128" s="93"/>
      <c r="Y128" s="39"/>
      <c r="Z128" s="39"/>
      <c r="AA128" s="39"/>
      <c r="AB128" s="39"/>
      <c r="AC128" s="39"/>
      <c r="AD128" s="39"/>
      <c r="AE128" s="39"/>
      <c r="AT128" s="18" t="s">
        <v>147</v>
      </c>
      <c r="AU128" s="18" t="s">
        <v>87</v>
      </c>
    </row>
    <row r="129" spans="1:47" s="2" customFormat="1" ht="12">
      <c r="A129" s="39"/>
      <c r="B129" s="40"/>
      <c r="C129" s="41"/>
      <c r="D129" s="241" t="s">
        <v>149</v>
      </c>
      <c r="E129" s="41"/>
      <c r="F129" s="242" t="s">
        <v>1459</v>
      </c>
      <c r="G129" s="41"/>
      <c r="H129" s="41"/>
      <c r="I129" s="238"/>
      <c r="J129" s="238"/>
      <c r="K129" s="41"/>
      <c r="L129" s="41"/>
      <c r="M129" s="45"/>
      <c r="N129" s="239"/>
      <c r="O129" s="240"/>
      <c r="P129" s="92"/>
      <c r="Q129" s="92"/>
      <c r="R129" s="92"/>
      <c r="S129" s="92"/>
      <c r="T129" s="92"/>
      <c r="U129" s="92"/>
      <c r="V129" s="92"/>
      <c r="W129" s="92"/>
      <c r="X129" s="93"/>
      <c r="Y129" s="39"/>
      <c r="Z129" s="39"/>
      <c r="AA129" s="39"/>
      <c r="AB129" s="39"/>
      <c r="AC129" s="39"/>
      <c r="AD129" s="39"/>
      <c r="AE129" s="39"/>
      <c r="AT129" s="18" t="s">
        <v>149</v>
      </c>
      <c r="AU129" s="18" t="s">
        <v>87</v>
      </c>
    </row>
    <row r="130" spans="1:65" s="2" customFormat="1" ht="24.15" customHeight="1">
      <c r="A130" s="39"/>
      <c r="B130" s="40"/>
      <c r="C130" s="222" t="s">
        <v>87</v>
      </c>
      <c r="D130" s="222" t="s">
        <v>140</v>
      </c>
      <c r="E130" s="223" t="s">
        <v>1454</v>
      </c>
      <c r="F130" s="224" t="s">
        <v>1460</v>
      </c>
      <c r="G130" s="225" t="s">
        <v>368</v>
      </c>
      <c r="H130" s="226">
        <v>1</v>
      </c>
      <c r="I130" s="227"/>
      <c r="J130" s="227"/>
      <c r="K130" s="228">
        <f>ROUND(P130*H130,2)</f>
        <v>0</v>
      </c>
      <c r="L130" s="224" t="s">
        <v>144</v>
      </c>
      <c r="M130" s="45"/>
      <c r="N130" s="229" t="s">
        <v>1</v>
      </c>
      <c r="O130" s="230" t="s">
        <v>40</v>
      </c>
      <c r="P130" s="231">
        <f>I130+J130</f>
        <v>0</v>
      </c>
      <c r="Q130" s="231">
        <f>ROUND(I130*H130,2)</f>
        <v>0</v>
      </c>
      <c r="R130" s="231">
        <f>ROUND(J130*H130,2)</f>
        <v>0</v>
      </c>
      <c r="S130" s="92"/>
      <c r="T130" s="232">
        <f>S130*H130</f>
        <v>0</v>
      </c>
      <c r="U130" s="232">
        <v>0</v>
      </c>
      <c r="V130" s="232">
        <f>U130*H130</f>
        <v>0</v>
      </c>
      <c r="W130" s="232">
        <v>0</v>
      </c>
      <c r="X130" s="233">
        <f>W130*H130</f>
        <v>0</v>
      </c>
      <c r="Y130" s="39"/>
      <c r="Z130" s="39"/>
      <c r="AA130" s="39"/>
      <c r="AB130" s="39"/>
      <c r="AC130" s="39"/>
      <c r="AD130" s="39"/>
      <c r="AE130" s="39"/>
      <c r="AR130" s="234" t="s">
        <v>1211</v>
      </c>
      <c r="AT130" s="234" t="s">
        <v>140</v>
      </c>
      <c r="AU130" s="234" t="s">
        <v>87</v>
      </c>
      <c r="AY130" s="18" t="s">
        <v>138</v>
      </c>
      <c r="BE130" s="235">
        <f>IF(O130="základní",K130,0)</f>
        <v>0</v>
      </c>
      <c r="BF130" s="235">
        <f>IF(O130="snížená",K130,0)</f>
        <v>0</v>
      </c>
      <c r="BG130" s="235">
        <f>IF(O130="zákl. přenesená",K130,0)</f>
        <v>0</v>
      </c>
      <c r="BH130" s="235">
        <f>IF(O130="sníž. přenesená",K130,0)</f>
        <v>0</v>
      </c>
      <c r="BI130" s="235">
        <f>IF(O130="nulová",K130,0)</f>
        <v>0</v>
      </c>
      <c r="BJ130" s="18" t="s">
        <v>85</v>
      </c>
      <c r="BK130" s="235">
        <f>ROUND(P130*H130,2)</f>
        <v>0</v>
      </c>
      <c r="BL130" s="18" t="s">
        <v>1211</v>
      </c>
      <c r="BM130" s="234" t="s">
        <v>1461</v>
      </c>
    </row>
    <row r="131" spans="1:47" s="2" customFormat="1" ht="12">
      <c r="A131" s="39"/>
      <c r="B131" s="40"/>
      <c r="C131" s="41"/>
      <c r="D131" s="236" t="s">
        <v>147</v>
      </c>
      <c r="E131" s="41"/>
      <c r="F131" s="237" t="s">
        <v>1460</v>
      </c>
      <c r="G131" s="41"/>
      <c r="H131" s="41"/>
      <c r="I131" s="238"/>
      <c r="J131" s="238"/>
      <c r="K131" s="41"/>
      <c r="L131" s="41"/>
      <c r="M131" s="45"/>
      <c r="N131" s="239"/>
      <c r="O131" s="240"/>
      <c r="P131" s="92"/>
      <c r="Q131" s="92"/>
      <c r="R131" s="92"/>
      <c r="S131" s="92"/>
      <c r="T131" s="92"/>
      <c r="U131" s="92"/>
      <c r="V131" s="92"/>
      <c r="W131" s="92"/>
      <c r="X131" s="93"/>
      <c r="Y131" s="39"/>
      <c r="Z131" s="39"/>
      <c r="AA131" s="39"/>
      <c r="AB131" s="39"/>
      <c r="AC131" s="39"/>
      <c r="AD131" s="39"/>
      <c r="AE131" s="39"/>
      <c r="AT131" s="18" t="s">
        <v>147</v>
      </c>
      <c r="AU131" s="18" t="s">
        <v>87</v>
      </c>
    </row>
    <row r="132" spans="1:47" s="2" customFormat="1" ht="12">
      <c r="A132" s="39"/>
      <c r="B132" s="40"/>
      <c r="C132" s="41"/>
      <c r="D132" s="241" t="s">
        <v>149</v>
      </c>
      <c r="E132" s="41"/>
      <c r="F132" s="242" t="s">
        <v>1462</v>
      </c>
      <c r="G132" s="41"/>
      <c r="H132" s="41"/>
      <c r="I132" s="238"/>
      <c r="J132" s="238"/>
      <c r="K132" s="41"/>
      <c r="L132" s="41"/>
      <c r="M132" s="45"/>
      <c r="N132" s="239"/>
      <c r="O132" s="240"/>
      <c r="P132" s="92"/>
      <c r="Q132" s="92"/>
      <c r="R132" s="92"/>
      <c r="S132" s="92"/>
      <c r="T132" s="92"/>
      <c r="U132" s="92"/>
      <c r="V132" s="92"/>
      <c r="W132" s="92"/>
      <c r="X132" s="93"/>
      <c r="Y132" s="39"/>
      <c r="Z132" s="39"/>
      <c r="AA132" s="39"/>
      <c r="AB132" s="39"/>
      <c r="AC132" s="39"/>
      <c r="AD132" s="39"/>
      <c r="AE132" s="39"/>
      <c r="AT132" s="18" t="s">
        <v>149</v>
      </c>
      <c r="AU132" s="18" t="s">
        <v>87</v>
      </c>
    </row>
    <row r="133" spans="1:65" s="2" customFormat="1" ht="24.15" customHeight="1">
      <c r="A133" s="39"/>
      <c r="B133" s="40"/>
      <c r="C133" s="222" t="s">
        <v>162</v>
      </c>
      <c r="D133" s="222" t="s">
        <v>140</v>
      </c>
      <c r="E133" s="223" t="s">
        <v>1463</v>
      </c>
      <c r="F133" s="224" t="s">
        <v>1464</v>
      </c>
      <c r="G133" s="225" t="s">
        <v>1457</v>
      </c>
      <c r="H133" s="226">
        <v>1</v>
      </c>
      <c r="I133" s="227"/>
      <c r="J133" s="227"/>
      <c r="K133" s="228">
        <f>ROUND(P133*H133,2)</f>
        <v>0</v>
      </c>
      <c r="L133" s="224" t="s">
        <v>144</v>
      </c>
      <c r="M133" s="45"/>
      <c r="N133" s="229" t="s">
        <v>1</v>
      </c>
      <c r="O133" s="230" t="s">
        <v>40</v>
      </c>
      <c r="P133" s="231">
        <f>I133+J133</f>
        <v>0</v>
      </c>
      <c r="Q133" s="231">
        <f>ROUND(I133*H133,2)</f>
        <v>0</v>
      </c>
      <c r="R133" s="231">
        <f>ROUND(J133*H133,2)</f>
        <v>0</v>
      </c>
      <c r="S133" s="92"/>
      <c r="T133" s="232">
        <f>S133*H133</f>
        <v>0</v>
      </c>
      <c r="U133" s="232">
        <v>0</v>
      </c>
      <c r="V133" s="232">
        <f>U133*H133</f>
        <v>0</v>
      </c>
      <c r="W133" s="232">
        <v>0</v>
      </c>
      <c r="X133" s="233">
        <f>W133*H133</f>
        <v>0</v>
      </c>
      <c r="Y133" s="39"/>
      <c r="Z133" s="39"/>
      <c r="AA133" s="39"/>
      <c r="AB133" s="39"/>
      <c r="AC133" s="39"/>
      <c r="AD133" s="39"/>
      <c r="AE133" s="39"/>
      <c r="AR133" s="234" t="s">
        <v>1211</v>
      </c>
      <c r="AT133" s="234" t="s">
        <v>140</v>
      </c>
      <c r="AU133" s="234" t="s">
        <v>87</v>
      </c>
      <c r="AY133" s="18" t="s">
        <v>138</v>
      </c>
      <c r="BE133" s="235">
        <f>IF(O133="základní",K133,0)</f>
        <v>0</v>
      </c>
      <c r="BF133" s="235">
        <f>IF(O133="snížená",K133,0)</f>
        <v>0</v>
      </c>
      <c r="BG133" s="235">
        <f>IF(O133="zákl. přenesená",K133,0)</f>
        <v>0</v>
      </c>
      <c r="BH133" s="235">
        <f>IF(O133="sníž. přenesená",K133,0)</f>
        <v>0</v>
      </c>
      <c r="BI133" s="235">
        <f>IF(O133="nulová",K133,0)</f>
        <v>0</v>
      </c>
      <c r="BJ133" s="18" t="s">
        <v>85</v>
      </c>
      <c r="BK133" s="235">
        <f>ROUND(P133*H133,2)</f>
        <v>0</v>
      </c>
      <c r="BL133" s="18" t="s">
        <v>1211</v>
      </c>
      <c r="BM133" s="234" t="s">
        <v>1465</v>
      </c>
    </row>
    <row r="134" spans="1:47" s="2" customFormat="1" ht="12">
      <c r="A134" s="39"/>
      <c r="B134" s="40"/>
      <c r="C134" s="41"/>
      <c r="D134" s="236" t="s">
        <v>147</v>
      </c>
      <c r="E134" s="41"/>
      <c r="F134" s="237" t="s">
        <v>1464</v>
      </c>
      <c r="G134" s="41"/>
      <c r="H134" s="41"/>
      <c r="I134" s="238"/>
      <c r="J134" s="238"/>
      <c r="K134" s="41"/>
      <c r="L134" s="41"/>
      <c r="M134" s="45"/>
      <c r="N134" s="239"/>
      <c r="O134" s="240"/>
      <c r="P134" s="92"/>
      <c r="Q134" s="92"/>
      <c r="R134" s="92"/>
      <c r="S134" s="92"/>
      <c r="T134" s="92"/>
      <c r="U134" s="92"/>
      <c r="V134" s="92"/>
      <c r="W134" s="92"/>
      <c r="X134" s="93"/>
      <c r="Y134" s="39"/>
      <c r="Z134" s="39"/>
      <c r="AA134" s="39"/>
      <c r="AB134" s="39"/>
      <c r="AC134" s="39"/>
      <c r="AD134" s="39"/>
      <c r="AE134" s="39"/>
      <c r="AT134" s="18" t="s">
        <v>147</v>
      </c>
      <c r="AU134" s="18" t="s">
        <v>87</v>
      </c>
    </row>
    <row r="135" spans="1:47" s="2" customFormat="1" ht="12">
      <c r="A135" s="39"/>
      <c r="B135" s="40"/>
      <c r="C135" s="41"/>
      <c r="D135" s="241" t="s">
        <v>149</v>
      </c>
      <c r="E135" s="41"/>
      <c r="F135" s="242" t="s">
        <v>1466</v>
      </c>
      <c r="G135" s="41"/>
      <c r="H135" s="41"/>
      <c r="I135" s="238"/>
      <c r="J135" s="238"/>
      <c r="K135" s="41"/>
      <c r="L135" s="41"/>
      <c r="M135" s="45"/>
      <c r="N135" s="239"/>
      <c r="O135" s="240"/>
      <c r="P135" s="92"/>
      <c r="Q135" s="92"/>
      <c r="R135" s="92"/>
      <c r="S135" s="92"/>
      <c r="T135" s="92"/>
      <c r="U135" s="92"/>
      <c r="V135" s="92"/>
      <c r="W135" s="92"/>
      <c r="X135" s="93"/>
      <c r="Y135" s="39"/>
      <c r="Z135" s="39"/>
      <c r="AA135" s="39"/>
      <c r="AB135" s="39"/>
      <c r="AC135" s="39"/>
      <c r="AD135" s="39"/>
      <c r="AE135" s="39"/>
      <c r="AT135" s="18" t="s">
        <v>149</v>
      </c>
      <c r="AU135" s="18" t="s">
        <v>87</v>
      </c>
    </row>
    <row r="136" spans="1:65" s="2" customFormat="1" ht="24.15" customHeight="1">
      <c r="A136" s="39"/>
      <c r="B136" s="40"/>
      <c r="C136" s="222" t="s">
        <v>145</v>
      </c>
      <c r="D136" s="222" t="s">
        <v>140</v>
      </c>
      <c r="E136" s="223" t="s">
        <v>1467</v>
      </c>
      <c r="F136" s="224" t="s">
        <v>1468</v>
      </c>
      <c r="G136" s="225" t="s">
        <v>1457</v>
      </c>
      <c r="H136" s="226">
        <v>1</v>
      </c>
      <c r="I136" s="227"/>
      <c r="J136" s="227"/>
      <c r="K136" s="228">
        <f>ROUND(P136*H136,2)</f>
        <v>0</v>
      </c>
      <c r="L136" s="224" t="s">
        <v>144</v>
      </c>
      <c r="M136" s="45"/>
      <c r="N136" s="229" t="s">
        <v>1</v>
      </c>
      <c r="O136" s="230" t="s">
        <v>40</v>
      </c>
      <c r="P136" s="231">
        <f>I136+J136</f>
        <v>0</v>
      </c>
      <c r="Q136" s="231">
        <f>ROUND(I136*H136,2)</f>
        <v>0</v>
      </c>
      <c r="R136" s="231">
        <f>ROUND(J136*H136,2)</f>
        <v>0</v>
      </c>
      <c r="S136" s="92"/>
      <c r="T136" s="232">
        <f>S136*H136</f>
        <v>0</v>
      </c>
      <c r="U136" s="232">
        <v>0</v>
      </c>
      <c r="V136" s="232">
        <f>U136*H136</f>
        <v>0</v>
      </c>
      <c r="W136" s="232">
        <v>0</v>
      </c>
      <c r="X136" s="233">
        <f>W136*H136</f>
        <v>0</v>
      </c>
      <c r="Y136" s="39"/>
      <c r="Z136" s="39"/>
      <c r="AA136" s="39"/>
      <c r="AB136" s="39"/>
      <c r="AC136" s="39"/>
      <c r="AD136" s="39"/>
      <c r="AE136" s="39"/>
      <c r="AR136" s="234" t="s">
        <v>1211</v>
      </c>
      <c r="AT136" s="234" t="s">
        <v>140</v>
      </c>
      <c r="AU136" s="234" t="s">
        <v>87</v>
      </c>
      <c r="AY136" s="18" t="s">
        <v>138</v>
      </c>
      <c r="BE136" s="235">
        <f>IF(O136="základní",K136,0)</f>
        <v>0</v>
      </c>
      <c r="BF136" s="235">
        <f>IF(O136="snížená",K136,0)</f>
        <v>0</v>
      </c>
      <c r="BG136" s="235">
        <f>IF(O136="zákl. přenesená",K136,0)</f>
        <v>0</v>
      </c>
      <c r="BH136" s="235">
        <f>IF(O136="sníž. přenesená",K136,0)</f>
        <v>0</v>
      </c>
      <c r="BI136" s="235">
        <f>IF(O136="nulová",K136,0)</f>
        <v>0</v>
      </c>
      <c r="BJ136" s="18" t="s">
        <v>85</v>
      </c>
      <c r="BK136" s="235">
        <f>ROUND(P136*H136,2)</f>
        <v>0</v>
      </c>
      <c r="BL136" s="18" t="s">
        <v>1211</v>
      </c>
      <c r="BM136" s="234" t="s">
        <v>1469</v>
      </c>
    </row>
    <row r="137" spans="1:47" s="2" customFormat="1" ht="12">
      <c r="A137" s="39"/>
      <c r="B137" s="40"/>
      <c r="C137" s="41"/>
      <c r="D137" s="236" t="s">
        <v>147</v>
      </c>
      <c r="E137" s="41"/>
      <c r="F137" s="237" t="s">
        <v>1468</v>
      </c>
      <c r="G137" s="41"/>
      <c r="H137" s="41"/>
      <c r="I137" s="238"/>
      <c r="J137" s="238"/>
      <c r="K137" s="41"/>
      <c r="L137" s="41"/>
      <c r="M137" s="45"/>
      <c r="N137" s="239"/>
      <c r="O137" s="240"/>
      <c r="P137" s="92"/>
      <c r="Q137" s="92"/>
      <c r="R137" s="92"/>
      <c r="S137" s="92"/>
      <c r="T137" s="92"/>
      <c r="U137" s="92"/>
      <c r="V137" s="92"/>
      <c r="W137" s="92"/>
      <c r="X137" s="93"/>
      <c r="Y137" s="39"/>
      <c r="Z137" s="39"/>
      <c r="AA137" s="39"/>
      <c r="AB137" s="39"/>
      <c r="AC137" s="39"/>
      <c r="AD137" s="39"/>
      <c r="AE137" s="39"/>
      <c r="AT137" s="18" t="s">
        <v>147</v>
      </c>
      <c r="AU137" s="18" t="s">
        <v>87</v>
      </c>
    </row>
    <row r="138" spans="1:47" s="2" customFormat="1" ht="12">
      <c r="A138" s="39"/>
      <c r="B138" s="40"/>
      <c r="C138" s="41"/>
      <c r="D138" s="241" t="s">
        <v>149</v>
      </c>
      <c r="E138" s="41"/>
      <c r="F138" s="242" t="s">
        <v>1470</v>
      </c>
      <c r="G138" s="41"/>
      <c r="H138" s="41"/>
      <c r="I138" s="238"/>
      <c r="J138" s="238"/>
      <c r="K138" s="41"/>
      <c r="L138" s="41"/>
      <c r="M138" s="45"/>
      <c r="N138" s="239"/>
      <c r="O138" s="240"/>
      <c r="P138" s="92"/>
      <c r="Q138" s="92"/>
      <c r="R138" s="92"/>
      <c r="S138" s="92"/>
      <c r="T138" s="92"/>
      <c r="U138" s="92"/>
      <c r="V138" s="92"/>
      <c r="W138" s="92"/>
      <c r="X138" s="93"/>
      <c r="Y138" s="39"/>
      <c r="Z138" s="39"/>
      <c r="AA138" s="39"/>
      <c r="AB138" s="39"/>
      <c r="AC138" s="39"/>
      <c r="AD138" s="39"/>
      <c r="AE138" s="39"/>
      <c r="AT138" s="18" t="s">
        <v>149</v>
      </c>
      <c r="AU138" s="18" t="s">
        <v>87</v>
      </c>
    </row>
    <row r="139" spans="1:63" s="12" customFormat="1" ht="22.8" customHeight="1">
      <c r="A139" s="12"/>
      <c r="B139" s="205"/>
      <c r="C139" s="206"/>
      <c r="D139" s="207" t="s">
        <v>76</v>
      </c>
      <c r="E139" s="220" t="s">
        <v>1471</v>
      </c>
      <c r="F139" s="220" t="s">
        <v>1472</v>
      </c>
      <c r="G139" s="206"/>
      <c r="H139" s="206"/>
      <c r="I139" s="209"/>
      <c r="J139" s="209"/>
      <c r="K139" s="221">
        <f>BK139</f>
        <v>0</v>
      </c>
      <c r="L139" s="206"/>
      <c r="M139" s="211"/>
      <c r="N139" s="212"/>
      <c r="O139" s="213"/>
      <c r="P139" s="213"/>
      <c r="Q139" s="214">
        <f>SUM(Q140:Q145)</f>
        <v>0</v>
      </c>
      <c r="R139" s="214">
        <f>SUM(R140:R145)</f>
        <v>0</v>
      </c>
      <c r="S139" s="213"/>
      <c r="T139" s="215">
        <f>SUM(T140:T145)</f>
        <v>0</v>
      </c>
      <c r="U139" s="213"/>
      <c r="V139" s="215">
        <f>SUM(V140:V145)</f>
        <v>0</v>
      </c>
      <c r="W139" s="213"/>
      <c r="X139" s="216">
        <f>SUM(X140:X145)</f>
        <v>0</v>
      </c>
      <c r="Y139" s="12"/>
      <c r="Z139" s="12"/>
      <c r="AA139" s="12"/>
      <c r="AB139" s="12"/>
      <c r="AC139" s="12"/>
      <c r="AD139" s="12"/>
      <c r="AE139" s="12"/>
      <c r="AR139" s="217" t="s">
        <v>174</v>
      </c>
      <c r="AT139" s="218" t="s">
        <v>76</v>
      </c>
      <c r="AU139" s="218" t="s">
        <v>85</v>
      </c>
      <c r="AY139" s="217" t="s">
        <v>138</v>
      </c>
      <c r="BK139" s="219">
        <f>SUM(BK140:BK145)</f>
        <v>0</v>
      </c>
    </row>
    <row r="140" spans="1:65" s="2" customFormat="1" ht="24.15" customHeight="1">
      <c r="A140" s="39"/>
      <c r="B140" s="40"/>
      <c r="C140" s="222" t="s">
        <v>174</v>
      </c>
      <c r="D140" s="222" t="s">
        <v>140</v>
      </c>
      <c r="E140" s="223" t="s">
        <v>1473</v>
      </c>
      <c r="F140" s="224" t="s">
        <v>1472</v>
      </c>
      <c r="G140" s="225" t="s">
        <v>1457</v>
      </c>
      <c r="H140" s="226">
        <v>1</v>
      </c>
      <c r="I140" s="227"/>
      <c r="J140" s="227"/>
      <c r="K140" s="228">
        <f>ROUND(P140*H140,2)</f>
        <v>0</v>
      </c>
      <c r="L140" s="224" t="s">
        <v>144</v>
      </c>
      <c r="M140" s="45"/>
      <c r="N140" s="229" t="s">
        <v>1</v>
      </c>
      <c r="O140" s="230" t="s">
        <v>40</v>
      </c>
      <c r="P140" s="231">
        <f>I140+J140</f>
        <v>0</v>
      </c>
      <c r="Q140" s="231">
        <f>ROUND(I140*H140,2)</f>
        <v>0</v>
      </c>
      <c r="R140" s="231">
        <f>ROUND(J140*H140,2)</f>
        <v>0</v>
      </c>
      <c r="S140" s="92"/>
      <c r="T140" s="232">
        <f>S140*H140</f>
        <v>0</v>
      </c>
      <c r="U140" s="232">
        <v>0</v>
      </c>
      <c r="V140" s="232">
        <f>U140*H140</f>
        <v>0</v>
      </c>
      <c r="W140" s="232">
        <v>0</v>
      </c>
      <c r="X140" s="233">
        <f>W140*H140</f>
        <v>0</v>
      </c>
      <c r="Y140" s="39"/>
      <c r="Z140" s="39"/>
      <c r="AA140" s="39"/>
      <c r="AB140" s="39"/>
      <c r="AC140" s="39"/>
      <c r="AD140" s="39"/>
      <c r="AE140" s="39"/>
      <c r="AR140" s="234" t="s">
        <v>1211</v>
      </c>
      <c r="AT140" s="234" t="s">
        <v>140</v>
      </c>
      <c r="AU140" s="234" t="s">
        <v>87</v>
      </c>
      <c r="AY140" s="18" t="s">
        <v>138</v>
      </c>
      <c r="BE140" s="235">
        <f>IF(O140="základní",K140,0)</f>
        <v>0</v>
      </c>
      <c r="BF140" s="235">
        <f>IF(O140="snížená",K140,0)</f>
        <v>0</v>
      </c>
      <c r="BG140" s="235">
        <f>IF(O140="zákl. přenesená",K140,0)</f>
        <v>0</v>
      </c>
      <c r="BH140" s="235">
        <f>IF(O140="sníž. přenesená",K140,0)</f>
        <v>0</v>
      </c>
      <c r="BI140" s="235">
        <f>IF(O140="nulová",K140,0)</f>
        <v>0</v>
      </c>
      <c r="BJ140" s="18" t="s">
        <v>85</v>
      </c>
      <c r="BK140" s="235">
        <f>ROUND(P140*H140,2)</f>
        <v>0</v>
      </c>
      <c r="BL140" s="18" t="s">
        <v>1211</v>
      </c>
      <c r="BM140" s="234" t="s">
        <v>1474</v>
      </c>
    </row>
    <row r="141" spans="1:47" s="2" customFormat="1" ht="12">
      <c r="A141" s="39"/>
      <c r="B141" s="40"/>
      <c r="C141" s="41"/>
      <c r="D141" s="236" t="s">
        <v>147</v>
      </c>
      <c r="E141" s="41"/>
      <c r="F141" s="237" t="s">
        <v>1472</v>
      </c>
      <c r="G141" s="41"/>
      <c r="H141" s="41"/>
      <c r="I141" s="238"/>
      <c r="J141" s="238"/>
      <c r="K141" s="41"/>
      <c r="L141" s="41"/>
      <c r="M141" s="45"/>
      <c r="N141" s="239"/>
      <c r="O141" s="240"/>
      <c r="P141" s="92"/>
      <c r="Q141" s="92"/>
      <c r="R141" s="92"/>
      <c r="S141" s="92"/>
      <c r="T141" s="92"/>
      <c r="U141" s="92"/>
      <c r="V141" s="92"/>
      <c r="W141" s="92"/>
      <c r="X141" s="93"/>
      <c r="Y141" s="39"/>
      <c r="Z141" s="39"/>
      <c r="AA141" s="39"/>
      <c r="AB141" s="39"/>
      <c r="AC141" s="39"/>
      <c r="AD141" s="39"/>
      <c r="AE141" s="39"/>
      <c r="AT141" s="18" t="s">
        <v>147</v>
      </c>
      <c r="AU141" s="18" t="s">
        <v>87</v>
      </c>
    </row>
    <row r="142" spans="1:47" s="2" customFormat="1" ht="12">
      <c r="A142" s="39"/>
      <c r="B142" s="40"/>
      <c r="C142" s="41"/>
      <c r="D142" s="241" t="s">
        <v>149</v>
      </c>
      <c r="E142" s="41"/>
      <c r="F142" s="242" t="s">
        <v>1475</v>
      </c>
      <c r="G142" s="41"/>
      <c r="H142" s="41"/>
      <c r="I142" s="238"/>
      <c r="J142" s="238"/>
      <c r="K142" s="41"/>
      <c r="L142" s="41"/>
      <c r="M142" s="45"/>
      <c r="N142" s="239"/>
      <c r="O142" s="240"/>
      <c r="P142" s="92"/>
      <c r="Q142" s="92"/>
      <c r="R142" s="92"/>
      <c r="S142" s="92"/>
      <c r="T142" s="92"/>
      <c r="U142" s="92"/>
      <c r="V142" s="92"/>
      <c r="W142" s="92"/>
      <c r="X142" s="93"/>
      <c r="Y142" s="39"/>
      <c r="Z142" s="39"/>
      <c r="AA142" s="39"/>
      <c r="AB142" s="39"/>
      <c r="AC142" s="39"/>
      <c r="AD142" s="39"/>
      <c r="AE142" s="39"/>
      <c r="AT142" s="18" t="s">
        <v>149</v>
      </c>
      <c r="AU142" s="18" t="s">
        <v>87</v>
      </c>
    </row>
    <row r="143" spans="1:65" s="2" customFormat="1" ht="24.15" customHeight="1">
      <c r="A143" s="39"/>
      <c r="B143" s="40"/>
      <c r="C143" s="222" t="s">
        <v>180</v>
      </c>
      <c r="D143" s="222" t="s">
        <v>140</v>
      </c>
      <c r="E143" s="223" t="s">
        <v>1476</v>
      </c>
      <c r="F143" s="224" t="s">
        <v>1477</v>
      </c>
      <c r="G143" s="225" t="s">
        <v>1457</v>
      </c>
      <c r="H143" s="226">
        <v>1</v>
      </c>
      <c r="I143" s="227"/>
      <c r="J143" s="227"/>
      <c r="K143" s="228">
        <f>ROUND(P143*H143,2)</f>
        <v>0</v>
      </c>
      <c r="L143" s="224" t="s">
        <v>144</v>
      </c>
      <c r="M143" s="45"/>
      <c r="N143" s="229" t="s">
        <v>1</v>
      </c>
      <c r="O143" s="230" t="s">
        <v>40</v>
      </c>
      <c r="P143" s="231">
        <f>I143+J143</f>
        <v>0</v>
      </c>
      <c r="Q143" s="231">
        <f>ROUND(I143*H143,2)</f>
        <v>0</v>
      </c>
      <c r="R143" s="231">
        <f>ROUND(J143*H143,2)</f>
        <v>0</v>
      </c>
      <c r="S143" s="92"/>
      <c r="T143" s="232">
        <f>S143*H143</f>
        <v>0</v>
      </c>
      <c r="U143" s="232">
        <v>0</v>
      </c>
      <c r="V143" s="232">
        <f>U143*H143</f>
        <v>0</v>
      </c>
      <c r="W143" s="232">
        <v>0</v>
      </c>
      <c r="X143" s="233">
        <f>W143*H143</f>
        <v>0</v>
      </c>
      <c r="Y143" s="39"/>
      <c r="Z143" s="39"/>
      <c r="AA143" s="39"/>
      <c r="AB143" s="39"/>
      <c r="AC143" s="39"/>
      <c r="AD143" s="39"/>
      <c r="AE143" s="39"/>
      <c r="AR143" s="234" t="s">
        <v>1211</v>
      </c>
      <c r="AT143" s="234" t="s">
        <v>140</v>
      </c>
      <c r="AU143" s="234" t="s">
        <v>87</v>
      </c>
      <c r="AY143" s="18" t="s">
        <v>138</v>
      </c>
      <c r="BE143" s="235">
        <f>IF(O143="základní",K143,0)</f>
        <v>0</v>
      </c>
      <c r="BF143" s="235">
        <f>IF(O143="snížená",K143,0)</f>
        <v>0</v>
      </c>
      <c r="BG143" s="235">
        <f>IF(O143="zákl. přenesená",K143,0)</f>
        <v>0</v>
      </c>
      <c r="BH143" s="235">
        <f>IF(O143="sníž. přenesená",K143,0)</f>
        <v>0</v>
      </c>
      <c r="BI143" s="235">
        <f>IF(O143="nulová",K143,0)</f>
        <v>0</v>
      </c>
      <c r="BJ143" s="18" t="s">
        <v>85</v>
      </c>
      <c r="BK143" s="235">
        <f>ROUND(P143*H143,2)</f>
        <v>0</v>
      </c>
      <c r="BL143" s="18" t="s">
        <v>1211</v>
      </c>
      <c r="BM143" s="234" t="s">
        <v>1478</v>
      </c>
    </row>
    <row r="144" spans="1:47" s="2" customFormat="1" ht="12">
      <c r="A144" s="39"/>
      <c r="B144" s="40"/>
      <c r="C144" s="41"/>
      <c r="D144" s="236" t="s">
        <v>147</v>
      </c>
      <c r="E144" s="41"/>
      <c r="F144" s="237" t="s">
        <v>1477</v>
      </c>
      <c r="G144" s="41"/>
      <c r="H144" s="41"/>
      <c r="I144" s="238"/>
      <c r="J144" s="238"/>
      <c r="K144" s="41"/>
      <c r="L144" s="41"/>
      <c r="M144" s="45"/>
      <c r="N144" s="239"/>
      <c r="O144" s="240"/>
      <c r="P144" s="92"/>
      <c r="Q144" s="92"/>
      <c r="R144" s="92"/>
      <c r="S144" s="92"/>
      <c r="T144" s="92"/>
      <c r="U144" s="92"/>
      <c r="V144" s="92"/>
      <c r="W144" s="92"/>
      <c r="X144" s="93"/>
      <c r="Y144" s="39"/>
      <c r="Z144" s="39"/>
      <c r="AA144" s="39"/>
      <c r="AB144" s="39"/>
      <c r="AC144" s="39"/>
      <c r="AD144" s="39"/>
      <c r="AE144" s="39"/>
      <c r="AT144" s="18" t="s">
        <v>147</v>
      </c>
      <c r="AU144" s="18" t="s">
        <v>87</v>
      </c>
    </row>
    <row r="145" spans="1:47" s="2" customFormat="1" ht="12">
      <c r="A145" s="39"/>
      <c r="B145" s="40"/>
      <c r="C145" s="41"/>
      <c r="D145" s="241" t="s">
        <v>149</v>
      </c>
      <c r="E145" s="41"/>
      <c r="F145" s="242" t="s">
        <v>1479</v>
      </c>
      <c r="G145" s="41"/>
      <c r="H145" s="41"/>
      <c r="I145" s="238"/>
      <c r="J145" s="238"/>
      <c r="K145" s="41"/>
      <c r="L145" s="41"/>
      <c r="M145" s="45"/>
      <c r="N145" s="239"/>
      <c r="O145" s="240"/>
      <c r="P145" s="92"/>
      <c r="Q145" s="92"/>
      <c r="R145" s="92"/>
      <c r="S145" s="92"/>
      <c r="T145" s="92"/>
      <c r="U145" s="92"/>
      <c r="V145" s="92"/>
      <c r="W145" s="92"/>
      <c r="X145" s="93"/>
      <c r="Y145" s="39"/>
      <c r="Z145" s="39"/>
      <c r="AA145" s="39"/>
      <c r="AB145" s="39"/>
      <c r="AC145" s="39"/>
      <c r="AD145" s="39"/>
      <c r="AE145" s="39"/>
      <c r="AT145" s="18" t="s">
        <v>149</v>
      </c>
      <c r="AU145" s="18" t="s">
        <v>87</v>
      </c>
    </row>
    <row r="146" spans="1:63" s="12" customFormat="1" ht="22.8" customHeight="1">
      <c r="A146" s="12"/>
      <c r="B146" s="205"/>
      <c r="C146" s="206"/>
      <c r="D146" s="207" t="s">
        <v>76</v>
      </c>
      <c r="E146" s="220" t="s">
        <v>1480</v>
      </c>
      <c r="F146" s="220" t="s">
        <v>1481</v>
      </c>
      <c r="G146" s="206"/>
      <c r="H146" s="206"/>
      <c r="I146" s="209"/>
      <c r="J146" s="209"/>
      <c r="K146" s="221">
        <f>BK146</f>
        <v>0</v>
      </c>
      <c r="L146" s="206"/>
      <c r="M146" s="211"/>
      <c r="N146" s="212"/>
      <c r="O146" s="213"/>
      <c r="P146" s="213"/>
      <c r="Q146" s="214">
        <f>SUM(Q147:Q149)</f>
        <v>0</v>
      </c>
      <c r="R146" s="214">
        <f>SUM(R147:R149)</f>
        <v>0</v>
      </c>
      <c r="S146" s="213"/>
      <c r="T146" s="215">
        <f>SUM(T147:T149)</f>
        <v>0</v>
      </c>
      <c r="U146" s="213"/>
      <c r="V146" s="215">
        <f>SUM(V147:V149)</f>
        <v>0</v>
      </c>
      <c r="W146" s="213"/>
      <c r="X146" s="216">
        <f>SUM(X147:X149)</f>
        <v>0</v>
      </c>
      <c r="Y146" s="12"/>
      <c r="Z146" s="12"/>
      <c r="AA146" s="12"/>
      <c r="AB146" s="12"/>
      <c r="AC146" s="12"/>
      <c r="AD146" s="12"/>
      <c r="AE146" s="12"/>
      <c r="AR146" s="217" t="s">
        <v>174</v>
      </c>
      <c r="AT146" s="218" t="s">
        <v>76</v>
      </c>
      <c r="AU146" s="218" t="s">
        <v>85</v>
      </c>
      <c r="AY146" s="217" t="s">
        <v>138</v>
      </c>
      <c r="BK146" s="219">
        <f>SUM(BK147:BK149)</f>
        <v>0</v>
      </c>
    </row>
    <row r="147" spans="1:65" s="2" customFormat="1" ht="24.15" customHeight="1">
      <c r="A147" s="39"/>
      <c r="B147" s="40"/>
      <c r="C147" s="222" t="s">
        <v>186</v>
      </c>
      <c r="D147" s="222" t="s">
        <v>140</v>
      </c>
      <c r="E147" s="223" t="s">
        <v>1482</v>
      </c>
      <c r="F147" s="224" t="s">
        <v>1481</v>
      </c>
      <c r="G147" s="225" t="s">
        <v>1457</v>
      </c>
      <c r="H147" s="226">
        <v>1</v>
      </c>
      <c r="I147" s="227"/>
      <c r="J147" s="227"/>
      <c r="K147" s="228">
        <f>ROUND(P147*H147,2)</f>
        <v>0</v>
      </c>
      <c r="L147" s="224" t="s">
        <v>144</v>
      </c>
      <c r="M147" s="45"/>
      <c r="N147" s="229" t="s">
        <v>1</v>
      </c>
      <c r="O147" s="230" t="s">
        <v>40</v>
      </c>
      <c r="P147" s="231">
        <f>I147+J147</f>
        <v>0</v>
      </c>
      <c r="Q147" s="231">
        <f>ROUND(I147*H147,2)</f>
        <v>0</v>
      </c>
      <c r="R147" s="231">
        <f>ROUND(J147*H147,2)</f>
        <v>0</v>
      </c>
      <c r="S147" s="92"/>
      <c r="T147" s="232">
        <f>S147*H147</f>
        <v>0</v>
      </c>
      <c r="U147" s="232">
        <v>0</v>
      </c>
      <c r="V147" s="232">
        <f>U147*H147</f>
        <v>0</v>
      </c>
      <c r="W147" s="232">
        <v>0</v>
      </c>
      <c r="X147" s="233">
        <f>W147*H147</f>
        <v>0</v>
      </c>
      <c r="Y147" s="39"/>
      <c r="Z147" s="39"/>
      <c r="AA147" s="39"/>
      <c r="AB147" s="39"/>
      <c r="AC147" s="39"/>
      <c r="AD147" s="39"/>
      <c r="AE147" s="39"/>
      <c r="AR147" s="234" t="s">
        <v>1211</v>
      </c>
      <c r="AT147" s="234" t="s">
        <v>140</v>
      </c>
      <c r="AU147" s="234" t="s">
        <v>87</v>
      </c>
      <c r="AY147" s="18" t="s">
        <v>138</v>
      </c>
      <c r="BE147" s="235">
        <f>IF(O147="základní",K147,0)</f>
        <v>0</v>
      </c>
      <c r="BF147" s="235">
        <f>IF(O147="snížená",K147,0)</f>
        <v>0</v>
      </c>
      <c r="BG147" s="235">
        <f>IF(O147="zákl. přenesená",K147,0)</f>
        <v>0</v>
      </c>
      <c r="BH147" s="235">
        <f>IF(O147="sníž. přenesená",K147,0)</f>
        <v>0</v>
      </c>
      <c r="BI147" s="235">
        <f>IF(O147="nulová",K147,0)</f>
        <v>0</v>
      </c>
      <c r="BJ147" s="18" t="s">
        <v>85</v>
      </c>
      <c r="BK147" s="235">
        <f>ROUND(P147*H147,2)</f>
        <v>0</v>
      </c>
      <c r="BL147" s="18" t="s">
        <v>1211</v>
      </c>
      <c r="BM147" s="234" t="s">
        <v>1483</v>
      </c>
    </row>
    <row r="148" spans="1:47" s="2" customFormat="1" ht="12">
      <c r="A148" s="39"/>
      <c r="B148" s="40"/>
      <c r="C148" s="41"/>
      <c r="D148" s="236" t="s">
        <v>147</v>
      </c>
      <c r="E148" s="41"/>
      <c r="F148" s="237" t="s">
        <v>1481</v>
      </c>
      <c r="G148" s="41"/>
      <c r="H148" s="41"/>
      <c r="I148" s="238"/>
      <c r="J148" s="238"/>
      <c r="K148" s="41"/>
      <c r="L148" s="41"/>
      <c r="M148" s="45"/>
      <c r="N148" s="239"/>
      <c r="O148" s="240"/>
      <c r="P148" s="92"/>
      <c r="Q148" s="92"/>
      <c r="R148" s="92"/>
      <c r="S148" s="92"/>
      <c r="T148" s="92"/>
      <c r="U148" s="92"/>
      <c r="V148" s="92"/>
      <c r="W148" s="92"/>
      <c r="X148" s="93"/>
      <c r="Y148" s="39"/>
      <c r="Z148" s="39"/>
      <c r="AA148" s="39"/>
      <c r="AB148" s="39"/>
      <c r="AC148" s="39"/>
      <c r="AD148" s="39"/>
      <c r="AE148" s="39"/>
      <c r="AT148" s="18" t="s">
        <v>147</v>
      </c>
      <c r="AU148" s="18" t="s">
        <v>87</v>
      </c>
    </row>
    <row r="149" spans="1:47" s="2" customFormat="1" ht="12">
      <c r="A149" s="39"/>
      <c r="B149" s="40"/>
      <c r="C149" s="41"/>
      <c r="D149" s="241" t="s">
        <v>149</v>
      </c>
      <c r="E149" s="41"/>
      <c r="F149" s="242" t="s">
        <v>1484</v>
      </c>
      <c r="G149" s="41"/>
      <c r="H149" s="41"/>
      <c r="I149" s="238"/>
      <c r="J149" s="238"/>
      <c r="K149" s="41"/>
      <c r="L149" s="41"/>
      <c r="M149" s="45"/>
      <c r="N149" s="265"/>
      <c r="O149" s="266"/>
      <c r="P149" s="267"/>
      <c r="Q149" s="267"/>
      <c r="R149" s="267"/>
      <c r="S149" s="267"/>
      <c r="T149" s="267"/>
      <c r="U149" s="267"/>
      <c r="V149" s="267"/>
      <c r="W149" s="267"/>
      <c r="X149" s="268"/>
      <c r="Y149" s="39"/>
      <c r="Z149" s="39"/>
      <c r="AA149" s="39"/>
      <c r="AB149" s="39"/>
      <c r="AC149" s="39"/>
      <c r="AD149" s="39"/>
      <c r="AE149" s="39"/>
      <c r="AT149" s="18" t="s">
        <v>149</v>
      </c>
      <c r="AU149" s="18" t="s">
        <v>87</v>
      </c>
    </row>
    <row r="150" spans="1:31" s="2" customFormat="1" ht="6.95" customHeight="1">
      <c r="A150" s="39"/>
      <c r="B150" s="67"/>
      <c r="C150" s="68"/>
      <c r="D150" s="68"/>
      <c r="E150" s="68"/>
      <c r="F150" s="68"/>
      <c r="G150" s="68"/>
      <c r="H150" s="68"/>
      <c r="I150" s="68"/>
      <c r="J150" s="68"/>
      <c r="K150" s="68"/>
      <c r="L150" s="68"/>
      <c r="M150" s="45"/>
      <c r="N150" s="39"/>
      <c r="P150" s="39"/>
      <c r="Q150" s="39"/>
      <c r="R150" s="39"/>
      <c r="S150" s="39"/>
      <c r="T150" s="39"/>
      <c r="U150" s="39"/>
      <c r="V150" s="39"/>
      <c r="W150" s="39"/>
      <c r="X150" s="39"/>
      <c r="Y150" s="39"/>
      <c r="Z150" s="39"/>
      <c r="AA150" s="39"/>
      <c r="AB150" s="39"/>
      <c r="AC150" s="39"/>
      <c r="AD150" s="39"/>
      <c r="AE150" s="39"/>
    </row>
  </sheetData>
  <sheetProtection password="CC35" sheet="1" objects="1" scenarios="1" formatColumns="0" formatRows="0" autoFilter="0"/>
  <autoFilter ref="C121:L149"/>
  <mergeCells count="9">
    <mergeCell ref="E7:H7"/>
    <mergeCell ref="E9:H9"/>
    <mergeCell ref="E18:H18"/>
    <mergeCell ref="E27:H27"/>
    <mergeCell ref="E85:H85"/>
    <mergeCell ref="E87:H87"/>
    <mergeCell ref="E112:H112"/>
    <mergeCell ref="E114:H114"/>
    <mergeCell ref="M2:Z2"/>
  </mergeCells>
  <hyperlinks>
    <hyperlink ref="F129" r:id="rId1" display="https://podminky.urs.cz/item/CS_URS_2022_01/011002000"/>
    <hyperlink ref="F132" r:id="rId2" display="https://podminky.urs.cz/item/CS_URS_2022_01/011114000"/>
    <hyperlink ref="F135" r:id="rId3" display="https://podminky.urs.cz/item/CS_URS_2022_01/012002000"/>
    <hyperlink ref="F138" r:id="rId4" display="https://podminky.urs.cz/item/CS_URS_2022_01/013254000"/>
    <hyperlink ref="F142" r:id="rId5" display="https://podminky.urs.cz/item/CS_URS_2022_01/030001000"/>
    <hyperlink ref="F145" r:id="rId6" display="https://podminky.urs.cz/item/CS_URS_2022_01/034503000"/>
    <hyperlink ref="F149" r:id="rId7" display="https://podminky.urs.cz/item/CS_URS_2022_01/05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Z4-LACYK\Václav Lacyk</dc:creator>
  <cp:keywords/>
  <dc:description/>
  <cp:lastModifiedBy>Z4-LACYK\Václav Lacyk</cp:lastModifiedBy>
  <dcterms:created xsi:type="dcterms:W3CDTF">2022-01-12T12:09:47Z</dcterms:created>
  <dcterms:modified xsi:type="dcterms:W3CDTF">2022-01-12T12:09:54Z</dcterms:modified>
  <cp:category/>
  <cp:version/>
  <cp:contentType/>
  <cp:contentStatus/>
</cp:coreProperties>
</file>