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510" yWindow="540" windowWidth="22695" windowHeight="9150" activeTab="0"/>
  </bookViews>
  <sheets>
    <sheet name="Rekapitulace stavby" sheetId="1" r:id="rId1"/>
    <sheet name="Tachov - ulice Petra Jile..." sheetId="2" r:id="rId2"/>
    <sheet name="VON - Vedlejší a ostatní ..." sheetId="3" r:id="rId3"/>
  </sheets>
  <definedNames>
    <definedName name="_xlnm._FilterDatabase" localSheetId="1" hidden="1">'Tachov - ulice Petra Jile...'!$C$122:$L$488</definedName>
    <definedName name="_xlnm._FilterDatabase" localSheetId="2" hidden="1">'VON - Vedlejší a ostatní ...'!$C$119:$L$134</definedName>
    <definedName name="_xlnm.Print_Area" localSheetId="0">'Rekapitulace stavby'!$D$4:$AO$76,'Rekapitulace stavby'!$C$82:$AQ$97</definedName>
    <definedName name="_xlnm.Print_Area" localSheetId="1">'Tachov - ulice Petra Jile...'!$C$4:$K$76,'Tachov - ulice Petra Jile...'!$C$82:$K$106,'Tachov - ulice Petra Jile...'!$C$112:$L$488</definedName>
    <definedName name="_xlnm.Print_Area" localSheetId="2">'VON - Vedlejší a ostatní ...'!$C$4:$K$76,'VON - Vedlejší a ostatní ...'!$C$82:$K$101,'VON - Vedlejší a ostatní ...'!$C$107:$L$134</definedName>
    <definedName name="_xlnm.Print_Titles" localSheetId="0">'Rekapitulace stavby'!$92:$92</definedName>
    <definedName name="_xlnm.Print_Titles" localSheetId="1">'Tachov - ulice Petra Jile...'!$122:$122</definedName>
    <definedName name="_xlnm.Print_Titles" localSheetId="2">'VON - Vedlejší a ostatní ...'!$119:$119</definedName>
  </definedNames>
  <calcPr calcId="145621"/>
</workbook>
</file>

<file path=xl/sharedStrings.xml><?xml version="1.0" encoding="utf-8"?>
<sst xmlns="http://schemas.openxmlformats.org/spreadsheetml/2006/main" count="3240" uniqueCount="780">
  <si>
    <t>Export Komplet</t>
  </si>
  <si>
    <t/>
  </si>
  <si>
    <t>2.0</t>
  </si>
  <si>
    <t>ZAMOK</t>
  </si>
  <si>
    <t>False</t>
  </si>
  <si>
    <t>True</t>
  </si>
  <si>
    <t>{46c3d178-2204-4614-92b6-a68420ba70e4}</t>
  </si>
  <si>
    <t>0,01</t>
  </si>
  <si>
    <t>21</t>
  </si>
  <si>
    <t>15</t>
  </si>
  <si>
    <t>REKAPITULACE STAVBY</t>
  </si>
  <si>
    <t>v ---  níže se nacházejí doplnkové a pomocné údaje k sestavám  --- v</t>
  </si>
  <si>
    <t>Návod na vyplnění</t>
  </si>
  <si>
    <t>0,001</t>
  </si>
  <si>
    <t>Kód:</t>
  </si>
  <si>
    <t>Tachov</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</si>
  <si>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</si>
  <si>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</si>
  <si>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ulice Petra Jilemnického, oprava chodníku a vjezdu (v úseku parc. č. 1377/1 - parc.č.1388, k.ú. Tachov) - úprava 04/2023</t>
  </si>
  <si>
    <t>KSO:</t>
  </si>
  <si>
    <t>CC-CZ:</t>
  </si>
  <si>
    <t>Místo:</t>
  </si>
  <si>
    <t>Datum:</t>
  </si>
  <si>
    <t>28. 4. 2023</t>
  </si>
  <si>
    <t>Zadavatel:</t>
  </si>
  <si>
    <t>IČ:</t>
  </si>
  <si>
    <t>Město Tachov</t>
  </si>
  <si>
    <t>DIČ:</t>
  </si>
  <si>
    <t>Uchazeč:</t>
  </si>
  <si>
    <t>Vyplň údaj</t>
  </si>
  <si>
    <t>Projektant:</t>
  </si>
  <si>
    <t>Ing. Václav Lacyk</t>
  </si>
  <si>
    <t>Zpracovatel:</t>
  </si>
  <si>
    <t>D PROJEKT PLZEŇ Nedvěd s.r.o.</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</si>
  <si>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</si>
  <si>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</si>
  <si>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</si>
  <si>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</si>
  <si>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</si>
  <si>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</si>
  <si>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</si>
  <si>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</si>
  <si>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</si>
  <si>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</si>
  <si>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</si>
  <si>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</si>
  <si>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</si>
  <si>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</si>
  <si>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</si>
  <si>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</si>
  <si>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</si>
  <si>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</si>
  <si>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</si>
  <si>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</si>
  <si>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</si>
  <si>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</si>
  <si>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</si>
  <si>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</si>
  <si>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</si>
  <si>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</si>
  <si>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</si>
  <si>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Materiál [CZK]</t>
  </si>
  <si>
    <t>z toho Montáž [CZK]</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</si>
  <si>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</si>
  <si>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</si>
  <si>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</si>
  <si>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</si>
  <si>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</si>
  <si>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</si>
  <si>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</si>
  <si>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</si>
  <si>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</si>
  <si>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</si>
  <si>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</si>
  <si>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</si>
  <si>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</si>
  <si>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</si>
  <si>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</si>
  <si>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IMPORT</t>
  </si>
  <si>
    <t>{00000000-0000-0000-0000-000000000000}</t>
  </si>
  <si>
    <t>/</t>
  </si>
  <si>
    <t>STA</t>
  </si>
  <si>
    <t>1</t>
  </si>
  <si>
    <t>###NOINSERT###</t>
  </si>
  <si>
    <t>VON</t>
  </si>
  <si>
    <t>Vedlejší a ostatní náklady</t>
  </si>
  <si>
    <t>{3b547c6a-9b5f-44a9-a42e-a2917a5d3628}</t>
  </si>
  <si>
    <t>2</t>
  </si>
  <si>
    <t>KRYCÍ LIST SOUPISU PRACÍ</t>
  </si>
  <si>
    <t>Materiál</t>
  </si>
  <si>
    <t>Montáž</t>
  </si>
  <si>
    <t>REKAPITULACE ČLENĚNÍ SOUPISU PRACÍ</t>
  </si>
  <si>
    <t>Kód dílu - Popis</t>
  </si>
  <si>
    <t>Materiál [CZK]</t>
  </si>
  <si>
    <t>Montáž [CZK]</t>
  </si>
  <si>
    <t>Cena celkem [CZK]</t>
  </si>
  <si>
    <t>Náklady ze soupisu prací</t>
  </si>
  <si>
    <t>-1</t>
  </si>
  <si>
    <t>HSV - Práce a dodávky HSV</t>
  </si>
  <si>
    <t xml:space="preserve">    1 - Zemní práce</t>
  </si>
  <si>
    <t xml:space="preserve">    3 - Svislé a kompletní konstrukce</t>
  </si>
  <si>
    <t xml:space="preserve">    5 - Komunikace pozemní</t>
  </si>
  <si>
    <t xml:space="preserve">    8 - Trubní vedení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</si>
  <si>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</si>
  <si>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</si>
  <si>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</si>
  <si>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</si>
  <si>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</si>
  <si>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767 - Konstrukce zámečnické</t>
  </si>
  <si>
    <t>SOUPIS PRACÍ</t>
  </si>
  <si>
    <t>PČ</t>
  </si>
  <si>
    <t>MJ</t>
  </si>
  <si>
    <t>Množství</t>
  </si>
  <si>
    <t>J. materiál [CZK]</t>
  </si>
  <si>
    <t>J. montáž [CZK]</t>
  </si>
  <si>
    <t>Cenová soustava</t>
  </si>
  <si>
    <t>J.cena [CZK]</t>
  </si>
  <si>
    <t>Materiál celkem [CZK]</t>
  </si>
  <si>
    <t>Montáž celkem [CZK]</t>
  </si>
  <si>
    <t>J. Nh [h]</t>
  </si>
  <si>
    <t>Nh celkem [h]</t>
  </si>
  <si>
    <t>J. hmotnost [t]</t>
  </si>
  <si>
    <t>Hmotnost celkem [t]</t>
  </si>
  <si>
    <t>J. suť [t]</t>
  </si>
  <si>
    <t>Suť Celkem [t]</t>
  </si>
  <si>
    <t>Náklady soupisu celkem</t>
  </si>
  <si>
    <t>HSV</t>
  </si>
  <si>
    <t>Práce a dodávky HSV</t>
  </si>
  <si>
    <t>ROZPOCET</t>
  </si>
  <si>
    <t>Zemní práce</t>
  </si>
  <si>
    <t>M</t>
  </si>
  <si>
    <t>10364101</t>
  </si>
  <si>
    <t>zemina pro terénní úpravy -  ornice</t>
  </si>
  <si>
    <t>t</t>
  </si>
  <si>
    <t>CS ÚRS 2020 01</t>
  </si>
  <si>
    <t>8</t>
  </si>
  <si>
    <t>4</t>
  </si>
  <si>
    <t>-1948023992</t>
  </si>
  <si>
    <t>PP</t>
  </si>
  <si>
    <t>P</t>
  </si>
  <si>
    <t>Poznámka k položce:
nákup ornice pro plochy terénních úprav</t>
  </si>
  <si>
    <t>VV</t>
  </si>
  <si>
    <t>(45,2)*0,1*1,6</t>
  </si>
  <si>
    <t>K</t>
  </si>
  <si>
    <t>113107142</t>
  </si>
  <si>
    <t>Odstranění podkladu živičného tl přes 50 do 100 mm ručně</t>
  </si>
  <si>
    <t>m2</t>
  </si>
  <si>
    <t>CS ÚRS 2022 01</t>
  </si>
  <si>
    <t>1429543143</t>
  </si>
  <si>
    <t>Odstranění podkladů nebo krytů ručně s přemístěním hmot na skládku na vzdálenost do 3 m nebo s naložením na dopravní prostředek živičných, o tl. vrstvy přes 50 do 100 mm</t>
  </si>
  <si>
    <t>Online PSC</t>
  </si>
  <si>
    <t>https://podminky.urs.cz/item/CS_URS_2022_01/113107142</t>
  </si>
  <si>
    <t>Poznámka k položce:
vstupy technické infrastruktury</t>
  </si>
  <si>
    <t>3</t>
  </si>
  <si>
    <t>113107161</t>
  </si>
  <si>
    <t>Odstranění podkladu z kameniva drceného tl do 100 mm strojně pl přes 50 do 200 m2</t>
  </si>
  <si>
    <t>-1419033955</t>
  </si>
  <si>
    <t>Odstranění podkladů nebo krytů strojně plochy jednotlivě přes 50 m2 do 200 m2 s přemístěním hmot na skládku na vzdálenost do 20 m nebo s naložením na dopravní prostředek z kameniva hrubého drceného, o tl. vrstvy do 100 mm</t>
  </si>
  <si>
    <t>https://podminky.urs.cz/item/CS_URS_2022_01/113107161</t>
  </si>
  <si>
    <t>Poznámka k položce:
chodník</t>
  </si>
  <si>
    <t>113107181</t>
  </si>
  <si>
    <t>Odstranění podkladu živičného tl do 50 mm strojně pl přes 50 do 200 m2</t>
  </si>
  <si>
    <t>-1983939509</t>
  </si>
  <si>
    <t>Odstranění podkladů nebo krytů strojně plochy jednotlivě přes 50 m2 do 200 m2 s přemístěním hmot na skládku na vzdálenost do 20 m nebo s naložením na dopravní prostředek živičných, o tl. vrstvy do 50 mm</t>
  </si>
  <si>
    <t>https://podminky.urs.cz/item/CS_URS_2022_01/113107181</t>
  </si>
  <si>
    <t>5</t>
  </si>
  <si>
    <t>113107323</t>
  </si>
  <si>
    <t>Odstranění podkladu z kameniva drceného tl přes 200 do 300 mm strojně pl do 50 m2</t>
  </si>
  <si>
    <t>-1229891748</t>
  </si>
  <si>
    <t>Odstranění podkladů nebo krytů strojně plochy jednotlivě do 50 m2 s přemístěním hmot na skládku na vzdálenost do 3 m nebo s naložením na dopravní prostředek z kameniva hrubého drceného, o tl. vrstvy přes 200 do 300 mm</t>
  </si>
  <si>
    <t>https://podminky.urs.cz/item/CS_URS_2022_01/113107323</t>
  </si>
  <si>
    <t>Poznámka k položce:
vjezd MŠ a ZŠ</t>
  </si>
  <si>
    <t>6</t>
  </si>
  <si>
    <t>113154253</t>
  </si>
  <si>
    <t>Frézování živičného krytu tl 50 mm pruh š přes 0,5 do 1 m pl přes 500 do 1000 m2 s překážkami v trase</t>
  </si>
  <si>
    <t>-1094452226</t>
  </si>
  <si>
    <t>Frézování živičného podkladu nebo krytu  s naložením na dopravní prostředek plochy přes 500 do 1 000 m2 s překážkami v trase pruhu šířky do 1 m, tloušťky vrstvy 50 mm</t>
  </si>
  <si>
    <t>https://podminky.urs.cz/item/CS_URS_2022_01/113154253</t>
  </si>
  <si>
    <t>7</t>
  </si>
  <si>
    <t>113202111</t>
  </si>
  <si>
    <t>Vytrhání obrub krajníků obrubníků stojatých</t>
  </si>
  <si>
    <t>m</t>
  </si>
  <si>
    <t>-309098082</t>
  </si>
  <si>
    <t>Vytrhání obrub  s vybouráním lože, s přemístěním hmot na skládku na vzdálenost do 3 m nebo s naložením na dopravní prostředek z krajníků nebo obrubníků stojatých</t>
  </si>
  <si>
    <t>https://podminky.urs.cz/item/CS_URS_2022_01/113202111</t>
  </si>
  <si>
    <t>113204111</t>
  </si>
  <si>
    <t>Vytrhání obrub záhonových</t>
  </si>
  <si>
    <t>-883978136</t>
  </si>
  <si>
    <t>Vytrhání obrub  s vybouráním lože, s přemístěním hmot na skládku na vzdálenost do 3 m nebo s naložením na dopravní prostředek záhonových</t>
  </si>
  <si>
    <t>https://podminky.urs.cz/item/CS_URS_2022_01/113204111</t>
  </si>
  <si>
    <t>9</t>
  </si>
  <si>
    <t>122251103</t>
  </si>
  <si>
    <t>Odkopávky a prokopávky nezapažené v hornině třídy těžitelnosti I skupiny 3 objem do 100 m3 strojně</t>
  </si>
  <si>
    <t>m3</t>
  </si>
  <si>
    <t>-331591612</t>
  </si>
  <si>
    <t>Odkopávky a prokopávky nezapažené strojně v hornině třídy těžitelnosti I skupiny 3 přes 50 do 100 m3</t>
  </si>
  <si>
    <t>https://podminky.urs.cz/item/CS_URS_2022_01/122251103</t>
  </si>
  <si>
    <t>10</t>
  </si>
  <si>
    <t>122702119</t>
  </si>
  <si>
    <t>Příplatek za lepivost k odkopávkám a prokopávkám výsypek rozpojitelných bez předchozího rozrušení</t>
  </si>
  <si>
    <t>-12499445</t>
  </si>
  <si>
    <t>Odkopávky a prokopávky výsypek   Příplatek k cenám za lepivost zemin</t>
  </si>
  <si>
    <t>https://podminky.urs.cz/item/CS_URS_2022_01/122702119</t>
  </si>
  <si>
    <t>PSC</t>
  </si>
  <si>
    <t xml:space="preserve">Poznámka k souboru cen:
1. V ceně jsou započteny i náklady spojené s přehozením výkopku do 3 m nebo s naložením na dopravní prostředek v zeminách rozpojitelných bez předchozího rozrušení. 2. Ceny lze použít i pro hrubé terénní úpravy výsypek vnitřních i vnějších a svahů zbytkových lomů. </t>
  </si>
  <si>
    <t>Poznámka k položce:
viz. pol. 122251103</t>
  </si>
  <si>
    <t>11</t>
  </si>
  <si>
    <t>1457391102</t>
  </si>
  <si>
    <t>Poznámka k položce:
viz. pol. 132254102</t>
  </si>
  <si>
    <t>12</t>
  </si>
  <si>
    <t>-794646629</t>
  </si>
  <si>
    <t>Poznámka k položce:
viz. pol. 132251201</t>
  </si>
  <si>
    <t>13</t>
  </si>
  <si>
    <t>129001101</t>
  </si>
  <si>
    <t>Příplatek za ztížení odkopávky nebo prokopávky v blízkosti inženýrských sítí</t>
  </si>
  <si>
    <t>CS ÚRS 2021 01</t>
  </si>
  <si>
    <t>1596643130</t>
  </si>
  <si>
    <t>Příplatek k cenám vykopávek za ztížení vykopávky v blízkosti podzemního vedení nebo výbušnin v horninách jakékoliv třídy</t>
  </si>
  <si>
    <t>https://podminky.urs.cz/item/CS_URS_2021_01/129001101</t>
  </si>
  <si>
    <t>Poznámka k položce:
30% z hloubení rýh a jam</t>
  </si>
  <si>
    <t>(19,8+40,94)*0,3</t>
  </si>
  <si>
    <t>14</t>
  </si>
  <si>
    <t>131251201</t>
  </si>
  <si>
    <t>Hloubení jam zapažených v hornině třídy těžitelnosti I skupiny 3 objem do 20 m3 strojně</t>
  </si>
  <si>
    <t>1293717178</t>
  </si>
  <si>
    <t>Hloubení zapažených jam a zářezů strojně s urovnáním dna do předepsaného profilu a spádu v hornině třídy těžitelnosti I skupiny 3 do 20 m3</t>
  </si>
  <si>
    <t>https://podminky.urs.cz/item/CS_URS_2022_01/131251201</t>
  </si>
  <si>
    <t>Poznámka k položce:
vpusti</t>
  </si>
  <si>
    <t>132254102</t>
  </si>
  <si>
    <t>Hloubení rýh zapažených š do 800 mm v hornině třídy těžitelnosti I skupiny 3 objem do 50 m3 strojně</t>
  </si>
  <si>
    <t>-326155265</t>
  </si>
  <si>
    <t>Hloubení zapažených rýh šířky do 800 mm strojně s urovnáním dna do předepsaného profilu a spádu v hornině třídy těžitelnosti I skupiny 3 přes 20 do 50 m3</t>
  </si>
  <si>
    <t>https://podminky.urs.cz/item/CS_URS_2022_01/132254102</t>
  </si>
  <si>
    <t>Poznámka k položce:
přípojky vpustí</t>
  </si>
  <si>
    <t>16</t>
  </si>
  <si>
    <t>162751117</t>
  </si>
  <si>
    <t>Vodorovné přemístění do 10000 m výkopku/sypaniny z horniny třídy těžitelnosti I, skupiny 1 až 3</t>
  </si>
  <si>
    <t>591329271</t>
  </si>
  <si>
    <t>Vodorovné přemístění výkopku nebo sypaniny po suchu na obvyklém dopravním prostředku, bez naložení výkopku, avšak se složením bez rozhrnutí z horniny třídy těžitelnosti I skupiny 1 až 3 na vzdálenost přes 9 000 do 10 000 m</t>
  </si>
  <si>
    <t>Poznámka k položce:
odvoz přebytečného výkopku ze zemních prací
viz. pol. 122212201 + 132254102 + 131251201 - 171151103</t>
  </si>
  <si>
    <t>85,13+40,94+19,8-12,85</t>
  </si>
  <si>
    <t>17</t>
  </si>
  <si>
    <t>-2054980909</t>
  </si>
  <si>
    <t>Poznámka k položce:
dovoz ornice</t>
  </si>
  <si>
    <t>18</t>
  </si>
  <si>
    <t>162751119</t>
  </si>
  <si>
    <t>Příplatek k vodorovnému přemístění výkopku/sypaniny z horniny třídy těžitelnosti I, skupiny 1 až 3 ZKD 1000 m přes 10000 m</t>
  </si>
  <si>
    <t>-1540496718</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</si>
  <si>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</si>
  <si>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Poznámka k položce:
odvoz přebytečného výkopku ze zemních prací vi. pol. 162751117, dalších 15km</t>
  </si>
  <si>
    <t>133,02*15</t>
  </si>
  <si>
    <t>19</t>
  </si>
  <si>
    <t>-307476187</t>
  </si>
  <si>
    <t>Poznámka k položce:
dovoz ornice, dalších 15km</t>
  </si>
  <si>
    <t>4,52*15</t>
  </si>
  <si>
    <t>20</t>
  </si>
  <si>
    <t>167103101</t>
  </si>
  <si>
    <t>Nakládání výkopku ze zemin schopných zúrodnění</t>
  </si>
  <si>
    <t>1122807337</t>
  </si>
  <si>
    <t>Nakládání neulehlého výkopku z hromad  zeminy schopné zúrodnění</t>
  </si>
  <si>
    <t xml:space="preserve">Poznámka k položce:
naložení ornice </t>
  </si>
  <si>
    <t>45,2*0,1</t>
  </si>
  <si>
    <t>171151103</t>
  </si>
  <si>
    <t>Uložení sypaniny z hornin soudržných do násypů zhutněných strojně</t>
  </si>
  <si>
    <t>-858132668</t>
  </si>
  <si>
    <t>Uložení sypanin do násypů strojně s rozprostřením sypaniny ve vrstvách a s hrubým urovnáním zhutněných z hornin soudržných jakékoliv třídy těžitelnosti</t>
  </si>
  <si>
    <t>https://podminky.urs.cz/item/CS_URS_2021_01/171151103</t>
  </si>
  <si>
    <t xml:space="preserve">Poznámka k souboru cen:
1. Ceny lze použít i pro uložení sypaniny s předepsaným zhutněním na trvalé skládky, do koryt vodotečí a do prohlubní terénu. 2. Cenu 25-1101 lze použít i pro: a) rozprostření zbylého výkopu na místě po zásypu jam a rýh pro podzemní vedení a zářezů pro podzemní vedení; toto množství se určí v m3 uloženého výkopku, měřeného v rostlém stavu, b) uložení výkopku do násypů pod vodou. 3. Ceny nelze použít: a) pro uložení sypaniny do hrází; uložení netříděné sypaniny do hrází se oceňuje cenami souboru cen 171 uložení netříděných sypanin do hrází, b) pro uložení sypaniny do ochranných valů nebo těch jejich částí, jejichž šířka je menší než 3 m. Toto uložení se oceňuje cenami souboru cen 175 Obsyp objektů. 4. V cenách není započteno hutnění boků násypů. Toto hutnění se oceňuje cenami souboru cen 171 15-11 Hutnění boků násypů z hornin soudržných a sypkých. </t>
  </si>
  <si>
    <t>22</t>
  </si>
  <si>
    <t>171201221</t>
  </si>
  <si>
    <t>Poplatek za uložení na skládce (skládkovné) zeminy a kamení kód odpadu 17 05 04</t>
  </si>
  <si>
    <t>-363046925</t>
  </si>
  <si>
    <t>Poplatek za uložení stavebního odpadu na skládce (skládkovné) zeminy a kamení zatříděného do Katalogu odpadů pod kódem 17 05 04</t>
  </si>
  <si>
    <t>https://podminky.urs.cz/item/CS_URS_2022_01/171201221</t>
  </si>
  <si>
    <t>Poznámka k položce:
viz. pol. 171251201</t>
  </si>
  <si>
    <t>133,02*1,9</t>
  </si>
  <si>
    <t>23</t>
  </si>
  <si>
    <t>171251201</t>
  </si>
  <si>
    <t>Uložení sypaniny na skládky nebo meziskládky</t>
  </si>
  <si>
    <t>-1307812563</t>
  </si>
  <si>
    <t>Uložení sypaniny na skládky nebo meziskládky bez hutnění s upravením uložené sypaniny do předepsaného tvaru</t>
  </si>
  <si>
    <t>https://podminky.urs.cz/item/CS_URS_2022_01/171251201</t>
  </si>
  <si>
    <t>Poznámka k položce:
viz. pol. 162751117</t>
  </si>
  <si>
    <t>24</t>
  </si>
  <si>
    <t>181311103</t>
  </si>
  <si>
    <t>Rozprostření ornice tl vrstvy do 200 mm v rovině nebo ve svahu do 1:5 ručně</t>
  </si>
  <si>
    <t>1053003580</t>
  </si>
  <si>
    <t>Rozprostření a urovnání ornice v rovině nebo ve svahu sklonu do 1:5 ručně při souvislé ploše, tl. vrstvy do 200 mm</t>
  </si>
  <si>
    <t>25</t>
  </si>
  <si>
    <t>181411131</t>
  </si>
  <si>
    <t>Založení parkového trávníku výsevem plochy do 1000 m2 v rovině a ve svahu do 1:5</t>
  </si>
  <si>
    <t>637545816</t>
  </si>
  <si>
    <t>Založení trávníku na půdě předem připravené plochy do 1000 m2 výsevem včetně utažení parkového v rovině nebo na svahu do 1:5</t>
  </si>
  <si>
    <t>Poznámka k položce:
viz.položka 181311103</t>
  </si>
  <si>
    <t>26</t>
  </si>
  <si>
    <t>181411132</t>
  </si>
  <si>
    <t>Založení parkového trávníku výsevem plochy do 1000 m2 ve svahu do 1:2</t>
  </si>
  <si>
    <t>-1858505451</t>
  </si>
  <si>
    <t>Založení trávníku na půdě předem připravené plochy do 1000 m2 výsevem včetně utažení parkového na svahu přes 1:5 do 1:2</t>
  </si>
  <si>
    <t>Poznámka k položce:
viz.položka 182311123</t>
  </si>
  <si>
    <t>27</t>
  </si>
  <si>
    <t>00572470</t>
  </si>
  <si>
    <t>osivo směs travní univerzál</t>
  </si>
  <si>
    <t>kg</t>
  </si>
  <si>
    <t>54514958</t>
  </si>
  <si>
    <t>45,2*1,05*0,035</t>
  </si>
  <si>
    <t>28</t>
  </si>
  <si>
    <t>181951111</t>
  </si>
  <si>
    <t>Úprava pláně v hornině třídy těžitelnosti I skupiny 1 až 3 bez zhutnění strojně</t>
  </si>
  <si>
    <t>-269638872</t>
  </si>
  <si>
    <t>Úprava pláně vyrovnáním výškových rozdílů strojně v hornině třídy těžitelnosti I, skupiny 1 až 3 bez zhutnění</t>
  </si>
  <si>
    <t>https://podminky.urs.cz/item/CS_URS_2022_01/181951111</t>
  </si>
  <si>
    <t>29</t>
  </si>
  <si>
    <t>181951112</t>
  </si>
  <si>
    <t>Úprava pláně v hornině třídy těžitelnosti I skupiny 1 až 3 se zhutněním strojně</t>
  </si>
  <si>
    <t>-628518763</t>
  </si>
  <si>
    <t>Úprava pláně vyrovnáním výškových rozdílů strojně v hornině třídy těžitelnosti I, skupiny 1 až 3 se zhutněním</t>
  </si>
  <si>
    <t>https://podminky.urs.cz/item/CS_URS_2022_01/181951112</t>
  </si>
  <si>
    <t>30</t>
  </si>
  <si>
    <t>182112121</t>
  </si>
  <si>
    <t>Svahování v zářezech v hornině třídy těžitelnosti I skupiny 3 ručně</t>
  </si>
  <si>
    <t>2137905655</t>
  </si>
  <si>
    <t>Svahování trvalých svahů do projektovaných profilů ručně s potřebným přemístěním výkopku při svahování v zářezech v hornině třídy těžitelnosti I skupiny 3</t>
  </si>
  <si>
    <t>https://podminky.urs.cz/item/CS_URS_2022_01/182112121</t>
  </si>
  <si>
    <t>31</t>
  </si>
  <si>
    <t>182311123</t>
  </si>
  <si>
    <t>Rozprostření ornice ve svahu přes 1:5 tl vrstvy do 200 mm ručně</t>
  </si>
  <si>
    <t>1003565450</t>
  </si>
  <si>
    <t>Rozprostření a urovnání ornice ve svahu sklonu přes 1:5 ručně při souvislé ploše, tl. vrstvy do 200 mm</t>
  </si>
  <si>
    <t>https://podminky.urs.cz/item/CS_URS_2022_01/182311123</t>
  </si>
  <si>
    <t>Svislé a kompletní konstrukce</t>
  </si>
  <si>
    <t>32</t>
  </si>
  <si>
    <t>339921112</t>
  </si>
  <si>
    <t>Osazování betonových palisád do betonového základu jednotlivě výšky prvku přes 0,5 do 1 m</t>
  </si>
  <si>
    <t>kus</t>
  </si>
  <si>
    <t>-246026314</t>
  </si>
  <si>
    <t>Osazování palisád  betonových jednotlivých se zabetonováním výšky palisády přes 500 do 1000 mm</t>
  </si>
  <si>
    <t>https://podminky.urs.cz/item/CS_URS_2022_01/339921112</t>
  </si>
  <si>
    <t>33</t>
  </si>
  <si>
    <t>59228410</t>
  </si>
  <si>
    <t>palisáda betonová vzhled dobové dlažební kameny přírodní 160x160x1000mm</t>
  </si>
  <si>
    <t>1282659202</t>
  </si>
  <si>
    <t>7/0,16*1,01</t>
  </si>
  <si>
    <t>Komunikace pozemní</t>
  </si>
  <si>
    <t>34</t>
  </si>
  <si>
    <t>564851111</t>
  </si>
  <si>
    <t>Podklad ze štěrkodrtě ŠD plochy přes 100 m2 tl 150 mm</t>
  </si>
  <si>
    <t>-2036751488</t>
  </si>
  <si>
    <t>Podklad ze štěrkodrti ŠD s rozprostřením a zhutněním plochy přes 100 m2, po zhutnění tl. 150 mm</t>
  </si>
  <si>
    <t>https://podminky.urs.cz/item/CS_URS_2022_01/564851111</t>
  </si>
  <si>
    <t>35</t>
  </si>
  <si>
    <t>-1302033686</t>
  </si>
  <si>
    <t>Poznámka k položce:
zesílená konstrukce - 1.vrstva</t>
  </si>
  <si>
    <t>36</t>
  </si>
  <si>
    <t>-1967321667</t>
  </si>
  <si>
    <t>Poznámka k položce:
zesílená konstrukce - 2.vrstva</t>
  </si>
  <si>
    <t>37</t>
  </si>
  <si>
    <t>564851111.1</t>
  </si>
  <si>
    <t>Podklad ze štěrkodrtě ŠD tl 150 mm</t>
  </si>
  <si>
    <t>333252395</t>
  </si>
  <si>
    <t>Podklad ze štěrkodrti ŠD  s rozprostřením a zhutněním, po zhutnění tl. 150 mm</t>
  </si>
  <si>
    <t>Poznámka k položce:
provizorní trasa pro pěší</t>
  </si>
  <si>
    <t>38</t>
  </si>
  <si>
    <t>566901133</t>
  </si>
  <si>
    <t>Vyspravení podkladu po překopech inženýrských sítí plochy do 15 m2 štěrkodrtí tl. 200 mm</t>
  </si>
  <si>
    <t>-1707290478</t>
  </si>
  <si>
    <t>Vyspravení podkladu po překopech inženýrských sítí plochy do 15 m2 s rozprostřením a zhutněním štěrkodrtí tl. 200 mm</t>
  </si>
  <si>
    <t>https://podminky.urs.cz/item/CS_URS_2022_01/566901133</t>
  </si>
  <si>
    <t>39</t>
  </si>
  <si>
    <t>566901134</t>
  </si>
  <si>
    <t>Vyspravení podkladu po překopech inženýrských sítí plochy do 15 m2 štěrkodrtí tl. 250 mm</t>
  </si>
  <si>
    <t>-702858522</t>
  </si>
  <si>
    <t>Vyspravení podkladu po překopech inženýrských sítí plochy do 15 m2 s rozprostřením a zhutněním štěrkodrtí tl. 250 mm</t>
  </si>
  <si>
    <t>https://podminky.urs.cz/item/CS_URS_2022_01/566901134</t>
  </si>
  <si>
    <t>Poznámka k položce:
přípojky vpustí - 1.vrstva</t>
  </si>
  <si>
    <t>40</t>
  </si>
  <si>
    <t>-1017751061</t>
  </si>
  <si>
    <t>Poznámka k položce:
přípojky vpustí - 2.vrstva</t>
  </si>
  <si>
    <t>41</t>
  </si>
  <si>
    <t>-705632406</t>
  </si>
  <si>
    <t>Poznámka k položce:
přípojky vpustí - 3.vrstva</t>
  </si>
  <si>
    <t>42</t>
  </si>
  <si>
    <t>566901161</t>
  </si>
  <si>
    <t>Vyspravení podkladu po překopech inženýrských sítí plochy do 15 m2 obalovaným kamenivem ACP (OK) tl. 100 mm</t>
  </si>
  <si>
    <t>-1584111570</t>
  </si>
  <si>
    <t>Vyspravení podkladu po překopech inženýrských sítí plochy do 15 m2 s rozprostřením a zhutněním obalovaným kamenivem ACP (OK) tl. 100 mm</t>
  </si>
  <si>
    <t>https://podminky.urs.cz/item/CS_URS_2022_01/566901161</t>
  </si>
  <si>
    <t>43</t>
  </si>
  <si>
    <t>573231107</t>
  </si>
  <si>
    <t>Postřik živičný spojovací ze silniční emulze v množství 0,40 kg/m2</t>
  </si>
  <si>
    <t>-486676460</t>
  </si>
  <si>
    <t>Postřik spojovací PS bez posypu kamenivem ze silniční emulze, v množství 0,40 kg/m2</t>
  </si>
  <si>
    <t>https://podminky.urs.cz/item/CS_URS_2022_01/573231107</t>
  </si>
  <si>
    <t>44</t>
  </si>
  <si>
    <t>577134211</t>
  </si>
  <si>
    <t>Asfaltový beton vrstva obrusná ACO 11 (ABS) tř. II tl 40 mm š do 3 m z nemodifikovaného asfaltu</t>
  </si>
  <si>
    <t>-804322529</t>
  </si>
  <si>
    <t>Asfaltový beton vrstva obrusná ACO 11 (ABS)  s rozprostřením a se zhutněním z nemodifikovaného asfaltu v pruhu šířky do 3 m tř. II, po zhutnění tl. 40 mm</t>
  </si>
  <si>
    <t>https://podminky.urs.cz/item/CS_URS_2022_01/577134211</t>
  </si>
  <si>
    <t>45</t>
  </si>
  <si>
    <t>577175112</t>
  </si>
  <si>
    <t>Asfaltový beton vrstva ložní ACL 16 (ABH) tl. 80 mm š do 3 m z nemodifikovaného asfaltu</t>
  </si>
  <si>
    <t>-1507923100</t>
  </si>
  <si>
    <t>Asfaltový beton vrstva ložní ACL 16 (ABH)  s rozprostřením a zhutněním z nemodifikovaného asfaltu v pruhu šířky do 3 m, po zhutnění tl. 80 mm</t>
  </si>
  <si>
    <t>https://podminky.urs.cz/item/CS_URS_2022_01/577175112</t>
  </si>
  <si>
    <t>Poznámka k položce:
vyrovnávka v průměrné tloušťce 8cm</t>
  </si>
  <si>
    <t>46</t>
  </si>
  <si>
    <t>596211113</t>
  </si>
  <si>
    <t>Kladení zámkové dlažby komunikací pro pěší ručně tl 60 mm skupiny A pl přes 300 m2</t>
  </si>
  <si>
    <t>-1990683978</t>
  </si>
  <si>
    <t>Kladení dlažby z betonových zámkových dlaždic komunikací pro pěší ručně s ložem z kameniva těženého nebo drceného tl. do 40 mm, s vyplněním spár s dvojitým hutněním, vibrováním a se smetením přebytečného materiálu na krajnici tl. 60 mm skupiny A, pro plochy přes 300 m2</t>
  </si>
  <si>
    <t>https://podminky.urs.cz/item/CS_URS_2022_01/596211113</t>
  </si>
  <si>
    <t>Poznámka k položce:
chodník + varovný pás v místě přecházení</t>
  </si>
  <si>
    <t>47</t>
  </si>
  <si>
    <t>BET.K06C01</t>
  </si>
  <si>
    <t>BEST-KLASIKO/6CM PŘÍRODNÍ</t>
  </si>
  <si>
    <t>964091007</t>
  </si>
  <si>
    <t>370,6*1,01</t>
  </si>
  <si>
    <t>48</t>
  </si>
  <si>
    <t>59245226</t>
  </si>
  <si>
    <t>dlažba tvar obdélník betonová pro nevidomé 200x100x80mm barevná</t>
  </si>
  <si>
    <t>512</t>
  </si>
  <si>
    <t>-2058905714</t>
  </si>
  <si>
    <t>Poznámka k položce:
dlažba pro varovné pásy v místech sjezdů</t>
  </si>
  <si>
    <t>18,5*1,03</t>
  </si>
  <si>
    <t>49</t>
  </si>
  <si>
    <t>596211210</t>
  </si>
  <si>
    <t>Kladení zámkové dlažby komunikací pro pěší ručně tl 80 mm skupiny A pl do 50 m2</t>
  </si>
  <si>
    <t>-1090698533</t>
  </si>
  <si>
    <t>Kladení dlažby z betonových zámkových dlaždic komunikací pro pěší ručně s ložem z kameniva těženého nebo drceného tl. do 40 mm, s vyplněním spár s dvojitým hutněním, vibrováním a se smetením přebytečného materiálu na krajnici tl. 80 mm skupiny A, pro plochy do 50 m2</t>
  </si>
  <si>
    <t>https://podminky.urs.cz/item/CS_URS_2022_01/596211210</t>
  </si>
  <si>
    <t>Poznámka k položce:
zesílená konstrukce chodníku v místě vjezdů + varovné pásy</t>
  </si>
  <si>
    <t>76,3+18,5</t>
  </si>
  <si>
    <t>50</t>
  </si>
  <si>
    <t>59245006</t>
  </si>
  <si>
    <t>dlažba tvar obdélník betonová pro nevidomé 200x100x60mm barevná</t>
  </si>
  <si>
    <t>-631267980</t>
  </si>
  <si>
    <t>Poznámka k položce:
dlažba pro varovný pás v místě pro přecházení</t>
  </si>
  <si>
    <t>2*1,03</t>
  </si>
  <si>
    <t>51</t>
  </si>
  <si>
    <t>596212210</t>
  </si>
  <si>
    <t>Kladení zámkové dlažby pozemních komunikací ručně tl 80 mm skupiny A pl do 50 m2</t>
  </si>
  <si>
    <t>-1156447441</t>
  </si>
  <si>
    <t>Kladení dlažby z betonových zámkových dlaždic pozemních komunikací ručně s ložem z kameniva těženého nebo drceného tl. do 50 mm, s vyplněním spár, s dvojitým hutněním vibrováním a se smetením přebytečného materiálu na krajnici tl. 80 mm skupiny A, pro plochy do 50 m2</t>
  </si>
  <si>
    <t>https://podminky.urs.cz/item/CS_URS_2022_01/596212210</t>
  </si>
  <si>
    <t xml:space="preserve">Poznámka k položce:
úprava vjezdu pro školu </t>
  </si>
  <si>
    <t>52</t>
  </si>
  <si>
    <t>BET.K08C01</t>
  </si>
  <si>
    <t>BEST-KLASIKO/8CM PŘÍRODNÍ</t>
  </si>
  <si>
    <t>1846099244</t>
  </si>
  <si>
    <t>Poznámka k položce:
zesílená konstrukce chodníků, sjezd ke škole</t>
  </si>
  <si>
    <t>(76,3+17)*1,02</t>
  </si>
  <si>
    <t>53</t>
  </si>
  <si>
    <t>597661111</t>
  </si>
  <si>
    <t>Rigol dlážděný do lože z betonu tl 100 mm z dlažebních kostek drobných</t>
  </si>
  <si>
    <t>627704141</t>
  </si>
  <si>
    <t>Rigol dlážděný  do lože z betonu prostého tl. 100 mm, s vyplněním a zatřením spár cementovou maltou z dlažebních kostek drobných</t>
  </si>
  <si>
    <t>https://podminky.urs.cz/item/CS_URS_2022_01/597661111</t>
  </si>
  <si>
    <t>Poznámka k položce:
rozšířená přídlažba</t>
  </si>
  <si>
    <t>54</t>
  </si>
  <si>
    <t>58381007</t>
  </si>
  <si>
    <t>kostka dlažební žula drobná 12</t>
  </si>
  <si>
    <t>-1029701129</t>
  </si>
  <si>
    <t>kostka dlažební žula drobná 8/10</t>
  </si>
  <si>
    <t>Poznámka k položce:
přídlažba, včetně rozšířené</t>
  </si>
  <si>
    <t>(136,4*0,12*1,02)+55,2</t>
  </si>
  <si>
    <t>Trubní vedení</t>
  </si>
  <si>
    <t>55</t>
  </si>
  <si>
    <t>890411811</t>
  </si>
  <si>
    <t>Bourání šachet z prefabrikovaných skruží ručně obestavěného prostoru do 1,5 m3</t>
  </si>
  <si>
    <t>241714440</t>
  </si>
  <si>
    <t>Bourání šachet a jímek ručně velikosti obestavěného prostoru do 1,5 m3 z prefabrikovaných skruží</t>
  </si>
  <si>
    <t>https://podminky.urs.cz/item/CS_URS_2022_01/890411811</t>
  </si>
  <si>
    <t>Poznámka k položce:
odstranění uliční vpusti, včetně zemních prací a hutněného zásypu a zaslepení přípojky</t>
  </si>
  <si>
    <t>56</t>
  </si>
  <si>
    <t>895941111R</t>
  </si>
  <si>
    <t>Zřízení vpusti kanalizační uliční z betonových dílců typ UV-50 normální</t>
  </si>
  <si>
    <t>1410570747</t>
  </si>
  <si>
    <t>Zřízení vpusti kanalizační  uliční z betonových dílců typ UV-50 normální</t>
  </si>
  <si>
    <t>Poznámka k položce:
Kompletní zřízení vpusti včetně přípojky a veškerých materiálů</t>
  </si>
  <si>
    <t>57</t>
  </si>
  <si>
    <t>895941112R</t>
  </si>
  <si>
    <t>Zřízení vpusti žlabové normální</t>
  </si>
  <si>
    <t>1821626009</t>
  </si>
  <si>
    <t>58</t>
  </si>
  <si>
    <t>899331111</t>
  </si>
  <si>
    <t>Výšková úprava uličního vstupu nebo vpusti do 200 mm zvýšením poklopu</t>
  </si>
  <si>
    <t>-2061306898</t>
  </si>
  <si>
    <t>Výšková úprava uličního vstupu nebo vpusti do 200 mm  zvýšením poklopu</t>
  </si>
  <si>
    <t>https://podminky.urs.cz/item/CS_URS_2022_01/899331111</t>
  </si>
  <si>
    <t>59</t>
  </si>
  <si>
    <t>935113111</t>
  </si>
  <si>
    <t>Osazení odvodňovacího polymerbetonového žlabu s krycím roštem šířky do 200 mm</t>
  </si>
  <si>
    <t>953434486</t>
  </si>
  <si>
    <t>Osazení odvodňovacího žlabu s krycím roštem  polymerbetonového šířky do 200 mm</t>
  </si>
  <si>
    <t>60</t>
  </si>
  <si>
    <t>89594121R</t>
  </si>
  <si>
    <t>Liniový odvodňovací žlab včetně roštů, vpustí, čela a příslušenství</t>
  </si>
  <si>
    <t>-31728439</t>
  </si>
  <si>
    <t>Ostatní konstrukce a práce, bourání</t>
  </si>
  <si>
    <t>61</t>
  </si>
  <si>
    <t>911111111</t>
  </si>
  <si>
    <t>Montáž zábradlí ocelového zabetonovaného</t>
  </si>
  <si>
    <t>1682040802</t>
  </si>
  <si>
    <t>Montáž zábradlí ocelového  zabetonovaného</t>
  </si>
  <si>
    <t>https://podminky.urs.cz/item/CS_URS_2022_01/911111111</t>
  </si>
  <si>
    <t>Poznámka k položce:
včetně upevnění na chodníku</t>
  </si>
  <si>
    <t>62</t>
  </si>
  <si>
    <t>14310002R</t>
  </si>
  <si>
    <t>Dodávka bezpečnostního lankového zábradlí</t>
  </si>
  <si>
    <t>-243393443</t>
  </si>
  <si>
    <t>Poznámka k položce:
Dodávka veškerých prvků pro realizaci zábradlí</t>
  </si>
  <si>
    <t>63</t>
  </si>
  <si>
    <t>913121111</t>
  </si>
  <si>
    <t>Montáž a demontáž dočasné dopravní značky kompletní základní</t>
  </si>
  <si>
    <t>-1827126372</t>
  </si>
  <si>
    <t>Montáž a demontáž dočasných dopravních značek  kompletních značek vč. podstavce a sloupku základních</t>
  </si>
  <si>
    <t>64</t>
  </si>
  <si>
    <t>913121211</t>
  </si>
  <si>
    <t>Příplatek k dočasné dopravní značce kompletní základní za první a ZKD den použití</t>
  </si>
  <si>
    <t>1202918770</t>
  </si>
  <si>
    <t>Montáž a demontáž dočasných dopravních značek  Příplatek za první a každý další den použití dočasných dopravních značek k ceně 12-1111</t>
  </si>
  <si>
    <t>https://podminky.urs.cz/item/CS_URS_2022_01/913121211</t>
  </si>
  <si>
    <t>12*60</t>
  </si>
  <si>
    <t>65</t>
  </si>
  <si>
    <t>913221111</t>
  </si>
  <si>
    <t>Montáž a demontáž dočasné dopravní zábrany světelné šířky 1,5 m se 3 světly</t>
  </si>
  <si>
    <t>779134474</t>
  </si>
  <si>
    <t>Montáž a demontáž dočasných dopravních zábran světelných včetně zásobníku na akumulátor, šířky 1,5 m, 3 světla</t>
  </si>
  <si>
    <t>https://podminky.urs.cz/item/CS_URS_2022_01/913221111</t>
  </si>
  <si>
    <t>66</t>
  </si>
  <si>
    <t>913221211</t>
  </si>
  <si>
    <t>Příplatek k dočasné dopravní zábraně světelné šířky 1,5 m se 3 světly za první a ZKD den použití</t>
  </si>
  <si>
    <t>888492110</t>
  </si>
  <si>
    <t>Montáž a demontáž dočasných dopravních zábran Příplatek za první a každý další den použití dočasných dopravních zábran k ceně 22-1111</t>
  </si>
  <si>
    <t>https://podminky.urs.cz/item/CS_URS_2022_01/913221211</t>
  </si>
  <si>
    <t>67</t>
  </si>
  <si>
    <t>913321111</t>
  </si>
  <si>
    <t>Montáž a demontáž dočasné dopravní směrové desky základní</t>
  </si>
  <si>
    <t>-142548330</t>
  </si>
  <si>
    <t>Montáž a demontáž dočasných dopravních vodících zařízení  směrové desky základní</t>
  </si>
  <si>
    <t>68</t>
  </si>
  <si>
    <t>913321116</t>
  </si>
  <si>
    <t>Montáž a demontáž dočasné soupravy směrových desek s výstražným světlem 5 desek</t>
  </si>
  <si>
    <t>1844310452</t>
  </si>
  <si>
    <t>Montáž a demontáž dočasných dopravních vodících zařízení  soupravy směrových desek s výstražným světlem 5 desek</t>
  </si>
  <si>
    <t>69</t>
  </si>
  <si>
    <t>913321211</t>
  </si>
  <si>
    <t>Příplatek k dočasné směrové desce základní za první a ZKD den použití</t>
  </si>
  <si>
    <t>-491828865</t>
  </si>
  <si>
    <t>Montáž a demontáž dočasných dopravních vodících zařízení  Příplatek za první a každý další den použití dočasných dopravních vodících zařízení k ceně 32-1111</t>
  </si>
  <si>
    <t>https://podminky.urs.cz/item/CS_URS_2022_01/913321211</t>
  </si>
  <si>
    <t>10*60</t>
  </si>
  <si>
    <t>70</t>
  </si>
  <si>
    <t>913321216</t>
  </si>
  <si>
    <t>Příplatek k dočasné soupravě směrových desek s výstražným světlem 5 desek za 1. a ZKD den použití</t>
  </si>
  <si>
    <t>1261109773</t>
  </si>
  <si>
    <t>Montáž a demontáž dočasných dopravních vodících zařízení  Příplatek za první a každý další den použití dočasných dopravních vodících zařízení k ceně 32-1116</t>
  </si>
  <si>
    <t>https://podminky.urs.cz/item/CS_URS_2022_01/913321216</t>
  </si>
  <si>
    <t>71</t>
  </si>
  <si>
    <t>913911113</t>
  </si>
  <si>
    <t>Montáž a demontáž akumulátoru dočasného dopravního značení olověného 12 V/180 Ah</t>
  </si>
  <si>
    <t>-1594914772</t>
  </si>
  <si>
    <t>Montáž a demontáž akumulátorů a zásobníků dočasného dopravního značení  akumulátoru olověného 12V/180 Ah</t>
  </si>
  <si>
    <t>72</t>
  </si>
  <si>
    <t>913911213</t>
  </si>
  <si>
    <t>Příplatek k dočasnému akumulátor 12V/180 Ah za první a ZKD den použití</t>
  </si>
  <si>
    <t>-1820717927</t>
  </si>
  <si>
    <t>Montáž a demontáž akumulátorů a zásobníků dočasného dopravního značení  Příplatek za první a každý další den použití akumulátorů a zásobníků dočasného dopravního značení k ceně 91-1113</t>
  </si>
  <si>
    <t>73</t>
  </si>
  <si>
    <t>14310003R</t>
  </si>
  <si>
    <t>Zajišťovací páska červenobílá</t>
  </si>
  <si>
    <t>kotouč</t>
  </si>
  <si>
    <t>-340074640</t>
  </si>
  <si>
    <t>Poznámka k položce:
varovná páska šíře 75mm, návin 250m</t>
  </si>
  <si>
    <t>74</t>
  </si>
  <si>
    <t>916111123</t>
  </si>
  <si>
    <t>Osazení obruby z drobných kostek s boční opěrou do lože z betonu prostého</t>
  </si>
  <si>
    <t>-261936116</t>
  </si>
  <si>
    <t>Osazení silniční obruby z dlažebních kostek v jedné řadě  s ložem tl. přes 50 do 100 mm, s vyplněním a zatřením spár cementovou maltou z drobných kostek s boční opěrou z betonu prostého, do lože z betonu prostého téže značky</t>
  </si>
  <si>
    <t>https://podminky.urs.cz/item/CS_URS_2022_01/916111123</t>
  </si>
  <si>
    <t>Poznámka k položce:
přídlažba</t>
  </si>
  <si>
    <t>75</t>
  </si>
  <si>
    <t>916241213</t>
  </si>
  <si>
    <t>Osazení obrubníku kamenného stojatého s boční opěrou do lože z betonu prostého</t>
  </si>
  <si>
    <t>-971240615</t>
  </si>
  <si>
    <t>Osazení obrubníku kamenného se zřízením lože, s vyplněním a zatřením spár cementovou maltou stojatého s boční opěrou z betonu prostého, do lože z betonu prostého</t>
  </si>
  <si>
    <t>https://podminky.urs.cz/item/CS_URS_2022_01/916241213</t>
  </si>
  <si>
    <t>76</t>
  </si>
  <si>
    <t>916331112</t>
  </si>
  <si>
    <t>Osazení zahradního obrubníku betonového do lože z betonu s boční opěrou</t>
  </si>
  <si>
    <t>-2087712882</t>
  </si>
  <si>
    <t>Osazení zahradního obrubníku betonového s ložem tl. od 50 do 100 mm z betonu prostého tř. C 12/15 s boční opěrou z betonu prostého tř. C 12/15</t>
  </si>
  <si>
    <t>https://podminky.urs.cz/item/CS_URS_2022_01/916331112</t>
  </si>
  <si>
    <t>77</t>
  </si>
  <si>
    <t>59217036</t>
  </si>
  <si>
    <t>obrubník betonový parkový přírodní 500x80x250mm</t>
  </si>
  <si>
    <t>1802836636</t>
  </si>
  <si>
    <t>120,3*1,02</t>
  </si>
  <si>
    <t>78</t>
  </si>
  <si>
    <t>916991121</t>
  </si>
  <si>
    <t>Lože pod obrubníky, krajníky nebo obruby z dlažebních kostek z betonu prostého</t>
  </si>
  <si>
    <t>-575438217</t>
  </si>
  <si>
    <t>Lože pod obrubníky, krajníky nebo obruby z dlažebních kostek  z betonu prostého</t>
  </si>
  <si>
    <t>https://podminky.urs.cz/item/CS_URS_2022_01/916991121</t>
  </si>
  <si>
    <t>79</t>
  </si>
  <si>
    <t>919732211</t>
  </si>
  <si>
    <t>Styčná spára napojení nového živičného povrchu na stávající za tepla š 15 mm hl 25 mm s prořezáním</t>
  </si>
  <si>
    <t>-1717144978</t>
  </si>
  <si>
    <t>Styčná pracovní spára při napojení nového živičného povrchu na stávající se zalitím za tepla modifikovanou asfaltovou hmotou s posypem vápenným hydrátem šířky do 15 mm, hloubky do 25 mm včetně prořezání spáry</t>
  </si>
  <si>
    <t>80</t>
  </si>
  <si>
    <t>919735111</t>
  </si>
  <si>
    <t>Řezání stávajícího živičného krytu hl do 50 mm</t>
  </si>
  <si>
    <t>1222293048</t>
  </si>
  <si>
    <t>Řezání stávajícího živičného krytu nebo podkladu  hloubky do 50 mm</t>
  </si>
  <si>
    <t>https://podminky.urs.cz/item/CS_URS_2022_01/919735111</t>
  </si>
  <si>
    <t>81</t>
  </si>
  <si>
    <t>938908411</t>
  </si>
  <si>
    <t>Čištění vozovek splachováním vodou</t>
  </si>
  <si>
    <t>-1190587300</t>
  </si>
  <si>
    <t>Čištění vozovek splachováním vodou povrchu podkladu nebo krytu živičného, betonového nebo dlážděného</t>
  </si>
  <si>
    <t>https://podminky.urs.cz/item/CS_URS_2022_01/938908411</t>
  </si>
  <si>
    <t>82</t>
  </si>
  <si>
    <t>981511113</t>
  </si>
  <si>
    <t>Demolice konstrukcí objektů z kamenného zdiva postupným rozebíráním</t>
  </si>
  <si>
    <t>1174947189</t>
  </si>
  <si>
    <t>Demolice konstrukcí objektů  postupným rozebíráním zdiva na maltu cementovou z kamene</t>
  </si>
  <si>
    <t>https://podminky.urs.cz/item/CS_URS_2022_01/981511113</t>
  </si>
  <si>
    <t>17,9*0,4*0,8</t>
  </si>
  <si>
    <t>83</t>
  </si>
  <si>
    <t>58380007</t>
  </si>
  <si>
    <t>obrubník kamenný žulový přímý 1000x150x250mm</t>
  </si>
  <si>
    <t>-1907238759</t>
  </si>
  <si>
    <t>Poznámka k položce:
Hmotnost: 104 kg/bm</t>
  </si>
  <si>
    <t>245,5*1,01</t>
  </si>
  <si>
    <t>84</t>
  </si>
  <si>
    <t>58380414</t>
  </si>
  <si>
    <t>obrubník kamenný žulový obloukový 250x150mm</t>
  </si>
  <si>
    <t>661851597</t>
  </si>
  <si>
    <t>obrubník kamenný žulový obloukový R 0,5-1m 250x200mm</t>
  </si>
  <si>
    <t>Poznámka k položce:
OP6 - R6m</t>
  </si>
  <si>
    <t>85</t>
  </si>
  <si>
    <t>14310004R</t>
  </si>
  <si>
    <t>Kovová lávka pro pěší š.2,0 m vč.průběžného osazování</t>
  </si>
  <si>
    <t>-443572402</t>
  </si>
  <si>
    <t>86</t>
  </si>
  <si>
    <t>14310005R</t>
  </si>
  <si>
    <t>Přejezdný plech pro vozidla (překopy) vč. průběžného osazování</t>
  </si>
  <si>
    <t>-293955918</t>
  </si>
  <si>
    <t>997</t>
  </si>
  <si>
    <t>Přesun sutě</t>
  </si>
  <si>
    <t>87</t>
  </si>
  <si>
    <t>997221551</t>
  </si>
  <si>
    <t>Vodorovná doprava suti ze sypkých materiálů do 1 km</t>
  </si>
  <si>
    <t>1805522187</t>
  </si>
  <si>
    <t>Vodorovná doprava suti  bez naložení, ale se složením a s hrubým urovnáním ze sypkých materiálů, na vzdálenost do 1 km</t>
  </si>
  <si>
    <t>https://podminky.urs.cz/item/CS_URS_2022_01/997221551</t>
  </si>
  <si>
    <t>Poznámka k položce:
vi.pol. 113154253 + 113107161 + 113107323</t>
  </si>
  <si>
    <t>91,03+79,17+16,06</t>
  </si>
  <si>
    <t>88</t>
  </si>
  <si>
    <t>997221559</t>
  </si>
  <si>
    <t>Příplatek ZKD 1 km u vodorovné dopravy suti ze sypkých materiálů</t>
  </si>
  <si>
    <t>96798498</t>
  </si>
  <si>
    <t>Vodorovná doprava suti  bez naložení, ale se složením a s hrubým urovnáním Příplatek k ceně za každý další i započatý 1 km přes 1 km</t>
  </si>
  <si>
    <t>https://podminky.urs.cz/item/CS_URS_2022_01/997221559</t>
  </si>
  <si>
    <t>Poznámka k položce:
viz. pol. 997221551 - dalších 24km</t>
  </si>
  <si>
    <t>186,26*24</t>
  </si>
  <si>
    <t>89</t>
  </si>
  <si>
    <t>997221561</t>
  </si>
  <si>
    <t>Vodorovná doprava suti z kusových materiálů do 1 km</t>
  </si>
  <si>
    <t>-898014950</t>
  </si>
  <si>
    <t>Vodorovná doprava suti  bez naložení, ale se složením a s hrubým urovnáním z kusových materiálů, na vzdálenost do 1 km</t>
  </si>
  <si>
    <t>https://podminky.urs.cz/item/CS_URS_2022_01/997221561</t>
  </si>
  <si>
    <t>Poznámka k položce:
viz. pol. 113107142 + 113107181 + 981511113</t>
  </si>
  <si>
    <t>0,44+45,64+14,32</t>
  </si>
  <si>
    <t>90</t>
  </si>
  <si>
    <t>997221569</t>
  </si>
  <si>
    <t>Příplatek ZKD 1 km u vodorovné dopravy suti z kusových materiálů</t>
  </si>
  <si>
    <t>635360618</t>
  </si>
  <si>
    <t>https://podminky.urs.cz/item/CS_URS_2022_01/997221569</t>
  </si>
  <si>
    <t>Poznámka k položce:
viz. pol. 99722161 - dalších 24km</t>
  </si>
  <si>
    <t>60,40*24</t>
  </si>
  <si>
    <t>91</t>
  </si>
  <si>
    <t>997221571</t>
  </si>
  <si>
    <t>Vodorovná doprava vybouraných hmot do 1 km</t>
  </si>
  <si>
    <t>-1824422659</t>
  </si>
  <si>
    <t>Vodorovná doprava vybouraných hmot  bez naložení, ale se složením a s hrubým urovnáním na vzdálenost do 1 km</t>
  </si>
  <si>
    <t>https://podminky.urs.cz/item/CS_URS_2022_01/997221571</t>
  </si>
  <si>
    <t>Poznámka k položce:
viz. pol. 767161814 + 890411811 + 113202111 + 113204111</t>
  </si>
  <si>
    <t>0,08+5,76+48,2+0,72</t>
  </si>
  <si>
    <t>92</t>
  </si>
  <si>
    <t>997221579</t>
  </si>
  <si>
    <t>Příplatek ZKD 1 km u vodorovné dopravy vybouraných hmot</t>
  </si>
  <si>
    <t>106533708</t>
  </si>
  <si>
    <t>Vodorovná doprava vybouraných hmot  bez naložení, ale se složením a s hrubým urovnáním na vzdálenost Příplatek k ceně za každý další i započatý 1 km přes 1 km</t>
  </si>
  <si>
    <t>https://podminky.urs.cz/item/CS_URS_2022_01/997221579</t>
  </si>
  <si>
    <t>Poznámka k položce:
viz. pol. 997221571 - dalších 24km</t>
  </si>
  <si>
    <t>54,76*24</t>
  </si>
  <si>
    <t>93</t>
  </si>
  <si>
    <t>997221615</t>
  </si>
  <si>
    <t>Poplatek za uložení na skládce (skládkovné) stavebního odpadu betonového kód odpadu 17 01 01</t>
  </si>
  <si>
    <t>1054503119</t>
  </si>
  <si>
    <t>Poplatek za uložení stavebního odpadu na skládce (skládkovné) z prostého betonu zatříděného do Katalogu odpadů pod kódem 17 01 01</t>
  </si>
  <si>
    <t>https://podminky.urs.cz/item/CS_URS_2022_01/997221615</t>
  </si>
  <si>
    <t>Poznámka k položce:
viz. pol. 890411811+113202111+113204111+767161814</t>
  </si>
  <si>
    <t>5,76+48,25+0,72+0,08</t>
  </si>
  <si>
    <t>94</t>
  </si>
  <si>
    <t>997221645</t>
  </si>
  <si>
    <t>Poplatek za uložení na skládce (skládkovné) odpadu asfaltového bez dehtu kód odpadu 17 03 02</t>
  </si>
  <si>
    <t>1276604073</t>
  </si>
  <si>
    <t>Poplatek za uložení stavebního odpadu na skládce (skládkovné) asfaltového bez obsahu dehtu zatříděného do Katalogu odpadů pod kódem 17 03 02</t>
  </si>
  <si>
    <t>https://podminky.urs.cz/item/CS_URS_2022_01/997221645</t>
  </si>
  <si>
    <t>Poznámka k položce:
viz. pol. 113154253 + 113107142 + 113107181</t>
  </si>
  <si>
    <t>91,03+0,44+45,64</t>
  </si>
  <si>
    <t>95</t>
  </si>
  <si>
    <t>997221655</t>
  </si>
  <si>
    <t>1262080996</t>
  </si>
  <si>
    <t>https://podminky.urs.cz/item/CS_URS_2022_01/997221655</t>
  </si>
  <si>
    <t>Poznámka k položce:
viz. pol. 113107161 + 113107323 + 981511113</t>
  </si>
  <si>
    <t>79,17+16,06+14,32</t>
  </si>
  <si>
    <t>998</t>
  </si>
  <si>
    <t>Přesun hmot</t>
  </si>
  <si>
    <t>96</t>
  </si>
  <si>
    <t>998223011</t>
  </si>
  <si>
    <t>Přesun hmot pro pozemní komunikace s krytem dlážděným</t>
  </si>
  <si>
    <t>-23563760</t>
  </si>
  <si>
    <t>Přesun hmot pro pozemní komunikace s krytem dlážděným  dopravní vzdálenost do 200 m jakékoliv délky objektu</t>
  </si>
  <si>
    <t>https://podminky.urs.cz/item/CS_URS_2022_01/998223011</t>
  </si>
  <si>
    <t>PSV</t>
  </si>
  <si>
    <t>Práce a dodávky PSV</t>
  </si>
  <si>
    <t>711</t>
  </si>
  <si>
    <t>Izolace proti vodě, vlhkosti a plynům</t>
  </si>
  <si>
    <t>97</t>
  </si>
  <si>
    <t>711132101</t>
  </si>
  <si>
    <t>Provedení izolace proti zemní vlhkosti pásy na sucho svislé AIP nebo tkaninou</t>
  </si>
  <si>
    <t>1151098694</t>
  </si>
  <si>
    <t>Provedení izolace proti zemní vlhkosti pásy na sucho  AIP nebo tkaniny na ploše svislé S</t>
  </si>
  <si>
    <t>https://podminky.urs.cz/item/CS_URS_2022_01/711132101</t>
  </si>
  <si>
    <t>98</t>
  </si>
  <si>
    <t>28323007</t>
  </si>
  <si>
    <t>fólie profilovaná (nopová) HDPE s integrovanou omítací mřížkou s výškou nopů 8mm</t>
  </si>
  <si>
    <t>-605698747</t>
  </si>
  <si>
    <t>767</t>
  </si>
  <si>
    <t>Konstrukce zámečnické</t>
  </si>
  <si>
    <t>99</t>
  </si>
  <si>
    <t>767161814</t>
  </si>
  <si>
    <t>Demontáž zábradlí rovného nerozebíratelného hmotnosti 1 m zábradlí přes 20 kg do suti</t>
  </si>
  <si>
    <t>55592562</t>
  </si>
  <si>
    <t>Demontáž zábradlí do suti rovného nerozebíratelný spoj hmotnosti 1 m zábradlí přes 20 kg</t>
  </si>
  <si>
    <t>https://podminky.urs.cz/item/CS_URS_2022_01/767161814</t>
  </si>
  <si>
    <t>Poznámka k položce:
včetně vybourání betonových patek</t>
  </si>
  <si>
    <t>Objekt:</t>
  </si>
  <si>
    <t>VON - Vedlejší a ostatní náklady</t>
  </si>
  <si>
    <t>VRN - Vedlejší rozpočtové náklady</t>
  </si>
  <si>
    <t xml:space="preserve">    VRN1 - Průzkumné, geodetické a projektové práce</t>
  </si>
  <si>
    <t xml:space="preserve">    VRN3 - Zařízení staveniště</t>
  </si>
  <si>
    <t xml:space="preserve">    VRN5 - Finanční náklady</t>
  </si>
  <si>
    <t>VRN</t>
  </si>
  <si>
    <t>Vedlejší rozpočtové náklady</t>
  </si>
  <si>
    <t>VRN1</t>
  </si>
  <si>
    <t>Průzkumné, geodetické a projektové práce</t>
  </si>
  <si>
    <t>011002000</t>
  </si>
  <si>
    <t>Průzkumné práce</t>
  </si>
  <si>
    <t>…</t>
  </si>
  <si>
    <t>1024</t>
  </si>
  <si>
    <t>-436740151</t>
  </si>
  <si>
    <t>012002000</t>
  </si>
  <si>
    <t>Geodetické práce</t>
  </si>
  <si>
    <t>-1730222273</t>
  </si>
  <si>
    <t>VRN3</t>
  </si>
  <si>
    <t>Zařízení staveniště</t>
  </si>
  <si>
    <t>030001000</t>
  </si>
  <si>
    <t>1675849272</t>
  </si>
  <si>
    <t>034503000</t>
  </si>
  <si>
    <t>Informační tabule na staveništi</t>
  </si>
  <si>
    <t>-293594399</t>
  </si>
  <si>
    <t>VRN5</t>
  </si>
  <si>
    <t>Finanční náklady</t>
  </si>
  <si>
    <t>050001000</t>
  </si>
  <si>
    <t>802282336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</si>
</sst>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i/>
      <sz val="9"/>
      <color rgb="FF0000FF"/>
      <name val="Arial CE"/>
      <family val="2"/>
    </font>
    <font>
      <i/>
      <sz val="8"/>
      <color rgb="FF0000FF"/>
      <name val="Arial CE"/>
      <family val="2"/>
    </font>
    <font>
      <sz val="7"/>
      <color rgb="FF969696"/>
      <name val="Arial CE"/>
      <family val="2"/>
    </font>
    <font>
      <sz val="7"/>
      <name val="Arial CE"/>
      <family val="2"/>
    </font>
    <font>
      <i/>
      <sz val="7"/>
      <color rgb="FF969696"/>
      <name val="Arial CE"/>
      <family val="2"/>
    </font>
    <font>
      <sz val="7"/>
      <color rgb="FF979797"/>
      <name val="Arial CE"/>
      <family val="2"/>
    </font>
    <font>
      <i/>
      <u val="single"/>
      <sz val="7"/>
      <color rgb="FF979797"/>
      <name val="Calibri"/>
      <family val="2"/>
      <scheme val="minor"/>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284">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2" fillId="0" borderId="0" xfId="0" applyFont="1" applyAlignment="1" applyProtection="1">
      <alignment horizontal="left" vertical="center"/>
      <protection/>
    </xf>
    <xf numFmtId="0" fontId="13" fillId="0" borderId="0" xfId="0" applyFont="1" applyAlignment="1">
      <alignment horizontal="left" vertical="center"/>
    </xf>
    <xf numFmtId="0" fontId="14"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6"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18"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6"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1" fillId="4" borderId="0" xfId="0" applyFont="1" applyFill="1" applyAlignment="1" applyProtection="1">
      <alignment horizontal="center" vertical="center"/>
      <protection/>
    </xf>
    <xf numFmtId="0" fontId="22" fillId="0" borderId="13" xfId="0" applyFont="1" applyBorder="1" applyAlignment="1" applyProtection="1">
      <alignment horizontal="center" vertical="center" wrapText="1"/>
      <protection/>
    </xf>
    <xf numFmtId="0" fontId="22" fillId="0" borderId="14" xfId="0" applyFont="1" applyBorder="1" applyAlignment="1" applyProtection="1">
      <alignment horizontal="center" vertical="center" wrapText="1"/>
      <protection/>
    </xf>
    <xf numFmtId="0" fontId="22" fillId="0" borderId="15" xfId="0" applyFont="1" applyBorder="1" applyAlignment="1" applyProtection="1">
      <alignment horizontal="center" vertical="center" wrapText="1"/>
      <protection/>
    </xf>
    <xf numFmtId="0" fontId="0" fillId="0" borderId="16"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4" fontId="23"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14" fillId="0" borderId="17" xfId="0" applyNumberFormat="1" applyFont="1" applyBorder="1" applyAlignment="1" applyProtection="1">
      <alignment horizontal="right" vertical="center"/>
      <protection/>
    </xf>
    <xf numFmtId="4" fontId="14" fillId="0" borderId="0" xfId="0" applyNumberFormat="1" applyFont="1" applyBorder="1" applyAlignment="1" applyProtection="1">
      <alignment horizontal="right" vertical="center"/>
      <protection/>
    </xf>
    <xf numFmtId="4" fontId="19" fillId="0" borderId="0" xfId="0" applyNumberFormat="1" applyFont="1" applyBorder="1" applyAlignment="1" applyProtection="1">
      <alignment vertical="center"/>
      <protection/>
    </xf>
    <xf numFmtId="166" fontId="19" fillId="0" borderId="0" xfId="0" applyNumberFormat="1" applyFont="1" applyBorder="1" applyAlignment="1" applyProtection="1">
      <alignment vertical="center"/>
      <protection/>
    </xf>
    <xf numFmtId="4" fontId="19" fillId="0" borderId="12" xfId="0" applyNumberFormat="1" applyFont="1" applyBorder="1" applyAlignment="1" applyProtection="1">
      <alignment vertical="center"/>
      <protection/>
    </xf>
    <xf numFmtId="0" fontId="5" fillId="0" borderId="0" xfId="0" applyFont="1" applyAlignment="1">
      <alignment horizontal="left" vertical="center"/>
    </xf>
    <xf numFmtId="0" fontId="24" fillId="0" borderId="0" xfId="20" applyFont="1" applyAlignment="1">
      <alignment horizontal="center" vertical="center"/>
    </xf>
    <xf numFmtId="0" fontId="6" fillId="0" borderId="3" xfId="0" applyFont="1" applyBorder="1" applyAlignment="1" applyProtection="1">
      <alignment vertical="center"/>
      <protection/>
    </xf>
    <xf numFmtId="0" fontId="25" fillId="0" borderId="0" xfId="0" applyFont="1" applyAlignment="1" applyProtection="1">
      <alignment vertical="center"/>
      <protection/>
    </xf>
    <xf numFmtId="0" fontId="26"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7" fillId="0" borderId="17" xfId="0" applyNumberFormat="1" applyFont="1" applyBorder="1" applyAlignment="1" applyProtection="1">
      <alignment vertical="center"/>
      <protection/>
    </xf>
    <xf numFmtId="4" fontId="27" fillId="0" borderId="0" xfId="0" applyNumberFormat="1" applyFont="1" applyBorder="1" applyAlignment="1" applyProtection="1">
      <alignment vertical="center"/>
      <protection/>
    </xf>
    <xf numFmtId="166" fontId="27" fillId="0" borderId="0" xfId="0" applyNumberFormat="1" applyFont="1" applyBorder="1" applyAlignment="1" applyProtection="1">
      <alignment vertical="center"/>
      <protection/>
    </xf>
    <xf numFmtId="4" fontId="27" fillId="0" borderId="12" xfId="0" applyNumberFormat="1" applyFont="1" applyBorder="1" applyAlignment="1" applyProtection="1">
      <alignment vertical="center"/>
      <protection/>
    </xf>
    <xf numFmtId="0" fontId="6" fillId="0" borderId="0" xfId="0" applyFont="1" applyAlignment="1">
      <alignment horizontal="left" vertical="center"/>
    </xf>
    <xf numFmtId="4" fontId="27" fillId="0" borderId="18" xfId="0" applyNumberFormat="1" applyFont="1" applyBorder="1" applyAlignment="1" applyProtection="1">
      <alignment vertical="center"/>
      <protection/>
    </xf>
    <xf numFmtId="4" fontId="27" fillId="0" borderId="19" xfId="0" applyNumberFormat="1" applyFont="1" applyBorder="1" applyAlignment="1" applyProtection="1">
      <alignment vertical="center"/>
      <protection/>
    </xf>
    <xf numFmtId="166" fontId="27" fillId="0" borderId="19" xfId="0" applyNumberFormat="1" applyFont="1" applyBorder="1" applyAlignment="1" applyProtection="1">
      <alignment vertical="center"/>
      <protection/>
    </xf>
    <xf numFmtId="4" fontId="27" fillId="0" borderId="20" xfId="0" applyNumberFormat="1" applyFont="1" applyBorder="1" applyAlignment="1" applyProtection="1">
      <alignment vertical="center"/>
      <protection/>
    </xf>
    <xf numFmtId="0" fontId="0" fillId="0" borderId="1" xfId="0" applyBorder="1"/>
    <xf numFmtId="0" fontId="0" fillId="0" borderId="2" xfId="0" applyBorder="1"/>
    <xf numFmtId="0" fontId="12" fillId="0" borderId="0" xfId="0" applyFont="1" applyAlignment="1">
      <alignment horizontal="left" vertical="center"/>
    </xf>
    <xf numFmtId="0" fontId="28"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4" fontId="2" fillId="0" borderId="0" xfId="0" applyNumberFormat="1" applyFont="1" applyAlignment="1">
      <alignment vertical="center"/>
    </xf>
    <xf numFmtId="0" fontId="16" fillId="0" borderId="0" xfId="0" applyFont="1" applyAlignment="1">
      <alignment horizontal="left" vertical="center"/>
    </xf>
    <xf numFmtId="4" fontId="23" fillId="0" borderId="0" xfId="0" applyNumberFormat="1" applyFont="1" applyAlignment="1">
      <alignment vertical="center"/>
    </xf>
    <xf numFmtId="0" fontId="2" fillId="0" borderId="0" xfId="0" applyFont="1" applyAlignment="1">
      <alignment horizontal="right" vertical="center"/>
    </xf>
    <xf numFmtId="0" fontId="20" fillId="0" borderId="0" xfId="0" applyFont="1" applyAlignment="1">
      <alignment horizontal="lef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18"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1"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1" fillId="4" borderId="0" xfId="0" applyFont="1" applyFill="1" applyAlignment="1" applyProtection="1">
      <alignment horizontal="right" vertical="center"/>
      <protection/>
    </xf>
    <xf numFmtId="0" fontId="29"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19" xfId="0" applyFont="1" applyBorder="1" applyAlignment="1" applyProtection="1">
      <alignment horizontal="left" vertical="center"/>
      <protection/>
    </xf>
    <xf numFmtId="0" fontId="7" fillId="0" borderId="19" xfId="0" applyFont="1" applyBorder="1" applyAlignment="1" applyProtection="1">
      <alignment vertical="center"/>
      <protection/>
    </xf>
    <xf numFmtId="4" fontId="7" fillId="0" borderId="19"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19" xfId="0" applyFont="1" applyBorder="1" applyAlignment="1" applyProtection="1">
      <alignment horizontal="left" vertical="center"/>
      <protection/>
    </xf>
    <xf numFmtId="0" fontId="8" fillId="0" borderId="19" xfId="0" applyFont="1" applyBorder="1" applyAlignment="1" applyProtection="1">
      <alignment vertical="center"/>
      <protection/>
    </xf>
    <xf numFmtId="4" fontId="8" fillId="0" borderId="19"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1" fillId="4" borderId="13" xfId="0" applyFont="1" applyFill="1" applyBorder="1" applyAlignment="1" applyProtection="1">
      <alignment horizontal="center" vertical="center" wrapText="1"/>
      <protection/>
    </xf>
    <xf numFmtId="0" fontId="21" fillId="4" borderId="14" xfId="0" applyFont="1" applyFill="1" applyBorder="1" applyAlignment="1" applyProtection="1">
      <alignment horizontal="center" vertical="center" wrapText="1"/>
      <protection/>
    </xf>
    <xf numFmtId="0" fontId="21" fillId="4" borderId="15"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3" fillId="0" borderId="0" xfId="0" applyNumberFormat="1" applyFont="1" applyAlignment="1" applyProtection="1">
      <alignment/>
      <protection/>
    </xf>
    <xf numFmtId="0" fontId="0" fillId="0" borderId="10" xfId="0" applyBorder="1" applyAlignment="1" applyProtection="1">
      <alignment vertical="center"/>
      <protection/>
    </xf>
    <xf numFmtId="4" fontId="30" fillId="0" borderId="10" xfId="0" applyNumberFormat="1" applyFont="1" applyBorder="1" applyAlignment="1" applyProtection="1">
      <alignment/>
      <protection/>
    </xf>
    <xf numFmtId="166" fontId="30" fillId="0" borderId="10" xfId="0" applyNumberFormat="1" applyFont="1" applyBorder="1" applyAlignment="1" applyProtection="1">
      <alignment/>
      <protection/>
    </xf>
    <xf numFmtId="166" fontId="30" fillId="0" borderId="11" xfId="0" applyNumberFormat="1" applyFont="1" applyBorder="1" applyAlignment="1" applyProtection="1">
      <alignment/>
      <protection/>
    </xf>
    <xf numFmtId="4" fontId="31"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7" xfId="0" applyFont="1" applyBorder="1" applyAlignment="1" applyProtection="1">
      <alignment/>
      <protection/>
    </xf>
    <xf numFmtId="0" fontId="9" fillId="0" borderId="0" xfId="0" applyFont="1" applyBorder="1" applyAlignment="1" applyProtection="1">
      <alignment/>
      <protection/>
    </xf>
    <xf numFmtId="4" fontId="9" fillId="0" borderId="0" xfId="0" applyNumberFormat="1"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32" fillId="0" borderId="22" xfId="0" applyFont="1" applyBorder="1" applyAlignment="1" applyProtection="1">
      <alignment horizontal="center" vertical="center"/>
      <protection/>
    </xf>
    <xf numFmtId="49" fontId="32" fillId="0" borderId="22" xfId="0" applyNumberFormat="1" applyFont="1" applyBorder="1" applyAlignment="1" applyProtection="1">
      <alignment horizontal="left" vertical="center" wrapText="1"/>
      <protection/>
    </xf>
    <xf numFmtId="0" fontId="32" fillId="0" borderId="22" xfId="0" applyFont="1" applyBorder="1" applyAlignment="1" applyProtection="1">
      <alignment horizontal="left" vertical="center" wrapText="1"/>
      <protection/>
    </xf>
    <xf numFmtId="0" fontId="32" fillId="0" borderId="22" xfId="0" applyFont="1" applyBorder="1" applyAlignment="1" applyProtection="1">
      <alignment horizontal="center" vertical="center" wrapText="1"/>
      <protection/>
    </xf>
    <xf numFmtId="167" fontId="32" fillId="0" borderId="22" xfId="0" applyNumberFormat="1" applyFont="1" applyBorder="1" applyAlignment="1" applyProtection="1">
      <alignment vertical="center"/>
      <protection/>
    </xf>
    <xf numFmtId="4" fontId="32" fillId="2" borderId="22" xfId="0" applyNumberFormat="1" applyFont="1" applyFill="1" applyBorder="1" applyAlignment="1" applyProtection="1">
      <alignment vertical="center"/>
      <protection locked="0"/>
    </xf>
    <xf numFmtId="0" fontId="33" fillId="0" borderId="22" xfId="0" applyFont="1" applyBorder="1" applyAlignment="1" applyProtection="1">
      <alignment vertical="center"/>
      <protection/>
    </xf>
    <xf numFmtId="4" fontId="32" fillId="0" borderId="22" xfId="0" applyNumberFormat="1" applyFont="1" applyBorder="1" applyAlignment="1" applyProtection="1">
      <alignment vertical="center"/>
      <protection/>
    </xf>
    <xf numFmtId="0" fontId="33" fillId="0" borderId="3" xfId="0" applyFont="1" applyBorder="1" applyAlignment="1">
      <alignment vertical="center"/>
    </xf>
    <xf numFmtId="0" fontId="32" fillId="2" borderId="17" xfId="0" applyFont="1" applyFill="1" applyBorder="1" applyAlignment="1" applyProtection="1">
      <alignment horizontal="left" vertical="center"/>
      <protection locked="0"/>
    </xf>
    <xf numFmtId="0" fontId="22" fillId="0" borderId="0" xfId="0" applyFont="1" applyBorder="1" applyAlignment="1" applyProtection="1">
      <alignment horizontal="center"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166" fontId="22" fillId="0" borderId="12" xfId="0" applyNumberFormat="1" applyFont="1" applyBorder="1" applyAlignment="1" applyProtection="1">
      <alignment vertical="center"/>
      <protection/>
    </xf>
    <xf numFmtId="0" fontId="21"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7" xfId="0" applyFont="1" applyBorder="1" applyAlignment="1" applyProtection="1">
      <alignment vertical="center"/>
      <protection/>
    </xf>
    <xf numFmtId="0" fontId="0" fillId="0" borderId="0" xfId="0" applyBorder="1" applyAlignment="1" applyProtection="1">
      <alignment vertical="center"/>
      <protection/>
    </xf>
    <xf numFmtId="0" fontId="36"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21" fillId="0" borderId="22" xfId="0" applyFont="1" applyBorder="1" applyAlignment="1" applyProtection="1">
      <alignment horizontal="center" vertical="center"/>
      <protection/>
    </xf>
    <xf numFmtId="49" fontId="21" fillId="0" borderId="22" xfId="0" applyNumberFormat="1" applyFont="1" applyBorder="1" applyAlignment="1" applyProtection="1">
      <alignment horizontal="left" vertical="center" wrapText="1"/>
      <protection/>
    </xf>
    <xf numFmtId="0" fontId="21" fillId="0" borderId="22" xfId="0" applyFont="1" applyBorder="1" applyAlignment="1" applyProtection="1">
      <alignment horizontal="left" vertical="center" wrapText="1"/>
      <protection/>
    </xf>
    <xf numFmtId="0" fontId="21" fillId="0" borderId="22" xfId="0" applyFont="1" applyBorder="1" applyAlignment="1" applyProtection="1">
      <alignment horizontal="center" vertical="center" wrapText="1"/>
      <protection/>
    </xf>
    <xf numFmtId="167" fontId="21" fillId="0" borderId="22" xfId="0" applyNumberFormat="1" applyFont="1" applyBorder="1" applyAlignment="1" applyProtection="1">
      <alignment vertical="center"/>
      <protection/>
    </xf>
    <xf numFmtId="4" fontId="21" fillId="2" borderId="22" xfId="0" applyNumberFormat="1" applyFont="1" applyFill="1" applyBorder="1" applyAlignment="1" applyProtection="1">
      <alignment vertical="center"/>
      <protection locked="0"/>
    </xf>
    <xf numFmtId="4" fontId="21" fillId="0" borderId="22" xfId="0" applyNumberFormat="1" applyFont="1" applyBorder="1" applyAlignment="1" applyProtection="1">
      <alignment vertical="center"/>
      <protection/>
    </xf>
    <xf numFmtId="0" fontId="22" fillId="2" borderId="17" xfId="0" applyFont="1" applyFill="1" applyBorder="1" applyAlignment="1" applyProtection="1">
      <alignment horizontal="left" vertical="center"/>
      <protection locked="0"/>
    </xf>
    <xf numFmtId="0" fontId="37" fillId="0" borderId="0" xfId="0" applyFont="1" applyAlignment="1" applyProtection="1">
      <alignment horizontal="left" vertical="center"/>
      <protection/>
    </xf>
    <xf numFmtId="0" fontId="38" fillId="0" borderId="0" xfId="20" applyFont="1" applyAlignment="1" applyProtection="1">
      <alignment vertical="center" wrapText="1"/>
      <protection/>
    </xf>
    <xf numFmtId="0" fontId="0" fillId="0" borderId="18" xfId="0" applyFont="1" applyBorder="1" applyAlignment="1" applyProtection="1">
      <alignment vertical="center"/>
      <protection/>
    </xf>
    <xf numFmtId="0" fontId="0" fillId="0" borderId="19" xfId="0" applyBorder="1" applyAlignment="1" applyProtection="1">
      <alignment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15" fillId="0" borderId="0" xfId="0" applyFont="1" applyAlignment="1">
      <alignment horizontal="left" vertical="top" wrapText="1"/>
    </xf>
    <xf numFmtId="0" fontId="15" fillId="0" borderId="0" xfId="0" applyFont="1" applyAlignment="1">
      <alignment horizontal="left" vertical="center"/>
    </xf>
    <xf numFmtId="0" fontId="17"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6"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17"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21"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19" fillId="0" borderId="16" xfId="0" applyFont="1" applyBorder="1" applyAlignment="1">
      <alignment horizontal="center" vertical="center"/>
    </xf>
    <xf numFmtId="0" fontId="19" fillId="0" borderId="10" xfId="0" applyFont="1" applyBorder="1" applyAlignment="1">
      <alignment horizontal="left" vertical="center"/>
    </xf>
    <xf numFmtId="0" fontId="20" fillId="0" borderId="17" xfId="0" applyFont="1" applyBorder="1" applyAlignment="1">
      <alignment horizontal="left" vertical="center"/>
    </xf>
    <xf numFmtId="0" fontId="20" fillId="0" borderId="0" xfId="0" applyFont="1" applyBorder="1" applyAlignment="1">
      <alignment horizontal="left" vertical="center"/>
    </xf>
    <xf numFmtId="0" fontId="20" fillId="0" borderId="17" xfId="0" applyFont="1" applyBorder="1" applyAlignment="1" applyProtection="1">
      <alignment horizontal="left" vertical="center"/>
      <protection/>
    </xf>
    <xf numFmtId="0" fontId="20" fillId="0" borderId="0" xfId="0" applyFont="1" applyBorder="1" applyAlignment="1" applyProtection="1">
      <alignment horizontal="left" vertical="center"/>
      <protection/>
    </xf>
    <xf numFmtId="0" fontId="21" fillId="4" borderId="6" xfId="0" applyFont="1" applyFill="1" applyBorder="1" applyAlignment="1" applyProtection="1">
      <alignment horizontal="center" vertical="center"/>
      <protection/>
    </xf>
    <xf numFmtId="0" fontId="21" fillId="4" borderId="7" xfId="0" applyFont="1" applyFill="1" applyBorder="1" applyAlignment="1" applyProtection="1">
      <alignment horizontal="left" vertical="center"/>
      <protection/>
    </xf>
    <xf numFmtId="0" fontId="21" fillId="4" borderId="7" xfId="0" applyFont="1" applyFill="1" applyBorder="1" applyAlignment="1" applyProtection="1">
      <alignment horizontal="center" vertical="center"/>
      <protection/>
    </xf>
    <xf numFmtId="0" fontId="21" fillId="4" borderId="7" xfId="0" applyFont="1" applyFill="1" applyBorder="1" applyAlignment="1" applyProtection="1">
      <alignment horizontal="right" vertical="center"/>
      <protection/>
    </xf>
    <xf numFmtId="0" fontId="21" fillId="4" borderId="21" xfId="0" applyFont="1" applyFill="1" applyBorder="1" applyAlignment="1" applyProtection="1">
      <alignment horizontal="left" vertical="center"/>
      <protection/>
    </xf>
    <xf numFmtId="4" fontId="26" fillId="0" borderId="0" xfId="0" applyNumberFormat="1" applyFont="1" applyAlignment="1" applyProtection="1">
      <alignment vertical="center"/>
      <protection/>
    </xf>
    <xf numFmtId="0" fontId="26" fillId="0" borderId="0" xfId="0" applyFont="1" applyAlignment="1" applyProtection="1">
      <alignment vertical="center"/>
      <protection/>
    </xf>
    <xf numFmtId="0" fontId="25" fillId="0" borderId="0" xfId="0" applyFont="1" applyAlignment="1" applyProtection="1">
      <alignment horizontal="left" vertical="center" wrapText="1"/>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0" fontId="0" fillId="0" borderId="0" xfId="0"/>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Alignment="1" applyProtection="1">
      <alignmen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2_01/113107142" TargetMode="External" /><Relationship Id="rId2" Type="http://schemas.openxmlformats.org/officeDocument/2006/relationships/hyperlink" Target="https://podminky.urs.cz/item/CS_URS_2022_01/113107161" TargetMode="External" /><Relationship Id="rId3" Type="http://schemas.openxmlformats.org/officeDocument/2006/relationships/hyperlink" Target="https://podminky.urs.cz/item/CS_URS_2022_01/113107181" TargetMode="External" /><Relationship Id="rId4" Type="http://schemas.openxmlformats.org/officeDocument/2006/relationships/hyperlink" Target="https://podminky.urs.cz/item/CS_URS_2022_01/113107323" TargetMode="External" /><Relationship Id="rId5" Type="http://schemas.openxmlformats.org/officeDocument/2006/relationships/hyperlink" Target="https://podminky.urs.cz/item/CS_URS_2022_01/113154253" TargetMode="External" /><Relationship Id="rId6" Type="http://schemas.openxmlformats.org/officeDocument/2006/relationships/hyperlink" Target="https://podminky.urs.cz/item/CS_URS_2022_01/113202111" TargetMode="External" /><Relationship Id="rId7" Type="http://schemas.openxmlformats.org/officeDocument/2006/relationships/hyperlink" Target="https://podminky.urs.cz/item/CS_URS_2022_01/113204111" TargetMode="External" /><Relationship Id="rId8" Type="http://schemas.openxmlformats.org/officeDocument/2006/relationships/hyperlink" Target="https://podminky.urs.cz/item/CS_URS_2022_01/122251103" TargetMode="External" /><Relationship Id="rId9" Type="http://schemas.openxmlformats.org/officeDocument/2006/relationships/hyperlink" Target="https://podminky.urs.cz/item/CS_URS_2022_01/122702119" TargetMode="External" /><Relationship Id="rId10" Type="http://schemas.openxmlformats.org/officeDocument/2006/relationships/hyperlink" Target="https://podminky.urs.cz/item/CS_URS_2022_01/122702119" TargetMode="External" /><Relationship Id="rId11" Type="http://schemas.openxmlformats.org/officeDocument/2006/relationships/hyperlink" Target="https://podminky.urs.cz/item/CS_URS_2022_01/122702119" TargetMode="External" /><Relationship Id="rId12" Type="http://schemas.openxmlformats.org/officeDocument/2006/relationships/hyperlink" Target="https://podminky.urs.cz/item/CS_URS_2021_01/129001101" TargetMode="External" /><Relationship Id="rId13" Type="http://schemas.openxmlformats.org/officeDocument/2006/relationships/hyperlink" Target="https://podminky.urs.cz/item/CS_URS_2022_01/131251201" TargetMode="External" /><Relationship Id="rId14" Type="http://schemas.openxmlformats.org/officeDocument/2006/relationships/hyperlink" Target="https://podminky.urs.cz/item/CS_URS_2022_01/132254102" TargetMode="External" /><Relationship Id="rId15" Type="http://schemas.openxmlformats.org/officeDocument/2006/relationships/hyperlink" Target="https://podminky.urs.cz/item/CS_URS_2021_01/171151103" TargetMode="External" /><Relationship Id="rId16" Type="http://schemas.openxmlformats.org/officeDocument/2006/relationships/hyperlink" Target="https://podminky.urs.cz/item/CS_URS_2022_01/171201221" TargetMode="External" /><Relationship Id="rId17" Type="http://schemas.openxmlformats.org/officeDocument/2006/relationships/hyperlink" Target="https://podminky.urs.cz/item/CS_URS_2022_01/171251201" TargetMode="External" /><Relationship Id="rId18" Type="http://schemas.openxmlformats.org/officeDocument/2006/relationships/hyperlink" Target="https://podminky.urs.cz/item/CS_URS_2022_01/181951111" TargetMode="External" /><Relationship Id="rId19" Type="http://schemas.openxmlformats.org/officeDocument/2006/relationships/hyperlink" Target="https://podminky.urs.cz/item/CS_URS_2022_01/181951112" TargetMode="External" /><Relationship Id="rId20" Type="http://schemas.openxmlformats.org/officeDocument/2006/relationships/hyperlink" Target="https://podminky.urs.cz/item/CS_URS_2022_01/182112121" TargetMode="External" /><Relationship Id="rId21" Type="http://schemas.openxmlformats.org/officeDocument/2006/relationships/hyperlink" Target="https://podminky.urs.cz/item/CS_URS_2022_01/182311123" TargetMode="External" /><Relationship Id="rId22" Type="http://schemas.openxmlformats.org/officeDocument/2006/relationships/hyperlink" Target="https://podminky.urs.cz/item/CS_URS_2022_01/339921112" TargetMode="External" /><Relationship Id="rId23" Type="http://schemas.openxmlformats.org/officeDocument/2006/relationships/hyperlink" Target="https://podminky.urs.cz/item/CS_URS_2022_01/564851111" TargetMode="External" /><Relationship Id="rId24" Type="http://schemas.openxmlformats.org/officeDocument/2006/relationships/hyperlink" Target="https://podminky.urs.cz/item/CS_URS_2022_01/564851111" TargetMode="External" /><Relationship Id="rId25" Type="http://schemas.openxmlformats.org/officeDocument/2006/relationships/hyperlink" Target="https://podminky.urs.cz/item/CS_URS_2022_01/564851111" TargetMode="External" /><Relationship Id="rId26" Type="http://schemas.openxmlformats.org/officeDocument/2006/relationships/hyperlink" Target="https://podminky.urs.cz/item/CS_URS_2022_01/566901133" TargetMode="External" /><Relationship Id="rId27" Type="http://schemas.openxmlformats.org/officeDocument/2006/relationships/hyperlink" Target="https://podminky.urs.cz/item/CS_URS_2022_01/566901134" TargetMode="External" /><Relationship Id="rId28" Type="http://schemas.openxmlformats.org/officeDocument/2006/relationships/hyperlink" Target="https://podminky.urs.cz/item/CS_URS_2022_01/566901134" TargetMode="External" /><Relationship Id="rId29" Type="http://schemas.openxmlformats.org/officeDocument/2006/relationships/hyperlink" Target="https://podminky.urs.cz/item/CS_URS_2022_01/566901134" TargetMode="External" /><Relationship Id="rId30" Type="http://schemas.openxmlformats.org/officeDocument/2006/relationships/hyperlink" Target="https://podminky.urs.cz/item/CS_URS_2022_01/566901161" TargetMode="External" /><Relationship Id="rId31" Type="http://schemas.openxmlformats.org/officeDocument/2006/relationships/hyperlink" Target="https://podminky.urs.cz/item/CS_URS_2022_01/573231107" TargetMode="External" /><Relationship Id="rId32" Type="http://schemas.openxmlformats.org/officeDocument/2006/relationships/hyperlink" Target="https://podminky.urs.cz/item/CS_URS_2022_01/577134211" TargetMode="External" /><Relationship Id="rId33" Type="http://schemas.openxmlformats.org/officeDocument/2006/relationships/hyperlink" Target="https://podminky.urs.cz/item/CS_URS_2022_01/577175112" TargetMode="External" /><Relationship Id="rId34" Type="http://schemas.openxmlformats.org/officeDocument/2006/relationships/hyperlink" Target="https://podminky.urs.cz/item/CS_URS_2022_01/596211113" TargetMode="External" /><Relationship Id="rId35" Type="http://schemas.openxmlformats.org/officeDocument/2006/relationships/hyperlink" Target="https://podminky.urs.cz/item/CS_URS_2022_01/596211210" TargetMode="External" /><Relationship Id="rId36" Type="http://schemas.openxmlformats.org/officeDocument/2006/relationships/hyperlink" Target="https://podminky.urs.cz/item/CS_URS_2022_01/596212210" TargetMode="External" /><Relationship Id="rId37" Type="http://schemas.openxmlformats.org/officeDocument/2006/relationships/hyperlink" Target="https://podminky.urs.cz/item/CS_URS_2022_01/597661111" TargetMode="External" /><Relationship Id="rId38" Type="http://schemas.openxmlformats.org/officeDocument/2006/relationships/hyperlink" Target="https://podminky.urs.cz/item/CS_URS_2022_01/890411811" TargetMode="External" /><Relationship Id="rId39" Type="http://schemas.openxmlformats.org/officeDocument/2006/relationships/hyperlink" Target="https://podminky.urs.cz/item/CS_URS_2022_01/899331111" TargetMode="External" /><Relationship Id="rId40" Type="http://schemas.openxmlformats.org/officeDocument/2006/relationships/hyperlink" Target="https://podminky.urs.cz/item/CS_URS_2022_01/911111111" TargetMode="External" /><Relationship Id="rId41" Type="http://schemas.openxmlformats.org/officeDocument/2006/relationships/hyperlink" Target="https://podminky.urs.cz/item/CS_URS_2022_01/913121211" TargetMode="External" /><Relationship Id="rId42" Type="http://schemas.openxmlformats.org/officeDocument/2006/relationships/hyperlink" Target="https://podminky.urs.cz/item/CS_URS_2022_01/913221111" TargetMode="External" /><Relationship Id="rId43" Type="http://schemas.openxmlformats.org/officeDocument/2006/relationships/hyperlink" Target="https://podminky.urs.cz/item/CS_URS_2022_01/913221211" TargetMode="External" /><Relationship Id="rId44" Type="http://schemas.openxmlformats.org/officeDocument/2006/relationships/hyperlink" Target="https://podminky.urs.cz/item/CS_URS_2022_01/913321211" TargetMode="External" /><Relationship Id="rId45" Type="http://schemas.openxmlformats.org/officeDocument/2006/relationships/hyperlink" Target="https://podminky.urs.cz/item/CS_URS_2022_01/913321216" TargetMode="External" /><Relationship Id="rId46" Type="http://schemas.openxmlformats.org/officeDocument/2006/relationships/hyperlink" Target="https://podminky.urs.cz/item/CS_URS_2022_01/916111123" TargetMode="External" /><Relationship Id="rId47" Type="http://schemas.openxmlformats.org/officeDocument/2006/relationships/hyperlink" Target="https://podminky.urs.cz/item/CS_URS_2022_01/916241213" TargetMode="External" /><Relationship Id="rId48" Type="http://schemas.openxmlformats.org/officeDocument/2006/relationships/hyperlink" Target="https://podminky.urs.cz/item/CS_URS_2022_01/916331112" TargetMode="External" /><Relationship Id="rId49" Type="http://schemas.openxmlformats.org/officeDocument/2006/relationships/hyperlink" Target="https://podminky.urs.cz/item/CS_URS_2022_01/916991121" TargetMode="External" /><Relationship Id="rId50" Type="http://schemas.openxmlformats.org/officeDocument/2006/relationships/hyperlink" Target="https://podminky.urs.cz/item/CS_URS_2022_01/919735111" TargetMode="External" /><Relationship Id="rId51" Type="http://schemas.openxmlformats.org/officeDocument/2006/relationships/hyperlink" Target="https://podminky.urs.cz/item/CS_URS_2022_01/938908411" TargetMode="External" /><Relationship Id="rId52" Type="http://schemas.openxmlformats.org/officeDocument/2006/relationships/hyperlink" Target="https://podminky.urs.cz/item/CS_URS_2022_01/981511113" TargetMode="External" /><Relationship Id="rId53" Type="http://schemas.openxmlformats.org/officeDocument/2006/relationships/hyperlink" Target="https://podminky.urs.cz/item/CS_URS_2022_01/997221551" TargetMode="External" /><Relationship Id="rId54" Type="http://schemas.openxmlformats.org/officeDocument/2006/relationships/hyperlink" Target="https://podminky.urs.cz/item/CS_URS_2022_01/997221559" TargetMode="External" /><Relationship Id="rId55" Type="http://schemas.openxmlformats.org/officeDocument/2006/relationships/hyperlink" Target="https://podminky.urs.cz/item/CS_URS_2022_01/997221561" TargetMode="External" /><Relationship Id="rId56" Type="http://schemas.openxmlformats.org/officeDocument/2006/relationships/hyperlink" Target="https://podminky.urs.cz/item/CS_URS_2022_01/997221569" TargetMode="External" /><Relationship Id="rId57" Type="http://schemas.openxmlformats.org/officeDocument/2006/relationships/hyperlink" Target="https://podminky.urs.cz/item/CS_URS_2022_01/997221571" TargetMode="External" /><Relationship Id="rId58" Type="http://schemas.openxmlformats.org/officeDocument/2006/relationships/hyperlink" Target="https://podminky.urs.cz/item/CS_URS_2022_01/997221579" TargetMode="External" /><Relationship Id="rId59" Type="http://schemas.openxmlformats.org/officeDocument/2006/relationships/hyperlink" Target="https://podminky.urs.cz/item/CS_URS_2022_01/997221615" TargetMode="External" /><Relationship Id="rId60" Type="http://schemas.openxmlformats.org/officeDocument/2006/relationships/hyperlink" Target="https://podminky.urs.cz/item/CS_URS_2022_01/997221645" TargetMode="External" /><Relationship Id="rId61" Type="http://schemas.openxmlformats.org/officeDocument/2006/relationships/hyperlink" Target="https://podminky.urs.cz/item/CS_URS_2022_01/997221655" TargetMode="External" /><Relationship Id="rId62" Type="http://schemas.openxmlformats.org/officeDocument/2006/relationships/hyperlink" Target="https://podminky.urs.cz/item/CS_URS_2022_01/998223011" TargetMode="External" /><Relationship Id="rId63" Type="http://schemas.openxmlformats.org/officeDocument/2006/relationships/hyperlink" Target="https://podminky.urs.cz/item/CS_URS_2022_01/711132101" TargetMode="External" /><Relationship Id="rId64" Type="http://schemas.openxmlformats.org/officeDocument/2006/relationships/hyperlink" Target="https://podminky.urs.cz/item/CS_URS_2022_01/767161814" TargetMode="External" /><Relationship Id="rId65"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98"/>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9" width="25.8515625" style="1" hidden="1" customWidth="1"/>
    <col min="50" max="51" width="21.7109375" style="1" hidden="1" customWidth="1"/>
    <col min="52" max="53" width="25.00390625" style="1" hidden="1" customWidth="1"/>
    <col min="54" max="54" width="21.7109375" style="1" hidden="1" customWidth="1"/>
    <col min="55" max="55" width="19.140625" style="1" hidden="1" customWidth="1"/>
    <col min="56" max="56" width="25.00390625" style="1" hidden="1" customWidth="1"/>
    <col min="57" max="57" width="21.7109375" style="1" hidden="1" customWidth="1"/>
    <col min="58" max="58" width="19.140625" style="1" hidden="1" customWidth="1"/>
    <col min="59" max="59" width="66.421875" style="1" customWidth="1"/>
    <col min="71" max="91" width="9.28125" style="1" hidden="1" customWidth="1"/>
  </cols>
  <sheetData>
    <row r="1" spans="1:74" ht="12">
      <c r="A1" s="14" t="s">
        <v>0</v>
      </c>
      <c r="AZ1" s="14" t="s">
        <v>1</v>
      </c>
      <c r="BA1" s="14" t="s">
        <v>2</v>
      </c>
      <c r="BB1" s="14" t="s">
        <v>3</v>
      </c>
      <c r="BT1" s="14" t="s">
        <v>4</v>
      </c>
      <c r="BU1" s="14" t="s">
        <v>5</v>
      </c>
      <c r="BV1" s="14" t="s">
        <v>6</v>
      </c>
    </row>
    <row r="2" spans="44:72" s="1" customFormat="1" ht="36.95" customHeight="1">
      <c r="AR2" s="273"/>
      <c r="AS2" s="273"/>
      <c r="AT2" s="273"/>
      <c r="AU2" s="273"/>
      <c r="AV2" s="273"/>
      <c r="AW2" s="273"/>
      <c r="AX2" s="273"/>
      <c r="AY2" s="273"/>
      <c r="AZ2" s="273"/>
      <c r="BA2" s="273"/>
      <c r="BB2" s="273"/>
      <c r="BC2" s="273"/>
      <c r="BD2" s="273"/>
      <c r="BE2" s="273"/>
      <c r="BF2" s="273"/>
      <c r="BG2" s="273"/>
      <c r="BS2" s="15" t="s">
        <v>7</v>
      </c>
      <c r="BT2" s="15" t="s">
        <v>8</v>
      </c>
    </row>
    <row r="3" spans="2:72" s="1" customFormat="1" ht="6.95" customHeight="1">
      <c r="B3" s="16"/>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8"/>
      <c r="BS3" s="15" t="s">
        <v>7</v>
      </c>
      <c r="BT3" s="15" t="s">
        <v>9</v>
      </c>
    </row>
    <row r="4" spans="2:71" s="1" customFormat="1" ht="24.95" customHeight="1">
      <c r="B4" s="19"/>
      <c r="C4" s="20"/>
      <c r="D4" s="21" t="s">
        <v>10</v>
      </c>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18"/>
      <c r="AS4" s="22" t="s">
        <v>11</v>
      </c>
      <c r="BG4" s="23" t="s">
        <v>12</v>
      </c>
      <c r="BS4" s="15" t="s">
        <v>13</v>
      </c>
    </row>
    <row r="5" spans="2:71" s="1" customFormat="1" ht="12" customHeight="1">
      <c r="B5" s="19"/>
      <c r="C5" s="20"/>
      <c r="D5" s="24" t="s">
        <v>14</v>
      </c>
      <c r="E5" s="20"/>
      <c r="F5" s="20"/>
      <c r="G5" s="20"/>
      <c r="H5" s="20"/>
      <c r="I5" s="20"/>
      <c r="J5" s="20"/>
      <c r="K5" s="236" t="s">
        <v>15</v>
      </c>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0"/>
      <c r="AL5" s="20"/>
      <c r="AM5" s="20"/>
      <c r="AN5" s="20"/>
      <c r="AO5" s="20"/>
      <c r="AP5" s="20"/>
      <c r="AQ5" s="20"/>
      <c r="AR5" s="18"/>
      <c r="BG5" s="233" t="s">
        <v>16</v>
      </c>
      <c r="BS5" s="15" t="s">
        <v>7</v>
      </c>
    </row>
    <row r="6" spans="2:71" s="1" customFormat="1" ht="36.95" customHeight="1">
      <c r="B6" s="19"/>
      <c r="C6" s="20"/>
      <c r="D6" s="26" t="s">
        <v>17</v>
      </c>
      <c r="E6" s="20"/>
      <c r="F6" s="20"/>
      <c r="G6" s="20"/>
      <c r="H6" s="20"/>
      <c r="I6" s="20"/>
      <c r="J6" s="20"/>
      <c r="K6" s="238" t="s">
        <v>18</v>
      </c>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0"/>
      <c r="AL6" s="20"/>
      <c r="AM6" s="20"/>
      <c r="AN6" s="20"/>
      <c r="AO6" s="20"/>
      <c r="AP6" s="20"/>
      <c r="AQ6" s="20"/>
      <c r="AR6" s="18"/>
      <c r="BG6" s="234"/>
      <c r="BS6" s="15" t="s">
        <v>7</v>
      </c>
    </row>
    <row r="7" spans="2:71" s="1" customFormat="1" ht="12" customHeight="1">
      <c r="B7" s="19"/>
      <c r="C7" s="20"/>
      <c r="D7" s="27" t="s">
        <v>19</v>
      </c>
      <c r="E7" s="20"/>
      <c r="F7" s="20"/>
      <c r="G7" s="20"/>
      <c r="H7" s="20"/>
      <c r="I7" s="20"/>
      <c r="J7" s="20"/>
      <c r="K7" s="25" t="s">
        <v>1</v>
      </c>
      <c r="L7" s="20"/>
      <c r="M7" s="20"/>
      <c r="N7" s="20"/>
      <c r="O7" s="20"/>
      <c r="P7" s="20"/>
      <c r="Q7" s="20"/>
      <c r="R7" s="20"/>
      <c r="S7" s="20"/>
      <c r="T7" s="20"/>
      <c r="U7" s="20"/>
      <c r="V7" s="20"/>
      <c r="W7" s="20"/>
      <c r="X7" s="20"/>
      <c r="Y7" s="20"/>
      <c r="Z7" s="20"/>
      <c r="AA7" s="20"/>
      <c r="AB7" s="20"/>
      <c r="AC7" s="20"/>
      <c r="AD7" s="20"/>
      <c r="AE7" s="20"/>
      <c r="AF7" s="20"/>
      <c r="AG7" s="20"/>
      <c r="AH7" s="20"/>
      <c r="AI7" s="20"/>
      <c r="AJ7" s="20"/>
      <c r="AK7" s="27" t="s">
        <v>20</v>
      </c>
      <c r="AL7" s="20"/>
      <c r="AM7" s="20"/>
      <c r="AN7" s="25" t="s">
        <v>1</v>
      </c>
      <c r="AO7" s="20"/>
      <c r="AP7" s="20"/>
      <c r="AQ7" s="20"/>
      <c r="AR7" s="18"/>
      <c r="BG7" s="234"/>
      <c r="BS7" s="15" t="s">
        <v>7</v>
      </c>
    </row>
    <row r="8" spans="2:71" s="1" customFormat="1" ht="12" customHeight="1">
      <c r="B8" s="19"/>
      <c r="C8" s="20"/>
      <c r="D8" s="27" t="s">
        <v>21</v>
      </c>
      <c r="E8" s="20"/>
      <c r="F8" s="20"/>
      <c r="G8" s="20"/>
      <c r="H8" s="20"/>
      <c r="I8" s="20"/>
      <c r="J8" s="20"/>
      <c r="K8" s="25" t="s">
        <v>15</v>
      </c>
      <c r="L8" s="20"/>
      <c r="M8" s="20"/>
      <c r="N8" s="20"/>
      <c r="O8" s="20"/>
      <c r="P8" s="20"/>
      <c r="Q8" s="20"/>
      <c r="R8" s="20"/>
      <c r="S8" s="20"/>
      <c r="T8" s="20"/>
      <c r="U8" s="20"/>
      <c r="V8" s="20"/>
      <c r="W8" s="20"/>
      <c r="X8" s="20"/>
      <c r="Y8" s="20"/>
      <c r="Z8" s="20"/>
      <c r="AA8" s="20"/>
      <c r="AB8" s="20"/>
      <c r="AC8" s="20"/>
      <c r="AD8" s="20"/>
      <c r="AE8" s="20"/>
      <c r="AF8" s="20"/>
      <c r="AG8" s="20"/>
      <c r="AH8" s="20"/>
      <c r="AI8" s="20"/>
      <c r="AJ8" s="20"/>
      <c r="AK8" s="27" t="s">
        <v>22</v>
      </c>
      <c r="AL8" s="20"/>
      <c r="AM8" s="20"/>
      <c r="AN8" s="28" t="s">
        <v>23</v>
      </c>
      <c r="AO8" s="20"/>
      <c r="AP8" s="20"/>
      <c r="AQ8" s="20"/>
      <c r="AR8" s="18"/>
      <c r="BG8" s="234"/>
      <c r="BS8" s="15" t="s">
        <v>7</v>
      </c>
    </row>
    <row r="9" spans="2:71" s="1" customFormat="1" ht="14.45" customHeight="1">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18"/>
      <c r="BG9" s="234"/>
      <c r="BS9" s="15" t="s">
        <v>7</v>
      </c>
    </row>
    <row r="10" spans="2:71" s="1" customFormat="1" ht="12" customHeight="1">
      <c r="B10" s="19"/>
      <c r="C10" s="20"/>
      <c r="D10" s="27" t="s">
        <v>24</v>
      </c>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7" t="s">
        <v>25</v>
      </c>
      <c r="AL10" s="20"/>
      <c r="AM10" s="20"/>
      <c r="AN10" s="25" t="s">
        <v>1</v>
      </c>
      <c r="AO10" s="20"/>
      <c r="AP10" s="20"/>
      <c r="AQ10" s="20"/>
      <c r="AR10" s="18"/>
      <c r="BG10" s="234"/>
      <c r="BS10" s="15" t="s">
        <v>7</v>
      </c>
    </row>
    <row r="11" spans="2:71" s="1" customFormat="1" ht="18.4" customHeight="1">
      <c r="B11" s="19"/>
      <c r="C11" s="20"/>
      <c r="D11" s="20"/>
      <c r="E11" s="25" t="s">
        <v>26</v>
      </c>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7" t="s">
        <v>27</v>
      </c>
      <c r="AL11" s="20"/>
      <c r="AM11" s="20"/>
      <c r="AN11" s="25" t="s">
        <v>1</v>
      </c>
      <c r="AO11" s="20"/>
      <c r="AP11" s="20"/>
      <c r="AQ11" s="20"/>
      <c r="AR11" s="18"/>
      <c r="BG11" s="234"/>
      <c r="BS11" s="15" t="s">
        <v>7</v>
      </c>
    </row>
    <row r="12" spans="2:71" s="1" customFormat="1" ht="6.95" customHeight="1">
      <c r="B12" s="19"/>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18"/>
      <c r="BG12" s="234"/>
      <c r="BS12" s="15" t="s">
        <v>7</v>
      </c>
    </row>
    <row r="13" spans="2:71" s="1" customFormat="1" ht="12" customHeight="1">
      <c r="B13" s="19"/>
      <c r="C13" s="20"/>
      <c r="D13" s="27" t="s">
        <v>28</v>
      </c>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7" t="s">
        <v>25</v>
      </c>
      <c r="AL13" s="20"/>
      <c r="AM13" s="20"/>
      <c r="AN13" s="29" t="s">
        <v>29</v>
      </c>
      <c r="AO13" s="20"/>
      <c r="AP13" s="20"/>
      <c r="AQ13" s="20"/>
      <c r="AR13" s="18"/>
      <c r="BG13" s="234"/>
      <c r="BS13" s="15" t="s">
        <v>7</v>
      </c>
    </row>
    <row r="14" spans="2:71" ht="12.75">
      <c r="B14" s="19"/>
      <c r="C14" s="20"/>
      <c r="D14" s="20"/>
      <c r="E14" s="239" t="s">
        <v>29</v>
      </c>
      <c r="F14" s="240"/>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7" t="s">
        <v>27</v>
      </c>
      <c r="AL14" s="20"/>
      <c r="AM14" s="20"/>
      <c r="AN14" s="29" t="s">
        <v>29</v>
      </c>
      <c r="AO14" s="20"/>
      <c r="AP14" s="20"/>
      <c r="AQ14" s="20"/>
      <c r="AR14" s="18"/>
      <c r="BG14" s="234"/>
      <c r="BS14" s="15" t="s">
        <v>7</v>
      </c>
    </row>
    <row r="15" spans="2:71" s="1" customFormat="1" ht="6.95" customHeight="1">
      <c r="B15" s="19"/>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18"/>
      <c r="BG15" s="234"/>
      <c r="BS15" s="15" t="s">
        <v>4</v>
      </c>
    </row>
    <row r="16" spans="2:71" s="1" customFormat="1" ht="12" customHeight="1">
      <c r="B16" s="19"/>
      <c r="C16" s="20"/>
      <c r="D16" s="27" t="s">
        <v>30</v>
      </c>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7" t="s">
        <v>25</v>
      </c>
      <c r="AL16" s="20"/>
      <c r="AM16" s="20"/>
      <c r="AN16" s="25" t="s">
        <v>1</v>
      </c>
      <c r="AO16" s="20"/>
      <c r="AP16" s="20"/>
      <c r="AQ16" s="20"/>
      <c r="AR16" s="18"/>
      <c r="BG16" s="234"/>
      <c r="BS16" s="15" t="s">
        <v>4</v>
      </c>
    </row>
    <row r="17" spans="2:71" s="1" customFormat="1" ht="18.4" customHeight="1">
      <c r="B17" s="19"/>
      <c r="C17" s="20"/>
      <c r="D17" s="20"/>
      <c r="E17" s="25" t="s">
        <v>31</v>
      </c>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7" t="s">
        <v>27</v>
      </c>
      <c r="AL17" s="20"/>
      <c r="AM17" s="20"/>
      <c r="AN17" s="25" t="s">
        <v>1</v>
      </c>
      <c r="AO17" s="20"/>
      <c r="AP17" s="20"/>
      <c r="AQ17" s="20"/>
      <c r="AR17" s="18"/>
      <c r="BG17" s="234"/>
      <c r="BS17" s="15" t="s">
        <v>5</v>
      </c>
    </row>
    <row r="18" spans="2:71" s="1" customFormat="1" ht="6.95" customHeight="1">
      <c r="B18" s="19"/>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18"/>
      <c r="BG18" s="234"/>
      <c r="BS18" s="15" t="s">
        <v>7</v>
      </c>
    </row>
    <row r="19" spans="2:71" s="1" customFormat="1" ht="12" customHeight="1">
      <c r="B19" s="19"/>
      <c r="C19" s="20"/>
      <c r="D19" s="27" t="s">
        <v>32</v>
      </c>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7" t="s">
        <v>25</v>
      </c>
      <c r="AL19" s="20"/>
      <c r="AM19" s="20"/>
      <c r="AN19" s="25" t="s">
        <v>1</v>
      </c>
      <c r="AO19" s="20"/>
      <c r="AP19" s="20"/>
      <c r="AQ19" s="20"/>
      <c r="AR19" s="18"/>
      <c r="BG19" s="234"/>
      <c r="BS19" s="15" t="s">
        <v>7</v>
      </c>
    </row>
    <row r="20" spans="2:71" s="1" customFormat="1" ht="18.4" customHeight="1">
      <c r="B20" s="19"/>
      <c r="C20" s="20"/>
      <c r="D20" s="20"/>
      <c r="E20" s="25" t="s">
        <v>33</v>
      </c>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7" t="s">
        <v>27</v>
      </c>
      <c r="AL20" s="20"/>
      <c r="AM20" s="20"/>
      <c r="AN20" s="25" t="s">
        <v>1</v>
      </c>
      <c r="AO20" s="20"/>
      <c r="AP20" s="20"/>
      <c r="AQ20" s="20"/>
      <c r="AR20" s="18"/>
      <c r="BG20" s="234"/>
      <c r="BS20" s="15" t="s">
        <v>5</v>
      </c>
    </row>
    <row r="21" spans="2:59" s="1" customFormat="1" ht="6.95" customHeight="1">
      <c r="B21" s="19"/>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18"/>
      <c r="BG21" s="234"/>
    </row>
    <row r="22" spans="2:59" s="1" customFormat="1" ht="12" customHeight="1">
      <c r="B22" s="19"/>
      <c r="C22" s="20"/>
      <c r="D22" s="27" t="s">
        <v>34</v>
      </c>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18"/>
      <c r="BG22" s="234"/>
    </row>
    <row r="23" spans="2:59" s="1" customFormat="1" ht="16.5" customHeight="1">
      <c r="B23" s="19"/>
      <c r="C23" s="20"/>
      <c r="D23" s="20"/>
      <c r="E23" s="241" t="s">
        <v>1</v>
      </c>
      <c r="F23" s="241"/>
      <c r="G23" s="241"/>
      <c r="H23" s="241"/>
      <c r="I23" s="241"/>
      <c r="J23" s="241"/>
      <c r="K23" s="241"/>
      <c r="L23" s="241"/>
      <c r="M23" s="241"/>
      <c r="N23" s="241"/>
      <c r="O23" s="241"/>
      <c r="P23" s="241"/>
      <c r="Q23" s="241"/>
      <c r="R23" s="241"/>
      <c r="S23" s="241"/>
      <c r="T23" s="241"/>
      <c r="U23" s="241"/>
      <c r="V23" s="241"/>
      <c r="W23" s="241"/>
      <c r="X23" s="241"/>
      <c r="Y23" s="241"/>
      <c r="Z23" s="241"/>
      <c r="AA23" s="241"/>
      <c r="AB23" s="241"/>
      <c r="AC23" s="241"/>
      <c r="AD23" s="241"/>
      <c r="AE23" s="241"/>
      <c r="AF23" s="241"/>
      <c r="AG23" s="241"/>
      <c r="AH23" s="241"/>
      <c r="AI23" s="241"/>
      <c r="AJ23" s="241"/>
      <c r="AK23" s="241"/>
      <c r="AL23" s="241"/>
      <c r="AM23" s="241"/>
      <c r="AN23" s="241"/>
      <c r="AO23" s="20"/>
      <c r="AP23" s="20"/>
      <c r="AQ23" s="20"/>
      <c r="AR23" s="18"/>
      <c r="BG23" s="234"/>
    </row>
    <row r="24" spans="2:59" s="1" customFormat="1" ht="6.95" customHeight="1">
      <c r="B24" s="19"/>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18"/>
      <c r="BG24" s="234"/>
    </row>
    <row r="25" spans="2:59" s="1" customFormat="1" ht="6.95" customHeight="1">
      <c r="B25" s="19"/>
      <c r="C25" s="20"/>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20"/>
      <c r="AQ25" s="20"/>
      <c r="AR25" s="18"/>
      <c r="BG25" s="234"/>
    </row>
    <row r="26" spans="1:59" s="2" customFormat="1" ht="25.9" customHeight="1">
      <c r="A26" s="32"/>
      <c r="B26" s="33"/>
      <c r="C26" s="34"/>
      <c r="D26" s="35" t="s">
        <v>35</v>
      </c>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42">
        <f>ROUND(AG94,2)</f>
        <v>0</v>
      </c>
      <c r="AL26" s="243"/>
      <c r="AM26" s="243"/>
      <c r="AN26" s="243"/>
      <c r="AO26" s="243"/>
      <c r="AP26" s="34"/>
      <c r="AQ26" s="34"/>
      <c r="AR26" s="37"/>
      <c r="BG26" s="234"/>
    </row>
    <row r="27" spans="1:59" s="2" customFormat="1" ht="6.95" customHeight="1">
      <c r="A27" s="32"/>
      <c r="B27" s="33"/>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7"/>
      <c r="BG27" s="234"/>
    </row>
    <row r="28" spans="1:59" s="2" customFormat="1" ht="12.75">
      <c r="A28" s="32"/>
      <c r="B28" s="33"/>
      <c r="C28" s="34"/>
      <c r="D28" s="34"/>
      <c r="E28" s="34"/>
      <c r="F28" s="34"/>
      <c r="G28" s="34"/>
      <c r="H28" s="34"/>
      <c r="I28" s="34"/>
      <c r="J28" s="34"/>
      <c r="K28" s="34"/>
      <c r="L28" s="244" t="s">
        <v>36</v>
      </c>
      <c r="M28" s="244"/>
      <c r="N28" s="244"/>
      <c r="O28" s="244"/>
      <c r="P28" s="244"/>
      <c r="Q28" s="34"/>
      <c r="R28" s="34"/>
      <c r="S28" s="34"/>
      <c r="T28" s="34"/>
      <c r="U28" s="34"/>
      <c r="V28" s="34"/>
      <c r="W28" s="244" t="s">
        <v>37</v>
      </c>
      <c r="X28" s="244"/>
      <c r="Y28" s="244"/>
      <c r="Z28" s="244"/>
      <c r="AA28" s="244"/>
      <c r="AB28" s="244"/>
      <c r="AC28" s="244"/>
      <c r="AD28" s="244"/>
      <c r="AE28" s="244"/>
      <c r="AF28" s="34"/>
      <c r="AG28" s="34"/>
      <c r="AH28" s="34"/>
      <c r="AI28" s="34"/>
      <c r="AJ28" s="34"/>
      <c r="AK28" s="244" t="s">
        <v>38</v>
      </c>
      <c r="AL28" s="244"/>
      <c r="AM28" s="244"/>
      <c r="AN28" s="244"/>
      <c r="AO28" s="244"/>
      <c r="AP28" s="34"/>
      <c r="AQ28" s="34"/>
      <c r="AR28" s="37"/>
      <c r="BG28" s="234"/>
    </row>
    <row r="29" spans="2:59" s="3" customFormat="1" ht="14.45" customHeight="1">
      <c r="B29" s="38"/>
      <c r="C29" s="39"/>
      <c r="D29" s="27" t="s">
        <v>39</v>
      </c>
      <c r="E29" s="39"/>
      <c r="F29" s="27" t="s">
        <v>40</v>
      </c>
      <c r="G29" s="39"/>
      <c r="H29" s="39"/>
      <c r="I29" s="39"/>
      <c r="J29" s="39"/>
      <c r="K29" s="39"/>
      <c r="L29" s="247">
        <v>0.21</v>
      </c>
      <c r="M29" s="246"/>
      <c r="N29" s="246"/>
      <c r="O29" s="246"/>
      <c r="P29" s="246"/>
      <c r="Q29" s="39"/>
      <c r="R29" s="39"/>
      <c r="S29" s="39"/>
      <c r="T29" s="39"/>
      <c r="U29" s="39"/>
      <c r="V29" s="39"/>
      <c r="W29" s="245">
        <f>ROUND(BB94,2)</f>
        <v>0</v>
      </c>
      <c r="X29" s="246"/>
      <c r="Y29" s="246"/>
      <c r="Z29" s="246"/>
      <c r="AA29" s="246"/>
      <c r="AB29" s="246"/>
      <c r="AC29" s="246"/>
      <c r="AD29" s="246"/>
      <c r="AE29" s="246"/>
      <c r="AF29" s="39"/>
      <c r="AG29" s="39"/>
      <c r="AH29" s="39"/>
      <c r="AI29" s="39"/>
      <c r="AJ29" s="39"/>
      <c r="AK29" s="245">
        <f>ROUND(AX94,2)</f>
        <v>0</v>
      </c>
      <c r="AL29" s="246"/>
      <c r="AM29" s="246"/>
      <c r="AN29" s="246"/>
      <c r="AO29" s="246"/>
      <c r="AP29" s="39"/>
      <c r="AQ29" s="39"/>
      <c r="AR29" s="40"/>
      <c r="BG29" s="235"/>
    </row>
    <row r="30" spans="2:59" s="3" customFormat="1" ht="14.45" customHeight="1">
      <c r="B30" s="38"/>
      <c r="C30" s="39"/>
      <c r="D30" s="39"/>
      <c r="E30" s="39"/>
      <c r="F30" s="27" t="s">
        <v>41</v>
      </c>
      <c r="G30" s="39"/>
      <c r="H30" s="39"/>
      <c r="I30" s="39"/>
      <c r="J30" s="39"/>
      <c r="K30" s="39"/>
      <c r="L30" s="247">
        <v>0.15</v>
      </c>
      <c r="M30" s="246"/>
      <c r="N30" s="246"/>
      <c r="O30" s="246"/>
      <c r="P30" s="246"/>
      <c r="Q30" s="39"/>
      <c r="R30" s="39"/>
      <c r="S30" s="39"/>
      <c r="T30" s="39"/>
      <c r="U30" s="39"/>
      <c r="V30" s="39"/>
      <c r="W30" s="245">
        <f>ROUND(BC94,2)</f>
        <v>0</v>
      </c>
      <c r="X30" s="246"/>
      <c r="Y30" s="246"/>
      <c r="Z30" s="246"/>
      <c r="AA30" s="246"/>
      <c r="AB30" s="246"/>
      <c r="AC30" s="246"/>
      <c r="AD30" s="246"/>
      <c r="AE30" s="246"/>
      <c r="AF30" s="39"/>
      <c r="AG30" s="39"/>
      <c r="AH30" s="39"/>
      <c r="AI30" s="39"/>
      <c r="AJ30" s="39"/>
      <c r="AK30" s="245">
        <f>ROUND(AY94,2)</f>
        <v>0</v>
      </c>
      <c r="AL30" s="246"/>
      <c r="AM30" s="246"/>
      <c r="AN30" s="246"/>
      <c r="AO30" s="246"/>
      <c r="AP30" s="39"/>
      <c r="AQ30" s="39"/>
      <c r="AR30" s="40"/>
      <c r="BG30" s="235"/>
    </row>
    <row r="31" spans="2:59" s="3" customFormat="1" ht="14.45" customHeight="1" hidden="1">
      <c r="B31" s="38"/>
      <c r="C31" s="39"/>
      <c r="D31" s="39"/>
      <c r="E31" s="39"/>
      <c r="F31" s="27" t="s">
        <v>42</v>
      </c>
      <c r="G31" s="39"/>
      <c r="H31" s="39"/>
      <c r="I31" s="39"/>
      <c r="J31" s="39"/>
      <c r="K31" s="39"/>
      <c r="L31" s="247">
        <v>0.21</v>
      </c>
      <c r="M31" s="246"/>
      <c r="N31" s="246"/>
      <c r="O31" s="246"/>
      <c r="P31" s="246"/>
      <c r="Q31" s="39"/>
      <c r="R31" s="39"/>
      <c r="S31" s="39"/>
      <c r="T31" s="39"/>
      <c r="U31" s="39"/>
      <c r="V31" s="39"/>
      <c r="W31" s="245">
        <f>ROUND(BD94,2)</f>
        <v>0</v>
      </c>
      <c r="X31" s="246"/>
      <c r="Y31" s="246"/>
      <c r="Z31" s="246"/>
      <c r="AA31" s="246"/>
      <c r="AB31" s="246"/>
      <c r="AC31" s="246"/>
      <c r="AD31" s="246"/>
      <c r="AE31" s="246"/>
      <c r="AF31" s="39"/>
      <c r="AG31" s="39"/>
      <c r="AH31" s="39"/>
      <c r="AI31" s="39"/>
      <c r="AJ31" s="39"/>
      <c r="AK31" s="245">
        <v>0</v>
      </c>
      <c r="AL31" s="246"/>
      <c r="AM31" s="246"/>
      <c r="AN31" s="246"/>
      <c r="AO31" s="246"/>
      <c r="AP31" s="39"/>
      <c r="AQ31" s="39"/>
      <c r="AR31" s="40"/>
      <c r="BG31" s="235"/>
    </row>
    <row r="32" spans="2:59" s="3" customFormat="1" ht="14.45" customHeight="1" hidden="1">
      <c r="B32" s="38"/>
      <c r="C32" s="39"/>
      <c r="D32" s="39"/>
      <c r="E32" s="39"/>
      <c r="F32" s="27" t="s">
        <v>43</v>
      </c>
      <c r="G32" s="39"/>
      <c r="H32" s="39"/>
      <c r="I32" s="39"/>
      <c r="J32" s="39"/>
      <c r="K32" s="39"/>
      <c r="L32" s="247">
        <v>0.15</v>
      </c>
      <c r="M32" s="246"/>
      <c r="N32" s="246"/>
      <c r="O32" s="246"/>
      <c r="P32" s="246"/>
      <c r="Q32" s="39"/>
      <c r="R32" s="39"/>
      <c r="S32" s="39"/>
      <c r="T32" s="39"/>
      <c r="U32" s="39"/>
      <c r="V32" s="39"/>
      <c r="W32" s="245">
        <f>ROUND(BE94,2)</f>
        <v>0</v>
      </c>
      <c r="X32" s="246"/>
      <c r="Y32" s="246"/>
      <c r="Z32" s="246"/>
      <c r="AA32" s="246"/>
      <c r="AB32" s="246"/>
      <c r="AC32" s="246"/>
      <c r="AD32" s="246"/>
      <c r="AE32" s="246"/>
      <c r="AF32" s="39"/>
      <c r="AG32" s="39"/>
      <c r="AH32" s="39"/>
      <c r="AI32" s="39"/>
      <c r="AJ32" s="39"/>
      <c r="AK32" s="245">
        <v>0</v>
      </c>
      <c r="AL32" s="246"/>
      <c r="AM32" s="246"/>
      <c r="AN32" s="246"/>
      <c r="AO32" s="246"/>
      <c r="AP32" s="39"/>
      <c r="AQ32" s="39"/>
      <c r="AR32" s="40"/>
      <c r="BG32" s="235"/>
    </row>
    <row r="33" spans="2:59" s="3" customFormat="1" ht="14.45" customHeight="1" hidden="1">
      <c r="B33" s="38"/>
      <c r="C33" s="39"/>
      <c r="D33" s="39"/>
      <c r="E33" s="39"/>
      <c r="F33" s="27" t="s">
        <v>44</v>
      </c>
      <c r="G33" s="39"/>
      <c r="H33" s="39"/>
      <c r="I33" s="39"/>
      <c r="J33" s="39"/>
      <c r="K33" s="39"/>
      <c r="L33" s="247">
        <v>0</v>
      </c>
      <c r="M33" s="246"/>
      <c r="N33" s="246"/>
      <c r="O33" s="246"/>
      <c r="P33" s="246"/>
      <c r="Q33" s="39"/>
      <c r="R33" s="39"/>
      <c r="S33" s="39"/>
      <c r="T33" s="39"/>
      <c r="U33" s="39"/>
      <c r="V33" s="39"/>
      <c r="W33" s="245">
        <f>ROUND(BF94,2)</f>
        <v>0</v>
      </c>
      <c r="X33" s="246"/>
      <c r="Y33" s="246"/>
      <c r="Z33" s="246"/>
      <c r="AA33" s="246"/>
      <c r="AB33" s="246"/>
      <c r="AC33" s="246"/>
      <c r="AD33" s="246"/>
      <c r="AE33" s="246"/>
      <c r="AF33" s="39"/>
      <c r="AG33" s="39"/>
      <c r="AH33" s="39"/>
      <c r="AI33" s="39"/>
      <c r="AJ33" s="39"/>
      <c r="AK33" s="245">
        <v>0</v>
      </c>
      <c r="AL33" s="246"/>
      <c r="AM33" s="246"/>
      <c r="AN33" s="246"/>
      <c r="AO33" s="246"/>
      <c r="AP33" s="39"/>
      <c r="AQ33" s="39"/>
      <c r="AR33" s="40"/>
      <c r="BG33" s="235"/>
    </row>
    <row r="34" spans="1:59" s="2" customFormat="1" ht="6.95" customHeight="1">
      <c r="A34" s="32"/>
      <c r="B34" s="33"/>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7"/>
      <c r="BG34" s="234"/>
    </row>
    <row r="35" spans="1:59" s="2" customFormat="1" ht="25.9" customHeight="1">
      <c r="A35" s="32"/>
      <c r="B35" s="33"/>
      <c r="C35" s="41"/>
      <c r="D35" s="42" t="s">
        <v>45</v>
      </c>
      <c r="E35" s="43"/>
      <c r="F35" s="43"/>
      <c r="G35" s="43"/>
      <c r="H35" s="43"/>
      <c r="I35" s="43"/>
      <c r="J35" s="43"/>
      <c r="K35" s="43"/>
      <c r="L35" s="43"/>
      <c r="M35" s="43"/>
      <c r="N35" s="43"/>
      <c r="O35" s="43"/>
      <c r="P35" s="43"/>
      <c r="Q35" s="43"/>
      <c r="R35" s="43"/>
      <c r="S35" s="43"/>
      <c r="T35" s="44" t="s">
        <v>46</v>
      </c>
      <c r="U35" s="43"/>
      <c r="V35" s="43"/>
      <c r="W35" s="43"/>
      <c r="X35" s="248" t="s">
        <v>47</v>
      </c>
      <c r="Y35" s="249"/>
      <c r="Z35" s="249"/>
      <c r="AA35" s="249"/>
      <c r="AB35" s="249"/>
      <c r="AC35" s="43"/>
      <c r="AD35" s="43"/>
      <c r="AE35" s="43"/>
      <c r="AF35" s="43"/>
      <c r="AG35" s="43"/>
      <c r="AH35" s="43"/>
      <c r="AI35" s="43"/>
      <c r="AJ35" s="43"/>
      <c r="AK35" s="250">
        <f>SUM(AK26:AK33)</f>
        <v>0</v>
      </c>
      <c r="AL35" s="249"/>
      <c r="AM35" s="249"/>
      <c r="AN35" s="249"/>
      <c r="AO35" s="251"/>
      <c r="AP35" s="41"/>
      <c r="AQ35" s="41"/>
      <c r="AR35" s="37"/>
      <c r="BG35" s="32"/>
    </row>
    <row r="36" spans="1:59" s="2" customFormat="1" ht="6.95" customHeight="1">
      <c r="A36" s="32"/>
      <c r="B36" s="33"/>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7"/>
      <c r="BG36" s="32"/>
    </row>
    <row r="37" spans="1:59" s="2" customFormat="1" ht="14.45" customHeight="1">
      <c r="A37" s="32"/>
      <c r="B37" s="33"/>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7"/>
      <c r="BG37" s="32"/>
    </row>
    <row r="38" spans="2:44" s="1" customFormat="1" ht="14.45" customHeight="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18"/>
    </row>
    <row r="39" spans="2:44" s="1" customFormat="1" ht="14.45" customHeight="1">
      <c r="B39" s="19"/>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18"/>
    </row>
    <row r="40" spans="2:44" s="1" customFormat="1" ht="14.45" customHeight="1">
      <c r="B40" s="19"/>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18"/>
    </row>
    <row r="41" spans="2:44" s="1" customFormat="1" ht="14.45" customHeight="1">
      <c r="B41" s="19"/>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18"/>
    </row>
    <row r="42" spans="2:44" s="1" customFormat="1" ht="14.45" customHeight="1">
      <c r="B42" s="19"/>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18"/>
    </row>
    <row r="43" spans="2:44" s="1" customFormat="1" ht="14.45" customHeight="1">
      <c r="B43" s="19"/>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18"/>
    </row>
    <row r="44" spans="2:44" s="1" customFormat="1" ht="14.45" customHeight="1">
      <c r="B44" s="19"/>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18"/>
    </row>
    <row r="45" spans="2:44" s="1" customFormat="1" ht="14.45" customHeight="1">
      <c r="B45" s="19"/>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18"/>
    </row>
    <row r="46" spans="2:44" s="1" customFormat="1" ht="14.45" customHeight="1">
      <c r="B46" s="19"/>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18"/>
    </row>
    <row r="47" spans="2:44" s="1" customFormat="1" ht="14.45" customHeight="1">
      <c r="B47" s="19"/>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18"/>
    </row>
    <row r="48" spans="2:44" s="1" customFormat="1" ht="14.45" customHeight="1">
      <c r="B48" s="19"/>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18"/>
    </row>
    <row r="49" spans="2:44" s="2" customFormat="1" ht="14.45" customHeight="1">
      <c r="B49" s="45"/>
      <c r="C49" s="46"/>
      <c r="D49" s="47" t="s">
        <v>48</v>
      </c>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7" t="s">
        <v>49</v>
      </c>
      <c r="AI49" s="48"/>
      <c r="AJ49" s="48"/>
      <c r="AK49" s="48"/>
      <c r="AL49" s="48"/>
      <c r="AM49" s="48"/>
      <c r="AN49" s="48"/>
      <c r="AO49" s="48"/>
      <c r="AP49" s="46"/>
      <c r="AQ49" s="46"/>
      <c r="AR49" s="49"/>
    </row>
    <row r="50" spans="2:44" ht="11.25">
      <c r="B50" s="19"/>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18"/>
    </row>
    <row r="51" spans="2:44" ht="11.25">
      <c r="B51" s="19"/>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18"/>
    </row>
    <row r="52" spans="2:44" ht="11.25">
      <c r="B52" s="19"/>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18"/>
    </row>
    <row r="53" spans="2:44" ht="11.25">
      <c r="B53" s="19"/>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18"/>
    </row>
    <row r="54" spans="2:44" ht="11.25">
      <c r="B54" s="19"/>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18"/>
    </row>
    <row r="55" spans="2:44" ht="11.25">
      <c r="B55" s="19"/>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18"/>
    </row>
    <row r="56" spans="2:44" ht="11.25">
      <c r="B56" s="19"/>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18"/>
    </row>
    <row r="57" spans="2:44" ht="11.25">
      <c r="B57" s="19"/>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18"/>
    </row>
    <row r="58" spans="2:44" ht="11.25">
      <c r="B58" s="19"/>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18"/>
    </row>
    <row r="59" spans="2:44" ht="11.25">
      <c r="B59" s="19"/>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18"/>
    </row>
    <row r="60" spans="1:59" s="2" customFormat="1" ht="12.75">
      <c r="A60" s="32"/>
      <c r="B60" s="33"/>
      <c r="C60" s="34"/>
      <c r="D60" s="50" t="s">
        <v>50</v>
      </c>
      <c r="E60" s="36"/>
      <c r="F60" s="36"/>
      <c r="G60" s="36"/>
      <c r="H60" s="36"/>
      <c r="I60" s="36"/>
      <c r="J60" s="36"/>
      <c r="K60" s="36"/>
      <c r="L60" s="36"/>
      <c r="M60" s="36"/>
      <c r="N60" s="36"/>
      <c r="O60" s="36"/>
      <c r="P60" s="36"/>
      <c r="Q60" s="36"/>
      <c r="R60" s="36"/>
      <c r="S60" s="36"/>
      <c r="T60" s="36"/>
      <c r="U60" s="36"/>
      <c r="V60" s="50" t="s">
        <v>51</v>
      </c>
      <c r="W60" s="36"/>
      <c r="X60" s="36"/>
      <c r="Y60" s="36"/>
      <c r="Z60" s="36"/>
      <c r="AA60" s="36"/>
      <c r="AB60" s="36"/>
      <c r="AC60" s="36"/>
      <c r="AD60" s="36"/>
      <c r="AE60" s="36"/>
      <c r="AF60" s="36"/>
      <c r="AG60" s="36"/>
      <c r="AH60" s="50" t="s">
        <v>50</v>
      </c>
      <c r="AI60" s="36"/>
      <c r="AJ60" s="36"/>
      <c r="AK60" s="36"/>
      <c r="AL60" s="36"/>
      <c r="AM60" s="50" t="s">
        <v>51</v>
      </c>
      <c r="AN60" s="36"/>
      <c r="AO60" s="36"/>
      <c r="AP60" s="34"/>
      <c r="AQ60" s="34"/>
      <c r="AR60" s="37"/>
      <c r="BG60" s="32"/>
    </row>
    <row r="61" spans="2:44" ht="11.25">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18"/>
    </row>
    <row r="62" spans="2:44" ht="11.25">
      <c r="B62" s="19"/>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18"/>
    </row>
    <row r="63" spans="2:44" ht="11.25">
      <c r="B63" s="19"/>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18"/>
    </row>
    <row r="64" spans="1:59" s="2" customFormat="1" ht="12.75">
      <c r="A64" s="32"/>
      <c r="B64" s="33"/>
      <c r="C64" s="34"/>
      <c r="D64" s="47" t="s">
        <v>52</v>
      </c>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47" t="s">
        <v>53</v>
      </c>
      <c r="AI64" s="51"/>
      <c r="AJ64" s="51"/>
      <c r="AK64" s="51"/>
      <c r="AL64" s="51"/>
      <c r="AM64" s="51"/>
      <c r="AN64" s="51"/>
      <c r="AO64" s="51"/>
      <c r="AP64" s="34"/>
      <c r="AQ64" s="34"/>
      <c r="AR64" s="37"/>
      <c r="BG64" s="32"/>
    </row>
    <row r="65" spans="2:44" ht="11.25">
      <c r="B65" s="19"/>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18"/>
    </row>
    <row r="66" spans="2:44" ht="11.25">
      <c r="B66" s="19"/>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18"/>
    </row>
    <row r="67" spans="2:44" ht="11.25">
      <c r="B67" s="19"/>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18"/>
    </row>
    <row r="68" spans="2:44" ht="11.25">
      <c r="B68" s="19"/>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18"/>
    </row>
    <row r="69" spans="2:44" ht="11.25">
      <c r="B69" s="19"/>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18"/>
    </row>
    <row r="70" spans="2:44" ht="11.25">
      <c r="B70" s="19"/>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18"/>
    </row>
    <row r="71" spans="2:44" ht="11.25">
      <c r="B71" s="19"/>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18"/>
    </row>
    <row r="72" spans="2:44" ht="11.25">
      <c r="B72" s="19"/>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18"/>
    </row>
    <row r="73" spans="2:44" ht="11.25">
      <c r="B73" s="19"/>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8"/>
    </row>
    <row r="74" spans="2:44" ht="11.25">
      <c r="B74" s="19"/>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8"/>
    </row>
    <row r="75" spans="1:59" s="2" customFormat="1" ht="12.75">
      <c r="A75" s="32"/>
      <c r="B75" s="33"/>
      <c r="C75" s="34"/>
      <c r="D75" s="50" t="s">
        <v>50</v>
      </c>
      <c r="E75" s="36"/>
      <c r="F75" s="36"/>
      <c r="G75" s="36"/>
      <c r="H75" s="36"/>
      <c r="I75" s="36"/>
      <c r="J75" s="36"/>
      <c r="K75" s="36"/>
      <c r="L75" s="36"/>
      <c r="M75" s="36"/>
      <c r="N75" s="36"/>
      <c r="O75" s="36"/>
      <c r="P75" s="36"/>
      <c r="Q75" s="36"/>
      <c r="R75" s="36"/>
      <c r="S75" s="36"/>
      <c r="T75" s="36"/>
      <c r="U75" s="36"/>
      <c r="V75" s="50" t="s">
        <v>51</v>
      </c>
      <c r="W75" s="36"/>
      <c r="X75" s="36"/>
      <c r="Y75" s="36"/>
      <c r="Z75" s="36"/>
      <c r="AA75" s="36"/>
      <c r="AB75" s="36"/>
      <c r="AC75" s="36"/>
      <c r="AD75" s="36"/>
      <c r="AE75" s="36"/>
      <c r="AF75" s="36"/>
      <c r="AG75" s="36"/>
      <c r="AH75" s="50" t="s">
        <v>50</v>
      </c>
      <c r="AI75" s="36"/>
      <c r="AJ75" s="36"/>
      <c r="AK75" s="36"/>
      <c r="AL75" s="36"/>
      <c r="AM75" s="50" t="s">
        <v>51</v>
      </c>
      <c r="AN75" s="36"/>
      <c r="AO75" s="36"/>
      <c r="AP75" s="34"/>
      <c r="AQ75" s="34"/>
      <c r="AR75" s="37"/>
      <c r="BG75" s="32"/>
    </row>
    <row r="76" spans="1:59" s="2" customFormat="1" ht="11.25">
      <c r="A76" s="32"/>
      <c r="B76" s="33"/>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7"/>
      <c r="BG76" s="32"/>
    </row>
    <row r="77" spans="1:59" s="2" customFormat="1" ht="6.95" customHeight="1">
      <c r="A77" s="32"/>
      <c r="B77" s="52"/>
      <c r="C77" s="53"/>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37"/>
      <c r="BG77" s="32"/>
    </row>
    <row r="81" spans="1:59" s="2" customFormat="1" ht="6.95" customHeight="1">
      <c r="A81" s="32"/>
      <c r="B81" s="54"/>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37"/>
      <c r="BG81" s="32"/>
    </row>
    <row r="82" spans="1:59" s="2" customFormat="1" ht="24.95" customHeight="1">
      <c r="A82" s="32"/>
      <c r="B82" s="33"/>
      <c r="C82" s="21" t="s">
        <v>54</v>
      </c>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7"/>
      <c r="BG82" s="32"/>
    </row>
    <row r="83" spans="1:59" s="2" customFormat="1" ht="6.95" customHeight="1">
      <c r="A83" s="32"/>
      <c r="B83" s="33"/>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7"/>
      <c r="BG83" s="32"/>
    </row>
    <row r="84" spans="2:44" s="4" customFormat="1" ht="12" customHeight="1">
      <c r="B84" s="56"/>
      <c r="C84" s="27" t="s">
        <v>14</v>
      </c>
      <c r="D84" s="57"/>
      <c r="E84" s="57"/>
      <c r="F84" s="57"/>
      <c r="G84" s="57"/>
      <c r="H84" s="57"/>
      <c r="I84" s="57"/>
      <c r="J84" s="57"/>
      <c r="K84" s="57"/>
      <c r="L84" s="57" t="str">
        <f>K5</f>
        <v>Tachov</v>
      </c>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8"/>
    </row>
    <row r="85" spans="2:44" s="5" customFormat="1" ht="36.95" customHeight="1">
      <c r="B85" s="59"/>
      <c r="C85" s="60" t="s">
        <v>17</v>
      </c>
      <c r="D85" s="61"/>
      <c r="E85" s="61"/>
      <c r="F85" s="61"/>
      <c r="G85" s="61"/>
      <c r="H85" s="61"/>
      <c r="I85" s="61"/>
      <c r="J85" s="61"/>
      <c r="K85" s="61"/>
      <c r="L85" s="252" t="str">
        <f>K6</f>
        <v>ulice Petra Jilemnického, oprava chodníku a vjezdu (v úseku parc. č. 1377/1 - parc.č.1388, k.ú. Tachov) - úprava 04/2023</v>
      </c>
      <c r="M85" s="253"/>
      <c r="N85" s="253"/>
      <c r="O85" s="253"/>
      <c r="P85" s="253"/>
      <c r="Q85" s="253"/>
      <c r="R85" s="253"/>
      <c r="S85" s="253"/>
      <c r="T85" s="253"/>
      <c r="U85" s="253"/>
      <c r="V85" s="253"/>
      <c r="W85" s="253"/>
      <c r="X85" s="253"/>
      <c r="Y85" s="253"/>
      <c r="Z85" s="253"/>
      <c r="AA85" s="253"/>
      <c r="AB85" s="253"/>
      <c r="AC85" s="253"/>
      <c r="AD85" s="253"/>
      <c r="AE85" s="253"/>
      <c r="AF85" s="253"/>
      <c r="AG85" s="253"/>
      <c r="AH85" s="253"/>
      <c r="AI85" s="253"/>
      <c r="AJ85" s="253"/>
      <c r="AK85" s="61"/>
      <c r="AL85" s="61"/>
      <c r="AM85" s="61"/>
      <c r="AN85" s="61"/>
      <c r="AO85" s="61"/>
      <c r="AP85" s="61"/>
      <c r="AQ85" s="61"/>
      <c r="AR85" s="62"/>
    </row>
    <row r="86" spans="1:59" s="2" customFormat="1" ht="6.95" customHeight="1">
      <c r="A86" s="32"/>
      <c r="B86" s="33"/>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7"/>
      <c r="BG86" s="32"/>
    </row>
    <row r="87" spans="1:59" s="2" customFormat="1" ht="12" customHeight="1">
      <c r="A87" s="32"/>
      <c r="B87" s="33"/>
      <c r="C87" s="27" t="s">
        <v>21</v>
      </c>
      <c r="D87" s="34"/>
      <c r="E87" s="34"/>
      <c r="F87" s="34"/>
      <c r="G87" s="34"/>
      <c r="H87" s="34"/>
      <c r="I87" s="34"/>
      <c r="J87" s="34"/>
      <c r="K87" s="34"/>
      <c r="L87" s="63" t="str">
        <f>IF(K8="","",K8)</f>
        <v>Tachov</v>
      </c>
      <c r="M87" s="34"/>
      <c r="N87" s="34"/>
      <c r="O87" s="34"/>
      <c r="P87" s="34"/>
      <c r="Q87" s="34"/>
      <c r="R87" s="34"/>
      <c r="S87" s="34"/>
      <c r="T87" s="34"/>
      <c r="U87" s="34"/>
      <c r="V87" s="34"/>
      <c r="W87" s="34"/>
      <c r="X87" s="34"/>
      <c r="Y87" s="34"/>
      <c r="Z87" s="34"/>
      <c r="AA87" s="34"/>
      <c r="AB87" s="34"/>
      <c r="AC87" s="34"/>
      <c r="AD87" s="34"/>
      <c r="AE87" s="34"/>
      <c r="AF87" s="34"/>
      <c r="AG87" s="34"/>
      <c r="AH87" s="34"/>
      <c r="AI87" s="27" t="s">
        <v>22</v>
      </c>
      <c r="AJ87" s="34"/>
      <c r="AK87" s="34"/>
      <c r="AL87" s="34"/>
      <c r="AM87" s="254" t="str">
        <f>IF(AN8="","",AN8)</f>
        <v>28. 4. 2023</v>
      </c>
      <c r="AN87" s="254"/>
      <c r="AO87" s="34"/>
      <c r="AP87" s="34"/>
      <c r="AQ87" s="34"/>
      <c r="AR87" s="37"/>
      <c r="BG87" s="32"/>
    </row>
    <row r="88" spans="1:59" s="2" customFormat="1" ht="6.95" customHeight="1">
      <c r="A88" s="32"/>
      <c r="B88" s="33"/>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7"/>
      <c r="BG88" s="32"/>
    </row>
    <row r="89" spans="1:59" s="2" customFormat="1" ht="15.2" customHeight="1">
      <c r="A89" s="32"/>
      <c r="B89" s="33"/>
      <c r="C89" s="27" t="s">
        <v>24</v>
      </c>
      <c r="D89" s="34"/>
      <c r="E89" s="34"/>
      <c r="F89" s="34"/>
      <c r="G89" s="34"/>
      <c r="H89" s="34"/>
      <c r="I89" s="34"/>
      <c r="J89" s="34"/>
      <c r="K89" s="34"/>
      <c r="L89" s="57" t="str">
        <f>IF(E11="","",E11)</f>
        <v>Město Tachov</v>
      </c>
      <c r="M89" s="34"/>
      <c r="N89" s="34"/>
      <c r="O89" s="34"/>
      <c r="P89" s="34"/>
      <c r="Q89" s="34"/>
      <c r="R89" s="34"/>
      <c r="S89" s="34"/>
      <c r="T89" s="34"/>
      <c r="U89" s="34"/>
      <c r="V89" s="34"/>
      <c r="W89" s="34"/>
      <c r="X89" s="34"/>
      <c r="Y89" s="34"/>
      <c r="Z89" s="34"/>
      <c r="AA89" s="34"/>
      <c r="AB89" s="34"/>
      <c r="AC89" s="34"/>
      <c r="AD89" s="34"/>
      <c r="AE89" s="34"/>
      <c r="AF89" s="34"/>
      <c r="AG89" s="34"/>
      <c r="AH89" s="34"/>
      <c r="AI89" s="27" t="s">
        <v>30</v>
      </c>
      <c r="AJ89" s="34"/>
      <c r="AK89" s="34"/>
      <c r="AL89" s="34"/>
      <c r="AM89" s="255" t="str">
        <f>IF(E17="","",E17)</f>
        <v>Ing. Václav Lacyk</v>
      </c>
      <c r="AN89" s="256"/>
      <c r="AO89" s="256"/>
      <c r="AP89" s="256"/>
      <c r="AQ89" s="34"/>
      <c r="AR89" s="37"/>
      <c r="AS89" s="257" t="s">
        <v>55</v>
      </c>
      <c r="AT89" s="258"/>
      <c r="AU89" s="65"/>
      <c r="AV89" s="65"/>
      <c r="AW89" s="65"/>
      <c r="AX89" s="65"/>
      <c r="AY89" s="65"/>
      <c r="AZ89" s="65"/>
      <c r="BA89" s="65"/>
      <c r="BB89" s="65"/>
      <c r="BC89" s="65"/>
      <c r="BD89" s="65"/>
      <c r="BE89" s="65"/>
      <c r="BF89" s="66"/>
      <c r="BG89" s="32"/>
    </row>
    <row r="90" spans="1:59" s="2" customFormat="1" ht="25.7" customHeight="1">
      <c r="A90" s="32"/>
      <c r="B90" s="33"/>
      <c r="C90" s="27" t="s">
        <v>28</v>
      </c>
      <c r="D90" s="34"/>
      <c r="E90" s="34"/>
      <c r="F90" s="34"/>
      <c r="G90" s="34"/>
      <c r="H90" s="34"/>
      <c r="I90" s="34"/>
      <c r="J90" s="34"/>
      <c r="K90" s="34"/>
      <c r="L90" s="57" t="str">
        <f>IF(E14="Vyplň údaj","",E14)</f>
        <v/>
      </c>
      <c r="M90" s="34"/>
      <c r="N90" s="34"/>
      <c r="O90" s="34"/>
      <c r="P90" s="34"/>
      <c r="Q90" s="34"/>
      <c r="R90" s="34"/>
      <c r="S90" s="34"/>
      <c r="T90" s="34"/>
      <c r="U90" s="34"/>
      <c r="V90" s="34"/>
      <c r="W90" s="34"/>
      <c r="X90" s="34"/>
      <c r="Y90" s="34"/>
      <c r="Z90" s="34"/>
      <c r="AA90" s="34"/>
      <c r="AB90" s="34"/>
      <c r="AC90" s="34"/>
      <c r="AD90" s="34"/>
      <c r="AE90" s="34"/>
      <c r="AF90" s="34"/>
      <c r="AG90" s="34"/>
      <c r="AH90" s="34"/>
      <c r="AI90" s="27" t="s">
        <v>32</v>
      </c>
      <c r="AJ90" s="34"/>
      <c r="AK90" s="34"/>
      <c r="AL90" s="34"/>
      <c r="AM90" s="255" t="str">
        <f>IF(E20="","",E20)</f>
        <v>D PROJEKT PLZEŇ Nedvěd s.r.o.</v>
      </c>
      <c r="AN90" s="256"/>
      <c r="AO90" s="256"/>
      <c r="AP90" s="256"/>
      <c r="AQ90" s="34"/>
      <c r="AR90" s="37"/>
      <c r="AS90" s="259"/>
      <c r="AT90" s="260"/>
      <c r="AU90" s="67"/>
      <c r="AV90" s="67"/>
      <c r="AW90" s="67"/>
      <c r="AX90" s="67"/>
      <c r="AY90" s="67"/>
      <c r="AZ90" s="67"/>
      <c r="BA90" s="67"/>
      <c r="BB90" s="67"/>
      <c r="BC90" s="67"/>
      <c r="BD90" s="67"/>
      <c r="BE90" s="67"/>
      <c r="BF90" s="68"/>
      <c r="BG90" s="32"/>
    </row>
    <row r="91" spans="1:59" s="2" customFormat="1" ht="10.9" customHeight="1">
      <c r="A91" s="32"/>
      <c r="B91" s="33"/>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7"/>
      <c r="AS91" s="261"/>
      <c r="AT91" s="262"/>
      <c r="AU91" s="69"/>
      <c r="AV91" s="69"/>
      <c r="AW91" s="69"/>
      <c r="AX91" s="69"/>
      <c r="AY91" s="69"/>
      <c r="AZ91" s="69"/>
      <c r="BA91" s="69"/>
      <c r="BB91" s="69"/>
      <c r="BC91" s="69"/>
      <c r="BD91" s="69"/>
      <c r="BE91" s="69"/>
      <c r="BF91" s="70"/>
      <c r="BG91" s="32"/>
    </row>
    <row r="92" spans="1:59" s="2" customFormat="1" ht="29.25" customHeight="1">
      <c r="A92" s="32"/>
      <c r="B92" s="33"/>
      <c r="C92" s="263" t="s">
        <v>56</v>
      </c>
      <c r="D92" s="264"/>
      <c r="E92" s="264"/>
      <c r="F92" s="264"/>
      <c r="G92" s="264"/>
      <c r="H92" s="71"/>
      <c r="I92" s="265" t="s">
        <v>57</v>
      </c>
      <c r="J92" s="264"/>
      <c r="K92" s="264"/>
      <c r="L92" s="264"/>
      <c r="M92" s="264"/>
      <c r="N92" s="264"/>
      <c r="O92" s="264"/>
      <c r="P92" s="264"/>
      <c r="Q92" s="264"/>
      <c r="R92" s="264"/>
      <c r="S92" s="264"/>
      <c r="T92" s="264"/>
      <c r="U92" s="264"/>
      <c r="V92" s="264"/>
      <c r="W92" s="264"/>
      <c r="X92" s="264"/>
      <c r="Y92" s="264"/>
      <c r="Z92" s="264"/>
      <c r="AA92" s="264"/>
      <c r="AB92" s="264"/>
      <c r="AC92" s="264"/>
      <c r="AD92" s="264"/>
      <c r="AE92" s="264"/>
      <c r="AF92" s="264"/>
      <c r="AG92" s="266" t="s">
        <v>58</v>
      </c>
      <c r="AH92" s="264"/>
      <c r="AI92" s="264"/>
      <c r="AJ92" s="264"/>
      <c r="AK92" s="264"/>
      <c r="AL92" s="264"/>
      <c r="AM92" s="264"/>
      <c r="AN92" s="265" t="s">
        <v>59</v>
      </c>
      <c r="AO92" s="264"/>
      <c r="AP92" s="267"/>
      <c r="AQ92" s="72" t="s">
        <v>60</v>
      </c>
      <c r="AR92" s="37"/>
      <c r="AS92" s="73" t="s">
        <v>61</v>
      </c>
      <c r="AT92" s="74" t="s">
        <v>62</v>
      </c>
      <c r="AU92" s="74" t="s">
        <v>63</v>
      </c>
      <c r="AV92" s="74" t="s">
        <v>64</v>
      </c>
      <c r="AW92" s="74" t="s">
        <v>65</v>
      </c>
      <c r="AX92" s="74" t="s">
        <v>66</v>
      </c>
      <c r="AY92" s="74" t="s">
        <v>67</v>
      </c>
      <c r="AZ92" s="74" t="s">
        <v>68</v>
      </c>
      <c r="BA92" s="74" t="s">
        <v>69</v>
      </c>
      <c r="BB92" s="74" t="s">
        <v>70</v>
      </c>
      <c r="BC92" s="74" t="s">
        <v>71</v>
      </c>
      <c r="BD92" s="74" t="s">
        <v>72</v>
      </c>
      <c r="BE92" s="74" t="s">
        <v>73</v>
      </c>
      <c r="BF92" s="75" t="s">
        <v>74</v>
      </c>
      <c r="BG92" s="32"/>
    </row>
    <row r="93" spans="1:59" s="2" customFormat="1" ht="10.9" customHeight="1">
      <c r="A93" s="32"/>
      <c r="B93" s="33"/>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7"/>
      <c r="AS93" s="76"/>
      <c r="AT93" s="77"/>
      <c r="AU93" s="77"/>
      <c r="AV93" s="77"/>
      <c r="AW93" s="77"/>
      <c r="AX93" s="77"/>
      <c r="AY93" s="77"/>
      <c r="AZ93" s="77"/>
      <c r="BA93" s="77"/>
      <c r="BB93" s="77"/>
      <c r="BC93" s="77"/>
      <c r="BD93" s="77"/>
      <c r="BE93" s="77"/>
      <c r="BF93" s="78"/>
      <c r="BG93" s="32"/>
    </row>
    <row r="94" spans="2:90" s="6" customFormat="1" ht="32.45" customHeight="1">
      <c r="B94" s="79"/>
      <c r="C94" s="80" t="s">
        <v>75</v>
      </c>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271">
        <f>ROUND(SUM(AG95:AG96),2)</f>
        <v>0</v>
      </c>
      <c r="AH94" s="271"/>
      <c r="AI94" s="271"/>
      <c r="AJ94" s="271"/>
      <c r="AK94" s="271"/>
      <c r="AL94" s="271"/>
      <c r="AM94" s="271"/>
      <c r="AN94" s="272">
        <f>SUM(AG94,AV94)</f>
        <v>0</v>
      </c>
      <c r="AO94" s="272"/>
      <c r="AP94" s="272"/>
      <c r="AQ94" s="83" t="s">
        <v>1</v>
      </c>
      <c r="AR94" s="84"/>
      <c r="AS94" s="85">
        <f>ROUND(SUM(AS95:AS96),2)</f>
        <v>0</v>
      </c>
      <c r="AT94" s="86">
        <f>ROUND(SUM(AT95:AT96),2)</f>
        <v>0</v>
      </c>
      <c r="AU94" s="87">
        <f>ROUND(SUM(AU95:AU96),2)</f>
        <v>0</v>
      </c>
      <c r="AV94" s="87">
        <f>ROUND(SUM(AX94:AY94),2)</f>
        <v>0</v>
      </c>
      <c r="AW94" s="88">
        <f>ROUND(SUM(AW95:AW96),5)</f>
        <v>0</v>
      </c>
      <c r="AX94" s="87">
        <f>ROUND(BB94*L29,2)</f>
        <v>0</v>
      </c>
      <c r="AY94" s="87">
        <f>ROUND(BC94*L30,2)</f>
        <v>0</v>
      </c>
      <c r="AZ94" s="87">
        <f>ROUND(BD94*L29,2)</f>
        <v>0</v>
      </c>
      <c r="BA94" s="87">
        <f>ROUND(BE94*L30,2)</f>
        <v>0</v>
      </c>
      <c r="BB94" s="87">
        <f>ROUND(SUM(BB95:BB96),2)</f>
        <v>0</v>
      </c>
      <c r="BC94" s="87">
        <f>ROUND(SUM(BC95:BC96),2)</f>
        <v>0</v>
      </c>
      <c r="BD94" s="87">
        <f>ROUND(SUM(BD95:BD96),2)</f>
        <v>0</v>
      </c>
      <c r="BE94" s="87">
        <f>ROUND(SUM(BE95:BE96),2)</f>
        <v>0</v>
      </c>
      <c r="BF94" s="89">
        <f>ROUND(SUM(BF95:BF96),2)</f>
        <v>0</v>
      </c>
      <c r="BS94" s="90" t="s">
        <v>76</v>
      </c>
      <c r="BT94" s="90" t="s">
        <v>77</v>
      </c>
      <c r="BV94" s="90" t="s">
        <v>78</v>
      </c>
      <c r="BW94" s="90" t="s">
        <v>6</v>
      </c>
      <c r="BX94" s="90" t="s">
        <v>79</v>
      </c>
      <c r="CL94" s="90" t="s">
        <v>1</v>
      </c>
    </row>
    <row r="95" spans="1:90" s="7" customFormat="1" ht="50.25" customHeight="1">
      <c r="A95" s="91" t="s">
        <v>80</v>
      </c>
      <c r="B95" s="92"/>
      <c r="C95" s="93"/>
      <c r="D95" s="270" t="s">
        <v>15</v>
      </c>
      <c r="E95" s="270"/>
      <c r="F95" s="270"/>
      <c r="G95" s="270"/>
      <c r="H95" s="270"/>
      <c r="I95" s="94"/>
      <c r="J95" s="270" t="s">
        <v>18</v>
      </c>
      <c r="K95" s="270"/>
      <c r="L95" s="270"/>
      <c r="M95" s="270"/>
      <c r="N95" s="270"/>
      <c r="O95" s="270"/>
      <c r="P95" s="270"/>
      <c r="Q95" s="270"/>
      <c r="R95" s="270"/>
      <c r="S95" s="270"/>
      <c r="T95" s="270"/>
      <c r="U95" s="270"/>
      <c r="V95" s="270"/>
      <c r="W95" s="270"/>
      <c r="X95" s="270"/>
      <c r="Y95" s="270"/>
      <c r="Z95" s="270"/>
      <c r="AA95" s="270"/>
      <c r="AB95" s="270"/>
      <c r="AC95" s="270"/>
      <c r="AD95" s="270"/>
      <c r="AE95" s="270"/>
      <c r="AF95" s="270"/>
      <c r="AG95" s="268">
        <f>'Tachov - ulice Petra Jile...'!K30</f>
        <v>0</v>
      </c>
      <c r="AH95" s="269"/>
      <c r="AI95" s="269"/>
      <c r="AJ95" s="269"/>
      <c r="AK95" s="269"/>
      <c r="AL95" s="269"/>
      <c r="AM95" s="269"/>
      <c r="AN95" s="268">
        <f>SUM(AG95,AV95)</f>
        <v>0</v>
      </c>
      <c r="AO95" s="269"/>
      <c r="AP95" s="269"/>
      <c r="AQ95" s="95" t="s">
        <v>81</v>
      </c>
      <c r="AR95" s="96"/>
      <c r="AS95" s="97">
        <f>'Tachov - ulice Petra Jile...'!K28</f>
        <v>0</v>
      </c>
      <c r="AT95" s="98">
        <f>'Tachov - ulice Petra Jile...'!K29</f>
        <v>0</v>
      </c>
      <c r="AU95" s="98">
        <v>0</v>
      </c>
      <c r="AV95" s="98">
        <f>ROUND(SUM(AX95:AY95),2)</f>
        <v>0</v>
      </c>
      <c r="AW95" s="99">
        <f>'Tachov - ulice Petra Jile...'!T123</f>
        <v>0</v>
      </c>
      <c r="AX95" s="98">
        <f>'Tachov - ulice Petra Jile...'!K33</f>
        <v>0</v>
      </c>
      <c r="AY95" s="98">
        <f>'Tachov - ulice Petra Jile...'!K34</f>
        <v>0</v>
      </c>
      <c r="AZ95" s="98">
        <f>'Tachov - ulice Petra Jile...'!K35</f>
        <v>0</v>
      </c>
      <c r="BA95" s="98">
        <f>'Tachov - ulice Petra Jile...'!K36</f>
        <v>0</v>
      </c>
      <c r="BB95" s="98">
        <f>'Tachov - ulice Petra Jile...'!F33</f>
        <v>0</v>
      </c>
      <c r="BC95" s="98">
        <f>'Tachov - ulice Petra Jile...'!F34</f>
        <v>0</v>
      </c>
      <c r="BD95" s="98">
        <f>'Tachov - ulice Petra Jile...'!F35</f>
        <v>0</v>
      </c>
      <c r="BE95" s="98">
        <f>'Tachov - ulice Petra Jile...'!F36</f>
        <v>0</v>
      </c>
      <c r="BF95" s="100">
        <f>'Tachov - ulice Petra Jile...'!F37</f>
        <v>0</v>
      </c>
      <c r="BT95" s="101" t="s">
        <v>82</v>
      </c>
      <c r="BU95" s="101" t="s">
        <v>83</v>
      </c>
      <c r="BV95" s="101" t="s">
        <v>78</v>
      </c>
      <c r="BW95" s="101" t="s">
        <v>6</v>
      </c>
      <c r="BX95" s="101" t="s">
        <v>79</v>
      </c>
      <c r="CL95" s="101" t="s">
        <v>1</v>
      </c>
    </row>
    <row r="96" spans="1:91" s="7" customFormat="1" ht="16.5" customHeight="1">
      <c r="A96" s="91" t="s">
        <v>80</v>
      </c>
      <c r="B96" s="92"/>
      <c r="C96" s="93"/>
      <c r="D96" s="270" t="s">
        <v>84</v>
      </c>
      <c r="E96" s="270"/>
      <c r="F96" s="270"/>
      <c r="G96" s="270"/>
      <c r="H96" s="270"/>
      <c r="I96" s="94"/>
      <c r="J96" s="270" t="s">
        <v>85</v>
      </c>
      <c r="K96" s="270"/>
      <c r="L96" s="270"/>
      <c r="M96" s="270"/>
      <c r="N96" s="270"/>
      <c r="O96" s="270"/>
      <c r="P96" s="270"/>
      <c r="Q96" s="270"/>
      <c r="R96" s="270"/>
      <c r="S96" s="270"/>
      <c r="T96" s="270"/>
      <c r="U96" s="270"/>
      <c r="V96" s="270"/>
      <c r="W96" s="270"/>
      <c r="X96" s="270"/>
      <c r="Y96" s="270"/>
      <c r="Z96" s="270"/>
      <c r="AA96" s="270"/>
      <c r="AB96" s="270"/>
      <c r="AC96" s="270"/>
      <c r="AD96" s="270"/>
      <c r="AE96" s="270"/>
      <c r="AF96" s="270"/>
      <c r="AG96" s="268">
        <f>'VON - Vedlejší a ostatní ...'!K32</f>
        <v>0</v>
      </c>
      <c r="AH96" s="269"/>
      <c r="AI96" s="269"/>
      <c r="AJ96" s="269"/>
      <c r="AK96" s="269"/>
      <c r="AL96" s="269"/>
      <c r="AM96" s="269"/>
      <c r="AN96" s="268">
        <f>SUM(AG96,AV96)</f>
        <v>0</v>
      </c>
      <c r="AO96" s="269"/>
      <c r="AP96" s="269"/>
      <c r="AQ96" s="95" t="s">
        <v>81</v>
      </c>
      <c r="AR96" s="96"/>
      <c r="AS96" s="102">
        <f>'VON - Vedlejší a ostatní ...'!K30</f>
        <v>0</v>
      </c>
      <c r="AT96" s="103">
        <f>'VON - Vedlejší a ostatní ...'!K31</f>
        <v>0</v>
      </c>
      <c r="AU96" s="103">
        <v>0</v>
      </c>
      <c r="AV96" s="103">
        <f>ROUND(SUM(AX96:AY96),2)</f>
        <v>0</v>
      </c>
      <c r="AW96" s="104">
        <f>'VON - Vedlejší a ostatní ...'!T120</f>
        <v>0</v>
      </c>
      <c r="AX96" s="103">
        <f>'VON - Vedlejší a ostatní ...'!K35</f>
        <v>0</v>
      </c>
      <c r="AY96" s="103">
        <f>'VON - Vedlejší a ostatní ...'!K36</f>
        <v>0</v>
      </c>
      <c r="AZ96" s="103">
        <f>'VON - Vedlejší a ostatní ...'!K37</f>
        <v>0</v>
      </c>
      <c r="BA96" s="103">
        <f>'VON - Vedlejší a ostatní ...'!K38</f>
        <v>0</v>
      </c>
      <c r="BB96" s="103">
        <f>'VON - Vedlejší a ostatní ...'!F35</f>
        <v>0</v>
      </c>
      <c r="BC96" s="103">
        <f>'VON - Vedlejší a ostatní ...'!F36</f>
        <v>0</v>
      </c>
      <c r="BD96" s="103">
        <f>'VON - Vedlejší a ostatní ...'!F37</f>
        <v>0</v>
      </c>
      <c r="BE96" s="103">
        <f>'VON - Vedlejší a ostatní ...'!F38</f>
        <v>0</v>
      </c>
      <c r="BF96" s="105">
        <f>'VON - Vedlejší a ostatní ...'!F39</f>
        <v>0</v>
      </c>
      <c r="BT96" s="101" t="s">
        <v>82</v>
      </c>
      <c r="BV96" s="101" t="s">
        <v>78</v>
      </c>
      <c r="BW96" s="101" t="s">
        <v>86</v>
      </c>
      <c r="BX96" s="101" t="s">
        <v>6</v>
      </c>
      <c r="CL96" s="101" t="s">
        <v>1</v>
      </c>
      <c r="CM96" s="101" t="s">
        <v>87</v>
      </c>
    </row>
    <row r="97" spans="1:59" s="2" customFormat="1" ht="30" customHeight="1">
      <c r="A97" s="32"/>
      <c r="B97" s="33"/>
      <c r="C97" s="34"/>
      <c r="D97" s="34"/>
      <c r="E97" s="34"/>
      <c r="F97" s="34"/>
      <c r="G97" s="34"/>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7"/>
      <c r="AS97" s="32"/>
      <c r="AT97" s="32"/>
      <c r="AU97" s="32"/>
      <c r="AV97" s="32"/>
      <c r="AW97" s="32"/>
      <c r="AX97" s="32"/>
      <c r="AY97" s="32"/>
      <c r="AZ97" s="32"/>
      <c r="BA97" s="32"/>
      <c r="BB97" s="32"/>
      <c r="BC97" s="32"/>
      <c r="BD97" s="32"/>
      <c r="BE97" s="32"/>
      <c r="BF97" s="32"/>
      <c r="BG97" s="32"/>
    </row>
    <row r="98" spans="1:59" s="2" customFormat="1" ht="6.95" customHeight="1">
      <c r="A98" s="32"/>
      <c r="B98" s="52"/>
      <c r="C98" s="53"/>
      <c r="D98" s="53"/>
      <c r="E98" s="53"/>
      <c r="F98" s="53"/>
      <c r="G98" s="53"/>
      <c r="H98" s="53"/>
      <c r="I98" s="53"/>
      <c r="J98" s="53"/>
      <c r="K98" s="53"/>
      <c r="L98" s="53"/>
      <c r="M98" s="53"/>
      <c r="N98" s="53"/>
      <c r="O98" s="53"/>
      <c r="P98" s="53"/>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37"/>
      <c r="AS98" s="32"/>
      <c r="AT98" s="32"/>
      <c r="AU98" s="32"/>
      <c r="AV98" s="32"/>
      <c r="AW98" s="32"/>
      <c r="AX98" s="32"/>
      <c r="AY98" s="32"/>
      <c r="AZ98" s="32"/>
      <c r="BA98" s="32"/>
      <c r="BB98" s="32"/>
      <c r="BC98" s="32"/>
      <c r="BD98" s="32"/>
      <c r="BE98" s="32"/>
      <c r="BF98" s="32"/>
      <c r="BG98" s="32"/>
    </row>
  </sheetData>
  <sheetProtection algorithmName="SHA-512" hashValue="aZKBgUJg8301yy/4ox4f1yKo9yufIGPmiJZEZRE5CKYiZBtQpwN3uHny+GU58npEURztN3iWyo1npOEb+R7qOw==" saltValue="F4k7YI0hzloDcjRKRAoCwgbyrRHQtBKlZmRUIi/MdB2Rb/Xx+UDXhTgXJB7hsSvW4YL3v3+A+ZfjdGIOa6dihQ==" spinCount="100000" sheet="1" objects="1" scenarios="1" formatColumns="0" formatRows="0"/>
  <mergeCells count="46">
    <mergeCell ref="AR2:BG2"/>
    <mergeCell ref="AN96:AP96"/>
    <mergeCell ref="AG96:AM96"/>
    <mergeCell ref="D96:H96"/>
    <mergeCell ref="J96:AF96"/>
    <mergeCell ref="AG94:AM94"/>
    <mergeCell ref="AN94:AP94"/>
    <mergeCell ref="C92:G92"/>
    <mergeCell ref="I92:AF92"/>
    <mergeCell ref="AG92:AM92"/>
    <mergeCell ref="AN92:AP92"/>
    <mergeCell ref="AN95:AP95"/>
    <mergeCell ref="AG95:AM95"/>
    <mergeCell ref="D95:H95"/>
    <mergeCell ref="J95:AF95"/>
    <mergeCell ref="L85:AJ85"/>
    <mergeCell ref="AM87:AN87"/>
    <mergeCell ref="AM89:AP89"/>
    <mergeCell ref="AS89:AT91"/>
    <mergeCell ref="AM90:AP90"/>
    <mergeCell ref="W33:AE33"/>
    <mergeCell ref="AK33:AO33"/>
    <mergeCell ref="L33:P33"/>
    <mergeCell ref="X35:AB35"/>
    <mergeCell ref="AK35:AO35"/>
    <mergeCell ref="AK31:AO31"/>
    <mergeCell ref="L31:P31"/>
    <mergeCell ref="W32:AE32"/>
    <mergeCell ref="AK32:AO32"/>
    <mergeCell ref="L32:P32"/>
    <mergeCell ref="BG5:BG34"/>
    <mergeCell ref="K5:AJ5"/>
    <mergeCell ref="K6:AJ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s>
  <hyperlinks>
    <hyperlink ref="A95" location="'Tachov - ulice Petra Jile...'!C2" display="/"/>
    <hyperlink ref="A96" location="'VON - Vedlejší a ostatní ...'!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48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273"/>
      <c r="N2" s="273"/>
      <c r="O2" s="273"/>
      <c r="P2" s="273"/>
      <c r="Q2" s="273"/>
      <c r="R2" s="273"/>
      <c r="S2" s="273"/>
      <c r="T2" s="273"/>
      <c r="U2" s="273"/>
      <c r="V2" s="273"/>
      <c r="W2" s="273"/>
      <c r="X2" s="273"/>
      <c r="Y2" s="273"/>
      <c r="Z2" s="273"/>
      <c r="AT2" s="15" t="s">
        <v>6</v>
      </c>
    </row>
    <row r="3" spans="2:46" s="1" customFormat="1" ht="6.95" customHeight="1">
      <c r="B3" s="106"/>
      <c r="C3" s="107"/>
      <c r="D3" s="107"/>
      <c r="E3" s="107"/>
      <c r="F3" s="107"/>
      <c r="G3" s="107"/>
      <c r="H3" s="107"/>
      <c r="I3" s="107"/>
      <c r="J3" s="107"/>
      <c r="K3" s="107"/>
      <c r="L3" s="107"/>
      <c r="M3" s="18"/>
      <c r="AT3" s="15" t="s">
        <v>87</v>
      </c>
    </row>
    <row r="4" spans="2:46" s="1" customFormat="1" ht="24.95" customHeight="1">
      <c r="B4" s="18"/>
      <c r="D4" s="108" t="s">
        <v>88</v>
      </c>
      <c r="M4" s="18"/>
      <c r="N4" s="109" t="s">
        <v>11</v>
      </c>
      <c r="AT4" s="15" t="s">
        <v>4</v>
      </c>
    </row>
    <row r="5" spans="2:13" s="1" customFormat="1" ht="6.95" customHeight="1">
      <c r="B5" s="18"/>
      <c r="M5" s="18"/>
    </row>
    <row r="6" spans="1:31" s="2" customFormat="1" ht="12" customHeight="1">
      <c r="A6" s="32"/>
      <c r="B6" s="37"/>
      <c r="C6" s="32"/>
      <c r="D6" s="110" t="s">
        <v>17</v>
      </c>
      <c r="E6" s="32"/>
      <c r="F6" s="32"/>
      <c r="G6" s="32"/>
      <c r="H6" s="32"/>
      <c r="I6" s="32"/>
      <c r="J6" s="32"/>
      <c r="K6" s="32"/>
      <c r="L6" s="32"/>
      <c r="M6" s="49"/>
      <c r="S6" s="32"/>
      <c r="T6" s="32"/>
      <c r="U6" s="32"/>
      <c r="V6" s="32"/>
      <c r="W6" s="32"/>
      <c r="X6" s="32"/>
      <c r="Y6" s="32"/>
      <c r="Z6" s="32"/>
      <c r="AA6" s="32"/>
      <c r="AB6" s="32"/>
      <c r="AC6" s="32"/>
      <c r="AD6" s="32"/>
      <c r="AE6" s="32"/>
    </row>
    <row r="7" spans="1:31" s="2" customFormat="1" ht="45" customHeight="1">
      <c r="A7" s="32"/>
      <c r="B7" s="37"/>
      <c r="C7" s="32"/>
      <c r="D7" s="32"/>
      <c r="E7" s="274" t="s">
        <v>18</v>
      </c>
      <c r="F7" s="275"/>
      <c r="G7" s="275"/>
      <c r="H7" s="275"/>
      <c r="I7" s="32"/>
      <c r="J7" s="32"/>
      <c r="K7" s="32"/>
      <c r="L7" s="32"/>
      <c r="M7" s="49"/>
      <c r="S7" s="32"/>
      <c r="T7" s="32"/>
      <c r="U7" s="32"/>
      <c r="V7" s="32"/>
      <c r="W7" s="32"/>
      <c r="X7" s="32"/>
      <c r="Y7" s="32"/>
      <c r="Z7" s="32"/>
      <c r="AA7" s="32"/>
      <c r="AB7" s="32"/>
      <c r="AC7" s="32"/>
      <c r="AD7" s="32"/>
      <c r="AE7" s="32"/>
    </row>
    <row r="8" spans="1:31" s="2" customFormat="1" ht="11.25">
      <c r="A8" s="32"/>
      <c r="B8" s="37"/>
      <c r="C8" s="32"/>
      <c r="D8" s="32"/>
      <c r="E8" s="32"/>
      <c r="F8" s="32"/>
      <c r="G8" s="32"/>
      <c r="H8" s="32"/>
      <c r="I8" s="32"/>
      <c r="J8" s="32"/>
      <c r="K8" s="32"/>
      <c r="L8" s="32"/>
      <c r="M8" s="49"/>
      <c r="S8" s="32"/>
      <c r="T8" s="32"/>
      <c r="U8" s="32"/>
      <c r="V8" s="32"/>
      <c r="W8" s="32"/>
      <c r="X8" s="32"/>
      <c r="Y8" s="32"/>
      <c r="Z8" s="32"/>
      <c r="AA8" s="32"/>
      <c r="AB8" s="32"/>
      <c r="AC8" s="32"/>
      <c r="AD8" s="32"/>
      <c r="AE8" s="32"/>
    </row>
    <row r="9" spans="1:31" s="2" customFormat="1" ht="12" customHeight="1">
      <c r="A9" s="32"/>
      <c r="B9" s="37"/>
      <c r="C9" s="32"/>
      <c r="D9" s="110" t="s">
        <v>19</v>
      </c>
      <c r="E9" s="32"/>
      <c r="F9" s="111" t="s">
        <v>1</v>
      </c>
      <c r="G9" s="32"/>
      <c r="H9" s="32"/>
      <c r="I9" s="110" t="s">
        <v>20</v>
      </c>
      <c r="J9" s="111" t="s">
        <v>1</v>
      </c>
      <c r="K9" s="32"/>
      <c r="L9" s="32"/>
      <c r="M9" s="49"/>
      <c r="S9" s="32"/>
      <c r="T9" s="32"/>
      <c r="U9" s="32"/>
      <c r="V9" s="32"/>
      <c r="W9" s="32"/>
      <c r="X9" s="32"/>
      <c r="Y9" s="32"/>
      <c r="Z9" s="32"/>
      <c r="AA9" s="32"/>
      <c r="AB9" s="32"/>
      <c r="AC9" s="32"/>
      <c r="AD9" s="32"/>
      <c r="AE9" s="32"/>
    </row>
    <row r="10" spans="1:31" s="2" customFormat="1" ht="12" customHeight="1">
      <c r="A10" s="32"/>
      <c r="B10" s="37"/>
      <c r="C10" s="32"/>
      <c r="D10" s="110" t="s">
        <v>21</v>
      </c>
      <c r="E10" s="32"/>
      <c r="F10" s="111" t="s">
        <v>15</v>
      </c>
      <c r="G10" s="32"/>
      <c r="H10" s="32"/>
      <c r="I10" s="110" t="s">
        <v>22</v>
      </c>
      <c r="J10" s="112" t="str">
        <f>'Rekapitulace stavby'!AN8</f>
        <v>28. 4. 2023</v>
      </c>
      <c r="K10" s="32"/>
      <c r="L10" s="32"/>
      <c r="M10" s="49"/>
      <c r="S10" s="32"/>
      <c r="T10" s="32"/>
      <c r="U10" s="32"/>
      <c r="V10" s="32"/>
      <c r="W10" s="32"/>
      <c r="X10" s="32"/>
      <c r="Y10" s="32"/>
      <c r="Z10" s="32"/>
      <c r="AA10" s="32"/>
      <c r="AB10" s="32"/>
      <c r="AC10" s="32"/>
      <c r="AD10" s="32"/>
      <c r="AE10" s="32"/>
    </row>
    <row r="11" spans="1:31" s="2" customFormat="1" ht="10.9" customHeight="1">
      <c r="A11" s="32"/>
      <c r="B11" s="37"/>
      <c r="C11" s="32"/>
      <c r="D11" s="32"/>
      <c r="E11" s="32"/>
      <c r="F11" s="32"/>
      <c r="G11" s="32"/>
      <c r="H11" s="32"/>
      <c r="I11" s="32"/>
      <c r="J11" s="32"/>
      <c r="K11" s="32"/>
      <c r="L11" s="32"/>
      <c r="M11" s="49"/>
      <c r="S11" s="32"/>
      <c r="T11" s="32"/>
      <c r="U11" s="32"/>
      <c r="V11" s="32"/>
      <c r="W11" s="32"/>
      <c r="X11" s="32"/>
      <c r="Y11" s="32"/>
      <c r="Z11" s="32"/>
      <c r="AA11" s="32"/>
      <c r="AB11" s="32"/>
      <c r="AC11" s="32"/>
      <c r="AD11" s="32"/>
      <c r="AE11" s="32"/>
    </row>
    <row r="12" spans="1:31" s="2" customFormat="1" ht="12" customHeight="1">
      <c r="A12" s="32"/>
      <c r="B12" s="37"/>
      <c r="C12" s="32"/>
      <c r="D12" s="110" t="s">
        <v>24</v>
      </c>
      <c r="E12" s="32"/>
      <c r="F12" s="32"/>
      <c r="G12" s="32"/>
      <c r="H12" s="32"/>
      <c r="I12" s="110" t="s">
        <v>25</v>
      </c>
      <c r="J12" s="111" t="s">
        <v>1</v>
      </c>
      <c r="K12" s="32"/>
      <c r="L12" s="32"/>
      <c r="M12" s="49"/>
      <c r="S12" s="32"/>
      <c r="T12" s="32"/>
      <c r="U12" s="32"/>
      <c r="V12" s="32"/>
      <c r="W12" s="32"/>
      <c r="X12" s="32"/>
      <c r="Y12" s="32"/>
      <c r="Z12" s="32"/>
      <c r="AA12" s="32"/>
      <c r="AB12" s="32"/>
      <c r="AC12" s="32"/>
      <c r="AD12" s="32"/>
      <c r="AE12" s="32"/>
    </row>
    <row r="13" spans="1:31" s="2" customFormat="1" ht="18" customHeight="1">
      <c r="A13" s="32"/>
      <c r="B13" s="37"/>
      <c r="C13" s="32"/>
      <c r="D13" s="32"/>
      <c r="E13" s="111" t="s">
        <v>26</v>
      </c>
      <c r="F13" s="32"/>
      <c r="G13" s="32"/>
      <c r="H13" s="32"/>
      <c r="I13" s="110" t="s">
        <v>27</v>
      </c>
      <c r="J13" s="111" t="s">
        <v>1</v>
      </c>
      <c r="K13" s="32"/>
      <c r="L13" s="32"/>
      <c r="M13" s="49"/>
      <c r="S13" s="32"/>
      <c r="T13" s="32"/>
      <c r="U13" s="32"/>
      <c r="V13" s="32"/>
      <c r="W13" s="32"/>
      <c r="X13" s="32"/>
      <c r="Y13" s="32"/>
      <c r="Z13" s="32"/>
      <c r="AA13" s="32"/>
      <c r="AB13" s="32"/>
      <c r="AC13" s="32"/>
      <c r="AD13" s="32"/>
      <c r="AE13" s="32"/>
    </row>
    <row r="14" spans="1:31" s="2" customFormat="1" ht="6.95" customHeight="1">
      <c r="A14" s="32"/>
      <c r="B14" s="37"/>
      <c r="C14" s="32"/>
      <c r="D14" s="32"/>
      <c r="E14" s="32"/>
      <c r="F14" s="32"/>
      <c r="G14" s="32"/>
      <c r="H14" s="32"/>
      <c r="I14" s="32"/>
      <c r="J14" s="32"/>
      <c r="K14" s="32"/>
      <c r="L14" s="32"/>
      <c r="M14" s="49"/>
      <c r="S14" s="32"/>
      <c r="T14" s="32"/>
      <c r="U14" s="32"/>
      <c r="V14" s="32"/>
      <c r="W14" s="32"/>
      <c r="X14" s="32"/>
      <c r="Y14" s="32"/>
      <c r="Z14" s="32"/>
      <c r="AA14" s="32"/>
      <c r="AB14" s="32"/>
      <c r="AC14" s="32"/>
      <c r="AD14" s="32"/>
      <c r="AE14" s="32"/>
    </row>
    <row r="15" spans="1:31" s="2" customFormat="1" ht="12" customHeight="1">
      <c r="A15" s="32"/>
      <c r="B15" s="37"/>
      <c r="C15" s="32"/>
      <c r="D15" s="110" t="s">
        <v>28</v>
      </c>
      <c r="E15" s="32"/>
      <c r="F15" s="32"/>
      <c r="G15" s="32"/>
      <c r="H15" s="32"/>
      <c r="I15" s="110" t="s">
        <v>25</v>
      </c>
      <c r="J15" s="28" t="str">
        <f>'Rekapitulace stavby'!AN13</f>
        <v>Vyplň údaj</v>
      </c>
      <c r="K15" s="32"/>
      <c r="L15" s="32"/>
      <c r="M15" s="49"/>
      <c r="S15" s="32"/>
      <c r="T15" s="32"/>
      <c r="U15" s="32"/>
      <c r="V15" s="32"/>
      <c r="W15" s="32"/>
      <c r="X15" s="32"/>
      <c r="Y15" s="32"/>
      <c r="Z15" s="32"/>
      <c r="AA15" s="32"/>
      <c r="AB15" s="32"/>
      <c r="AC15" s="32"/>
      <c r="AD15" s="32"/>
      <c r="AE15" s="32"/>
    </row>
    <row r="16" spans="1:31" s="2" customFormat="1" ht="18" customHeight="1">
      <c r="A16" s="32"/>
      <c r="B16" s="37"/>
      <c r="C16" s="32"/>
      <c r="D16" s="32"/>
      <c r="E16" s="276" t="str">
        <f>'Rekapitulace stavby'!E14</f>
        <v>Vyplň údaj</v>
      </c>
      <c r="F16" s="277"/>
      <c r="G16" s="277"/>
      <c r="H16" s="277"/>
      <c r="I16" s="110" t="s">
        <v>27</v>
      </c>
      <c r="J16" s="28" t="str">
        <f>'Rekapitulace stavby'!AN14</f>
        <v>Vyplň údaj</v>
      </c>
      <c r="K16" s="32"/>
      <c r="L16" s="32"/>
      <c r="M16" s="49"/>
      <c r="S16" s="32"/>
      <c r="T16" s="32"/>
      <c r="U16" s="32"/>
      <c r="V16" s="32"/>
      <c r="W16" s="32"/>
      <c r="X16" s="32"/>
      <c r="Y16" s="32"/>
      <c r="Z16" s="32"/>
      <c r="AA16" s="32"/>
      <c r="AB16" s="32"/>
      <c r="AC16" s="32"/>
      <c r="AD16" s="32"/>
      <c r="AE16" s="32"/>
    </row>
    <row r="17" spans="1:31" s="2" customFormat="1" ht="6.95" customHeight="1">
      <c r="A17" s="32"/>
      <c r="B17" s="37"/>
      <c r="C17" s="32"/>
      <c r="D17" s="32"/>
      <c r="E17" s="32"/>
      <c r="F17" s="32"/>
      <c r="G17" s="32"/>
      <c r="H17" s="32"/>
      <c r="I17" s="32"/>
      <c r="J17" s="32"/>
      <c r="K17" s="32"/>
      <c r="L17" s="32"/>
      <c r="M17" s="49"/>
      <c r="S17" s="32"/>
      <c r="T17" s="32"/>
      <c r="U17" s="32"/>
      <c r="V17" s="32"/>
      <c r="W17" s="32"/>
      <c r="X17" s="32"/>
      <c r="Y17" s="32"/>
      <c r="Z17" s="32"/>
      <c r="AA17" s="32"/>
      <c r="AB17" s="32"/>
      <c r="AC17" s="32"/>
      <c r="AD17" s="32"/>
      <c r="AE17" s="32"/>
    </row>
    <row r="18" spans="1:31" s="2" customFormat="1" ht="12" customHeight="1">
      <c r="A18" s="32"/>
      <c r="B18" s="37"/>
      <c r="C18" s="32"/>
      <c r="D18" s="110" t="s">
        <v>30</v>
      </c>
      <c r="E18" s="32"/>
      <c r="F18" s="32"/>
      <c r="G18" s="32"/>
      <c r="H18" s="32"/>
      <c r="I18" s="110" t="s">
        <v>25</v>
      </c>
      <c r="J18" s="111" t="s">
        <v>1</v>
      </c>
      <c r="K18" s="32"/>
      <c r="L18" s="32"/>
      <c r="M18" s="49"/>
      <c r="S18" s="32"/>
      <c r="T18" s="32"/>
      <c r="U18" s="32"/>
      <c r="V18" s="32"/>
      <c r="W18" s="32"/>
      <c r="X18" s="32"/>
      <c r="Y18" s="32"/>
      <c r="Z18" s="32"/>
      <c r="AA18" s="32"/>
      <c r="AB18" s="32"/>
      <c r="AC18" s="32"/>
      <c r="AD18" s="32"/>
      <c r="AE18" s="32"/>
    </row>
    <row r="19" spans="1:31" s="2" customFormat="1" ht="18" customHeight="1">
      <c r="A19" s="32"/>
      <c r="B19" s="37"/>
      <c r="C19" s="32"/>
      <c r="D19" s="32"/>
      <c r="E19" s="111" t="s">
        <v>31</v>
      </c>
      <c r="F19" s="32"/>
      <c r="G19" s="32"/>
      <c r="H19" s="32"/>
      <c r="I19" s="110" t="s">
        <v>27</v>
      </c>
      <c r="J19" s="111" t="s">
        <v>1</v>
      </c>
      <c r="K19" s="32"/>
      <c r="L19" s="32"/>
      <c r="M19" s="49"/>
      <c r="S19" s="32"/>
      <c r="T19" s="32"/>
      <c r="U19" s="32"/>
      <c r="V19" s="32"/>
      <c r="W19" s="32"/>
      <c r="X19" s="32"/>
      <c r="Y19" s="32"/>
      <c r="Z19" s="32"/>
      <c r="AA19" s="32"/>
      <c r="AB19" s="32"/>
      <c r="AC19" s="32"/>
      <c r="AD19" s="32"/>
      <c r="AE19" s="32"/>
    </row>
    <row r="20" spans="1:31" s="2" customFormat="1" ht="6.95" customHeight="1">
      <c r="A20" s="32"/>
      <c r="B20" s="37"/>
      <c r="C20" s="32"/>
      <c r="D20" s="32"/>
      <c r="E20" s="32"/>
      <c r="F20" s="32"/>
      <c r="G20" s="32"/>
      <c r="H20" s="32"/>
      <c r="I20" s="32"/>
      <c r="J20" s="32"/>
      <c r="K20" s="32"/>
      <c r="L20" s="32"/>
      <c r="M20" s="49"/>
      <c r="S20" s="32"/>
      <c r="T20" s="32"/>
      <c r="U20" s="32"/>
      <c r="V20" s="32"/>
      <c r="W20" s="32"/>
      <c r="X20" s="32"/>
      <c r="Y20" s="32"/>
      <c r="Z20" s="32"/>
      <c r="AA20" s="32"/>
      <c r="AB20" s="32"/>
      <c r="AC20" s="32"/>
      <c r="AD20" s="32"/>
      <c r="AE20" s="32"/>
    </row>
    <row r="21" spans="1:31" s="2" customFormat="1" ht="12" customHeight="1">
      <c r="A21" s="32"/>
      <c r="B21" s="37"/>
      <c r="C21" s="32"/>
      <c r="D21" s="110" t="s">
        <v>32</v>
      </c>
      <c r="E21" s="32"/>
      <c r="F21" s="32"/>
      <c r="G21" s="32"/>
      <c r="H21" s="32"/>
      <c r="I21" s="110" t="s">
        <v>25</v>
      </c>
      <c r="J21" s="111" t="s">
        <v>1</v>
      </c>
      <c r="K21" s="32"/>
      <c r="L21" s="32"/>
      <c r="M21" s="49"/>
      <c r="S21" s="32"/>
      <c r="T21" s="32"/>
      <c r="U21" s="32"/>
      <c r="V21" s="32"/>
      <c r="W21" s="32"/>
      <c r="X21" s="32"/>
      <c r="Y21" s="32"/>
      <c r="Z21" s="32"/>
      <c r="AA21" s="32"/>
      <c r="AB21" s="32"/>
      <c r="AC21" s="32"/>
      <c r="AD21" s="32"/>
      <c r="AE21" s="32"/>
    </row>
    <row r="22" spans="1:31" s="2" customFormat="1" ht="18" customHeight="1">
      <c r="A22" s="32"/>
      <c r="B22" s="37"/>
      <c r="C22" s="32"/>
      <c r="D22" s="32"/>
      <c r="E22" s="111" t="s">
        <v>33</v>
      </c>
      <c r="F22" s="32"/>
      <c r="G22" s="32"/>
      <c r="H22" s="32"/>
      <c r="I22" s="110" t="s">
        <v>27</v>
      </c>
      <c r="J22" s="111" t="s">
        <v>1</v>
      </c>
      <c r="K22" s="32"/>
      <c r="L22" s="32"/>
      <c r="M22" s="49"/>
      <c r="S22" s="32"/>
      <c r="T22" s="32"/>
      <c r="U22" s="32"/>
      <c r="V22" s="32"/>
      <c r="W22" s="32"/>
      <c r="X22" s="32"/>
      <c r="Y22" s="32"/>
      <c r="Z22" s="32"/>
      <c r="AA22" s="32"/>
      <c r="AB22" s="32"/>
      <c r="AC22" s="32"/>
      <c r="AD22" s="32"/>
      <c r="AE22" s="32"/>
    </row>
    <row r="23" spans="1:31" s="2" customFormat="1" ht="6.95" customHeight="1">
      <c r="A23" s="32"/>
      <c r="B23" s="37"/>
      <c r="C23" s="32"/>
      <c r="D23" s="32"/>
      <c r="E23" s="32"/>
      <c r="F23" s="32"/>
      <c r="G23" s="32"/>
      <c r="H23" s="32"/>
      <c r="I23" s="32"/>
      <c r="J23" s="32"/>
      <c r="K23" s="32"/>
      <c r="L23" s="32"/>
      <c r="M23" s="49"/>
      <c r="S23" s="32"/>
      <c r="T23" s="32"/>
      <c r="U23" s="32"/>
      <c r="V23" s="32"/>
      <c r="W23" s="32"/>
      <c r="X23" s="32"/>
      <c r="Y23" s="32"/>
      <c r="Z23" s="32"/>
      <c r="AA23" s="32"/>
      <c r="AB23" s="32"/>
      <c r="AC23" s="32"/>
      <c r="AD23" s="32"/>
      <c r="AE23" s="32"/>
    </row>
    <row r="24" spans="1:31" s="2" customFormat="1" ht="12" customHeight="1">
      <c r="A24" s="32"/>
      <c r="B24" s="37"/>
      <c r="C24" s="32"/>
      <c r="D24" s="110" t="s">
        <v>34</v>
      </c>
      <c r="E24" s="32"/>
      <c r="F24" s="32"/>
      <c r="G24" s="32"/>
      <c r="H24" s="32"/>
      <c r="I24" s="32"/>
      <c r="J24" s="32"/>
      <c r="K24" s="32"/>
      <c r="L24" s="32"/>
      <c r="M24" s="49"/>
      <c r="S24" s="32"/>
      <c r="T24" s="32"/>
      <c r="U24" s="32"/>
      <c r="V24" s="32"/>
      <c r="W24" s="32"/>
      <c r="X24" s="32"/>
      <c r="Y24" s="32"/>
      <c r="Z24" s="32"/>
      <c r="AA24" s="32"/>
      <c r="AB24" s="32"/>
      <c r="AC24" s="32"/>
      <c r="AD24" s="32"/>
      <c r="AE24" s="32"/>
    </row>
    <row r="25" spans="1:31" s="8" customFormat="1" ht="16.5" customHeight="1">
      <c r="A25" s="113"/>
      <c r="B25" s="114"/>
      <c r="C25" s="113"/>
      <c r="D25" s="113"/>
      <c r="E25" s="278" t="s">
        <v>1</v>
      </c>
      <c r="F25" s="278"/>
      <c r="G25" s="278"/>
      <c r="H25" s="278"/>
      <c r="I25" s="113"/>
      <c r="J25" s="113"/>
      <c r="K25" s="113"/>
      <c r="L25" s="113"/>
      <c r="M25" s="115"/>
      <c r="S25" s="113"/>
      <c r="T25" s="113"/>
      <c r="U25" s="113"/>
      <c r="V25" s="113"/>
      <c r="W25" s="113"/>
      <c r="X25" s="113"/>
      <c r="Y25" s="113"/>
      <c r="Z25" s="113"/>
      <c r="AA25" s="113"/>
      <c r="AB25" s="113"/>
      <c r="AC25" s="113"/>
      <c r="AD25" s="113"/>
      <c r="AE25" s="113"/>
    </row>
    <row r="26" spans="1:31" s="2" customFormat="1" ht="6.95" customHeight="1">
      <c r="A26" s="32"/>
      <c r="B26" s="37"/>
      <c r="C26" s="32"/>
      <c r="D26" s="32"/>
      <c r="E26" s="32"/>
      <c r="F26" s="32"/>
      <c r="G26" s="32"/>
      <c r="H26" s="32"/>
      <c r="I26" s="32"/>
      <c r="J26" s="32"/>
      <c r="K26" s="32"/>
      <c r="L26" s="32"/>
      <c r="M26" s="49"/>
      <c r="S26" s="32"/>
      <c r="T26" s="32"/>
      <c r="U26" s="32"/>
      <c r="V26" s="32"/>
      <c r="W26" s="32"/>
      <c r="X26" s="32"/>
      <c r="Y26" s="32"/>
      <c r="Z26" s="32"/>
      <c r="AA26" s="32"/>
      <c r="AB26" s="32"/>
      <c r="AC26" s="32"/>
      <c r="AD26" s="32"/>
      <c r="AE26" s="32"/>
    </row>
    <row r="27" spans="1:31" s="2" customFormat="1" ht="6.95" customHeight="1">
      <c r="A27" s="32"/>
      <c r="B27" s="37"/>
      <c r="C27" s="32"/>
      <c r="D27" s="116"/>
      <c r="E27" s="116"/>
      <c r="F27" s="116"/>
      <c r="G27" s="116"/>
      <c r="H27" s="116"/>
      <c r="I27" s="116"/>
      <c r="J27" s="116"/>
      <c r="K27" s="116"/>
      <c r="L27" s="116"/>
      <c r="M27" s="49"/>
      <c r="S27" s="32"/>
      <c r="T27" s="32"/>
      <c r="U27" s="32"/>
      <c r="V27" s="32"/>
      <c r="W27" s="32"/>
      <c r="X27" s="32"/>
      <c r="Y27" s="32"/>
      <c r="Z27" s="32"/>
      <c r="AA27" s="32"/>
      <c r="AB27" s="32"/>
      <c r="AC27" s="32"/>
      <c r="AD27" s="32"/>
      <c r="AE27" s="32"/>
    </row>
    <row r="28" spans="1:31" s="2" customFormat="1" ht="12.75">
      <c r="A28" s="32"/>
      <c r="B28" s="37"/>
      <c r="C28" s="32"/>
      <c r="D28" s="32"/>
      <c r="E28" s="110" t="s">
        <v>89</v>
      </c>
      <c r="F28" s="32"/>
      <c r="G28" s="32"/>
      <c r="H28" s="32"/>
      <c r="I28" s="32"/>
      <c r="J28" s="32"/>
      <c r="K28" s="117">
        <f>I94</f>
        <v>0</v>
      </c>
      <c r="L28" s="32"/>
      <c r="M28" s="49"/>
      <c r="S28" s="32"/>
      <c r="T28" s="32"/>
      <c r="U28" s="32"/>
      <c r="V28" s="32"/>
      <c r="W28" s="32"/>
      <c r="X28" s="32"/>
      <c r="Y28" s="32"/>
      <c r="Z28" s="32"/>
      <c r="AA28" s="32"/>
      <c r="AB28" s="32"/>
      <c r="AC28" s="32"/>
      <c r="AD28" s="32"/>
      <c r="AE28" s="32"/>
    </row>
    <row r="29" spans="1:31" s="2" customFormat="1" ht="12.75">
      <c r="A29" s="32"/>
      <c r="B29" s="37"/>
      <c r="C29" s="32"/>
      <c r="D29" s="32"/>
      <c r="E29" s="110" t="s">
        <v>90</v>
      </c>
      <c r="F29" s="32"/>
      <c r="G29" s="32"/>
      <c r="H29" s="32"/>
      <c r="I29" s="32"/>
      <c r="J29" s="32"/>
      <c r="K29" s="117">
        <f>J94</f>
        <v>0</v>
      </c>
      <c r="L29" s="32"/>
      <c r="M29" s="49"/>
      <c r="S29" s="32"/>
      <c r="T29" s="32"/>
      <c r="U29" s="32"/>
      <c r="V29" s="32"/>
      <c r="W29" s="32"/>
      <c r="X29" s="32"/>
      <c r="Y29" s="32"/>
      <c r="Z29" s="32"/>
      <c r="AA29" s="32"/>
      <c r="AB29" s="32"/>
      <c r="AC29" s="32"/>
      <c r="AD29" s="32"/>
      <c r="AE29" s="32"/>
    </row>
    <row r="30" spans="1:31" s="2" customFormat="1" ht="25.35" customHeight="1">
      <c r="A30" s="32"/>
      <c r="B30" s="37"/>
      <c r="C30" s="32"/>
      <c r="D30" s="118" t="s">
        <v>35</v>
      </c>
      <c r="E30" s="32"/>
      <c r="F30" s="32"/>
      <c r="G30" s="32"/>
      <c r="H30" s="32"/>
      <c r="I30" s="32"/>
      <c r="J30" s="32"/>
      <c r="K30" s="119">
        <f>ROUND(K123,2)</f>
        <v>0</v>
      </c>
      <c r="L30" s="32"/>
      <c r="M30" s="49"/>
      <c r="S30" s="32"/>
      <c r="T30" s="32"/>
      <c r="U30" s="32"/>
      <c r="V30" s="32"/>
      <c r="W30" s="32"/>
      <c r="X30" s="32"/>
      <c r="Y30" s="32"/>
      <c r="Z30" s="32"/>
      <c r="AA30" s="32"/>
      <c r="AB30" s="32"/>
      <c r="AC30" s="32"/>
      <c r="AD30" s="32"/>
      <c r="AE30" s="32"/>
    </row>
    <row r="31" spans="1:31" s="2" customFormat="1" ht="6.95" customHeight="1">
      <c r="A31" s="32"/>
      <c r="B31" s="37"/>
      <c r="C31" s="32"/>
      <c r="D31" s="116"/>
      <c r="E31" s="116"/>
      <c r="F31" s="116"/>
      <c r="G31" s="116"/>
      <c r="H31" s="116"/>
      <c r="I31" s="116"/>
      <c r="J31" s="116"/>
      <c r="K31" s="116"/>
      <c r="L31" s="116"/>
      <c r="M31" s="49"/>
      <c r="S31" s="32"/>
      <c r="T31" s="32"/>
      <c r="U31" s="32"/>
      <c r="V31" s="32"/>
      <c r="W31" s="32"/>
      <c r="X31" s="32"/>
      <c r="Y31" s="32"/>
      <c r="Z31" s="32"/>
      <c r="AA31" s="32"/>
      <c r="AB31" s="32"/>
      <c r="AC31" s="32"/>
      <c r="AD31" s="32"/>
      <c r="AE31" s="32"/>
    </row>
    <row r="32" spans="1:31" s="2" customFormat="1" ht="14.45" customHeight="1">
      <c r="A32" s="32"/>
      <c r="B32" s="37"/>
      <c r="C32" s="32"/>
      <c r="D32" s="32"/>
      <c r="E32" s="32"/>
      <c r="F32" s="120" t="s">
        <v>37</v>
      </c>
      <c r="G32" s="32"/>
      <c r="H32" s="32"/>
      <c r="I32" s="120" t="s">
        <v>36</v>
      </c>
      <c r="J32" s="32"/>
      <c r="K32" s="120" t="s">
        <v>38</v>
      </c>
      <c r="L32" s="32"/>
      <c r="M32" s="49"/>
      <c r="S32" s="32"/>
      <c r="T32" s="32"/>
      <c r="U32" s="32"/>
      <c r="V32" s="32"/>
      <c r="W32" s="32"/>
      <c r="X32" s="32"/>
      <c r="Y32" s="32"/>
      <c r="Z32" s="32"/>
      <c r="AA32" s="32"/>
      <c r="AB32" s="32"/>
      <c r="AC32" s="32"/>
      <c r="AD32" s="32"/>
      <c r="AE32" s="32"/>
    </row>
    <row r="33" spans="1:31" s="2" customFormat="1" ht="14.45" customHeight="1">
      <c r="A33" s="32"/>
      <c r="B33" s="37"/>
      <c r="C33" s="32"/>
      <c r="D33" s="121" t="s">
        <v>39</v>
      </c>
      <c r="E33" s="110" t="s">
        <v>40</v>
      </c>
      <c r="F33" s="117">
        <f>ROUND((SUM(BE123:BE488)),2)</f>
        <v>0</v>
      </c>
      <c r="G33" s="32"/>
      <c r="H33" s="32"/>
      <c r="I33" s="122">
        <v>0.21</v>
      </c>
      <c r="J33" s="32"/>
      <c r="K33" s="117">
        <f>ROUND(((SUM(BE123:BE488))*I33),2)</f>
        <v>0</v>
      </c>
      <c r="L33" s="32"/>
      <c r="M33" s="49"/>
      <c r="S33" s="32"/>
      <c r="T33" s="32"/>
      <c r="U33" s="32"/>
      <c r="V33" s="32"/>
      <c r="W33" s="32"/>
      <c r="X33" s="32"/>
      <c r="Y33" s="32"/>
      <c r="Z33" s="32"/>
      <c r="AA33" s="32"/>
      <c r="AB33" s="32"/>
      <c r="AC33" s="32"/>
      <c r="AD33" s="32"/>
      <c r="AE33" s="32"/>
    </row>
    <row r="34" spans="1:31" s="2" customFormat="1" ht="14.45" customHeight="1">
      <c r="A34" s="32"/>
      <c r="B34" s="37"/>
      <c r="C34" s="32"/>
      <c r="D34" s="32"/>
      <c r="E34" s="110" t="s">
        <v>41</v>
      </c>
      <c r="F34" s="117">
        <f>ROUND((SUM(BF123:BF488)),2)</f>
        <v>0</v>
      </c>
      <c r="G34" s="32"/>
      <c r="H34" s="32"/>
      <c r="I34" s="122">
        <v>0.15</v>
      </c>
      <c r="J34" s="32"/>
      <c r="K34" s="117">
        <f>ROUND(((SUM(BF123:BF488))*I34),2)</f>
        <v>0</v>
      </c>
      <c r="L34" s="32"/>
      <c r="M34" s="49"/>
      <c r="S34" s="32"/>
      <c r="T34" s="32"/>
      <c r="U34" s="32"/>
      <c r="V34" s="32"/>
      <c r="W34" s="32"/>
      <c r="X34" s="32"/>
      <c r="Y34" s="32"/>
      <c r="Z34" s="32"/>
      <c r="AA34" s="32"/>
      <c r="AB34" s="32"/>
      <c r="AC34" s="32"/>
      <c r="AD34" s="32"/>
      <c r="AE34" s="32"/>
    </row>
    <row r="35" spans="1:31" s="2" customFormat="1" ht="14.45" customHeight="1" hidden="1">
      <c r="A35" s="32"/>
      <c r="B35" s="37"/>
      <c r="C35" s="32"/>
      <c r="D35" s="32"/>
      <c r="E35" s="110" t="s">
        <v>42</v>
      </c>
      <c r="F35" s="117">
        <f>ROUND((SUM(BG123:BG488)),2)</f>
        <v>0</v>
      </c>
      <c r="G35" s="32"/>
      <c r="H35" s="32"/>
      <c r="I35" s="122">
        <v>0.21</v>
      </c>
      <c r="J35" s="32"/>
      <c r="K35" s="117">
        <f>0</f>
        <v>0</v>
      </c>
      <c r="L35" s="32"/>
      <c r="M35" s="49"/>
      <c r="S35" s="32"/>
      <c r="T35" s="32"/>
      <c r="U35" s="32"/>
      <c r="V35" s="32"/>
      <c r="W35" s="32"/>
      <c r="X35" s="32"/>
      <c r="Y35" s="32"/>
      <c r="Z35" s="32"/>
      <c r="AA35" s="32"/>
      <c r="AB35" s="32"/>
      <c r="AC35" s="32"/>
      <c r="AD35" s="32"/>
      <c r="AE35" s="32"/>
    </row>
    <row r="36" spans="1:31" s="2" customFormat="1" ht="14.45" customHeight="1" hidden="1">
      <c r="A36" s="32"/>
      <c r="B36" s="37"/>
      <c r="C36" s="32"/>
      <c r="D36" s="32"/>
      <c r="E36" s="110" t="s">
        <v>43</v>
      </c>
      <c r="F36" s="117">
        <f>ROUND((SUM(BH123:BH488)),2)</f>
        <v>0</v>
      </c>
      <c r="G36" s="32"/>
      <c r="H36" s="32"/>
      <c r="I36" s="122">
        <v>0.15</v>
      </c>
      <c r="J36" s="32"/>
      <c r="K36" s="117">
        <f>0</f>
        <v>0</v>
      </c>
      <c r="L36" s="32"/>
      <c r="M36" s="49"/>
      <c r="S36" s="32"/>
      <c r="T36" s="32"/>
      <c r="U36" s="32"/>
      <c r="V36" s="32"/>
      <c r="W36" s="32"/>
      <c r="X36" s="32"/>
      <c r="Y36" s="32"/>
      <c r="Z36" s="32"/>
      <c r="AA36" s="32"/>
      <c r="AB36" s="32"/>
      <c r="AC36" s="32"/>
      <c r="AD36" s="32"/>
      <c r="AE36" s="32"/>
    </row>
    <row r="37" spans="1:31" s="2" customFormat="1" ht="14.45" customHeight="1" hidden="1">
      <c r="A37" s="32"/>
      <c r="B37" s="37"/>
      <c r="C37" s="32"/>
      <c r="D37" s="32"/>
      <c r="E37" s="110" t="s">
        <v>44</v>
      </c>
      <c r="F37" s="117">
        <f>ROUND((SUM(BI123:BI488)),2)</f>
        <v>0</v>
      </c>
      <c r="G37" s="32"/>
      <c r="H37" s="32"/>
      <c r="I37" s="122">
        <v>0</v>
      </c>
      <c r="J37" s="32"/>
      <c r="K37" s="117">
        <f>0</f>
        <v>0</v>
      </c>
      <c r="L37" s="32"/>
      <c r="M37" s="49"/>
      <c r="S37" s="32"/>
      <c r="T37" s="32"/>
      <c r="U37" s="32"/>
      <c r="V37" s="32"/>
      <c r="W37" s="32"/>
      <c r="X37" s="32"/>
      <c r="Y37" s="32"/>
      <c r="Z37" s="32"/>
      <c r="AA37" s="32"/>
      <c r="AB37" s="32"/>
      <c r="AC37" s="32"/>
      <c r="AD37" s="32"/>
      <c r="AE37" s="32"/>
    </row>
    <row r="38" spans="1:31" s="2" customFormat="1" ht="6.95" customHeight="1">
      <c r="A38" s="32"/>
      <c r="B38" s="37"/>
      <c r="C38" s="32"/>
      <c r="D38" s="32"/>
      <c r="E38" s="32"/>
      <c r="F38" s="32"/>
      <c r="G38" s="32"/>
      <c r="H38" s="32"/>
      <c r="I38" s="32"/>
      <c r="J38" s="32"/>
      <c r="K38" s="32"/>
      <c r="L38" s="32"/>
      <c r="M38" s="49"/>
      <c r="S38" s="32"/>
      <c r="T38" s="32"/>
      <c r="U38" s="32"/>
      <c r="V38" s="32"/>
      <c r="W38" s="32"/>
      <c r="X38" s="32"/>
      <c r="Y38" s="32"/>
      <c r="Z38" s="32"/>
      <c r="AA38" s="32"/>
      <c r="AB38" s="32"/>
      <c r="AC38" s="32"/>
      <c r="AD38" s="32"/>
      <c r="AE38" s="32"/>
    </row>
    <row r="39" spans="1:31" s="2" customFormat="1" ht="25.35" customHeight="1">
      <c r="A39" s="32"/>
      <c r="B39" s="37"/>
      <c r="C39" s="123"/>
      <c r="D39" s="124" t="s">
        <v>45</v>
      </c>
      <c r="E39" s="125"/>
      <c r="F39" s="125"/>
      <c r="G39" s="126" t="s">
        <v>46</v>
      </c>
      <c r="H39" s="127" t="s">
        <v>47</v>
      </c>
      <c r="I39" s="125"/>
      <c r="J39" s="125"/>
      <c r="K39" s="128">
        <f>SUM(K30:K37)</f>
        <v>0</v>
      </c>
      <c r="L39" s="129"/>
      <c r="M39" s="49"/>
      <c r="S39" s="32"/>
      <c r="T39" s="32"/>
      <c r="U39" s="32"/>
      <c r="V39" s="32"/>
      <c r="W39" s="32"/>
      <c r="X39" s="32"/>
      <c r="Y39" s="32"/>
      <c r="Z39" s="32"/>
      <c r="AA39" s="32"/>
      <c r="AB39" s="32"/>
      <c r="AC39" s="32"/>
      <c r="AD39" s="32"/>
      <c r="AE39" s="32"/>
    </row>
    <row r="40" spans="1:31" s="2" customFormat="1" ht="14.45" customHeight="1">
      <c r="A40" s="32"/>
      <c r="B40" s="37"/>
      <c r="C40" s="32"/>
      <c r="D40" s="32"/>
      <c r="E40" s="32"/>
      <c r="F40" s="32"/>
      <c r="G40" s="32"/>
      <c r="H40" s="32"/>
      <c r="I40" s="32"/>
      <c r="J40" s="32"/>
      <c r="K40" s="32"/>
      <c r="L40" s="32"/>
      <c r="M40" s="49"/>
      <c r="S40" s="32"/>
      <c r="T40" s="32"/>
      <c r="U40" s="32"/>
      <c r="V40" s="32"/>
      <c r="W40" s="32"/>
      <c r="X40" s="32"/>
      <c r="Y40" s="32"/>
      <c r="Z40" s="32"/>
      <c r="AA40" s="32"/>
      <c r="AB40" s="32"/>
      <c r="AC40" s="32"/>
      <c r="AD40" s="32"/>
      <c r="AE40" s="32"/>
    </row>
    <row r="41" spans="2:13" s="1" customFormat="1" ht="14.45" customHeight="1">
      <c r="B41" s="18"/>
      <c r="M41" s="18"/>
    </row>
    <row r="42" spans="2:13" s="1" customFormat="1" ht="14.45" customHeight="1">
      <c r="B42" s="18"/>
      <c r="M42" s="18"/>
    </row>
    <row r="43" spans="2:13" s="1" customFormat="1" ht="14.45" customHeight="1">
      <c r="B43" s="18"/>
      <c r="M43" s="18"/>
    </row>
    <row r="44" spans="2:13" s="1" customFormat="1" ht="14.45" customHeight="1">
      <c r="B44" s="18"/>
      <c r="M44" s="18"/>
    </row>
    <row r="45" spans="2:13" s="1" customFormat="1" ht="14.45" customHeight="1">
      <c r="B45" s="18"/>
      <c r="M45" s="18"/>
    </row>
    <row r="46" spans="2:13" s="1" customFormat="1" ht="14.45" customHeight="1">
      <c r="B46" s="18"/>
      <c r="M46" s="18"/>
    </row>
    <row r="47" spans="2:13" s="1" customFormat="1" ht="14.45" customHeight="1">
      <c r="B47" s="18"/>
      <c r="M47" s="18"/>
    </row>
    <row r="48" spans="2:13" s="1" customFormat="1" ht="14.45" customHeight="1">
      <c r="B48" s="18"/>
      <c r="M48" s="18"/>
    </row>
    <row r="49" spans="2:13" s="1" customFormat="1" ht="14.45" customHeight="1">
      <c r="B49" s="18"/>
      <c r="M49" s="18"/>
    </row>
    <row r="50" spans="2:13" s="2" customFormat="1" ht="14.45" customHeight="1">
      <c r="B50" s="49"/>
      <c r="D50" s="130" t="s">
        <v>48</v>
      </c>
      <c r="E50" s="131"/>
      <c r="F50" s="131"/>
      <c r="G50" s="130" t="s">
        <v>49</v>
      </c>
      <c r="H50" s="131"/>
      <c r="I50" s="131"/>
      <c r="J50" s="131"/>
      <c r="K50" s="131"/>
      <c r="L50" s="131"/>
      <c r="M50" s="49"/>
    </row>
    <row r="51" spans="2:13" ht="11.25">
      <c r="B51" s="18"/>
      <c r="M51" s="18"/>
    </row>
    <row r="52" spans="2:13" ht="11.25">
      <c r="B52" s="18"/>
      <c r="M52" s="18"/>
    </row>
    <row r="53" spans="2:13" ht="11.25">
      <c r="B53" s="18"/>
      <c r="M53" s="18"/>
    </row>
    <row r="54" spans="2:13" ht="11.25">
      <c r="B54" s="18"/>
      <c r="M54" s="18"/>
    </row>
    <row r="55" spans="2:13" ht="11.25">
      <c r="B55" s="18"/>
      <c r="M55" s="18"/>
    </row>
    <row r="56" spans="2:13" ht="11.25">
      <c r="B56" s="18"/>
      <c r="M56" s="18"/>
    </row>
    <row r="57" spans="2:13" ht="11.25">
      <c r="B57" s="18"/>
      <c r="M57" s="18"/>
    </row>
    <row r="58" spans="2:13" ht="11.25">
      <c r="B58" s="18"/>
      <c r="M58" s="18"/>
    </row>
    <row r="59" spans="2:13" ht="11.25">
      <c r="B59" s="18"/>
      <c r="M59" s="18"/>
    </row>
    <row r="60" spans="2:13" ht="11.25">
      <c r="B60" s="18"/>
      <c r="M60" s="18"/>
    </row>
    <row r="61" spans="1:31" s="2" customFormat="1" ht="12.75">
      <c r="A61" s="32"/>
      <c r="B61" s="37"/>
      <c r="C61" s="32"/>
      <c r="D61" s="132" t="s">
        <v>50</v>
      </c>
      <c r="E61" s="133"/>
      <c r="F61" s="134" t="s">
        <v>51</v>
      </c>
      <c r="G61" s="132" t="s">
        <v>50</v>
      </c>
      <c r="H61" s="133"/>
      <c r="I61" s="133"/>
      <c r="J61" s="135" t="s">
        <v>51</v>
      </c>
      <c r="K61" s="133"/>
      <c r="L61" s="133"/>
      <c r="M61" s="49"/>
      <c r="S61" s="32"/>
      <c r="T61" s="32"/>
      <c r="U61" s="32"/>
      <c r="V61" s="32"/>
      <c r="W61" s="32"/>
      <c r="X61" s="32"/>
      <c r="Y61" s="32"/>
      <c r="Z61" s="32"/>
      <c r="AA61" s="32"/>
      <c r="AB61" s="32"/>
      <c r="AC61" s="32"/>
      <c r="AD61" s="32"/>
      <c r="AE61" s="32"/>
    </row>
    <row r="62" spans="2:13" ht="11.25">
      <c r="B62" s="18"/>
      <c r="M62" s="18"/>
    </row>
    <row r="63" spans="2:13" ht="11.25">
      <c r="B63" s="18"/>
      <c r="M63" s="18"/>
    </row>
    <row r="64" spans="2:13" ht="11.25">
      <c r="B64" s="18"/>
      <c r="M64" s="18"/>
    </row>
    <row r="65" spans="1:31" s="2" customFormat="1" ht="12.75">
      <c r="A65" s="32"/>
      <c r="B65" s="37"/>
      <c r="C65" s="32"/>
      <c r="D65" s="130" t="s">
        <v>52</v>
      </c>
      <c r="E65" s="136"/>
      <c r="F65" s="136"/>
      <c r="G65" s="130" t="s">
        <v>53</v>
      </c>
      <c r="H65" s="136"/>
      <c r="I65" s="136"/>
      <c r="J65" s="136"/>
      <c r="K65" s="136"/>
      <c r="L65" s="136"/>
      <c r="M65" s="49"/>
      <c r="S65" s="32"/>
      <c r="T65" s="32"/>
      <c r="U65" s="32"/>
      <c r="V65" s="32"/>
      <c r="W65" s="32"/>
      <c r="X65" s="32"/>
      <c r="Y65" s="32"/>
      <c r="Z65" s="32"/>
      <c r="AA65" s="32"/>
      <c r="AB65" s="32"/>
      <c r="AC65" s="32"/>
      <c r="AD65" s="32"/>
      <c r="AE65" s="32"/>
    </row>
    <row r="66" spans="2:13" ht="11.25">
      <c r="B66" s="18"/>
      <c r="M66" s="18"/>
    </row>
    <row r="67" spans="2:13" ht="11.25">
      <c r="B67" s="18"/>
      <c r="M67" s="18"/>
    </row>
    <row r="68" spans="2:13" ht="11.25">
      <c r="B68" s="18"/>
      <c r="M68" s="18"/>
    </row>
    <row r="69" spans="2:13" ht="11.25">
      <c r="B69" s="18"/>
      <c r="M69" s="18"/>
    </row>
    <row r="70" spans="2:13" ht="11.25">
      <c r="B70" s="18"/>
      <c r="M70" s="18"/>
    </row>
    <row r="71" spans="2:13" ht="11.25">
      <c r="B71" s="18"/>
      <c r="M71" s="18"/>
    </row>
    <row r="72" spans="2:13" ht="11.25">
      <c r="B72" s="18"/>
      <c r="M72" s="18"/>
    </row>
    <row r="73" spans="2:13" ht="11.25">
      <c r="B73" s="18"/>
      <c r="M73" s="18"/>
    </row>
    <row r="74" spans="2:13" ht="11.25">
      <c r="B74" s="18"/>
      <c r="M74" s="18"/>
    </row>
    <row r="75" spans="2:13" ht="11.25">
      <c r="B75" s="18"/>
      <c r="M75" s="18"/>
    </row>
    <row r="76" spans="1:31" s="2" customFormat="1" ht="12.75">
      <c r="A76" s="32"/>
      <c r="B76" s="37"/>
      <c r="C76" s="32"/>
      <c r="D76" s="132" t="s">
        <v>50</v>
      </c>
      <c r="E76" s="133"/>
      <c r="F76" s="134" t="s">
        <v>51</v>
      </c>
      <c r="G76" s="132" t="s">
        <v>50</v>
      </c>
      <c r="H76" s="133"/>
      <c r="I76" s="133"/>
      <c r="J76" s="135" t="s">
        <v>51</v>
      </c>
      <c r="K76" s="133"/>
      <c r="L76" s="133"/>
      <c r="M76" s="49"/>
      <c r="S76" s="32"/>
      <c r="T76" s="32"/>
      <c r="U76" s="32"/>
      <c r="V76" s="32"/>
      <c r="W76" s="32"/>
      <c r="X76" s="32"/>
      <c r="Y76" s="32"/>
      <c r="Z76" s="32"/>
      <c r="AA76" s="32"/>
      <c r="AB76" s="32"/>
      <c r="AC76" s="32"/>
      <c r="AD76" s="32"/>
      <c r="AE76" s="32"/>
    </row>
    <row r="77" spans="1:31" s="2" customFormat="1" ht="14.45" customHeight="1">
      <c r="A77" s="32"/>
      <c r="B77" s="137"/>
      <c r="C77" s="138"/>
      <c r="D77" s="138"/>
      <c r="E77" s="138"/>
      <c r="F77" s="138"/>
      <c r="G77" s="138"/>
      <c r="H77" s="138"/>
      <c r="I77" s="138"/>
      <c r="J77" s="138"/>
      <c r="K77" s="138"/>
      <c r="L77" s="138"/>
      <c r="M77" s="49"/>
      <c r="S77" s="32"/>
      <c r="T77" s="32"/>
      <c r="U77" s="32"/>
      <c r="V77" s="32"/>
      <c r="W77" s="32"/>
      <c r="X77" s="32"/>
      <c r="Y77" s="32"/>
      <c r="Z77" s="32"/>
      <c r="AA77" s="32"/>
      <c r="AB77" s="32"/>
      <c r="AC77" s="32"/>
      <c r="AD77" s="32"/>
      <c r="AE77" s="32"/>
    </row>
    <row r="81" spans="1:31" s="2" customFormat="1" ht="6.95" customHeight="1">
      <c r="A81" s="32"/>
      <c r="B81" s="139"/>
      <c r="C81" s="140"/>
      <c r="D81" s="140"/>
      <c r="E81" s="140"/>
      <c r="F81" s="140"/>
      <c r="G81" s="140"/>
      <c r="H81" s="140"/>
      <c r="I81" s="140"/>
      <c r="J81" s="140"/>
      <c r="K81" s="140"/>
      <c r="L81" s="140"/>
      <c r="M81" s="49"/>
      <c r="S81" s="32"/>
      <c r="T81" s="32"/>
      <c r="U81" s="32"/>
      <c r="V81" s="32"/>
      <c r="W81" s="32"/>
      <c r="X81" s="32"/>
      <c r="Y81" s="32"/>
      <c r="Z81" s="32"/>
      <c r="AA81" s="32"/>
      <c r="AB81" s="32"/>
      <c r="AC81" s="32"/>
      <c r="AD81" s="32"/>
      <c r="AE81" s="32"/>
    </row>
    <row r="82" spans="1:31" s="2" customFormat="1" ht="24.95" customHeight="1">
      <c r="A82" s="32"/>
      <c r="B82" s="33"/>
      <c r="C82" s="21" t="s">
        <v>91</v>
      </c>
      <c r="D82" s="34"/>
      <c r="E82" s="34"/>
      <c r="F82" s="34"/>
      <c r="G82" s="34"/>
      <c r="H82" s="34"/>
      <c r="I82" s="34"/>
      <c r="J82" s="34"/>
      <c r="K82" s="34"/>
      <c r="L82" s="34"/>
      <c r="M82" s="49"/>
      <c r="S82" s="32"/>
      <c r="T82" s="32"/>
      <c r="U82" s="32"/>
      <c r="V82" s="32"/>
      <c r="W82" s="32"/>
      <c r="X82" s="32"/>
      <c r="Y82" s="32"/>
      <c r="Z82" s="32"/>
      <c r="AA82" s="32"/>
      <c r="AB82" s="32"/>
      <c r="AC82" s="32"/>
      <c r="AD82" s="32"/>
      <c r="AE82" s="32"/>
    </row>
    <row r="83" spans="1:31" s="2" customFormat="1" ht="6.95" customHeight="1">
      <c r="A83" s="32"/>
      <c r="B83" s="33"/>
      <c r="C83" s="34"/>
      <c r="D83" s="34"/>
      <c r="E83" s="34"/>
      <c r="F83" s="34"/>
      <c r="G83" s="34"/>
      <c r="H83" s="34"/>
      <c r="I83" s="34"/>
      <c r="J83" s="34"/>
      <c r="K83" s="34"/>
      <c r="L83" s="34"/>
      <c r="M83" s="49"/>
      <c r="S83" s="32"/>
      <c r="T83" s="32"/>
      <c r="U83" s="32"/>
      <c r="V83" s="32"/>
      <c r="W83" s="32"/>
      <c r="X83" s="32"/>
      <c r="Y83" s="32"/>
      <c r="Z83" s="32"/>
      <c r="AA83" s="32"/>
      <c r="AB83" s="32"/>
      <c r="AC83" s="32"/>
      <c r="AD83" s="32"/>
      <c r="AE83" s="32"/>
    </row>
    <row r="84" spans="1:31" s="2" customFormat="1" ht="12" customHeight="1">
      <c r="A84" s="32"/>
      <c r="B84" s="33"/>
      <c r="C84" s="27" t="s">
        <v>17</v>
      </c>
      <c r="D84" s="34"/>
      <c r="E84" s="34"/>
      <c r="F84" s="34"/>
      <c r="G84" s="34"/>
      <c r="H84" s="34"/>
      <c r="I84" s="34"/>
      <c r="J84" s="34"/>
      <c r="K84" s="34"/>
      <c r="L84" s="34"/>
      <c r="M84" s="49"/>
      <c r="S84" s="32"/>
      <c r="T84" s="32"/>
      <c r="U84" s="32"/>
      <c r="V84" s="32"/>
      <c r="W84" s="32"/>
      <c r="X84" s="32"/>
      <c r="Y84" s="32"/>
      <c r="Z84" s="32"/>
      <c r="AA84" s="32"/>
      <c r="AB84" s="32"/>
      <c r="AC84" s="32"/>
      <c r="AD84" s="32"/>
      <c r="AE84" s="32"/>
    </row>
    <row r="85" spans="1:31" s="2" customFormat="1" ht="45" customHeight="1">
      <c r="A85" s="32"/>
      <c r="B85" s="33"/>
      <c r="C85" s="34"/>
      <c r="D85" s="34"/>
      <c r="E85" s="252" t="str">
        <f>E7</f>
        <v>ulice Petra Jilemnického, oprava chodníku a vjezdu (v úseku parc. č. 1377/1 - parc.č.1388, k.ú. Tachov) - úprava 04/2023</v>
      </c>
      <c r="F85" s="279"/>
      <c r="G85" s="279"/>
      <c r="H85" s="279"/>
      <c r="I85" s="34"/>
      <c r="J85" s="34"/>
      <c r="K85" s="34"/>
      <c r="L85" s="34"/>
      <c r="M85" s="49"/>
      <c r="S85" s="32"/>
      <c r="T85" s="32"/>
      <c r="U85" s="32"/>
      <c r="V85" s="32"/>
      <c r="W85" s="32"/>
      <c r="X85" s="32"/>
      <c r="Y85" s="32"/>
      <c r="Z85" s="32"/>
      <c r="AA85" s="32"/>
      <c r="AB85" s="32"/>
      <c r="AC85" s="32"/>
      <c r="AD85" s="32"/>
      <c r="AE85" s="32"/>
    </row>
    <row r="86" spans="1:31" s="2" customFormat="1" ht="6.95" customHeight="1">
      <c r="A86" s="32"/>
      <c r="B86" s="33"/>
      <c r="C86" s="34"/>
      <c r="D86" s="34"/>
      <c r="E86" s="34"/>
      <c r="F86" s="34"/>
      <c r="G86" s="34"/>
      <c r="H86" s="34"/>
      <c r="I86" s="34"/>
      <c r="J86" s="34"/>
      <c r="K86" s="34"/>
      <c r="L86" s="34"/>
      <c r="M86" s="49"/>
      <c r="S86" s="32"/>
      <c r="T86" s="32"/>
      <c r="U86" s="32"/>
      <c r="V86" s="32"/>
      <c r="W86" s="32"/>
      <c r="X86" s="32"/>
      <c r="Y86" s="32"/>
      <c r="Z86" s="32"/>
      <c r="AA86" s="32"/>
      <c r="AB86" s="32"/>
      <c r="AC86" s="32"/>
      <c r="AD86" s="32"/>
      <c r="AE86" s="32"/>
    </row>
    <row r="87" spans="1:31" s="2" customFormat="1" ht="12" customHeight="1">
      <c r="A87" s="32"/>
      <c r="B87" s="33"/>
      <c r="C87" s="27" t="s">
        <v>21</v>
      </c>
      <c r="D87" s="34"/>
      <c r="E87" s="34"/>
      <c r="F87" s="25" t="str">
        <f>F10</f>
        <v>Tachov</v>
      </c>
      <c r="G87" s="34"/>
      <c r="H87" s="34"/>
      <c r="I87" s="27" t="s">
        <v>22</v>
      </c>
      <c r="J87" s="64" t="str">
        <f>IF(J10="","",J10)</f>
        <v>28. 4. 2023</v>
      </c>
      <c r="K87" s="34"/>
      <c r="L87" s="34"/>
      <c r="M87" s="49"/>
      <c r="S87" s="32"/>
      <c r="T87" s="32"/>
      <c r="U87" s="32"/>
      <c r="V87" s="32"/>
      <c r="W87" s="32"/>
      <c r="X87" s="32"/>
      <c r="Y87" s="32"/>
      <c r="Z87" s="32"/>
      <c r="AA87" s="32"/>
      <c r="AB87" s="32"/>
      <c r="AC87" s="32"/>
      <c r="AD87" s="32"/>
      <c r="AE87" s="32"/>
    </row>
    <row r="88" spans="1:31" s="2" customFormat="1" ht="6.95" customHeight="1">
      <c r="A88" s="32"/>
      <c r="B88" s="33"/>
      <c r="C88" s="34"/>
      <c r="D88" s="34"/>
      <c r="E88" s="34"/>
      <c r="F88" s="34"/>
      <c r="G88" s="34"/>
      <c r="H88" s="34"/>
      <c r="I88" s="34"/>
      <c r="J88" s="34"/>
      <c r="K88" s="34"/>
      <c r="L88" s="34"/>
      <c r="M88" s="49"/>
      <c r="S88" s="32"/>
      <c r="T88" s="32"/>
      <c r="U88" s="32"/>
      <c r="V88" s="32"/>
      <c r="W88" s="32"/>
      <c r="X88" s="32"/>
      <c r="Y88" s="32"/>
      <c r="Z88" s="32"/>
      <c r="AA88" s="32"/>
      <c r="AB88" s="32"/>
      <c r="AC88" s="32"/>
      <c r="AD88" s="32"/>
      <c r="AE88" s="32"/>
    </row>
    <row r="89" spans="1:31" s="2" customFormat="1" ht="15.2" customHeight="1">
      <c r="A89" s="32"/>
      <c r="B89" s="33"/>
      <c r="C89" s="27" t="s">
        <v>24</v>
      </c>
      <c r="D89" s="34"/>
      <c r="E89" s="34"/>
      <c r="F89" s="25" t="str">
        <f>E13</f>
        <v>Město Tachov</v>
      </c>
      <c r="G89" s="34"/>
      <c r="H89" s="34"/>
      <c r="I89" s="27" t="s">
        <v>30</v>
      </c>
      <c r="J89" s="30" t="str">
        <f>E19</f>
        <v>Ing. Václav Lacyk</v>
      </c>
      <c r="K89" s="34"/>
      <c r="L89" s="34"/>
      <c r="M89" s="49"/>
      <c r="S89" s="32"/>
      <c r="T89" s="32"/>
      <c r="U89" s="32"/>
      <c r="V89" s="32"/>
      <c r="W89" s="32"/>
      <c r="X89" s="32"/>
      <c r="Y89" s="32"/>
      <c r="Z89" s="32"/>
      <c r="AA89" s="32"/>
      <c r="AB89" s="32"/>
      <c r="AC89" s="32"/>
      <c r="AD89" s="32"/>
      <c r="AE89" s="32"/>
    </row>
    <row r="90" spans="1:31" s="2" customFormat="1" ht="25.7" customHeight="1">
      <c r="A90" s="32"/>
      <c r="B90" s="33"/>
      <c r="C90" s="27" t="s">
        <v>28</v>
      </c>
      <c r="D90" s="34"/>
      <c r="E90" s="34"/>
      <c r="F90" s="25" t="str">
        <f>IF(E16="","",E16)</f>
        <v>Vyplň údaj</v>
      </c>
      <c r="G90" s="34"/>
      <c r="H90" s="34"/>
      <c r="I90" s="27" t="s">
        <v>32</v>
      </c>
      <c r="J90" s="30" t="str">
        <f>E22</f>
        <v>D PROJEKT PLZEŇ Nedvěd s.r.o.</v>
      </c>
      <c r="K90" s="34"/>
      <c r="L90" s="34"/>
      <c r="M90" s="49"/>
      <c r="S90" s="32"/>
      <c r="T90" s="32"/>
      <c r="U90" s="32"/>
      <c r="V90" s="32"/>
      <c r="W90" s="32"/>
      <c r="X90" s="32"/>
      <c r="Y90" s="32"/>
      <c r="Z90" s="32"/>
      <c r="AA90" s="32"/>
      <c r="AB90" s="32"/>
      <c r="AC90" s="32"/>
      <c r="AD90" s="32"/>
      <c r="AE90" s="32"/>
    </row>
    <row r="91" spans="1:31" s="2" customFormat="1" ht="10.35" customHeight="1">
      <c r="A91" s="32"/>
      <c r="B91" s="33"/>
      <c r="C91" s="34"/>
      <c r="D91" s="34"/>
      <c r="E91" s="34"/>
      <c r="F91" s="34"/>
      <c r="G91" s="34"/>
      <c r="H91" s="34"/>
      <c r="I91" s="34"/>
      <c r="J91" s="34"/>
      <c r="K91" s="34"/>
      <c r="L91" s="34"/>
      <c r="M91" s="49"/>
      <c r="S91" s="32"/>
      <c r="T91" s="32"/>
      <c r="U91" s="32"/>
      <c r="V91" s="32"/>
      <c r="W91" s="32"/>
      <c r="X91" s="32"/>
      <c r="Y91" s="32"/>
      <c r="Z91" s="32"/>
      <c r="AA91" s="32"/>
      <c r="AB91" s="32"/>
      <c r="AC91" s="32"/>
      <c r="AD91" s="32"/>
      <c r="AE91" s="32"/>
    </row>
    <row r="92" spans="1:31" s="2" customFormat="1" ht="29.25" customHeight="1">
      <c r="A92" s="32"/>
      <c r="B92" s="33"/>
      <c r="C92" s="141" t="s">
        <v>92</v>
      </c>
      <c r="D92" s="142"/>
      <c r="E92" s="142"/>
      <c r="F92" s="142"/>
      <c r="G92" s="142"/>
      <c r="H92" s="142"/>
      <c r="I92" s="143" t="s">
        <v>93</v>
      </c>
      <c r="J92" s="143" t="s">
        <v>94</v>
      </c>
      <c r="K92" s="143" t="s">
        <v>95</v>
      </c>
      <c r="L92" s="142"/>
      <c r="M92" s="49"/>
      <c r="S92" s="32"/>
      <c r="T92" s="32"/>
      <c r="U92" s="32"/>
      <c r="V92" s="32"/>
      <c r="W92" s="32"/>
      <c r="X92" s="32"/>
      <c r="Y92" s="32"/>
      <c r="Z92" s="32"/>
      <c r="AA92" s="32"/>
      <c r="AB92" s="32"/>
      <c r="AC92" s="32"/>
      <c r="AD92" s="32"/>
      <c r="AE92" s="32"/>
    </row>
    <row r="93" spans="1:31" s="2" customFormat="1" ht="10.35" customHeight="1">
      <c r="A93" s="32"/>
      <c r="B93" s="33"/>
      <c r="C93" s="34"/>
      <c r="D93" s="34"/>
      <c r="E93" s="34"/>
      <c r="F93" s="34"/>
      <c r="G93" s="34"/>
      <c r="H93" s="34"/>
      <c r="I93" s="34"/>
      <c r="J93" s="34"/>
      <c r="K93" s="34"/>
      <c r="L93" s="34"/>
      <c r="M93" s="49"/>
      <c r="S93" s="32"/>
      <c r="T93" s="32"/>
      <c r="U93" s="32"/>
      <c r="V93" s="32"/>
      <c r="W93" s="32"/>
      <c r="X93" s="32"/>
      <c r="Y93" s="32"/>
      <c r="Z93" s="32"/>
      <c r="AA93" s="32"/>
      <c r="AB93" s="32"/>
      <c r="AC93" s="32"/>
      <c r="AD93" s="32"/>
      <c r="AE93" s="32"/>
    </row>
    <row r="94" spans="1:47" s="2" customFormat="1" ht="22.9" customHeight="1">
      <c r="A94" s="32"/>
      <c r="B94" s="33"/>
      <c r="C94" s="144" t="s">
        <v>96</v>
      </c>
      <c r="D94" s="34"/>
      <c r="E94" s="34"/>
      <c r="F94" s="34"/>
      <c r="G94" s="34"/>
      <c r="H94" s="34"/>
      <c r="I94" s="82">
        <f aca="true" t="shared" si="0" ref="I94:J96">Q123</f>
        <v>0</v>
      </c>
      <c r="J94" s="82">
        <f t="shared" si="0"/>
        <v>0</v>
      </c>
      <c r="K94" s="82">
        <f>K123</f>
        <v>0</v>
      </c>
      <c r="L94" s="34"/>
      <c r="M94" s="49"/>
      <c r="S94" s="32"/>
      <c r="T94" s="32"/>
      <c r="U94" s="32"/>
      <c r="V94" s="32"/>
      <c r="W94" s="32"/>
      <c r="X94" s="32"/>
      <c r="Y94" s="32"/>
      <c r="Z94" s="32"/>
      <c r="AA94" s="32"/>
      <c r="AB94" s="32"/>
      <c r="AC94" s="32"/>
      <c r="AD94" s="32"/>
      <c r="AE94" s="32"/>
      <c r="AU94" s="15" t="s">
        <v>97</v>
      </c>
    </row>
    <row r="95" spans="2:13" s="9" customFormat="1" ht="24.95" customHeight="1">
      <c r="B95" s="145"/>
      <c r="C95" s="146"/>
      <c r="D95" s="147" t="s">
        <v>98</v>
      </c>
      <c r="E95" s="148"/>
      <c r="F95" s="148"/>
      <c r="G95" s="148"/>
      <c r="H95" s="148"/>
      <c r="I95" s="149">
        <f t="shared" si="0"/>
        <v>0</v>
      </c>
      <c r="J95" s="149">
        <f t="shared" si="0"/>
        <v>0</v>
      </c>
      <c r="K95" s="149">
        <f>K124</f>
        <v>0</v>
      </c>
      <c r="L95" s="146"/>
      <c r="M95" s="150"/>
    </row>
    <row r="96" spans="2:13" s="10" customFormat="1" ht="19.9" customHeight="1">
      <c r="B96" s="151"/>
      <c r="C96" s="152"/>
      <c r="D96" s="153" t="s">
        <v>99</v>
      </c>
      <c r="E96" s="154"/>
      <c r="F96" s="154"/>
      <c r="G96" s="154"/>
      <c r="H96" s="154"/>
      <c r="I96" s="155">
        <f t="shared" si="0"/>
        <v>0</v>
      </c>
      <c r="J96" s="155">
        <f t="shared" si="0"/>
        <v>0</v>
      </c>
      <c r="K96" s="155">
        <f>K125</f>
        <v>0</v>
      </c>
      <c r="L96" s="152"/>
      <c r="M96" s="156"/>
    </row>
    <row r="97" spans="2:13" s="10" customFormat="1" ht="19.9" customHeight="1">
      <c r="B97" s="151"/>
      <c r="C97" s="152"/>
      <c r="D97" s="153" t="s">
        <v>100</v>
      </c>
      <c r="E97" s="154"/>
      <c r="F97" s="154"/>
      <c r="G97" s="154"/>
      <c r="H97" s="154"/>
      <c r="I97" s="155">
        <f>Q241</f>
        <v>0</v>
      </c>
      <c r="J97" s="155">
        <f>R241</f>
        <v>0</v>
      </c>
      <c r="K97" s="155">
        <f>K241</f>
        <v>0</v>
      </c>
      <c r="L97" s="152"/>
      <c r="M97" s="156"/>
    </row>
    <row r="98" spans="2:13" s="10" customFormat="1" ht="19.9" customHeight="1">
      <c r="B98" s="151"/>
      <c r="C98" s="152"/>
      <c r="D98" s="153" t="s">
        <v>101</v>
      </c>
      <c r="E98" s="154"/>
      <c r="F98" s="154"/>
      <c r="G98" s="154"/>
      <c r="H98" s="154"/>
      <c r="I98" s="155">
        <f>Q248</f>
        <v>0</v>
      </c>
      <c r="J98" s="155">
        <f>R248</f>
        <v>0</v>
      </c>
      <c r="K98" s="155">
        <f>K248</f>
        <v>0</v>
      </c>
      <c r="L98" s="152"/>
      <c r="M98" s="156"/>
    </row>
    <row r="99" spans="2:13" s="10" customFormat="1" ht="19.9" customHeight="1">
      <c r="B99" s="151"/>
      <c r="C99" s="152"/>
      <c r="D99" s="153" t="s">
        <v>102</v>
      </c>
      <c r="E99" s="154"/>
      <c r="F99" s="154"/>
      <c r="G99" s="154"/>
      <c r="H99" s="154"/>
      <c r="I99" s="155">
        <f>Q331</f>
        <v>0</v>
      </c>
      <c r="J99" s="155">
        <f>R331</f>
        <v>0</v>
      </c>
      <c r="K99" s="155">
        <f>K331</f>
        <v>0</v>
      </c>
      <c r="L99" s="152"/>
      <c r="M99" s="156"/>
    </row>
    <row r="100" spans="2:13" s="10" customFormat="1" ht="19.9" customHeight="1">
      <c r="B100" s="151"/>
      <c r="C100" s="152"/>
      <c r="D100" s="153" t="s">
        <v>103</v>
      </c>
      <c r="E100" s="154"/>
      <c r="F100" s="154"/>
      <c r="G100" s="154"/>
      <c r="H100" s="154"/>
      <c r="I100" s="155">
        <f>Q349</f>
        <v>0</v>
      </c>
      <c r="J100" s="155">
        <f>R349</f>
        <v>0</v>
      </c>
      <c r="K100" s="155">
        <f>K349</f>
        <v>0</v>
      </c>
      <c r="L100" s="152"/>
      <c r="M100" s="156"/>
    </row>
    <row r="101" spans="2:13" s="10" customFormat="1" ht="19.9" customHeight="1">
      <c r="B101" s="151"/>
      <c r="C101" s="152"/>
      <c r="D101" s="153" t="s">
        <v>104</v>
      </c>
      <c r="E101" s="154"/>
      <c r="F101" s="154"/>
      <c r="G101" s="154"/>
      <c r="H101" s="154"/>
      <c r="I101" s="155">
        <f>Q427</f>
        <v>0</v>
      </c>
      <c r="J101" s="155">
        <f>R427</f>
        <v>0</v>
      </c>
      <c r="K101" s="155">
        <f>K427</f>
        <v>0</v>
      </c>
      <c r="L101" s="152"/>
      <c r="M101" s="156"/>
    </row>
    <row r="102" spans="2:13" s="10" customFormat="1" ht="19.9" customHeight="1">
      <c r="B102" s="151"/>
      <c r="C102" s="152"/>
      <c r="D102" s="153" t="s">
        <v>105</v>
      </c>
      <c r="E102" s="154"/>
      <c r="F102" s="154"/>
      <c r="G102" s="154"/>
      <c r="H102" s="154"/>
      <c r="I102" s="155">
        <f>Q473</f>
        <v>0</v>
      </c>
      <c r="J102" s="155">
        <f>R473</f>
        <v>0</v>
      </c>
      <c r="K102" s="155">
        <f>K473</f>
        <v>0</v>
      </c>
      <c r="L102" s="152"/>
      <c r="M102" s="156"/>
    </row>
    <row r="103" spans="2:13" s="9" customFormat="1" ht="24.95" customHeight="1">
      <c r="B103" s="145"/>
      <c r="C103" s="146"/>
      <c r="D103" s="147" t="s">
        <v>106</v>
      </c>
      <c r="E103" s="148"/>
      <c r="F103" s="148"/>
      <c r="G103" s="148"/>
      <c r="H103" s="148"/>
      <c r="I103" s="149">
        <f>Q477</f>
        <v>0</v>
      </c>
      <c r="J103" s="149">
        <f>R477</f>
        <v>0</v>
      </c>
      <c r="K103" s="149">
        <f>K477</f>
        <v>0</v>
      </c>
      <c r="L103" s="146"/>
      <c r="M103" s="150"/>
    </row>
    <row r="104" spans="2:13" s="10" customFormat="1" ht="19.9" customHeight="1">
      <c r="B104" s="151"/>
      <c r="C104" s="152"/>
      <c r="D104" s="153" t="s">
        <v>107</v>
      </c>
      <c r="E104" s="154"/>
      <c r="F104" s="154"/>
      <c r="G104" s="154"/>
      <c r="H104" s="154"/>
      <c r="I104" s="155">
        <f>Q478</f>
        <v>0</v>
      </c>
      <c r="J104" s="155">
        <f>R478</f>
        <v>0</v>
      </c>
      <c r="K104" s="155">
        <f>K478</f>
        <v>0</v>
      </c>
      <c r="L104" s="152"/>
      <c r="M104" s="156"/>
    </row>
    <row r="105" spans="2:13" s="10" customFormat="1" ht="19.9" customHeight="1">
      <c r="B105" s="151"/>
      <c r="C105" s="152"/>
      <c r="D105" s="153" t="s">
        <v>108</v>
      </c>
      <c r="E105" s="154"/>
      <c r="F105" s="154"/>
      <c r="G105" s="154"/>
      <c r="H105" s="154"/>
      <c r="I105" s="155">
        <f>Q484</f>
        <v>0</v>
      </c>
      <c r="J105" s="155">
        <f>R484</f>
        <v>0</v>
      </c>
      <c r="K105" s="155">
        <f>K484</f>
        <v>0</v>
      </c>
      <c r="L105" s="152"/>
      <c r="M105" s="156"/>
    </row>
    <row r="106" spans="1:31" s="2" customFormat="1" ht="21.75" customHeight="1">
      <c r="A106" s="32"/>
      <c r="B106" s="33"/>
      <c r="C106" s="34"/>
      <c r="D106" s="34"/>
      <c r="E106" s="34"/>
      <c r="F106" s="34"/>
      <c r="G106" s="34"/>
      <c r="H106" s="34"/>
      <c r="I106" s="34"/>
      <c r="J106" s="34"/>
      <c r="K106" s="34"/>
      <c r="L106" s="34"/>
      <c r="M106" s="49"/>
      <c r="S106" s="32"/>
      <c r="T106" s="32"/>
      <c r="U106" s="32"/>
      <c r="V106" s="32"/>
      <c r="W106" s="32"/>
      <c r="X106" s="32"/>
      <c r="Y106" s="32"/>
      <c r="Z106" s="32"/>
      <c r="AA106" s="32"/>
      <c r="AB106" s="32"/>
      <c r="AC106" s="32"/>
      <c r="AD106" s="32"/>
      <c r="AE106" s="32"/>
    </row>
    <row r="107" spans="1:31" s="2" customFormat="1" ht="6.95" customHeight="1">
      <c r="A107" s="32"/>
      <c r="B107" s="52"/>
      <c r="C107" s="53"/>
      <c r="D107" s="53"/>
      <c r="E107" s="53"/>
      <c r="F107" s="53"/>
      <c r="G107" s="53"/>
      <c r="H107" s="53"/>
      <c r="I107" s="53"/>
      <c r="J107" s="53"/>
      <c r="K107" s="53"/>
      <c r="L107" s="53"/>
      <c r="M107" s="49"/>
      <c r="S107" s="32"/>
      <c r="T107" s="32"/>
      <c r="U107" s="32"/>
      <c r="V107" s="32"/>
      <c r="W107" s="32"/>
      <c r="X107" s="32"/>
      <c r="Y107" s="32"/>
      <c r="Z107" s="32"/>
      <c r="AA107" s="32"/>
      <c r="AB107" s="32"/>
      <c r="AC107" s="32"/>
      <c r="AD107" s="32"/>
      <c r="AE107" s="32"/>
    </row>
    <row r="111" spans="1:31" s="2" customFormat="1" ht="6.95" customHeight="1">
      <c r="A111" s="32"/>
      <c r="B111" s="54"/>
      <c r="C111" s="55"/>
      <c r="D111" s="55"/>
      <c r="E111" s="55"/>
      <c r="F111" s="55"/>
      <c r="G111" s="55"/>
      <c r="H111" s="55"/>
      <c r="I111" s="55"/>
      <c r="J111" s="55"/>
      <c r="K111" s="55"/>
      <c r="L111" s="55"/>
      <c r="M111" s="49"/>
      <c r="S111" s="32"/>
      <c r="T111" s="32"/>
      <c r="U111" s="32"/>
      <c r="V111" s="32"/>
      <c r="W111" s="32"/>
      <c r="X111" s="32"/>
      <c r="Y111" s="32"/>
      <c r="Z111" s="32"/>
      <c r="AA111" s="32"/>
      <c r="AB111" s="32"/>
      <c r="AC111" s="32"/>
      <c r="AD111" s="32"/>
      <c r="AE111" s="32"/>
    </row>
    <row r="112" spans="1:31" s="2" customFormat="1" ht="24.95" customHeight="1">
      <c r="A112" s="32"/>
      <c r="B112" s="33"/>
      <c r="C112" s="21" t="s">
        <v>109</v>
      </c>
      <c r="D112" s="34"/>
      <c r="E112" s="34"/>
      <c r="F112" s="34"/>
      <c r="G112" s="34"/>
      <c r="H112" s="34"/>
      <c r="I112" s="34"/>
      <c r="J112" s="34"/>
      <c r="K112" s="34"/>
      <c r="L112" s="34"/>
      <c r="M112" s="49"/>
      <c r="S112" s="32"/>
      <c r="T112" s="32"/>
      <c r="U112" s="32"/>
      <c r="V112" s="32"/>
      <c r="W112" s="32"/>
      <c r="X112" s="32"/>
      <c r="Y112" s="32"/>
      <c r="Z112" s="32"/>
      <c r="AA112" s="32"/>
      <c r="AB112" s="32"/>
      <c r="AC112" s="32"/>
      <c r="AD112" s="32"/>
      <c r="AE112" s="32"/>
    </row>
    <row r="113" spans="1:31" s="2" customFormat="1" ht="6.95" customHeight="1">
      <c r="A113" s="32"/>
      <c r="B113" s="33"/>
      <c r="C113" s="34"/>
      <c r="D113" s="34"/>
      <c r="E113" s="34"/>
      <c r="F113" s="34"/>
      <c r="G113" s="34"/>
      <c r="H113" s="34"/>
      <c r="I113" s="34"/>
      <c r="J113" s="34"/>
      <c r="K113" s="34"/>
      <c r="L113" s="34"/>
      <c r="M113" s="49"/>
      <c r="S113" s="32"/>
      <c r="T113" s="32"/>
      <c r="U113" s="32"/>
      <c r="V113" s="32"/>
      <c r="W113" s="32"/>
      <c r="X113" s="32"/>
      <c r="Y113" s="32"/>
      <c r="Z113" s="32"/>
      <c r="AA113" s="32"/>
      <c r="AB113" s="32"/>
      <c r="AC113" s="32"/>
      <c r="AD113" s="32"/>
      <c r="AE113" s="32"/>
    </row>
    <row r="114" spans="1:31" s="2" customFormat="1" ht="12" customHeight="1">
      <c r="A114" s="32"/>
      <c r="B114" s="33"/>
      <c r="C114" s="27" t="s">
        <v>17</v>
      </c>
      <c r="D114" s="34"/>
      <c r="E114" s="34"/>
      <c r="F114" s="34"/>
      <c r="G114" s="34"/>
      <c r="H114" s="34"/>
      <c r="I114" s="34"/>
      <c r="J114" s="34"/>
      <c r="K114" s="34"/>
      <c r="L114" s="34"/>
      <c r="M114" s="49"/>
      <c r="S114" s="32"/>
      <c r="T114" s="32"/>
      <c r="U114" s="32"/>
      <c r="V114" s="32"/>
      <c r="W114" s="32"/>
      <c r="X114" s="32"/>
      <c r="Y114" s="32"/>
      <c r="Z114" s="32"/>
      <c r="AA114" s="32"/>
      <c r="AB114" s="32"/>
      <c r="AC114" s="32"/>
      <c r="AD114" s="32"/>
      <c r="AE114" s="32"/>
    </row>
    <row r="115" spans="1:31" s="2" customFormat="1" ht="45" customHeight="1">
      <c r="A115" s="32"/>
      <c r="B115" s="33"/>
      <c r="C115" s="34"/>
      <c r="D115" s="34"/>
      <c r="E115" s="252" t="str">
        <f>E7</f>
        <v>ulice Petra Jilemnického, oprava chodníku a vjezdu (v úseku parc. č. 1377/1 - parc.č.1388, k.ú. Tachov) - úprava 04/2023</v>
      </c>
      <c r="F115" s="279"/>
      <c r="G115" s="279"/>
      <c r="H115" s="279"/>
      <c r="I115" s="34"/>
      <c r="J115" s="34"/>
      <c r="K115" s="34"/>
      <c r="L115" s="34"/>
      <c r="M115" s="49"/>
      <c r="S115" s="32"/>
      <c r="T115" s="32"/>
      <c r="U115" s="32"/>
      <c r="V115" s="32"/>
      <c r="W115" s="32"/>
      <c r="X115" s="32"/>
      <c r="Y115" s="32"/>
      <c r="Z115" s="32"/>
      <c r="AA115" s="32"/>
      <c r="AB115" s="32"/>
      <c r="AC115" s="32"/>
      <c r="AD115" s="32"/>
      <c r="AE115" s="32"/>
    </row>
    <row r="116" spans="1:31" s="2" customFormat="1" ht="6.95" customHeight="1">
      <c r="A116" s="32"/>
      <c r="B116" s="33"/>
      <c r="C116" s="34"/>
      <c r="D116" s="34"/>
      <c r="E116" s="34"/>
      <c r="F116" s="34"/>
      <c r="G116" s="34"/>
      <c r="H116" s="34"/>
      <c r="I116" s="34"/>
      <c r="J116" s="34"/>
      <c r="K116" s="34"/>
      <c r="L116" s="34"/>
      <c r="M116" s="49"/>
      <c r="S116" s="32"/>
      <c r="T116" s="32"/>
      <c r="U116" s="32"/>
      <c r="V116" s="32"/>
      <c r="W116" s="32"/>
      <c r="X116" s="32"/>
      <c r="Y116" s="32"/>
      <c r="Z116" s="32"/>
      <c r="AA116" s="32"/>
      <c r="AB116" s="32"/>
      <c r="AC116" s="32"/>
      <c r="AD116" s="32"/>
      <c r="AE116" s="32"/>
    </row>
    <row r="117" spans="1:31" s="2" customFormat="1" ht="12" customHeight="1">
      <c r="A117" s="32"/>
      <c r="B117" s="33"/>
      <c r="C117" s="27" t="s">
        <v>21</v>
      </c>
      <c r="D117" s="34"/>
      <c r="E117" s="34"/>
      <c r="F117" s="25" t="str">
        <f>F10</f>
        <v>Tachov</v>
      </c>
      <c r="G117" s="34"/>
      <c r="H117" s="34"/>
      <c r="I117" s="27" t="s">
        <v>22</v>
      </c>
      <c r="J117" s="64" t="str">
        <f>IF(J10="","",J10)</f>
        <v>28. 4. 2023</v>
      </c>
      <c r="K117" s="34"/>
      <c r="L117" s="34"/>
      <c r="M117" s="49"/>
      <c r="S117" s="32"/>
      <c r="T117" s="32"/>
      <c r="U117" s="32"/>
      <c r="V117" s="32"/>
      <c r="W117" s="32"/>
      <c r="X117" s="32"/>
      <c r="Y117" s="32"/>
      <c r="Z117" s="32"/>
      <c r="AA117" s="32"/>
      <c r="AB117" s="32"/>
      <c r="AC117" s="32"/>
      <c r="AD117" s="32"/>
      <c r="AE117" s="32"/>
    </row>
    <row r="118" spans="1:31" s="2" customFormat="1" ht="6.95" customHeight="1">
      <c r="A118" s="32"/>
      <c r="B118" s="33"/>
      <c r="C118" s="34"/>
      <c r="D118" s="34"/>
      <c r="E118" s="34"/>
      <c r="F118" s="34"/>
      <c r="G118" s="34"/>
      <c r="H118" s="34"/>
      <c r="I118" s="34"/>
      <c r="J118" s="34"/>
      <c r="K118" s="34"/>
      <c r="L118" s="34"/>
      <c r="M118" s="49"/>
      <c r="S118" s="32"/>
      <c r="T118" s="32"/>
      <c r="U118" s="32"/>
      <c r="V118" s="32"/>
      <c r="W118" s="32"/>
      <c r="X118" s="32"/>
      <c r="Y118" s="32"/>
      <c r="Z118" s="32"/>
      <c r="AA118" s="32"/>
      <c r="AB118" s="32"/>
      <c r="AC118" s="32"/>
      <c r="AD118" s="32"/>
      <c r="AE118" s="32"/>
    </row>
    <row r="119" spans="1:31" s="2" customFormat="1" ht="15.2" customHeight="1">
      <c r="A119" s="32"/>
      <c r="B119" s="33"/>
      <c r="C119" s="27" t="s">
        <v>24</v>
      </c>
      <c r="D119" s="34"/>
      <c r="E119" s="34"/>
      <c r="F119" s="25" t="str">
        <f>E13</f>
        <v>Město Tachov</v>
      </c>
      <c r="G119" s="34"/>
      <c r="H119" s="34"/>
      <c r="I119" s="27" t="s">
        <v>30</v>
      </c>
      <c r="J119" s="30" t="str">
        <f>E19</f>
        <v>Ing. Václav Lacyk</v>
      </c>
      <c r="K119" s="34"/>
      <c r="L119" s="34"/>
      <c r="M119" s="49"/>
      <c r="S119" s="32"/>
      <c r="T119" s="32"/>
      <c r="U119" s="32"/>
      <c r="V119" s="32"/>
      <c r="W119" s="32"/>
      <c r="X119" s="32"/>
      <c r="Y119" s="32"/>
      <c r="Z119" s="32"/>
      <c r="AA119" s="32"/>
      <c r="AB119" s="32"/>
      <c r="AC119" s="32"/>
      <c r="AD119" s="32"/>
      <c r="AE119" s="32"/>
    </row>
    <row r="120" spans="1:31" s="2" customFormat="1" ht="25.7" customHeight="1">
      <c r="A120" s="32"/>
      <c r="B120" s="33"/>
      <c r="C120" s="27" t="s">
        <v>28</v>
      </c>
      <c r="D120" s="34"/>
      <c r="E120" s="34"/>
      <c r="F120" s="25" t="str">
        <f>IF(E16="","",E16)</f>
        <v>Vyplň údaj</v>
      </c>
      <c r="G120" s="34"/>
      <c r="H120" s="34"/>
      <c r="I120" s="27" t="s">
        <v>32</v>
      </c>
      <c r="J120" s="30" t="str">
        <f>E22</f>
        <v>D PROJEKT PLZEŇ Nedvěd s.r.o.</v>
      </c>
      <c r="K120" s="34"/>
      <c r="L120" s="34"/>
      <c r="M120" s="49"/>
      <c r="S120" s="32"/>
      <c r="T120" s="32"/>
      <c r="U120" s="32"/>
      <c r="V120" s="32"/>
      <c r="W120" s="32"/>
      <c r="X120" s="32"/>
      <c r="Y120" s="32"/>
      <c r="Z120" s="32"/>
      <c r="AA120" s="32"/>
      <c r="AB120" s="32"/>
      <c r="AC120" s="32"/>
      <c r="AD120" s="32"/>
      <c r="AE120" s="32"/>
    </row>
    <row r="121" spans="1:31" s="2" customFormat="1" ht="10.35" customHeight="1">
      <c r="A121" s="32"/>
      <c r="B121" s="33"/>
      <c r="C121" s="34"/>
      <c r="D121" s="34"/>
      <c r="E121" s="34"/>
      <c r="F121" s="34"/>
      <c r="G121" s="34"/>
      <c r="H121" s="34"/>
      <c r="I121" s="34"/>
      <c r="J121" s="34"/>
      <c r="K121" s="34"/>
      <c r="L121" s="34"/>
      <c r="M121" s="49"/>
      <c r="S121" s="32"/>
      <c r="T121" s="32"/>
      <c r="U121" s="32"/>
      <c r="V121" s="32"/>
      <c r="W121" s="32"/>
      <c r="X121" s="32"/>
      <c r="Y121" s="32"/>
      <c r="Z121" s="32"/>
      <c r="AA121" s="32"/>
      <c r="AB121" s="32"/>
      <c r="AC121" s="32"/>
      <c r="AD121" s="32"/>
      <c r="AE121" s="32"/>
    </row>
    <row r="122" spans="1:31" s="11" customFormat="1" ht="29.25" customHeight="1">
      <c r="A122" s="157"/>
      <c r="B122" s="158"/>
      <c r="C122" s="159" t="s">
        <v>110</v>
      </c>
      <c r="D122" s="160" t="s">
        <v>60</v>
      </c>
      <c r="E122" s="160" t="s">
        <v>56</v>
      </c>
      <c r="F122" s="160" t="s">
        <v>57</v>
      </c>
      <c r="G122" s="160" t="s">
        <v>111</v>
      </c>
      <c r="H122" s="160" t="s">
        <v>112</v>
      </c>
      <c r="I122" s="160" t="s">
        <v>113</v>
      </c>
      <c r="J122" s="160" t="s">
        <v>114</v>
      </c>
      <c r="K122" s="160" t="s">
        <v>95</v>
      </c>
      <c r="L122" s="161" t="s">
        <v>115</v>
      </c>
      <c r="M122" s="162"/>
      <c r="N122" s="73" t="s">
        <v>1</v>
      </c>
      <c r="O122" s="74" t="s">
        <v>39</v>
      </c>
      <c r="P122" s="74" t="s">
        <v>116</v>
      </c>
      <c r="Q122" s="74" t="s">
        <v>117</v>
      </c>
      <c r="R122" s="74" t="s">
        <v>118</v>
      </c>
      <c r="S122" s="74" t="s">
        <v>119</v>
      </c>
      <c r="T122" s="74" t="s">
        <v>120</v>
      </c>
      <c r="U122" s="74" t="s">
        <v>121</v>
      </c>
      <c r="V122" s="74" t="s">
        <v>122</v>
      </c>
      <c r="W122" s="74" t="s">
        <v>123</v>
      </c>
      <c r="X122" s="75" t="s">
        <v>124</v>
      </c>
      <c r="Y122" s="157"/>
      <c r="Z122" s="157"/>
      <c r="AA122" s="157"/>
      <c r="AB122" s="157"/>
      <c r="AC122" s="157"/>
      <c r="AD122" s="157"/>
      <c r="AE122" s="157"/>
    </row>
    <row r="123" spans="1:63" s="2" customFormat="1" ht="22.9" customHeight="1">
      <c r="A123" s="32"/>
      <c r="B123" s="33"/>
      <c r="C123" s="80" t="s">
        <v>125</v>
      </c>
      <c r="D123" s="34"/>
      <c r="E123" s="34"/>
      <c r="F123" s="34"/>
      <c r="G123" s="34"/>
      <c r="H123" s="34"/>
      <c r="I123" s="34"/>
      <c r="J123" s="34"/>
      <c r="K123" s="163">
        <f>BK123</f>
        <v>0</v>
      </c>
      <c r="L123" s="34"/>
      <c r="M123" s="37"/>
      <c r="N123" s="76"/>
      <c r="O123" s="164"/>
      <c r="P123" s="77"/>
      <c r="Q123" s="165">
        <f>Q124+Q477</f>
        <v>0</v>
      </c>
      <c r="R123" s="165">
        <f>R124+R477</f>
        <v>0</v>
      </c>
      <c r="S123" s="77"/>
      <c r="T123" s="166">
        <f>T124+T477</f>
        <v>0</v>
      </c>
      <c r="U123" s="77"/>
      <c r="V123" s="166">
        <f>V124+V477</f>
        <v>376.39359149999996</v>
      </c>
      <c r="W123" s="77"/>
      <c r="X123" s="167">
        <f>X124+X477</f>
        <v>309.33209999999997</v>
      </c>
      <c r="Y123" s="32"/>
      <c r="Z123" s="32"/>
      <c r="AA123" s="32"/>
      <c r="AB123" s="32"/>
      <c r="AC123" s="32"/>
      <c r="AD123" s="32"/>
      <c r="AE123" s="32"/>
      <c r="AT123" s="15" t="s">
        <v>76</v>
      </c>
      <c r="AU123" s="15" t="s">
        <v>97</v>
      </c>
      <c r="BK123" s="168">
        <f>BK124+BK477</f>
        <v>0</v>
      </c>
    </row>
    <row r="124" spans="2:63" s="12" customFormat="1" ht="25.9" customHeight="1">
      <c r="B124" s="169"/>
      <c r="C124" s="170"/>
      <c r="D124" s="171" t="s">
        <v>76</v>
      </c>
      <c r="E124" s="172" t="s">
        <v>126</v>
      </c>
      <c r="F124" s="172" t="s">
        <v>127</v>
      </c>
      <c r="G124" s="170"/>
      <c r="H124" s="170"/>
      <c r="I124" s="173"/>
      <c r="J124" s="173"/>
      <c r="K124" s="174">
        <f>BK124</f>
        <v>0</v>
      </c>
      <c r="L124" s="170"/>
      <c r="M124" s="175"/>
      <c r="N124" s="176"/>
      <c r="O124" s="177"/>
      <c r="P124" s="177"/>
      <c r="Q124" s="178">
        <f>Q125+Q241+Q248+Q331+Q349+Q427+Q473</f>
        <v>0</v>
      </c>
      <c r="R124" s="178">
        <f>R125+R241+R248+R331+R349+R427+R473</f>
        <v>0</v>
      </c>
      <c r="S124" s="177"/>
      <c r="T124" s="179">
        <f>T125+T241+T248+T331+T349+T427+T473</f>
        <v>0</v>
      </c>
      <c r="U124" s="177"/>
      <c r="V124" s="179">
        <f>V125+V241+V248+V331+V349+V427+V473</f>
        <v>376.30421649999994</v>
      </c>
      <c r="W124" s="177"/>
      <c r="X124" s="180">
        <f>X125+X241+X248+X331+X349+X427+X473</f>
        <v>309.2571</v>
      </c>
      <c r="AR124" s="181" t="s">
        <v>82</v>
      </c>
      <c r="AT124" s="182" t="s">
        <v>76</v>
      </c>
      <c r="AU124" s="182" t="s">
        <v>77</v>
      </c>
      <c r="AY124" s="181" t="s">
        <v>128</v>
      </c>
      <c r="BK124" s="183">
        <f>BK125+BK241+BK248+BK331+BK349+BK427+BK473</f>
        <v>0</v>
      </c>
    </row>
    <row r="125" spans="2:63" s="12" customFormat="1" ht="22.9" customHeight="1">
      <c r="B125" s="169"/>
      <c r="C125" s="170"/>
      <c r="D125" s="171" t="s">
        <v>76</v>
      </c>
      <c r="E125" s="184" t="s">
        <v>82</v>
      </c>
      <c r="F125" s="184" t="s">
        <v>129</v>
      </c>
      <c r="G125" s="170"/>
      <c r="H125" s="170"/>
      <c r="I125" s="173"/>
      <c r="J125" s="173"/>
      <c r="K125" s="185">
        <f>BK125</f>
        <v>0</v>
      </c>
      <c r="L125" s="170"/>
      <c r="M125" s="175"/>
      <c r="N125" s="176"/>
      <c r="O125" s="177"/>
      <c r="P125" s="177"/>
      <c r="Q125" s="178">
        <f>SUM(Q126:Q240)</f>
        <v>0</v>
      </c>
      <c r="R125" s="178">
        <f>SUM(R126:R240)</f>
        <v>0</v>
      </c>
      <c r="S125" s="177"/>
      <c r="T125" s="179">
        <f>SUM(T126:T240)</f>
        <v>0</v>
      </c>
      <c r="U125" s="177"/>
      <c r="V125" s="179">
        <f>SUM(V126:V240)</f>
        <v>7.281157</v>
      </c>
      <c r="W125" s="177"/>
      <c r="X125" s="180">
        <f>SUM(X126:X240)</f>
        <v>281.2611</v>
      </c>
      <c r="AR125" s="181" t="s">
        <v>82</v>
      </c>
      <c r="AT125" s="182" t="s">
        <v>76</v>
      </c>
      <c r="AU125" s="182" t="s">
        <v>82</v>
      </c>
      <c r="AY125" s="181" t="s">
        <v>128</v>
      </c>
      <c r="BK125" s="183">
        <f>SUM(BK126:BK240)</f>
        <v>0</v>
      </c>
    </row>
    <row r="126" spans="1:65" s="2" customFormat="1" ht="24.2" customHeight="1">
      <c r="A126" s="32"/>
      <c r="B126" s="33"/>
      <c r="C126" s="186" t="s">
        <v>82</v>
      </c>
      <c r="D126" s="186" t="s">
        <v>130</v>
      </c>
      <c r="E126" s="187" t="s">
        <v>131</v>
      </c>
      <c r="F126" s="188" t="s">
        <v>132</v>
      </c>
      <c r="G126" s="189" t="s">
        <v>133</v>
      </c>
      <c r="H126" s="190">
        <v>7.232</v>
      </c>
      <c r="I126" s="191"/>
      <c r="J126" s="192"/>
      <c r="K126" s="193">
        <f>ROUND(P126*H126,2)</f>
        <v>0</v>
      </c>
      <c r="L126" s="188" t="s">
        <v>134</v>
      </c>
      <c r="M126" s="194"/>
      <c r="N126" s="195" t="s">
        <v>1</v>
      </c>
      <c r="O126" s="196" t="s">
        <v>40</v>
      </c>
      <c r="P126" s="197">
        <f>I126+J126</f>
        <v>0</v>
      </c>
      <c r="Q126" s="197">
        <f>ROUND(I126*H126,2)</f>
        <v>0</v>
      </c>
      <c r="R126" s="197">
        <f>ROUND(J126*H126,2)</f>
        <v>0</v>
      </c>
      <c r="S126" s="69"/>
      <c r="T126" s="198">
        <f>S126*H126</f>
        <v>0</v>
      </c>
      <c r="U126" s="198">
        <v>1</v>
      </c>
      <c r="V126" s="198">
        <f>U126*H126</f>
        <v>7.232</v>
      </c>
      <c r="W126" s="198">
        <v>0</v>
      </c>
      <c r="X126" s="199">
        <f>W126*H126</f>
        <v>0</v>
      </c>
      <c r="Y126" s="32"/>
      <c r="Z126" s="32"/>
      <c r="AA126" s="32"/>
      <c r="AB126" s="32"/>
      <c r="AC126" s="32"/>
      <c r="AD126" s="32"/>
      <c r="AE126" s="32"/>
      <c r="AR126" s="200" t="s">
        <v>135</v>
      </c>
      <c r="AT126" s="200" t="s">
        <v>130</v>
      </c>
      <c r="AU126" s="200" t="s">
        <v>87</v>
      </c>
      <c r="AY126" s="15" t="s">
        <v>128</v>
      </c>
      <c r="BE126" s="201">
        <f>IF(O126="základní",K126,0)</f>
        <v>0</v>
      </c>
      <c r="BF126" s="201">
        <f>IF(O126="snížená",K126,0)</f>
        <v>0</v>
      </c>
      <c r="BG126" s="201">
        <f>IF(O126="zákl. přenesená",K126,0)</f>
        <v>0</v>
      </c>
      <c r="BH126" s="201">
        <f>IF(O126="sníž. přenesená",K126,0)</f>
        <v>0</v>
      </c>
      <c r="BI126" s="201">
        <f>IF(O126="nulová",K126,0)</f>
        <v>0</v>
      </c>
      <c r="BJ126" s="15" t="s">
        <v>82</v>
      </c>
      <c r="BK126" s="201">
        <f>ROUND(P126*H126,2)</f>
        <v>0</v>
      </c>
      <c r="BL126" s="15" t="s">
        <v>136</v>
      </c>
      <c r="BM126" s="200" t="s">
        <v>137</v>
      </c>
    </row>
    <row r="127" spans="1:47" s="2" customFormat="1" ht="11.25">
      <c r="A127" s="32"/>
      <c r="B127" s="33"/>
      <c r="C127" s="34"/>
      <c r="D127" s="202" t="s">
        <v>138</v>
      </c>
      <c r="E127" s="34"/>
      <c r="F127" s="203" t="s">
        <v>132</v>
      </c>
      <c r="G127" s="34"/>
      <c r="H127" s="34"/>
      <c r="I127" s="204"/>
      <c r="J127" s="204"/>
      <c r="K127" s="34"/>
      <c r="L127" s="34"/>
      <c r="M127" s="37"/>
      <c r="N127" s="205"/>
      <c r="O127" s="206"/>
      <c r="P127" s="69"/>
      <c r="Q127" s="69"/>
      <c r="R127" s="69"/>
      <c r="S127" s="69"/>
      <c r="T127" s="69"/>
      <c r="U127" s="69"/>
      <c r="V127" s="69"/>
      <c r="W127" s="69"/>
      <c r="X127" s="70"/>
      <c r="Y127" s="32"/>
      <c r="Z127" s="32"/>
      <c r="AA127" s="32"/>
      <c r="AB127" s="32"/>
      <c r="AC127" s="32"/>
      <c r="AD127" s="32"/>
      <c r="AE127" s="32"/>
      <c r="AT127" s="15" t="s">
        <v>138</v>
      </c>
      <c r="AU127" s="15" t="s">
        <v>87</v>
      </c>
    </row>
    <row r="128" spans="1:47" s="2" customFormat="1" ht="19.5">
      <c r="A128" s="32"/>
      <c r="B128" s="33"/>
      <c r="C128" s="34"/>
      <c r="D128" s="202" t="s">
        <v>139</v>
      </c>
      <c r="E128" s="34"/>
      <c r="F128" s="207" t="s">
        <v>140</v>
      </c>
      <c r="G128" s="34"/>
      <c r="H128" s="34"/>
      <c r="I128" s="204"/>
      <c r="J128" s="204"/>
      <c r="K128" s="34"/>
      <c r="L128" s="34"/>
      <c r="M128" s="37"/>
      <c r="N128" s="205"/>
      <c r="O128" s="206"/>
      <c r="P128" s="69"/>
      <c r="Q128" s="69"/>
      <c r="R128" s="69"/>
      <c r="S128" s="69"/>
      <c r="T128" s="69"/>
      <c r="U128" s="69"/>
      <c r="V128" s="69"/>
      <c r="W128" s="69"/>
      <c r="X128" s="70"/>
      <c r="Y128" s="32"/>
      <c r="Z128" s="32"/>
      <c r="AA128" s="32"/>
      <c r="AB128" s="32"/>
      <c r="AC128" s="32"/>
      <c r="AD128" s="32"/>
      <c r="AE128" s="32"/>
      <c r="AT128" s="15" t="s">
        <v>139</v>
      </c>
      <c r="AU128" s="15" t="s">
        <v>87</v>
      </c>
    </row>
    <row r="129" spans="2:51" s="13" customFormat="1" ht="11.25">
      <c r="B129" s="208"/>
      <c r="C129" s="209"/>
      <c r="D129" s="202" t="s">
        <v>141</v>
      </c>
      <c r="E129" s="210" t="s">
        <v>1</v>
      </c>
      <c r="F129" s="211" t="s">
        <v>142</v>
      </c>
      <c r="G129" s="209"/>
      <c r="H129" s="212">
        <v>7.232</v>
      </c>
      <c r="I129" s="213"/>
      <c r="J129" s="213"/>
      <c r="K129" s="209"/>
      <c r="L129" s="209"/>
      <c r="M129" s="214"/>
      <c r="N129" s="215"/>
      <c r="O129" s="216"/>
      <c r="P129" s="216"/>
      <c r="Q129" s="216"/>
      <c r="R129" s="216"/>
      <c r="S129" s="216"/>
      <c r="T129" s="216"/>
      <c r="U129" s="216"/>
      <c r="V129" s="216"/>
      <c r="W129" s="216"/>
      <c r="X129" s="217"/>
      <c r="AT129" s="218" t="s">
        <v>141</v>
      </c>
      <c r="AU129" s="218" t="s">
        <v>87</v>
      </c>
      <c r="AV129" s="13" t="s">
        <v>87</v>
      </c>
      <c r="AW129" s="13" t="s">
        <v>5</v>
      </c>
      <c r="AX129" s="13" t="s">
        <v>82</v>
      </c>
      <c r="AY129" s="218" t="s">
        <v>128</v>
      </c>
    </row>
    <row r="130" spans="1:65" s="2" customFormat="1" ht="24.2" customHeight="1">
      <c r="A130" s="32"/>
      <c r="B130" s="33"/>
      <c r="C130" s="219" t="s">
        <v>87</v>
      </c>
      <c r="D130" s="219" t="s">
        <v>143</v>
      </c>
      <c r="E130" s="220" t="s">
        <v>144</v>
      </c>
      <c r="F130" s="221" t="s">
        <v>145</v>
      </c>
      <c r="G130" s="222" t="s">
        <v>146</v>
      </c>
      <c r="H130" s="223">
        <v>2</v>
      </c>
      <c r="I130" s="224"/>
      <c r="J130" s="224"/>
      <c r="K130" s="225">
        <f>ROUND(P130*H130,2)</f>
        <v>0</v>
      </c>
      <c r="L130" s="221" t="s">
        <v>147</v>
      </c>
      <c r="M130" s="37"/>
      <c r="N130" s="226" t="s">
        <v>1</v>
      </c>
      <c r="O130" s="196" t="s">
        <v>40</v>
      </c>
      <c r="P130" s="197">
        <f>I130+J130</f>
        <v>0</v>
      </c>
      <c r="Q130" s="197">
        <f>ROUND(I130*H130,2)</f>
        <v>0</v>
      </c>
      <c r="R130" s="197">
        <f>ROUND(J130*H130,2)</f>
        <v>0</v>
      </c>
      <c r="S130" s="69"/>
      <c r="T130" s="198">
        <f>S130*H130</f>
        <v>0</v>
      </c>
      <c r="U130" s="198">
        <v>0</v>
      </c>
      <c r="V130" s="198">
        <f>U130*H130</f>
        <v>0</v>
      </c>
      <c r="W130" s="198">
        <v>0.22</v>
      </c>
      <c r="X130" s="199">
        <f>W130*H130</f>
        <v>0.44</v>
      </c>
      <c r="Y130" s="32"/>
      <c r="Z130" s="32"/>
      <c r="AA130" s="32"/>
      <c r="AB130" s="32"/>
      <c r="AC130" s="32"/>
      <c r="AD130" s="32"/>
      <c r="AE130" s="32"/>
      <c r="AR130" s="200" t="s">
        <v>136</v>
      </c>
      <c r="AT130" s="200" t="s">
        <v>143</v>
      </c>
      <c r="AU130" s="200" t="s">
        <v>87</v>
      </c>
      <c r="AY130" s="15" t="s">
        <v>128</v>
      </c>
      <c r="BE130" s="201">
        <f>IF(O130="základní",K130,0)</f>
        <v>0</v>
      </c>
      <c r="BF130" s="201">
        <f>IF(O130="snížená",K130,0)</f>
        <v>0</v>
      </c>
      <c r="BG130" s="201">
        <f>IF(O130="zákl. přenesená",K130,0)</f>
        <v>0</v>
      </c>
      <c r="BH130" s="201">
        <f>IF(O130="sníž. přenesená",K130,0)</f>
        <v>0</v>
      </c>
      <c r="BI130" s="201">
        <f>IF(O130="nulová",K130,0)</f>
        <v>0</v>
      </c>
      <c r="BJ130" s="15" t="s">
        <v>82</v>
      </c>
      <c r="BK130" s="201">
        <f>ROUND(P130*H130,2)</f>
        <v>0</v>
      </c>
      <c r="BL130" s="15" t="s">
        <v>136</v>
      </c>
      <c r="BM130" s="200" t="s">
        <v>148</v>
      </c>
    </row>
    <row r="131" spans="1:47" s="2" customFormat="1" ht="29.25">
      <c r="A131" s="32"/>
      <c r="B131" s="33"/>
      <c r="C131" s="34"/>
      <c r="D131" s="202" t="s">
        <v>138</v>
      </c>
      <c r="E131" s="34"/>
      <c r="F131" s="203" t="s">
        <v>149</v>
      </c>
      <c r="G131" s="34"/>
      <c r="H131" s="34"/>
      <c r="I131" s="204"/>
      <c r="J131" s="204"/>
      <c r="K131" s="34"/>
      <c r="L131" s="34"/>
      <c r="M131" s="37"/>
      <c r="N131" s="205"/>
      <c r="O131" s="206"/>
      <c r="P131" s="69"/>
      <c r="Q131" s="69"/>
      <c r="R131" s="69"/>
      <c r="S131" s="69"/>
      <c r="T131" s="69"/>
      <c r="U131" s="69"/>
      <c r="V131" s="69"/>
      <c r="W131" s="69"/>
      <c r="X131" s="70"/>
      <c r="Y131" s="32"/>
      <c r="Z131" s="32"/>
      <c r="AA131" s="32"/>
      <c r="AB131" s="32"/>
      <c r="AC131" s="32"/>
      <c r="AD131" s="32"/>
      <c r="AE131" s="32"/>
      <c r="AT131" s="15" t="s">
        <v>138</v>
      </c>
      <c r="AU131" s="15" t="s">
        <v>87</v>
      </c>
    </row>
    <row r="132" spans="1:47" s="2" customFormat="1" ht="11.25">
      <c r="A132" s="32"/>
      <c r="B132" s="33"/>
      <c r="C132" s="34"/>
      <c r="D132" s="227" t="s">
        <v>150</v>
      </c>
      <c r="E132" s="34"/>
      <c r="F132" s="228" t="s">
        <v>151</v>
      </c>
      <c r="G132" s="34"/>
      <c r="H132" s="34"/>
      <c r="I132" s="204"/>
      <c r="J132" s="204"/>
      <c r="K132" s="34"/>
      <c r="L132" s="34"/>
      <c r="M132" s="37"/>
      <c r="N132" s="205"/>
      <c r="O132" s="206"/>
      <c r="P132" s="69"/>
      <c r="Q132" s="69"/>
      <c r="R132" s="69"/>
      <c r="S132" s="69"/>
      <c r="T132" s="69"/>
      <c r="U132" s="69"/>
      <c r="V132" s="69"/>
      <c r="W132" s="69"/>
      <c r="X132" s="70"/>
      <c r="Y132" s="32"/>
      <c r="Z132" s="32"/>
      <c r="AA132" s="32"/>
      <c r="AB132" s="32"/>
      <c r="AC132" s="32"/>
      <c r="AD132" s="32"/>
      <c r="AE132" s="32"/>
      <c r="AT132" s="15" t="s">
        <v>150</v>
      </c>
      <c r="AU132" s="15" t="s">
        <v>87</v>
      </c>
    </row>
    <row r="133" spans="1:47" s="2" customFormat="1" ht="19.5">
      <c r="A133" s="32"/>
      <c r="B133" s="33"/>
      <c r="C133" s="34"/>
      <c r="D133" s="202" t="s">
        <v>139</v>
      </c>
      <c r="E133" s="34"/>
      <c r="F133" s="207" t="s">
        <v>152</v>
      </c>
      <c r="G133" s="34"/>
      <c r="H133" s="34"/>
      <c r="I133" s="204"/>
      <c r="J133" s="204"/>
      <c r="K133" s="34"/>
      <c r="L133" s="34"/>
      <c r="M133" s="37"/>
      <c r="N133" s="205"/>
      <c r="O133" s="206"/>
      <c r="P133" s="69"/>
      <c r="Q133" s="69"/>
      <c r="R133" s="69"/>
      <c r="S133" s="69"/>
      <c r="T133" s="69"/>
      <c r="U133" s="69"/>
      <c r="V133" s="69"/>
      <c r="W133" s="69"/>
      <c r="X133" s="70"/>
      <c r="Y133" s="32"/>
      <c r="Z133" s="32"/>
      <c r="AA133" s="32"/>
      <c r="AB133" s="32"/>
      <c r="AC133" s="32"/>
      <c r="AD133" s="32"/>
      <c r="AE133" s="32"/>
      <c r="AT133" s="15" t="s">
        <v>139</v>
      </c>
      <c r="AU133" s="15" t="s">
        <v>87</v>
      </c>
    </row>
    <row r="134" spans="1:65" s="2" customFormat="1" ht="24.2" customHeight="1">
      <c r="A134" s="32"/>
      <c r="B134" s="33"/>
      <c r="C134" s="219" t="s">
        <v>153</v>
      </c>
      <c r="D134" s="219" t="s">
        <v>143</v>
      </c>
      <c r="E134" s="220" t="s">
        <v>154</v>
      </c>
      <c r="F134" s="221" t="s">
        <v>155</v>
      </c>
      <c r="G134" s="222" t="s">
        <v>146</v>
      </c>
      <c r="H134" s="223">
        <v>465.7</v>
      </c>
      <c r="I134" s="224"/>
      <c r="J134" s="224"/>
      <c r="K134" s="225">
        <f>ROUND(P134*H134,2)</f>
        <v>0</v>
      </c>
      <c r="L134" s="221" t="s">
        <v>147</v>
      </c>
      <c r="M134" s="37"/>
      <c r="N134" s="226" t="s">
        <v>1</v>
      </c>
      <c r="O134" s="196" t="s">
        <v>40</v>
      </c>
      <c r="P134" s="197">
        <f>I134+J134</f>
        <v>0</v>
      </c>
      <c r="Q134" s="197">
        <f>ROUND(I134*H134,2)</f>
        <v>0</v>
      </c>
      <c r="R134" s="197">
        <f>ROUND(J134*H134,2)</f>
        <v>0</v>
      </c>
      <c r="S134" s="69"/>
      <c r="T134" s="198">
        <f>S134*H134</f>
        <v>0</v>
      </c>
      <c r="U134" s="198">
        <v>0</v>
      </c>
      <c r="V134" s="198">
        <f>U134*H134</f>
        <v>0</v>
      </c>
      <c r="W134" s="198">
        <v>0.17</v>
      </c>
      <c r="X134" s="199">
        <f>W134*H134</f>
        <v>79.169</v>
      </c>
      <c r="Y134" s="32"/>
      <c r="Z134" s="32"/>
      <c r="AA134" s="32"/>
      <c r="AB134" s="32"/>
      <c r="AC134" s="32"/>
      <c r="AD134" s="32"/>
      <c r="AE134" s="32"/>
      <c r="AR134" s="200" t="s">
        <v>136</v>
      </c>
      <c r="AT134" s="200" t="s">
        <v>143</v>
      </c>
      <c r="AU134" s="200" t="s">
        <v>87</v>
      </c>
      <c r="AY134" s="15" t="s">
        <v>128</v>
      </c>
      <c r="BE134" s="201">
        <f>IF(O134="základní",K134,0)</f>
        <v>0</v>
      </c>
      <c r="BF134" s="201">
        <f>IF(O134="snížená",K134,0)</f>
        <v>0</v>
      </c>
      <c r="BG134" s="201">
        <f>IF(O134="zákl. přenesená",K134,0)</f>
        <v>0</v>
      </c>
      <c r="BH134" s="201">
        <f>IF(O134="sníž. přenesená",K134,0)</f>
        <v>0</v>
      </c>
      <c r="BI134" s="201">
        <f>IF(O134="nulová",K134,0)</f>
        <v>0</v>
      </c>
      <c r="BJ134" s="15" t="s">
        <v>82</v>
      </c>
      <c r="BK134" s="201">
        <f>ROUND(P134*H134,2)</f>
        <v>0</v>
      </c>
      <c r="BL134" s="15" t="s">
        <v>136</v>
      </c>
      <c r="BM134" s="200" t="s">
        <v>156</v>
      </c>
    </row>
    <row r="135" spans="1:47" s="2" customFormat="1" ht="39">
      <c r="A135" s="32"/>
      <c r="B135" s="33"/>
      <c r="C135" s="34"/>
      <c r="D135" s="202" t="s">
        <v>138</v>
      </c>
      <c r="E135" s="34"/>
      <c r="F135" s="203" t="s">
        <v>157</v>
      </c>
      <c r="G135" s="34"/>
      <c r="H135" s="34"/>
      <c r="I135" s="204"/>
      <c r="J135" s="204"/>
      <c r="K135" s="34"/>
      <c r="L135" s="34"/>
      <c r="M135" s="37"/>
      <c r="N135" s="205"/>
      <c r="O135" s="206"/>
      <c r="P135" s="69"/>
      <c r="Q135" s="69"/>
      <c r="R135" s="69"/>
      <c r="S135" s="69"/>
      <c r="T135" s="69"/>
      <c r="U135" s="69"/>
      <c r="V135" s="69"/>
      <c r="W135" s="69"/>
      <c r="X135" s="70"/>
      <c r="Y135" s="32"/>
      <c r="Z135" s="32"/>
      <c r="AA135" s="32"/>
      <c r="AB135" s="32"/>
      <c r="AC135" s="32"/>
      <c r="AD135" s="32"/>
      <c r="AE135" s="32"/>
      <c r="AT135" s="15" t="s">
        <v>138</v>
      </c>
      <c r="AU135" s="15" t="s">
        <v>87</v>
      </c>
    </row>
    <row r="136" spans="1:47" s="2" customFormat="1" ht="11.25">
      <c r="A136" s="32"/>
      <c r="B136" s="33"/>
      <c r="C136" s="34"/>
      <c r="D136" s="227" t="s">
        <v>150</v>
      </c>
      <c r="E136" s="34"/>
      <c r="F136" s="228" t="s">
        <v>158</v>
      </c>
      <c r="G136" s="34"/>
      <c r="H136" s="34"/>
      <c r="I136" s="204"/>
      <c r="J136" s="204"/>
      <c r="K136" s="34"/>
      <c r="L136" s="34"/>
      <c r="M136" s="37"/>
      <c r="N136" s="205"/>
      <c r="O136" s="206"/>
      <c r="P136" s="69"/>
      <c r="Q136" s="69"/>
      <c r="R136" s="69"/>
      <c r="S136" s="69"/>
      <c r="T136" s="69"/>
      <c r="U136" s="69"/>
      <c r="V136" s="69"/>
      <c r="W136" s="69"/>
      <c r="X136" s="70"/>
      <c r="Y136" s="32"/>
      <c r="Z136" s="32"/>
      <c r="AA136" s="32"/>
      <c r="AB136" s="32"/>
      <c r="AC136" s="32"/>
      <c r="AD136" s="32"/>
      <c r="AE136" s="32"/>
      <c r="AT136" s="15" t="s">
        <v>150</v>
      </c>
      <c r="AU136" s="15" t="s">
        <v>87</v>
      </c>
    </row>
    <row r="137" spans="1:47" s="2" customFormat="1" ht="19.5">
      <c r="A137" s="32"/>
      <c r="B137" s="33"/>
      <c r="C137" s="34"/>
      <c r="D137" s="202" t="s">
        <v>139</v>
      </c>
      <c r="E137" s="34"/>
      <c r="F137" s="207" t="s">
        <v>159</v>
      </c>
      <c r="G137" s="34"/>
      <c r="H137" s="34"/>
      <c r="I137" s="204"/>
      <c r="J137" s="204"/>
      <c r="K137" s="34"/>
      <c r="L137" s="34"/>
      <c r="M137" s="37"/>
      <c r="N137" s="205"/>
      <c r="O137" s="206"/>
      <c r="P137" s="69"/>
      <c r="Q137" s="69"/>
      <c r="R137" s="69"/>
      <c r="S137" s="69"/>
      <c r="T137" s="69"/>
      <c r="U137" s="69"/>
      <c r="V137" s="69"/>
      <c r="W137" s="69"/>
      <c r="X137" s="70"/>
      <c r="Y137" s="32"/>
      <c r="Z137" s="32"/>
      <c r="AA137" s="32"/>
      <c r="AB137" s="32"/>
      <c r="AC137" s="32"/>
      <c r="AD137" s="32"/>
      <c r="AE137" s="32"/>
      <c r="AT137" s="15" t="s">
        <v>139</v>
      </c>
      <c r="AU137" s="15" t="s">
        <v>87</v>
      </c>
    </row>
    <row r="138" spans="1:65" s="2" customFormat="1" ht="24.2" customHeight="1">
      <c r="A138" s="32"/>
      <c r="B138" s="33"/>
      <c r="C138" s="219" t="s">
        <v>136</v>
      </c>
      <c r="D138" s="219" t="s">
        <v>143</v>
      </c>
      <c r="E138" s="220" t="s">
        <v>160</v>
      </c>
      <c r="F138" s="221" t="s">
        <v>161</v>
      </c>
      <c r="G138" s="222" t="s">
        <v>146</v>
      </c>
      <c r="H138" s="223">
        <v>465.7</v>
      </c>
      <c r="I138" s="224"/>
      <c r="J138" s="224"/>
      <c r="K138" s="225">
        <f>ROUND(P138*H138,2)</f>
        <v>0</v>
      </c>
      <c r="L138" s="221" t="s">
        <v>147</v>
      </c>
      <c r="M138" s="37"/>
      <c r="N138" s="226" t="s">
        <v>1</v>
      </c>
      <c r="O138" s="196" t="s">
        <v>40</v>
      </c>
      <c r="P138" s="197">
        <f>I138+J138</f>
        <v>0</v>
      </c>
      <c r="Q138" s="197">
        <f>ROUND(I138*H138,2)</f>
        <v>0</v>
      </c>
      <c r="R138" s="197">
        <f>ROUND(J138*H138,2)</f>
        <v>0</v>
      </c>
      <c r="S138" s="69"/>
      <c r="T138" s="198">
        <f>S138*H138</f>
        <v>0</v>
      </c>
      <c r="U138" s="198">
        <v>0</v>
      </c>
      <c r="V138" s="198">
        <f>U138*H138</f>
        <v>0</v>
      </c>
      <c r="W138" s="198">
        <v>0.098</v>
      </c>
      <c r="X138" s="199">
        <f>W138*H138</f>
        <v>45.638600000000004</v>
      </c>
      <c r="Y138" s="32"/>
      <c r="Z138" s="32"/>
      <c r="AA138" s="32"/>
      <c r="AB138" s="32"/>
      <c r="AC138" s="32"/>
      <c r="AD138" s="32"/>
      <c r="AE138" s="32"/>
      <c r="AR138" s="200" t="s">
        <v>136</v>
      </c>
      <c r="AT138" s="200" t="s">
        <v>143</v>
      </c>
      <c r="AU138" s="200" t="s">
        <v>87</v>
      </c>
      <c r="AY138" s="15" t="s">
        <v>128</v>
      </c>
      <c r="BE138" s="201">
        <f>IF(O138="základní",K138,0)</f>
        <v>0</v>
      </c>
      <c r="BF138" s="201">
        <f>IF(O138="snížená",K138,0)</f>
        <v>0</v>
      </c>
      <c r="BG138" s="201">
        <f>IF(O138="zákl. přenesená",K138,0)</f>
        <v>0</v>
      </c>
      <c r="BH138" s="201">
        <f>IF(O138="sníž. přenesená",K138,0)</f>
        <v>0</v>
      </c>
      <c r="BI138" s="201">
        <f>IF(O138="nulová",K138,0)</f>
        <v>0</v>
      </c>
      <c r="BJ138" s="15" t="s">
        <v>82</v>
      </c>
      <c r="BK138" s="201">
        <f>ROUND(P138*H138,2)</f>
        <v>0</v>
      </c>
      <c r="BL138" s="15" t="s">
        <v>136</v>
      </c>
      <c r="BM138" s="200" t="s">
        <v>162</v>
      </c>
    </row>
    <row r="139" spans="1:47" s="2" customFormat="1" ht="39">
      <c r="A139" s="32"/>
      <c r="B139" s="33"/>
      <c r="C139" s="34"/>
      <c r="D139" s="202" t="s">
        <v>138</v>
      </c>
      <c r="E139" s="34"/>
      <c r="F139" s="203" t="s">
        <v>163</v>
      </c>
      <c r="G139" s="34"/>
      <c r="H139" s="34"/>
      <c r="I139" s="204"/>
      <c r="J139" s="204"/>
      <c r="K139" s="34"/>
      <c r="L139" s="34"/>
      <c r="M139" s="37"/>
      <c r="N139" s="205"/>
      <c r="O139" s="206"/>
      <c r="P139" s="69"/>
      <c r="Q139" s="69"/>
      <c r="R139" s="69"/>
      <c r="S139" s="69"/>
      <c r="T139" s="69"/>
      <c r="U139" s="69"/>
      <c r="V139" s="69"/>
      <c r="W139" s="69"/>
      <c r="X139" s="70"/>
      <c r="Y139" s="32"/>
      <c r="Z139" s="32"/>
      <c r="AA139" s="32"/>
      <c r="AB139" s="32"/>
      <c r="AC139" s="32"/>
      <c r="AD139" s="32"/>
      <c r="AE139" s="32"/>
      <c r="AT139" s="15" t="s">
        <v>138</v>
      </c>
      <c r="AU139" s="15" t="s">
        <v>87</v>
      </c>
    </row>
    <row r="140" spans="1:47" s="2" customFormat="1" ht="11.25">
      <c r="A140" s="32"/>
      <c r="B140" s="33"/>
      <c r="C140" s="34"/>
      <c r="D140" s="227" t="s">
        <v>150</v>
      </c>
      <c r="E140" s="34"/>
      <c r="F140" s="228" t="s">
        <v>164</v>
      </c>
      <c r="G140" s="34"/>
      <c r="H140" s="34"/>
      <c r="I140" s="204"/>
      <c r="J140" s="204"/>
      <c r="K140" s="34"/>
      <c r="L140" s="34"/>
      <c r="M140" s="37"/>
      <c r="N140" s="205"/>
      <c r="O140" s="206"/>
      <c r="P140" s="69"/>
      <c r="Q140" s="69"/>
      <c r="R140" s="69"/>
      <c r="S140" s="69"/>
      <c r="T140" s="69"/>
      <c r="U140" s="69"/>
      <c r="V140" s="69"/>
      <c r="W140" s="69"/>
      <c r="X140" s="70"/>
      <c r="Y140" s="32"/>
      <c r="Z140" s="32"/>
      <c r="AA140" s="32"/>
      <c r="AB140" s="32"/>
      <c r="AC140" s="32"/>
      <c r="AD140" s="32"/>
      <c r="AE140" s="32"/>
      <c r="AT140" s="15" t="s">
        <v>150</v>
      </c>
      <c r="AU140" s="15" t="s">
        <v>87</v>
      </c>
    </row>
    <row r="141" spans="1:47" s="2" customFormat="1" ht="19.5">
      <c r="A141" s="32"/>
      <c r="B141" s="33"/>
      <c r="C141" s="34"/>
      <c r="D141" s="202" t="s">
        <v>139</v>
      </c>
      <c r="E141" s="34"/>
      <c r="F141" s="207" t="s">
        <v>159</v>
      </c>
      <c r="G141" s="34"/>
      <c r="H141" s="34"/>
      <c r="I141" s="204"/>
      <c r="J141" s="204"/>
      <c r="K141" s="34"/>
      <c r="L141" s="34"/>
      <c r="M141" s="37"/>
      <c r="N141" s="205"/>
      <c r="O141" s="206"/>
      <c r="P141" s="69"/>
      <c r="Q141" s="69"/>
      <c r="R141" s="69"/>
      <c r="S141" s="69"/>
      <c r="T141" s="69"/>
      <c r="U141" s="69"/>
      <c r="V141" s="69"/>
      <c r="W141" s="69"/>
      <c r="X141" s="70"/>
      <c r="Y141" s="32"/>
      <c r="Z141" s="32"/>
      <c r="AA141" s="32"/>
      <c r="AB141" s="32"/>
      <c r="AC141" s="32"/>
      <c r="AD141" s="32"/>
      <c r="AE141" s="32"/>
      <c r="AT141" s="15" t="s">
        <v>139</v>
      </c>
      <c r="AU141" s="15" t="s">
        <v>87</v>
      </c>
    </row>
    <row r="142" spans="1:65" s="2" customFormat="1" ht="24.2" customHeight="1">
      <c r="A142" s="32"/>
      <c r="B142" s="33"/>
      <c r="C142" s="219" t="s">
        <v>165</v>
      </c>
      <c r="D142" s="219" t="s">
        <v>143</v>
      </c>
      <c r="E142" s="220" t="s">
        <v>166</v>
      </c>
      <c r="F142" s="221" t="s">
        <v>167</v>
      </c>
      <c r="G142" s="222" t="s">
        <v>146</v>
      </c>
      <c r="H142" s="223">
        <v>36.5</v>
      </c>
      <c r="I142" s="224"/>
      <c r="J142" s="224"/>
      <c r="K142" s="225">
        <f>ROUND(P142*H142,2)</f>
        <v>0</v>
      </c>
      <c r="L142" s="221" t="s">
        <v>147</v>
      </c>
      <c r="M142" s="37"/>
      <c r="N142" s="226" t="s">
        <v>1</v>
      </c>
      <c r="O142" s="196" t="s">
        <v>40</v>
      </c>
      <c r="P142" s="197">
        <f>I142+J142</f>
        <v>0</v>
      </c>
      <c r="Q142" s="197">
        <f>ROUND(I142*H142,2)</f>
        <v>0</v>
      </c>
      <c r="R142" s="197">
        <f>ROUND(J142*H142,2)</f>
        <v>0</v>
      </c>
      <c r="S142" s="69"/>
      <c r="T142" s="198">
        <f>S142*H142</f>
        <v>0</v>
      </c>
      <c r="U142" s="198">
        <v>0</v>
      </c>
      <c r="V142" s="198">
        <f>U142*H142</f>
        <v>0</v>
      </c>
      <c r="W142" s="198">
        <v>0.44</v>
      </c>
      <c r="X142" s="199">
        <f>W142*H142</f>
        <v>16.06</v>
      </c>
      <c r="Y142" s="32"/>
      <c r="Z142" s="32"/>
      <c r="AA142" s="32"/>
      <c r="AB142" s="32"/>
      <c r="AC142" s="32"/>
      <c r="AD142" s="32"/>
      <c r="AE142" s="32"/>
      <c r="AR142" s="200" t="s">
        <v>136</v>
      </c>
      <c r="AT142" s="200" t="s">
        <v>143</v>
      </c>
      <c r="AU142" s="200" t="s">
        <v>87</v>
      </c>
      <c r="AY142" s="15" t="s">
        <v>128</v>
      </c>
      <c r="BE142" s="201">
        <f>IF(O142="základní",K142,0)</f>
        <v>0</v>
      </c>
      <c r="BF142" s="201">
        <f>IF(O142="snížená",K142,0)</f>
        <v>0</v>
      </c>
      <c r="BG142" s="201">
        <f>IF(O142="zákl. přenesená",K142,0)</f>
        <v>0</v>
      </c>
      <c r="BH142" s="201">
        <f>IF(O142="sníž. přenesená",K142,0)</f>
        <v>0</v>
      </c>
      <c r="BI142" s="201">
        <f>IF(O142="nulová",K142,0)</f>
        <v>0</v>
      </c>
      <c r="BJ142" s="15" t="s">
        <v>82</v>
      </c>
      <c r="BK142" s="201">
        <f>ROUND(P142*H142,2)</f>
        <v>0</v>
      </c>
      <c r="BL142" s="15" t="s">
        <v>136</v>
      </c>
      <c r="BM142" s="200" t="s">
        <v>168</v>
      </c>
    </row>
    <row r="143" spans="1:47" s="2" customFormat="1" ht="39">
      <c r="A143" s="32"/>
      <c r="B143" s="33"/>
      <c r="C143" s="34"/>
      <c r="D143" s="202" t="s">
        <v>138</v>
      </c>
      <c r="E143" s="34"/>
      <c r="F143" s="203" t="s">
        <v>169</v>
      </c>
      <c r="G143" s="34"/>
      <c r="H143" s="34"/>
      <c r="I143" s="204"/>
      <c r="J143" s="204"/>
      <c r="K143" s="34"/>
      <c r="L143" s="34"/>
      <c r="M143" s="37"/>
      <c r="N143" s="205"/>
      <c r="O143" s="206"/>
      <c r="P143" s="69"/>
      <c r="Q143" s="69"/>
      <c r="R143" s="69"/>
      <c r="S143" s="69"/>
      <c r="T143" s="69"/>
      <c r="U143" s="69"/>
      <c r="V143" s="69"/>
      <c r="W143" s="69"/>
      <c r="X143" s="70"/>
      <c r="Y143" s="32"/>
      <c r="Z143" s="32"/>
      <c r="AA143" s="32"/>
      <c r="AB143" s="32"/>
      <c r="AC143" s="32"/>
      <c r="AD143" s="32"/>
      <c r="AE143" s="32"/>
      <c r="AT143" s="15" t="s">
        <v>138</v>
      </c>
      <c r="AU143" s="15" t="s">
        <v>87</v>
      </c>
    </row>
    <row r="144" spans="1:47" s="2" customFormat="1" ht="11.25">
      <c r="A144" s="32"/>
      <c r="B144" s="33"/>
      <c r="C144" s="34"/>
      <c r="D144" s="227" t="s">
        <v>150</v>
      </c>
      <c r="E144" s="34"/>
      <c r="F144" s="228" t="s">
        <v>170</v>
      </c>
      <c r="G144" s="34"/>
      <c r="H144" s="34"/>
      <c r="I144" s="204"/>
      <c r="J144" s="204"/>
      <c r="K144" s="34"/>
      <c r="L144" s="34"/>
      <c r="M144" s="37"/>
      <c r="N144" s="205"/>
      <c r="O144" s="206"/>
      <c r="P144" s="69"/>
      <c r="Q144" s="69"/>
      <c r="R144" s="69"/>
      <c r="S144" s="69"/>
      <c r="T144" s="69"/>
      <c r="U144" s="69"/>
      <c r="V144" s="69"/>
      <c r="W144" s="69"/>
      <c r="X144" s="70"/>
      <c r="Y144" s="32"/>
      <c r="Z144" s="32"/>
      <c r="AA144" s="32"/>
      <c r="AB144" s="32"/>
      <c r="AC144" s="32"/>
      <c r="AD144" s="32"/>
      <c r="AE144" s="32"/>
      <c r="AT144" s="15" t="s">
        <v>150</v>
      </c>
      <c r="AU144" s="15" t="s">
        <v>87</v>
      </c>
    </row>
    <row r="145" spans="1:47" s="2" customFormat="1" ht="19.5">
      <c r="A145" s="32"/>
      <c r="B145" s="33"/>
      <c r="C145" s="34"/>
      <c r="D145" s="202" t="s">
        <v>139</v>
      </c>
      <c r="E145" s="34"/>
      <c r="F145" s="207" t="s">
        <v>171</v>
      </c>
      <c r="G145" s="34"/>
      <c r="H145" s="34"/>
      <c r="I145" s="204"/>
      <c r="J145" s="204"/>
      <c r="K145" s="34"/>
      <c r="L145" s="34"/>
      <c r="M145" s="37"/>
      <c r="N145" s="205"/>
      <c r="O145" s="206"/>
      <c r="P145" s="69"/>
      <c r="Q145" s="69"/>
      <c r="R145" s="69"/>
      <c r="S145" s="69"/>
      <c r="T145" s="69"/>
      <c r="U145" s="69"/>
      <c r="V145" s="69"/>
      <c r="W145" s="69"/>
      <c r="X145" s="70"/>
      <c r="Y145" s="32"/>
      <c r="Z145" s="32"/>
      <c r="AA145" s="32"/>
      <c r="AB145" s="32"/>
      <c r="AC145" s="32"/>
      <c r="AD145" s="32"/>
      <c r="AE145" s="32"/>
      <c r="AT145" s="15" t="s">
        <v>139</v>
      </c>
      <c r="AU145" s="15" t="s">
        <v>87</v>
      </c>
    </row>
    <row r="146" spans="1:65" s="2" customFormat="1" ht="33" customHeight="1">
      <c r="A146" s="32"/>
      <c r="B146" s="33"/>
      <c r="C146" s="219" t="s">
        <v>172</v>
      </c>
      <c r="D146" s="219" t="s">
        <v>143</v>
      </c>
      <c r="E146" s="220" t="s">
        <v>173</v>
      </c>
      <c r="F146" s="221" t="s">
        <v>174</v>
      </c>
      <c r="G146" s="222" t="s">
        <v>146</v>
      </c>
      <c r="H146" s="223">
        <v>791.6</v>
      </c>
      <c r="I146" s="224"/>
      <c r="J146" s="224"/>
      <c r="K146" s="225">
        <f>ROUND(P146*H146,2)</f>
        <v>0</v>
      </c>
      <c r="L146" s="221" t="s">
        <v>147</v>
      </c>
      <c r="M146" s="37"/>
      <c r="N146" s="226" t="s">
        <v>1</v>
      </c>
      <c r="O146" s="196" t="s">
        <v>40</v>
      </c>
      <c r="P146" s="197">
        <f>I146+J146</f>
        <v>0</v>
      </c>
      <c r="Q146" s="197">
        <f>ROUND(I146*H146,2)</f>
        <v>0</v>
      </c>
      <c r="R146" s="197">
        <f>ROUND(J146*H146,2)</f>
        <v>0</v>
      </c>
      <c r="S146" s="69"/>
      <c r="T146" s="198">
        <f>S146*H146</f>
        <v>0</v>
      </c>
      <c r="U146" s="198">
        <v>6E-05</v>
      </c>
      <c r="V146" s="198">
        <f>U146*H146</f>
        <v>0.047496000000000003</v>
      </c>
      <c r="W146" s="198">
        <v>0.115</v>
      </c>
      <c r="X146" s="199">
        <f>W146*H146</f>
        <v>91.034</v>
      </c>
      <c r="Y146" s="32"/>
      <c r="Z146" s="32"/>
      <c r="AA146" s="32"/>
      <c r="AB146" s="32"/>
      <c r="AC146" s="32"/>
      <c r="AD146" s="32"/>
      <c r="AE146" s="32"/>
      <c r="AR146" s="200" t="s">
        <v>136</v>
      </c>
      <c r="AT146" s="200" t="s">
        <v>143</v>
      </c>
      <c r="AU146" s="200" t="s">
        <v>87</v>
      </c>
      <c r="AY146" s="15" t="s">
        <v>128</v>
      </c>
      <c r="BE146" s="201">
        <f>IF(O146="základní",K146,0)</f>
        <v>0</v>
      </c>
      <c r="BF146" s="201">
        <f>IF(O146="snížená",K146,0)</f>
        <v>0</v>
      </c>
      <c r="BG146" s="201">
        <f>IF(O146="zákl. přenesená",K146,0)</f>
        <v>0</v>
      </c>
      <c r="BH146" s="201">
        <f>IF(O146="sníž. přenesená",K146,0)</f>
        <v>0</v>
      </c>
      <c r="BI146" s="201">
        <f>IF(O146="nulová",K146,0)</f>
        <v>0</v>
      </c>
      <c r="BJ146" s="15" t="s">
        <v>82</v>
      </c>
      <c r="BK146" s="201">
        <f>ROUND(P146*H146,2)</f>
        <v>0</v>
      </c>
      <c r="BL146" s="15" t="s">
        <v>136</v>
      </c>
      <c r="BM146" s="200" t="s">
        <v>175</v>
      </c>
    </row>
    <row r="147" spans="1:47" s="2" customFormat="1" ht="29.25">
      <c r="A147" s="32"/>
      <c r="B147" s="33"/>
      <c r="C147" s="34"/>
      <c r="D147" s="202" t="s">
        <v>138</v>
      </c>
      <c r="E147" s="34"/>
      <c r="F147" s="203" t="s">
        <v>176</v>
      </c>
      <c r="G147" s="34"/>
      <c r="H147" s="34"/>
      <c r="I147" s="204"/>
      <c r="J147" s="204"/>
      <c r="K147" s="34"/>
      <c r="L147" s="34"/>
      <c r="M147" s="37"/>
      <c r="N147" s="205"/>
      <c r="O147" s="206"/>
      <c r="P147" s="69"/>
      <c r="Q147" s="69"/>
      <c r="R147" s="69"/>
      <c r="S147" s="69"/>
      <c r="T147" s="69"/>
      <c r="U147" s="69"/>
      <c r="V147" s="69"/>
      <c r="W147" s="69"/>
      <c r="X147" s="70"/>
      <c r="Y147" s="32"/>
      <c r="Z147" s="32"/>
      <c r="AA147" s="32"/>
      <c r="AB147" s="32"/>
      <c r="AC147" s="32"/>
      <c r="AD147" s="32"/>
      <c r="AE147" s="32"/>
      <c r="AT147" s="15" t="s">
        <v>138</v>
      </c>
      <c r="AU147" s="15" t="s">
        <v>87</v>
      </c>
    </row>
    <row r="148" spans="1:47" s="2" customFormat="1" ht="11.25">
      <c r="A148" s="32"/>
      <c r="B148" s="33"/>
      <c r="C148" s="34"/>
      <c r="D148" s="227" t="s">
        <v>150</v>
      </c>
      <c r="E148" s="34"/>
      <c r="F148" s="228" t="s">
        <v>177</v>
      </c>
      <c r="G148" s="34"/>
      <c r="H148" s="34"/>
      <c r="I148" s="204"/>
      <c r="J148" s="204"/>
      <c r="K148" s="34"/>
      <c r="L148" s="34"/>
      <c r="M148" s="37"/>
      <c r="N148" s="205"/>
      <c r="O148" s="206"/>
      <c r="P148" s="69"/>
      <c r="Q148" s="69"/>
      <c r="R148" s="69"/>
      <c r="S148" s="69"/>
      <c r="T148" s="69"/>
      <c r="U148" s="69"/>
      <c r="V148" s="69"/>
      <c r="W148" s="69"/>
      <c r="X148" s="70"/>
      <c r="Y148" s="32"/>
      <c r="Z148" s="32"/>
      <c r="AA148" s="32"/>
      <c r="AB148" s="32"/>
      <c r="AC148" s="32"/>
      <c r="AD148" s="32"/>
      <c r="AE148" s="32"/>
      <c r="AT148" s="15" t="s">
        <v>150</v>
      </c>
      <c r="AU148" s="15" t="s">
        <v>87</v>
      </c>
    </row>
    <row r="149" spans="1:65" s="2" customFormat="1" ht="24.2" customHeight="1">
      <c r="A149" s="32"/>
      <c r="B149" s="33"/>
      <c r="C149" s="219" t="s">
        <v>178</v>
      </c>
      <c r="D149" s="219" t="s">
        <v>143</v>
      </c>
      <c r="E149" s="220" t="s">
        <v>179</v>
      </c>
      <c r="F149" s="221" t="s">
        <v>180</v>
      </c>
      <c r="G149" s="222" t="s">
        <v>181</v>
      </c>
      <c r="H149" s="223">
        <v>235.1</v>
      </c>
      <c r="I149" s="224"/>
      <c r="J149" s="224"/>
      <c r="K149" s="225">
        <f>ROUND(P149*H149,2)</f>
        <v>0</v>
      </c>
      <c r="L149" s="221" t="s">
        <v>147</v>
      </c>
      <c r="M149" s="37"/>
      <c r="N149" s="226" t="s">
        <v>1</v>
      </c>
      <c r="O149" s="196" t="s">
        <v>40</v>
      </c>
      <c r="P149" s="197">
        <f>I149+J149</f>
        <v>0</v>
      </c>
      <c r="Q149" s="197">
        <f>ROUND(I149*H149,2)</f>
        <v>0</v>
      </c>
      <c r="R149" s="197">
        <f>ROUND(J149*H149,2)</f>
        <v>0</v>
      </c>
      <c r="S149" s="69"/>
      <c r="T149" s="198">
        <f>S149*H149</f>
        <v>0</v>
      </c>
      <c r="U149" s="198">
        <v>0</v>
      </c>
      <c r="V149" s="198">
        <f>U149*H149</f>
        <v>0</v>
      </c>
      <c r="W149" s="198">
        <v>0.205</v>
      </c>
      <c r="X149" s="199">
        <f>W149*H149</f>
        <v>48.195499999999996</v>
      </c>
      <c r="Y149" s="32"/>
      <c r="Z149" s="32"/>
      <c r="AA149" s="32"/>
      <c r="AB149" s="32"/>
      <c r="AC149" s="32"/>
      <c r="AD149" s="32"/>
      <c r="AE149" s="32"/>
      <c r="AR149" s="200" t="s">
        <v>136</v>
      </c>
      <c r="AT149" s="200" t="s">
        <v>143</v>
      </c>
      <c r="AU149" s="200" t="s">
        <v>87</v>
      </c>
      <c r="AY149" s="15" t="s">
        <v>128</v>
      </c>
      <c r="BE149" s="201">
        <f>IF(O149="základní",K149,0)</f>
        <v>0</v>
      </c>
      <c r="BF149" s="201">
        <f>IF(O149="snížená",K149,0)</f>
        <v>0</v>
      </c>
      <c r="BG149" s="201">
        <f>IF(O149="zákl. přenesená",K149,0)</f>
        <v>0</v>
      </c>
      <c r="BH149" s="201">
        <f>IF(O149="sníž. přenesená",K149,0)</f>
        <v>0</v>
      </c>
      <c r="BI149" s="201">
        <f>IF(O149="nulová",K149,0)</f>
        <v>0</v>
      </c>
      <c r="BJ149" s="15" t="s">
        <v>82</v>
      </c>
      <c r="BK149" s="201">
        <f>ROUND(P149*H149,2)</f>
        <v>0</v>
      </c>
      <c r="BL149" s="15" t="s">
        <v>136</v>
      </c>
      <c r="BM149" s="200" t="s">
        <v>182</v>
      </c>
    </row>
    <row r="150" spans="1:47" s="2" customFormat="1" ht="29.25">
      <c r="A150" s="32"/>
      <c r="B150" s="33"/>
      <c r="C150" s="34"/>
      <c r="D150" s="202" t="s">
        <v>138</v>
      </c>
      <c r="E150" s="34"/>
      <c r="F150" s="203" t="s">
        <v>183</v>
      </c>
      <c r="G150" s="34"/>
      <c r="H150" s="34"/>
      <c r="I150" s="204"/>
      <c r="J150" s="204"/>
      <c r="K150" s="34"/>
      <c r="L150" s="34"/>
      <c r="M150" s="37"/>
      <c r="N150" s="205"/>
      <c r="O150" s="206"/>
      <c r="P150" s="69"/>
      <c r="Q150" s="69"/>
      <c r="R150" s="69"/>
      <c r="S150" s="69"/>
      <c r="T150" s="69"/>
      <c r="U150" s="69"/>
      <c r="V150" s="69"/>
      <c r="W150" s="69"/>
      <c r="X150" s="70"/>
      <c r="Y150" s="32"/>
      <c r="Z150" s="32"/>
      <c r="AA150" s="32"/>
      <c r="AB150" s="32"/>
      <c r="AC150" s="32"/>
      <c r="AD150" s="32"/>
      <c r="AE150" s="32"/>
      <c r="AT150" s="15" t="s">
        <v>138</v>
      </c>
      <c r="AU150" s="15" t="s">
        <v>87</v>
      </c>
    </row>
    <row r="151" spans="1:47" s="2" customFormat="1" ht="11.25">
      <c r="A151" s="32"/>
      <c r="B151" s="33"/>
      <c r="C151" s="34"/>
      <c r="D151" s="227" t="s">
        <v>150</v>
      </c>
      <c r="E151" s="34"/>
      <c r="F151" s="228" t="s">
        <v>184</v>
      </c>
      <c r="G151" s="34"/>
      <c r="H151" s="34"/>
      <c r="I151" s="204"/>
      <c r="J151" s="204"/>
      <c r="K151" s="34"/>
      <c r="L151" s="34"/>
      <c r="M151" s="37"/>
      <c r="N151" s="205"/>
      <c r="O151" s="206"/>
      <c r="P151" s="69"/>
      <c r="Q151" s="69"/>
      <c r="R151" s="69"/>
      <c r="S151" s="69"/>
      <c r="T151" s="69"/>
      <c r="U151" s="69"/>
      <c r="V151" s="69"/>
      <c r="W151" s="69"/>
      <c r="X151" s="70"/>
      <c r="Y151" s="32"/>
      <c r="Z151" s="32"/>
      <c r="AA151" s="32"/>
      <c r="AB151" s="32"/>
      <c r="AC151" s="32"/>
      <c r="AD151" s="32"/>
      <c r="AE151" s="32"/>
      <c r="AT151" s="15" t="s">
        <v>150</v>
      </c>
      <c r="AU151" s="15" t="s">
        <v>87</v>
      </c>
    </row>
    <row r="152" spans="1:65" s="2" customFormat="1" ht="24.2" customHeight="1">
      <c r="A152" s="32"/>
      <c r="B152" s="33"/>
      <c r="C152" s="219" t="s">
        <v>135</v>
      </c>
      <c r="D152" s="219" t="s">
        <v>143</v>
      </c>
      <c r="E152" s="220" t="s">
        <v>185</v>
      </c>
      <c r="F152" s="221" t="s">
        <v>186</v>
      </c>
      <c r="G152" s="222" t="s">
        <v>181</v>
      </c>
      <c r="H152" s="223">
        <v>18.1</v>
      </c>
      <c r="I152" s="224"/>
      <c r="J152" s="224"/>
      <c r="K152" s="225">
        <f>ROUND(P152*H152,2)</f>
        <v>0</v>
      </c>
      <c r="L152" s="221" t="s">
        <v>147</v>
      </c>
      <c r="M152" s="37"/>
      <c r="N152" s="226" t="s">
        <v>1</v>
      </c>
      <c r="O152" s="196" t="s">
        <v>40</v>
      </c>
      <c r="P152" s="197">
        <f>I152+J152</f>
        <v>0</v>
      </c>
      <c r="Q152" s="197">
        <f>ROUND(I152*H152,2)</f>
        <v>0</v>
      </c>
      <c r="R152" s="197">
        <f>ROUND(J152*H152,2)</f>
        <v>0</v>
      </c>
      <c r="S152" s="69"/>
      <c r="T152" s="198">
        <f>S152*H152</f>
        <v>0</v>
      </c>
      <c r="U152" s="198">
        <v>0</v>
      </c>
      <c r="V152" s="198">
        <f>U152*H152</f>
        <v>0</v>
      </c>
      <c r="W152" s="198">
        <v>0.04</v>
      </c>
      <c r="X152" s="199">
        <f>W152*H152</f>
        <v>0.7240000000000001</v>
      </c>
      <c r="Y152" s="32"/>
      <c r="Z152" s="32"/>
      <c r="AA152" s="32"/>
      <c r="AB152" s="32"/>
      <c r="AC152" s="32"/>
      <c r="AD152" s="32"/>
      <c r="AE152" s="32"/>
      <c r="AR152" s="200" t="s">
        <v>136</v>
      </c>
      <c r="AT152" s="200" t="s">
        <v>143</v>
      </c>
      <c r="AU152" s="200" t="s">
        <v>87</v>
      </c>
      <c r="AY152" s="15" t="s">
        <v>128</v>
      </c>
      <c r="BE152" s="201">
        <f>IF(O152="základní",K152,0)</f>
        <v>0</v>
      </c>
      <c r="BF152" s="201">
        <f>IF(O152="snížená",K152,0)</f>
        <v>0</v>
      </c>
      <c r="BG152" s="201">
        <f>IF(O152="zákl. přenesená",K152,0)</f>
        <v>0</v>
      </c>
      <c r="BH152" s="201">
        <f>IF(O152="sníž. přenesená",K152,0)</f>
        <v>0</v>
      </c>
      <c r="BI152" s="201">
        <f>IF(O152="nulová",K152,0)</f>
        <v>0</v>
      </c>
      <c r="BJ152" s="15" t="s">
        <v>82</v>
      </c>
      <c r="BK152" s="201">
        <f>ROUND(P152*H152,2)</f>
        <v>0</v>
      </c>
      <c r="BL152" s="15" t="s">
        <v>136</v>
      </c>
      <c r="BM152" s="200" t="s">
        <v>187</v>
      </c>
    </row>
    <row r="153" spans="1:47" s="2" customFormat="1" ht="29.25">
      <c r="A153" s="32"/>
      <c r="B153" s="33"/>
      <c r="C153" s="34"/>
      <c r="D153" s="202" t="s">
        <v>138</v>
      </c>
      <c r="E153" s="34"/>
      <c r="F153" s="203" t="s">
        <v>188</v>
      </c>
      <c r="G153" s="34"/>
      <c r="H153" s="34"/>
      <c r="I153" s="204"/>
      <c r="J153" s="204"/>
      <c r="K153" s="34"/>
      <c r="L153" s="34"/>
      <c r="M153" s="37"/>
      <c r="N153" s="205"/>
      <c r="O153" s="206"/>
      <c r="P153" s="69"/>
      <c r="Q153" s="69"/>
      <c r="R153" s="69"/>
      <c r="S153" s="69"/>
      <c r="T153" s="69"/>
      <c r="U153" s="69"/>
      <c r="V153" s="69"/>
      <c r="W153" s="69"/>
      <c r="X153" s="70"/>
      <c r="Y153" s="32"/>
      <c r="Z153" s="32"/>
      <c r="AA153" s="32"/>
      <c r="AB153" s="32"/>
      <c r="AC153" s="32"/>
      <c r="AD153" s="32"/>
      <c r="AE153" s="32"/>
      <c r="AT153" s="15" t="s">
        <v>138</v>
      </c>
      <c r="AU153" s="15" t="s">
        <v>87</v>
      </c>
    </row>
    <row r="154" spans="1:47" s="2" customFormat="1" ht="11.25">
      <c r="A154" s="32"/>
      <c r="B154" s="33"/>
      <c r="C154" s="34"/>
      <c r="D154" s="227" t="s">
        <v>150</v>
      </c>
      <c r="E154" s="34"/>
      <c r="F154" s="228" t="s">
        <v>189</v>
      </c>
      <c r="G154" s="34"/>
      <c r="H154" s="34"/>
      <c r="I154" s="204"/>
      <c r="J154" s="204"/>
      <c r="K154" s="34"/>
      <c r="L154" s="34"/>
      <c r="M154" s="37"/>
      <c r="N154" s="205"/>
      <c r="O154" s="206"/>
      <c r="P154" s="69"/>
      <c r="Q154" s="69"/>
      <c r="R154" s="69"/>
      <c r="S154" s="69"/>
      <c r="T154" s="69"/>
      <c r="U154" s="69"/>
      <c r="V154" s="69"/>
      <c r="W154" s="69"/>
      <c r="X154" s="70"/>
      <c r="Y154" s="32"/>
      <c r="Z154" s="32"/>
      <c r="AA154" s="32"/>
      <c r="AB154" s="32"/>
      <c r="AC154" s="32"/>
      <c r="AD154" s="32"/>
      <c r="AE154" s="32"/>
      <c r="AT154" s="15" t="s">
        <v>150</v>
      </c>
      <c r="AU154" s="15" t="s">
        <v>87</v>
      </c>
    </row>
    <row r="155" spans="1:65" s="2" customFormat="1" ht="33" customHeight="1">
      <c r="A155" s="32"/>
      <c r="B155" s="33"/>
      <c r="C155" s="219" t="s">
        <v>190</v>
      </c>
      <c r="D155" s="219" t="s">
        <v>143</v>
      </c>
      <c r="E155" s="220" t="s">
        <v>191</v>
      </c>
      <c r="F155" s="221" t="s">
        <v>192</v>
      </c>
      <c r="G155" s="222" t="s">
        <v>193</v>
      </c>
      <c r="H155" s="223">
        <v>84.35</v>
      </c>
      <c r="I155" s="224"/>
      <c r="J155" s="224"/>
      <c r="K155" s="225">
        <f>ROUND(P155*H155,2)</f>
        <v>0</v>
      </c>
      <c r="L155" s="221" t="s">
        <v>147</v>
      </c>
      <c r="M155" s="37"/>
      <c r="N155" s="226" t="s">
        <v>1</v>
      </c>
      <c r="O155" s="196" t="s">
        <v>40</v>
      </c>
      <c r="P155" s="197">
        <f>I155+J155</f>
        <v>0</v>
      </c>
      <c r="Q155" s="197">
        <f>ROUND(I155*H155,2)</f>
        <v>0</v>
      </c>
      <c r="R155" s="197">
        <f>ROUND(J155*H155,2)</f>
        <v>0</v>
      </c>
      <c r="S155" s="69"/>
      <c r="T155" s="198">
        <f>S155*H155</f>
        <v>0</v>
      </c>
      <c r="U155" s="198">
        <v>0</v>
      </c>
      <c r="V155" s="198">
        <f>U155*H155</f>
        <v>0</v>
      </c>
      <c r="W155" s="198">
        <v>0</v>
      </c>
      <c r="X155" s="199">
        <f>W155*H155</f>
        <v>0</v>
      </c>
      <c r="Y155" s="32"/>
      <c r="Z155" s="32"/>
      <c r="AA155" s="32"/>
      <c r="AB155" s="32"/>
      <c r="AC155" s="32"/>
      <c r="AD155" s="32"/>
      <c r="AE155" s="32"/>
      <c r="AR155" s="200" t="s">
        <v>136</v>
      </c>
      <c r="AT155" s="200" t="s">
        <v>143</v>
      </c>
      <c r="AU155" s="200" t="s">
        <v>87</v>
      </c>
      <c r="AY155" s="15" t="s">
        <v>128</v>
      </c>
      <c r="BE155" s="201">
        <f>IF(O155="základní",K155,0)</f>
        <v>0</v>
      </c>
      <c r="BF155" s="201">
        <f>IF(O155="snížená",K155,0)</f>
        <v>0</v>
      </c>
      <c r="BG155" s="201">
        <f>IF(O155="zákl. přenesená",K155,0)</f>
        <v>0</v>
      </c>
      <c r="BH155" s="201">
        <f>IF(O155="sníž. přenesená",K155,0)</f>
        <v>0</v>
      </c>
      <c r="BI155" s="201">
        <f>IF(O155="nulová",K155,0)</f>
        <v>0</v>
      </c>
      <c r="BJ155" s="15" t="s">
        <v>82</v>
      </c>
      <c r="BK155" s="201">
        <f>ROUND(P155*H155,2)</f>
        <v>0</v>
      </c>
      <c r="BL155" s="15" t="s">
        <v>136</v>
      </c>
      <c r="BM155" s="200" t="s">
        <v>194</v>
      </c>
    </row>
    <row r="156" spans="1:47" s="2" customFormat="1" ht="19.5">
      <c r="A156" s="32"/>
      <c r="B156" s="33"/>
      <c r="C156" s="34"/>
      <c r="D156" s="202" t="s">
        <v>138</v>
      </c>
      <c r="E156" s="34"/>
      <c r="F156" s="203" t="s">
        <v>195</v>
      </c>
      <c r="G156" s="34"/>
      <c r="H156" s="34"/>
      <c r="I156" s="204"/>
      <c r="J156" s="204"/>
      <c r="K156" s="34"/>
      <c r="L156" s="34"/>
      <c r="M156" s="37"/>
      <c r="N156" s="205"/>
      <c r="O156" s="206"/>
      <c r="P156" s="69"/>
      <c r="Q156" s="69"/>
      <c r="R156" s="69"/>
      <c r="S156" s="69"/>
      <c r="T156" s="69"/>
      <c r="U156" s="69"/>
      <c r="V156" s="69"/>
      <c r="W156" s="69"/>
      <c r="X156" s="70"/>
      <c r="Y156" s="32"/>
      <c r="Z156" s="32"/>
      <c r="AA156" s="32"/>
      <c r="AB156" s="32"/>
      <c r="AC156" s="32"/>
      <c r="AD156" s="32"/>
      <c r="AE156" s="32"/>
      <c r="AT156" s="15" t="s">
        <v>138</v>
      </c>
      <c r="AU156" s="15" t="s">
        <v>87</v>
      </c>
    </row>
    <row r="157" spans="1:47" s="2" customFormat="1" ht="11.25">
      <c r="A157" s="32"/>
      <c r="B157" s="33"/>
      <c r="C157" s="34"/>
      <c r="D157" s="227" t="s">
        <v>150</v>
      </c>
      <c r="E157" s="34"/>
      <c r="F157" s="228" t="s">
        <v>196</v>
      </c>
      <c r="G157" s="34"/>
      <c r="H157" s="34"/>
      <c r="I157" s="204"/>
      <c r="J157" s="204"/>
      <c r="K157" s="34"/>
      <c r="L157" s="34"/>
      <c r="M157" s="37"/>
      <c r="N157" s="205"/>
      <c r="O157" s="206"/>
      <c r="P157" s="69"/>
      <c r="Q157" s="69"/>
      <c r="R157" s="69"/>
      <c r="S157" s="69"/>
      <c r="T157" s="69"/>
      <c r="U157" s="69"/>
      <c r="V157" s="69"/>
      <c r="W157" s="69"/>
      <c r="X157" s="70"/>
      <c r="Y157" s="32"/>
      <c r="Z157" s="32"/>
      <c r="AA157" s="32"/>
      <c r="AB157" s="32"/>
      <c r="AC157" s="32"/>
      <c r="AD157" s="32"/>
      <c r="AE157" s="32"/>
      <c r="AT157" s="15" t="s">
        <v>150</v>
      </c>
      <c r="AU157" s="15" t="s">
        <v>87</v>
      </c>
    </row>
    <row r="158" spans="1:65" s="2" customFormat="1" ht="33" customHeight="1">
      <c r="A158" s="32"/>
      <c r="B158" s="33"/>
      <c r="C158" s="219" t="s">
        <v>197</v>
      </c>
      <c r="D158" s="219" t="s">
        <v>143</v>
      </c>
      <c r="E158" s="220" t="s">
        <v>198</v>
      </c>
      <c r="F158" s="221" t="s">
        <v>199</v>
      </c>
      <c r="G158" s="222" t="s">
        <v>193</v>
      </c>
      <c r="H158" s="223">
        <v>84.35</v>
      </c>
      <c r="I158" s="224"/>
      <c r="J158" s="224"/>
      <c r="K158" s="225">
        <f>ROUND(P158*H158,2)</f>
        <v>0</v>
      </c>
      <c r="L158" s="221" t="s">
        <v>147</v>
      </c>
      <c r="M158" s="37"/>
      <c r="N158" s="226" t="s">
        <v>1</v>
      </c>
      <c r="O158" s="196" t="s">
        <v>40</v>
      </c>
      <c r="P158" s="197">
        <f>I158+J158</f>
        <v>0</v>
      </c>
      <c r="Q158" s="197">
        <f>ROUND(I158*H158,2)</f>
        <v>0</v>
      </c>
      <c r="R158" s="197">
        <f>ROUND(J158*H158,2)</f>
        <v>0</v>
      </c>
      <c r="S158" s="69"/>
      <c r="T158" s="198">
        <f>S158*H158</f>
        <v>0</v>
      </c>
      <c r="U158" s="198">
        <v>0</v>
      </c>
      <c r="V158" s="198">
        <f>U158*H158</f>
        <v>0</v>
      </c>
      <c r="W158" s="198">
        <v>0</v>
      </c>
      <c r="X158" s="199">
        <f>W158*H158</f>
        <v>0</v>
      </c>
      <c r="Y158" s="32"/>
      <c r="Z158" s="32"/>
      <c r="AA158" s="32"/>
      <c r="AB158" s="32"/>
      <c r="AC158" s="32"/>
      <c r="AD158" s="32"/>
      <c r="AE158" s="32"/>
      <c r="AR158" s="200" t="s">
        <v>136</v>
      </c>
      <c r="AT158" s="200" t="s">
        <v>143</v>
      </c>
      <c r="AU158" s="200" t="s">
        <v>87</v>
      </c>
      <c r="AY158" s="15" t="s">
        <v>128</v>
      </c>
      <c r="BE158" s="201">
        <f>IF(O158="základní",K158,0)</f>
        <v>0</v>
      </c>
      <c r="BF158" s="201">
        <f>IF(O158="snížená",K158,0)</f>
        <v>0</v>
      </c>
      <c r="BG158" s="201">
        <f>IF(O158="zákl. přenesená",K158,0)</f>
        <v>0</v>
      </c>
      <c r="BH158" s="201">
        <f>IF(O158="sníž. přenesená",K158,0)</f>
        <v>0</v>
      </c>
      <c r="BI158" s="201">
        <f>IF(O158="nulová",K158,0)</f>
        <v>0</v>
      </c>
      <c r="BJ158" s="15" t="s">
        <v>82</v>
      </c>
      <c r="BK158" s="201">
        <f>ROUND(P158*H158,2)</f>
        <v>0</v>
      </c>
      <c r="BL158" s="15" t="s">
        <v>136</v>
      </c>
      <c r="BM158" s="200" t="s">
        <v>200</v>
      </c>
    </row>
    <row r="159" spans="1:47" s="2" customFormat="1" ht="19.5">
      <c r="A159" s="32"/>
      <c r="B159" s="33"/>
      <c r="C159" s="34"/>
      <c r="D159" s="202" t="s">
        <v>138</v>
      </c>
      <c r="E159" s="34"/>
      <c r="F159" s="203" t="s">
        <v>201</v>
      </c>
      <c r="G159" s="34"/>
      <c r="H159" s="34"/>
      <c r="I159" s="204"/>
      <c r="J159" s="204"/>
      <c r="K159" s="34"/>
      <c r="L159" s="34"/>
      <c r="M159" s="37"/>
      <c r="N159" s="205"/>
      <c r="O159" s="206"/>
      <c r="P159" s="69"/>
      <c r="Q159" s="69"/>
      <c r="R159" s="69"/>
      <c r="S159" s="69"/>
      <c r="T159" s="69"/>
      <c r="U159" s="69"/>
      <c r="V159" s="69"/>
      <c r="W159" s="69"/>
      <c r="X159" s="70"/>
      <c r="Y159" s="32"/>
      <c r="Z159" s="32"/>
      <c r="AA159" s="32"/>
      <c r="AB159" s="32"/>
      <c r="AC159" s="32"/>
      <c r="AD159" s="32"/>
      <c r="AE159" s="32"/>
      <c r="AT159" s="15" t="s">
        <v>138</v>
      </c>
      <c r="AU159" s="15" t="s">
        <v>87</v>
      </c>
    </row>
    <row r="160" spans="1:47" s="2" customFormat="1" ht="11.25">
      <c r="A160" s="32"/>
      <c r="B160" s="33"/>
      <c r="C160" s="34"/>
      <c r="D160" s="227" t="s">
        <v>150</v>
      </c>
      <c r="E160" s="34"/>
      <c r="F160" s="228" t="s">
        <v>202</v>
      </c>
      <c r="G160" s="34"/>
      <c r="H160" s="34"/>
      <c r="I160" s="204"/>
      <c r="J160" s="204"/>
      <c r="K160" s="34"/>
      <c r="L160" s="34"/>
      <c r="M160" s="37"/>
      <c r="N160" s="205"/>
      <c r="O160" s="206"/>
      <c r="P160" s="69"/>
      <c r="Q160" s="69"/>
      <c r="R160" s="69"/>
      <c r="S160" s="69"/>
      <c r="T160" s="69"/>
      <c r="U160" s="69"/>
      <c r="V160" s="69"/>
      <c r="W160" s="69"/>
      <c r="X160" s="70"/>
      <c r="Y160" s="32"/>
      <c r="Z160" s="32"/>
      <c r="AA160" s="32"/>
      <c r="AB160" s="32"/>
      <c r="AC160" s="32"/>
      <c r="AD160" s="32"/>
      <c r="AE160" s="32"/>
      <c r="AT160" s="15" t="s">
        <v>150</v>
      </c>
      <c r="AU160" s="15" t="s">
        <v>87</v>
      </c>
    </row>
    <row r="161" spans="1:47" s="2" customFormat="1" ht="58.5">
      <c r="A161" s="32"/>
      <c r="B161" s="33"/>
      <c r="C161" s="34"/>
      <c r="D161" s="202" t="s">
        <v>203</v>
      </c>
      <c r="E161" s="34"/>
      <c r="F161" s="207" t="s">
        <v>204</v>
      </c>
      <c r="G161" s="34"/>
      <c r="H161" s="34"/>
      <c r="I161" s="204"/>
      <c r="J161" s="204"/>
      <c r="K161" s="34"/>
      <c r="L161" s="34"/>
      <c r="M161" s="37"/>
      <c r="N161" s="205"/>
      <c r="O161" s="206"/>
      <c r="P161" s="69"/>
      <c r="Q161" s="69"/>
      <c r="R161" s="69"/>
      <c r="S161" s="69"/>
      <c r="T161" s="69"/>
      <c r="U161" s="69"/>
      <c r="V161" s="69"/>
      <c r="W161" s="69"/>
      <c r="X161" s="70"/>
      <c r="Y161" s="32"/>
      <c r="Z161" s="32"/>
      <c r="AA161" s="32"/>
      <c r="AB161" s="32"/>
      <c r="AC161" s="32"/>
      <c r="AD161" s="32"/>
      <c r="AE161" s="32"/>
      <c r="AT161" s="15" t="s">
        <v>203</v>
      </c>
      <c r="AU161" s="15" t="s">
        <v>87</v>
      </c>
    </row>
    <row r="162" spans="1:47" s="2" customFormat="1" ht="19.5">
      <c r="A162" s="32"/>
      <c r="B162" s="33"/>
      <c r="C162" s="34"/>
      <c r="D162" s="202" t="s">
        <v>139</v>
      </c>
      <c r="E162" s="34"/>
      <c r="F162" s="207" t="s">
        <v>205</v>
      </c>
      <c r="G162" s="34"/>
      <c r="H162" s="34"/>
      <c r="I162" s="204"/>
      <c r="J162" s="204"/>
      <c r="K162" s="34"/>
      <c r="L162" s="34"/>
      <c r="M162" s="37"/>
      <c r="N162" s="205"/>
      <c r="O162" s="206"/>
      <c r="P162" s="69"/>
      <c r="Q162" s="69"/>
      <c r="R162" s="69"/>
      <c r="S162" s="69"/>
      <c r="T162" s="69"/>
      <c r="U162" s="69"/>
      <c r="V162" s="69"/>
      <c r="W162" s="69"/>
      <c r="X162" s="70"/>
      <c r="Y162" s="32"/>
      <c r="Z162" s="32"/>
      <c r="AA162" s="32"/>
      <c r="AB162" s="32"/>
      <c r="AC162" s="32"/>
      <c r="AD162" s="32"/>
      <c r="AE162" s="32"/>
      <c r="AT162" s="15" t="s">
        <v>139</v>
      </c>
      <c r="AU162" s="15" t="s">
        <v>87</v>
      </c>
    </row>
    <row r="163" spans="1:65" s="2" customFormat="1" ht="33" customHeight="1">
      <c r="A163" s="32"/>
      <c r="B163" s="33"/>
      <c r="C163" s="219" t="s">
        <v>206</v>
      </c>
      <c r="D163" s="219" t="s">
        <v>143</v>
      </c>
      <c r="E163" s="220" t="s">
        <v>198</v>
      </c>
      <c r="F163" s="221" t="s">
        <v>199</v>
      </c>
      <c r="G163" s="222" t="s">
        <v>193</v>
      </c>
      <c r="H163" s="223">
        <v>40.94</v>
      </c>
      <c r="I163" s="224"/>
      <c r="J163" s="224"/>
      <c r="K163" s="225">
        <f>ROUND(P163*H163,2)</f>
        <v>0</v>
      </c>
      <c r="L163" s="221" t="s">
        <v>147</v>
      </c>
      <c r="M163" s="37"/>
      <c r="N163" s="226" t="s">
        <v>1</v>
      </c>
      <c r="O163" s="196" t="s">
        <v>40</v>
      </c>
      <c r="P163" s="197">
        <f>I163+J163</f>
        <v>0</v>
      </c>
      <c r="Q163" s="197">
        <f>ROUND(I163*H163,2)</f>
        <v>0</v>
      </c>
      <c r="R163" s="197">
        <f>ROUND(J163*H163,2)</f>
        <v>0</v>
      </c>
      <c r="S163" s="69"/>
      <c r="T163" s="198">
        <f>S163*H163</f>
        <v>0</v>
      </c>
      <c r="U163" s="198">
        <v>0</v>
      </c>
      <c r="V163" s="198">
        <f>U163*H163</f>
        <v>0</v>
      </c>
      <c r="W163" s="198">
        <v>0</v>
      </c>
      <c r="X163" s="199">
        <f>W163*H163</f>
        <v>0</v>
      </c>
      <c r="Y163" s="32"/>
      <c r="Z163" s="32"/>
      <c r="AA163" s="32"/>
      <c r="AB163" s="32"/>
      <c r="AC163" s="32"/>
      <c r="AD163" s="32"/>
      <c r="AE163" s="32"/>
      <c r="AR163" s="200" t="s">
        <v>136</v>
      </c>
      <c r="AT163" s="200" t="s">
        <v>143</v>
      </c>
      <c r="AU163" s="200" t="s">
        <v>87</v>
      </c>
      <c r="AY163" s="15" t="s">
        <v>128</v>
      </c>
      <c r="BE163" s="201">
        <f>IF(O163="základní",K163,0)</f>
        <v>0</v>
      </c>
      <c r="BF163" s="201">
        <f>IF(O163="snížená",K163,0)</f>
        <v>0</v>
      </c>
      <c r="BG163" s="201">
        <f>IF(O163="zákl. přenesená",K163,0)</f>
        <v>0</v>
      </c>
      <c r="BH163" s="201">
        <f>IF(O163="sníž. přenesená",K163,0)</f>
        <v>0</v>
      </c>
      <c r="BI163" s="201">
        <f>IF(O163="nulová",K163,0)</f>
        <v>0</v>
      </c>
      <c r="BJ163" s="15" t="s">
        <v>82</v>
      </c>
      <c r="BK163" s="201">
        <f>ROUND(P163*H163,2)</f>
        <v>0</v>
      </c>
      <c r="BL163" s="15" t="s">
        <v>136</v>
      </c>
      <c r="BM163" s="200" t="s">
        <v>207</v>
      </c>
    </row>
    <row r="164" spans="1:47" s="2" customFormat="1" ht="19.5">
      <c r="A164" s="32"/>
      <c r="B164" s="33"/>
      <c r="C164" s="34"/>
      <c r="D164" s="202" t="s">
        <v>138</v>
      </c>
      <c r="E164" s="34"/>
      <c r="F164" s="203" t="s">
        <v>201</v>
      </c>
      <c r="G164" s="34"/>
      <c r="H164" s="34"/>
      <c r="I164" s="204"/>
      <c r="J164" s="204"/>
      <c r="K164" s="34"/>
      <c r="L164" s="34"/>
      <c r="M164" s="37"/>
      <c r="N164" s="205"/>
      <c r="O164" s="206"/>
      <c r="P164" s="69"/>
      <c r="Q164" s="69"/>
      <c r="R164" s="69"/>
      <c r="S164" s="69"/>
      <c r="T164" s="69"/>
      <c r="U164" s="69"/>
      <c r="V164" s="69"/>
      <c r="W164" s="69"/>
      <c r="X164" s="70"/>
      <c r="Y164" s="32"/>
      <c r="Z164" s="32"/>
      <c r="AA164" s="32"/>
      <c r="AB164" s="32"/>
      <c r="AC164" s="32"/>
      <c r="AD164" s="32"/>
      <c r="AE164" s="32"/>
      <c r="AT164" s="15" t="s">
        <v>138</v>
      </c>
      <c r="AU164" s="15" t="s">
        <v>87</v>
      </c>
    </row>
    <row r="165" spans="1:47" s="2" customFormat="1" ht="11.25">
      <c r="A165" s="32"/>
      <c r="B165" s="33"/>
      <c r="C165" s="34"/>
      <c r="D165" s="227" t="s">
        <v>150</v>
      </c>
      <c r="E165" s="34"/>
      <c r="F165" s="228" t="s">
        <v>202</v>
      </c>
      <c r="G165" s="34"/>
      <c r="H165" s="34"/>
      <c r="I165" s="204"/>
      <c r="J165" s="204"/>
      <c r="K165" s="34"/>
      <c r="L165" s="34"/>
      <c r="M165" s="37"/>
      <c r="N165" s="205"/>
      <c r="O165" s="206"/>
      <c r="P165" s="69"/>
      <c r="Q165" s="69"/>
      <c r="R165" s="69"/>
      <c r="S165" s="69"/>
      <c r="T165" s="69"/>
      <c r="U165" s="69"/>
      <c r="V165" s="69"/>
      <c r="W165" s="69"/>
      <c r="X165" s="70"/>
      <c r="Y165" s="32"/>
      <c r="Z165" s="32"/>
      <c r="AA165" s="32"/>
      <c r="AB165" s="32"/>
      <c r="AC165" s="32"/>
      <c r="AD165" s="32"/>
      <c r="AE165" s="32"/>
      <c r="AT165" s="15" t="s">
        <v>150</v>
      </c>
      <c r="AU165" s="15" t="s">
        <v>87</v>
      </c>
    </row>
    <row r="166" spans="1:47" s="2" customFormat="1" ht="58.5">
      <c r="A166" s="32"/>
      <c r="B166" s="33"/>
      <c r="C166" s="34"/>
      <c r="D166" s="202" t="s">
        <v>203</v>
      </c>
      <c r="E166" s="34"/>
      <c r="F166" s="207" t="s">
        <v>204</v>
      </c>
      <c r="G166" s="34"/>
      <c r="H166" s="34"/>
      <c r="I166" s="204"/>
      <c r="J166" s="204"/>
      <c r="K166" s="34"/>
      <c r="L166" s="34"/>
      <c r="M166" s="37"/>
      <c r="N166" s="205"/>
      <c r="O166" s="206"/>
      <c r="P166" s="69"/>
      <c r="Q166" s="69"/>
      <c r="R166" s="69"/>
      <c r="S166" s="69"/>
      <c r="T166" s="69"/>
      <c r="U166" s="69"/>
      <c r="V166" s="69"/>
      <c r="W166" s="69"/>
      <c r="X166" s="70"/>
      <c r="Y166" s="32"/>
      <c r="Z166" s="32"/>
      <c r="AA166" s="32"/>
      <c r="AB166" s="32"/>
      <c r="AC166" s="32"/>
      <c r="AD166" s="32"/>
      <c r="AE166" s="32"/>
      <c r="AT166" s="15" t="s">
        <v>203</v>
      </c>
      <c r="AU166" s="15" t="s">
        <v>87</v>
      </c>
    </row>
    <row r="167" spans="1:47" s="2" customFormat="1" ht="19.5">
      <c r="A167" s="32"/>
      <c r="B167" s="33"/>
      <c r="C167" s="34"/>
      <c r="D167" s="202" t="s">
        <v>139</v>
      </c>
      <c r="E167" s="34"/>
      <c r="F167" s="207" t="s">
        <v>208</v>
      </c>
      <c r="G167" s="34"/>
      <c r="H167" s="34"/>
      <c r="I167" s="204"/>
      <c r="J167" s="204"/>
      <c r="K167" s="34"/>
      <c r="L167" s="34"/>
      <c r="M167" s="37"/>
      <c r="N167" s="205"/>
      <c r="O167" s="206"/>
      <c r="P167" s="69"/>
      <c r="Q167" s="69"/>
      <c r="R167" s="69"/>
      <c r="S167" s="69"/>
      <c r="T167" s="69"/>
      <c r="U167" s="69"/>
      <c r="V167" s="69"/>
      <c r="W167" s="69"/>
      <c r="X167" s="70"/>
      <c r="Y167" s="32"/>
      <c r="Z167" s="32"/>
      <c r="AA167" s="32"/>
      <c r="AB167" s="32"/>
      <c r="AC167" s="32"/>
      <c r="AD167" s="32"/>
      <c r="AE167" s="32"/>
      <c r="AT167" s="15" t="s">
        <v>139</v>
      </c>
      <c r="AU167" s="15" t="s">
        <v>87</v>
      </c>
    </row>
    <row r="168" spans="1:65" s="2" customFormat="1" ht="33" customHeight="1">
      <c r="A168" s="32"/>
      <c r="B168" s="33"/>
      <c r="C168" s="219" t="s">
        <v>209</v>
      </c>
      <c r="D168" s="219" t="s">
        <v>143</v>
      </c>
      <c r="E168" s="220" t="s">
        <v>198</v>
      </c>
      <c r="F168" s="221" t="s">
        <v>199</v>
      </c>
      <c r="G168" s="222" t="s">
        <v>193</v>
      </c>
      <c r="H168" s="223">
        <v>19.8</v>
      </c>
      <c r="I168" s="224"/>
      <c r="J168" s="224"/>
      <c r="K168" s="225">
        <f>ROUND(P168*H168,2)</f>
        <v>0</v>
      </c>
      <c r="L168" s="221" t="s">
        <v>147</v>
      </c>
      <c r="M168" s="37"/>
      <c r="N168" s="226" t="s">
        <v>1</v>
      </c>
      <c r="O168" s="196" t="s">
        <v>40</v>
      </c>
      <c r="P168" s="197">
        <f>I168+J168</f>
        <v>0</v>
      </c>
      <c r="Q168" s="197">
        <f>ROUND(I168*H168,2)</f>
        <v>0</v>
      </c>
      <c r="R168" s="197">
        <f>ROUND(J168*H168,2)</f>
        <v>0</v>
      </c>
      <c r="S168" s="69"/>
      <c r="T168" s="198">
        <f>S168*H168</f>
        <v>0</v>
      </c>
      <c r="U168" s="198">
        <v>0</v>
      </c>
      <c r="V168" s="198">
        <f>U168*H168</f>
        <v>0</v>
      </c>
      <c r="W168" s="198">
        <v>0</v>
      </c>
      <c r="X168" s="199">
        <f>W168*H168</f>
        <v>0</v>
      </c>
      <c r="Y168" s="32"/>
      <c r="Z168" s="32"/>
      <c r="AA168" s="32"/>
      <c r="AB168" s="32"/>
      <c r="AC168" s="32"/>
      <c r="AD168" s="32"/>
      <c r="AE168" s="32"/>
      <c r="AR168" s="200" t="s">
        <v>136</v>
      </c>
      <c r="AT168" s="200" t="s">
        <v>143</v>
      </c>
      <c r="AU168" s="200" t="s">
        <v>87</v>
      </c>
      <c r="AY168" s="15" t="s">
        <v>128</v>
      </c>
      <c r="BE168" s="201">
        <f>IF(O168="základní",K168,0)</f>
        <v>0</v>
      </c>
      <c r="BF168" s="201">
        <f>IF(O168="snížená",K168,0)</f>
        <v>0</v>
      </c>
      <c r="BG168" s="201">
        <f>IF(O168="zákl. přenesená",K168,0)</f>
        <v>0</v>
      </c>
      <c r="BH168" s="201">
        <f>IF(O168="sníž. přenesená",K168,0)</f>
        <v>0</v>
      </c>
      <c r="BI168" s="201">
        <f>IF(O168="nulová",K168,0)</f>
        <v>0</v>
      </c>
      <c r="BJ168" s="15" t="s">
        <v>82</v>
      </c>
      <c r="BK168" s="201">
        <f>ROUND(P168*H168,2)</f>
        <v>0</v>
      </c>
      <c r="BL168" s="15" t="s">
        <v>136</v>
      </c>
      <c r="BM168" s="200" t="s">
        <v>210</v>
      </c>
    </row>
    <row r="169" spans="1:47" s="2" customFormat="1" ht="19.5">
      <c r="A169" s="32"/>
      <c r="B169" s="33"/>
      <c r="C169" s="34"/>
      <c r="D169" s="202" t="s">
        <v>138</v>
      </c>
      <c r="E169" s="34"/>
      <c r="F169" s="203" t="s">
        <v>201</v>
      </c>
      <c r="G169" s="34"/>
      <c r="H169" s="34"/>
      <c r="I169" s="204"/>
      <c r="J169" s="204"/>
      <c r="K169" s="34"/>
      <c r="L169" s="34"/>
      <c r="M169" s="37"/>
      <c r="N169" s="205"/>
      <c r="O169" s="206"/>
      <c r="P169" s="69"/>
      <c r="Q169" s="69"/>
      <c r="R169" s="69"/>
      <c r="S169" s="69"/>
      <c r="T169" s="69"/>
      <c r="U169" s="69"/>
      <c r="V169" s="69"/>
      <c r="W169" s="69"/>
      <c r="X169" s="70"/>
      <c r="Y169" s="32"/>
      <c r="Z169" s="32"/>
      <c r="AA169" s="32"/>
      <c r="AB169" s="32"/>
      <c r="AC169" s="32"/>
      <c r="AD169" s="32"/>
      <c r="AE169" s="32"/>
      <c r="AT169" s="15" t="s">
        <v>138</v>
      </c>
      <c r="AU169" s="15" t="s">
        <v>87</v>
      </c>
    </row>
    <row r="170" spans="1:47" s="2" customFormat="1" ht="11.25">
      <c r="A170" s="32"/>
      <c r="B170" s="33"/>
      <c r="C170" s="34"/>
      <c r="D170" s="227" t="s">
        <v>150</v>
      </c>
      <c r="E170" s="34"/>
      <c r="F170" s="228" t="s">
        <v>202</v>
      </c>
      <c r="G170" s="34"/>
      <c r="H170" s="34"/>
      <c r="I170" s="204"/>
      <c r="J170" s="204"/>
      <c r="K170" s="34"/>
      <c r="L170" s="34"/>
      <c r="M170" s="37"/>
      <c r="N170" s="205"/>
      <c r="O170" s="206"/>
      <c r="P170" s="69"/>
      <c r="Q170" s="69"/>
      <c r="R170" s="69"/>
      <c r="S170" s="69"/>
      <c r="T170" s="69"/>
      <c r="U170" s="69"/>
      <c r="V170" s="69"/>
      <c r="W170" s="69"/>
      <c r="X170" s="70"/>
      <c r="Y170" s="32"/>
      <c r="Z170" s="32"/>
      <c r="AA170" s="32"/>
      <c r="AB170" s="32"/>
      <c r="AC170" s="32"/>
      <c r="AD170" s="32"/>
      <c r="AE170" s="32"/>
      <c r="AT170" s="15" t="s">
        <v>150</v>
      </c>
      <c r="AU170" s="15" t="s">
        <v>87</v>
      </c>
    </row>
    <row r="171" spans="1:47" s="2" customFormat="1" ht="58.5">
      <c r="A171" s="32"/>
      <c r="B171" s="33"/>
      <c r="C171" s="34"/>
      <c r="D171" s="202" t="s">
        <v>203</v>
      </c>
      <c r="E171" s="34"/>
      <c r="F171" s="207" t="s">
        <v>204</v>
      </c>
      <c r="G171" s="34"/>
      <c r="H171" s="34"/>
      <c r="I171" s="204"/>
      <c r="J171" s="204"/>
      <c r="K171" s="34"/>
      <c r="L171" s="34"/>
      <c r="M171" s="37"/>
      <c r="N171" s="205"/>
      <c r="O171" s="206"/>
      <c r="P171" s="69"/>
      <c r="Q171" s="69"/>
      <c r="R171" s="69"/>
      <c r="S171" s="69"/>
      <c r="T171" s="69"/>
      <c r="U171" s="69"/>
      <c r="V171" s="69"/>
      <c r="W171" s="69"/>
      <c r="X171" s="70"/>
      <c r="Y171" s="32"/>
      <c r="Z171" s="32"/>
      <c r="AA171" s="32"/>
      <c r="AB171" s="32"/>
      <c r="AC171" s="32"/>
      <c r="AD171" s="32"/>
      <c r="AE171" s="32"/>
      <c r="AT171" s="15" t="s">
        <v>203</v>
      </c>
      <c r="AU171" s="15" t="s">
        <v>87</v>
      </c>
    </row>
    <row r="172" spans="1:47" s="2" customFormat="1" ht="19.5">
      <c r="A172" s="32"/>
      <c r="B172" s="33"/>
      <c r="C172" s="34"/>
      <c r="D172" s="202" t="s">
        <v>139</v>
      </c>
      <c r="E172" s="34"/>
      <c r="F172" s="207" t="s">
        <v>211</v>
      </c>
      <c r="G172" s="34"/>
      <c r="H172" s="34"/>
      <c r="I172" s="204"/>
      <c r="J172" s="204"/>
      <c r="K172" s="34"/>
      <c r="L172" s="34"/>
      <c r="M172" s="37"/>
      <c r="N172" s="205"/>
      <c r="O172" s="206"/>
      <c r="P172" s="69"/>
      <c r="Q172" s="69"/>
      <c r="R172" s="69"/>
      <c r="S172" s="69"/>
      <c r="T172" s="69"/>
      <c r="U172" s="69"/>
      <c r="V172" s="69"/>
      <c r="W172" s="69"/>
      <c r="X172" s="70"/>
      <c r="Y172" s="32"/>
      <c r="Z172" s="32"/>
      <c r="AA172" s="32"/>
      <c r="AB172" s="32"/>
      <c r="AC172" s="32"/>
      <c r="AD172" s="32"/>
      <c r="AE172" s="32"/>
      <c r="AT172" s="15" t="s">
        <v>139</v>
      </c>
      <c r="AU172" s="15" t="s">
        <v>87</v>
      </c>
    </row>
    <row r="173" spans="1:65" s="2" customFormat="1" ht="24.2" customHeight="1">
      <c r="A173" s="32"/>
      <c r="B173" s="33"/>
      <c r="C173" s="219" t="s">
        <v>212</v>
      </c>
      <c r="D173" s="219" t="s">
        <v>143</v>
      </c>
      <c r="E173" s="220" t="s">
        <v>213</v>
      </c>
      <c r="F173" s="221" t="s">
        <v>214</v>
      </c>
      <c r="G173" s="222" t="s">
        <v>193</v>
      </c>
      <c r="H173" s="223">
        <v>18.222</v>
      </c>
      <c r="I173" s="224"/>
      <c r="J173" s="224"/>
      <c r="K173" s="225">
        <f>ROUND(P173*H173,2)</f>
        <v>0</v>
      </c>
      <c r="L173" s="221" t="s">
        <v>215</v>
      </c>
      <c r="M173" s="37"/>
      <c r="N173" s="226" t="s">
        <v>1</v>
      </c>
      <c r="O173" s="196" t="s">
        <v>40</v>
      </c>
      <c r="P173" s="197">
        <f>I173+J173</f>
        <v>0</v>
      </c>
      <c r="Q173" s="197">
        <f>ROUND(I173*H173,2)</f>
        <v>0</v>
      </c>
      <c r="R173" s="197">
        <f>ROUND(J173*H173,2)</f>
        <v>0</v>
      </c>
      <c r="S173" s="69"/>
      <c r="T173" s="198">
        <f>S173*H173</f>
        <v>0</v>
      </c>
      <c r="U173" s="198">
        <v>0</v>
      </c>
      <c r="V173" s="198">
        <f>U173*H173</f>
        <v>0</v>
      </c>
      <c r="W173" s="198">
        <v>0</v>
      </c>
      <c r="X173" s="199">
        <f>W173*H173</f>
        <v>0</v>
      </c>
      <c r="Y173" s="32"/>
      <c r="Z173" s="32"/>
      <c r="AA173" s="32"/>
      <c r="AB173" s="32"/>
      <c r="AC173" s="32"/>
      <c r="AD173" s="32"/>
      <c r="AE173" s="32"/>
      <c r="AR173" s="200" t="s">
        <v>136</v>
      </c>
      <c r="AT173" s="200" t="s">
        <v>143</v>
      </c>
      <c r="AU173" s="200" t="s">
        <v>87</v>
      </c>
      <c r="AY173" s="15" t="s">
        <v>128</v>
      </c>
      <c r="BE173" s="201">
        <f>IF(O173="základní",K173,0)</f>
        <v>0</v>
      </c>
      <c r="BF173" s="201">
        <f>IF(O173="snížená",K173,0)</f>
        <v>0</v>
      </c>
      <c r="BG173" s="201">
        <f>IF(O173="zákl. přenesená",K173,0)</f>
        <v>0</v>
      </c>
      <c r="BH173" s="201">
        <f>IF(O173="sníž. přenesená",K173,0)</f>
        <v>0</v>
      </c>
      <c r="BI173" s="201">
        <f>IF(O173="nulová",K173,0)</f>
        <v>0</v>
      </c>
      <c r="BJ173" s="15" t="s">
        <v>82</v>
      </c>
      <c r="BK173" s="201">
        <f>ROUND(P173*H173,2)</f>
        <v>0</v>
      </c>
      <c r="BL173" s="15" t="s">
        <v>136</v>
      </c>
      <c r="BM173" s="200" t="s">
        <v>216</v>
      </c>
    </row>
    <row r="174" spans="1:47" s="2" customFormat="1" ht="19.5">
      <c r="A174" s="32"/>
      <c r="B174" s="33"/>
      <c r="C174" s="34"/>
      <c r="D174" s="202" t="s">
        <v>138</v>
      </c>
      <c r="E174" s="34"/>
      <c r="F174" s="203" t="s">
        <v>217</v>
      </c>
      <c r="G174" s="34"/>
      <c r="H174" s="34"/>
      <c r="I174" s="204"/>
      <c r="J174" s="204"/>
      <c r="K174" s="34"/>
      <c r="L174" s="34"/>
      <c r="M174" s="37"/>
      <c r="N174" s="205"/>
      <c r="O174" s="206"/>
      <c r="P174" s="69"/>
      <c r="Q174" s="69"/>
      <c r="R174" s="69"/>
      <c r="S174" s="69"/>
      <c r="T174" s="69"/>
      <c r="U174" s="69"/>
      <c r="V174" s="69"/>
      <c r="W174" s="69"/>
      <c r="X174" s="70"/>
      <c r="Y174" s="32"/>
      <c r="Z174" s="32"/>
      <c r="AA174" s="32"/>
      <c r="AB174" s="32"/>
      <c r="AC174" s="32"/>
      <c r="AD174" s="32"/>
      <c r="AE174" s="32"/>
      <c r="AT174" s="15" t="s">
        <v>138</v>
      </c>
      <c r="AU174" s="15" t="s">
        <v>87</v>
      </c>
    </row>
    <row r="175" spans="1:47" s="2" customFormat="1" ht="11.25">
      <c r="A175" s="32"/>
      <c r="B175" s="33"/>
      <c r="C175" s="34"/>
      <c r="D175" s="227" t="s">
        <v>150</v>
      </c>
      <c r="E175" s="34"/>
      <c r="F175" s="228" t="s">
        <v>218</v>
      </c>
      <c r="G175" s="34"/>
      <c r="H175" s="34"/>
      <c r="I175" s="204"/>
      <c r="J175" s="204"/>
      <c r="K175" s="34"/>
      <c r="L175" s="34"/>
      <c r="M175" s="37"/>
      <c r="N175" s="205"/>
      <c r="O175" s="206"/>
      <c r="P175" s="69"/>
      <c r="Q175" s="69"/>
      <c r="R175" s="69"/>
      <c r="S175" s="69"/>
      <c r="T175" s="69"/>
      <c r="U175" s="69"/>
      <c r="V175" s="69"/>
      <c r="W175" s="69"/>
      <c r="X175" s="70"/>
      <c r="Y175" s="32"/>
      <c r="Z175" s="32"/>
      <c r="AA175" s="32"/>
      <c r="AB175" s="32"/>
      <c r="AC175" s="32"/>
      <c r="AD175" s="32"/>
      <c r="AE175" s="32"/>
      <c r="AT175" s="15" t="s">
        <v>150</v>
      </c>
      <c r="AU175" s="15" t="s">
        <v>87</v>
      </c>
    </row>
    <row r="176" spans="1:47" s="2" customFormat="1" ht="19.5">
      <c r="A176" s="32"/>
      <c r="B176" s="33"/>
      <c r="C176" s="34"/>
      <c r="D176" s="202" t="s">
        <v>139</v>
      </c>
      <c r="E176" s="34"/>
      <c r="F176" s="207" t="s">
        <v>219</v>
      </c>
      <c r="G176" s="34"/>
      <c r="H176" s="34"/>
      <c r="I176" s="204"/>
      <c r="J176" s="204"/>
      <c r="K176" s="34"/>
      <c r="L176" s="34"/>
      <c r="M176" s="37"/>
      <c r="N176" s="205"/>
      <c r="O176" s="206"/>
      <c r="P176" s="69"/>
      <c r="Q176" s="69"/>
      <c r="R176" s="69"/>
      <c r="S176" s="69"/>
      <c r="T176" s="69"/>
      <c r="U176" s="69"/>
      <c r="V176" s="69"/>
      <c r="W176" s="69"/>
      <c r="X176" s="70"/>
      <c r="Y176" s="32"/>
      <c r="Z176" s="32"/>
      <c r="AA176" s="32"/>
      <c r="AB176" s="32"/>
      <c r="AC176" s="32"/>
      <c r="AD176" s="32"/>
      <c r="AE176" s="32"/>
      <c r="AT176" s="15" t="s">
        <v>139</v>
      </c>
      <c r="AU176" s="15" t="s">
        <v>87</v>
      </c>
    </row>
    <row r="177" spans="2:51" s="13" customFormat="1" ht="11.25">
      <c r="B177" s="208"/>
      <c r="C177" s="209"/>
      <c r="D177" s="202" t="s">
        <v>141</v>
      </c>
      <c r="E177" s="210" t="s">
        <v>1</v>
      </c>
      <c r="F177" s="211" t="s">
        <v>220</v>
      </c>
      <c r="G177" s="209"/>
      <c r="H177" s="212">
        <v>18.222</v>
      </c>
      <c r="I177" s="213"/>
      <c r="J177" s="213"/>
      <c r="K177" s="209"/>
      <c r="L177" s="209"/>
      <c r="M177" s="214"/>
      <c r="N177" s="215"/>
      <c r="O177" s="216"/>
      <c r="P177" s="216"/>
      <c r="Q177" s="216"/>
      <c r="R177" s="216"/>
      <c r="S177" s="216"/>
      <c r="T177" s="216"/>
      <c r="U177" s="216"/>
      <c r="V177" s="216"/>
      <c r="W177" s="216"/>
      <c r="X177" s="217"/>
      <c r="AT177" s="218" t="s">
        <v>141</v>
      </c>
      <c r="AU177" s="218" t="s">
        <v>87</v>
      </c>
      <c r="AV177" s="13" t="s">
        <v>87</v>
      </c>
      <c r="AW177" s="13" t="s">
        <v>5</v>
      </c>
      <c r="AX177" s="13" t="s">
        <v>82</v>
      </c>
      <c r="AY177" s="218" t="s">
        <v>128</v>
      </c>
    </row>
    <row r="178" spans="1:65" s="2" customFormat="1" ht="24.2" customHeight="1">
      <c r="A178" s="32"/>
      <c r="B178" s="33"/>
      <c r="C178" s="219" t="s">
        <v>221</v>
      </c>
      <c r="D178" s="219" t="s">
        <v>143</v>
      </c>
      <c r="E178" s="220" t="s">
        <v>222</v>
      </c>
      <c r="F178" s="221" t="s">
        <v>223</v>
      </c>
      <c r="G178" s="222" t="s">
        <v>193</v>
      </c>
      <c r="H178" s="223">
        <v>19.8</v>
      </c>
      <c r="I178" s="224"/>
      <c r="J178" s="224"/>
      <c r="K178" s="225">
        <f>ROUND(P178*H178,2)</f>
        <v>0</v>
      </c>
      <c r="L178" s="221" t="s">
        <v>147</v>
      </c>
      <c r="M178" s="37"/>
      <c r="N178" s="226" t="s">
        <v>1</v>
      </c>
      <c r="O178" s="196" t="s">
        <v>40</v>
      </c>
      <c r="P178" s="197">
        <f>I178+J178</f>
        <v>0</v>
      </c>
      <c r="Q178" s="197">
        <f>ROUND(I178*H178,2)</f>
        <v>0</v>
      </c>
      <c r="R178" s="197">
        <f>ROUND(J178*H178,2)</f>
        <v>0</v>
      </c>
      <c r="S178" s="69"/>
      <c r="T178" s="198">
        <f>S178*H178</f>
        <v>0</v>
      </c>
      <c r="U178" s="198">
        <v>0</v>
      </c>
      <c r="V178" s="198">
        <f>U178*H178</f>
        <v>0</v>
      </c>
      <c r="W178" s="198">
        <v>0</v>
      </c>
      <c r="X178" s="199">
        <f>W178*H178</f>
        <v>0</v>
      </c>
      <c r="Y178" s="32"/>
      <c r="Z178" s="32"/>
      <c r="AA178" s="32"/>
      <c r="AB178" s="32"/>
      <c r="AC178" s="32"/>
      <c r="AD178" s="32"/>
      <c r="AE178" s="32"/>
      <c r="AR178" s="200" t="s">
        <v>136</v>
      </c>
      <c r="AT178" s="200" t="s">
        <v>143</v>
      </c>
      <c r="AU178" s="200" t="s">
        <v>87</v>
      </c>
      <c r="AY178" s="15" t="s">
        <v>128</v>
      </c>
      <c r="BE178" s="201">
        <f>IF(O178="základní",K178,0)</f>
        <v>0</v>
      </c>
      <c r="BF178" s="201">
        <f>IF(O178="snížená",K178,0)</f>
        <v>0</v>
      </c>
      <c r="BG178" s="201">
        <f>IF(O178="zákl. přenesená",K178,0)</f>
        <v>0</v>
      </c>
      <c r="BH178" s="201">
        <f>IF(O178="sníž. přenesená",K178,0)</f>
        <v>0</v>
      </c>
      <c r="BI178" s="201">
        <f>IF(O178="nulová",K178,0)</f>
        <v>0</v>
      </c>
      <c r="BJ178" s="15" t="s">
        <v>82</v>
      </c>
      <c r="BK178" s="201">
        <f>ROUND(P178*H178,2)</f>
        <v>0</v>
      </c>
      <c r="BL178" s="15" t="s">
        <v>136</v>
      </c>
      <c r="BM178" s="200" t="s">
        <v>224</v>
      </c>
    </row>
    <row r="179" spans="1:47" s="2" customFormat="1" ht="29.25">
      <c r="A179" s="32"/>
      <c r="B179" s="33"/>
      <c r="C179" s="34"/>
      <c r="D179" s="202" t="s">
        <v>138</v>
      </c>
      <c r="E179" s="34"/>
      <c r="F179" s="203" t="s">
        <v>225</v>
      </c>
      <c r="G179" s="34"/>
      <c r="H179" s="34"/>
      <c r="I179" s="204"/>
      <c r="J179" s="204"/>
      <c r="K179" s="34"/>
      <c r="L179" s="34"/>
      <c r="M179" s="37"/>
      <c r="N179" s="205"/>
      <c r="O179" s="206"/>
      <c r="P179" s="69"/>
      <c r="Q179" s="69"/>
      <c r="R179" s="69"/>
      <c r="S179" s="69"/>
      <c r="T179" s="69"/>
      <c r="U179" s="69"/>
      <c r="V179" s="69"/>
      <c r="W179" s="69"/>
      <c r="X179" s="70"/>
      <c r="Y179" s="32"/>
      <c r="Z179" s="32"/>
      <c r="AA179" s="32"/>
      <c r="AB179" s="32"/>
      <c r="AC179" s="32"/>
      <c r="AD179" s="32"/>
      <c r="AE179" s="32"/>
      <c r="AT179" s="15" t="s">
        <v>138</v>
      </c>
      <c r="AU179" s="15" t="s">
        <v>87</v>
      </c>
    </row>
    <row r="180" spans="1:47" s="2" customFormat="1" ht="11.25">
      <c r="A180" s="32"/>
      <c r="B180" s="33"/>
      <c r="C180" s="34"/>
      <c r="D180" s="227" t="s">
        <v>150</v>
      </c>
      <c r="E180" s="34"/>
      <c r="F180" s="228" t="s">
        <v>226</v>
      </c>
      <c r="G180" s="34"/>
      <c r="H180" s="34"/>
      <c r="I180" s="204"/>
      <c r="J180" s="204"/>
      <c r="K180" s="34"/>
      <c r="L180" s="34"/>
      <c r="M180" s="37"/>
      <c r="N180" s="205"/>
      <c r="O180" s="206"/>
      <c r="P180" s="69"/>
      <c r="Q180" s="69"/>
      <c r="R180" s="69"/>
      <c r="S180" s="69"/>
      <c r="T180" s="69"/>
      <c r="U180" s="69"/>
      <c r="V180" s="69"/>
      <c r="W180" s="69"/>
      <c r="X180" s="70"/>
      <c r="Y180" s="32"/>
      <c r="Z180" s="32"/>
      <c r="AA180" s="32"/>
      <c r="AB180" s="32"/>
      <c r="AC180" s="32"/>
      <c r="AD180" s="32"/>
      <c r="AE180" s="32"/>
      <c r="AT180" s="15" t="s">
        <v>150</v>
      </c>
      <c r="AU180" s="15" t="s">
        <v>87</v>
      </c>
    </row>
    <row r="181" spans="1:47" s="2" customFormat="1" ht="19.5">
      <c r="A181" s="32"/>
      <c r="B181" s="33"/>
      <c r="C181" s="34"/>
      <c r="D181" s="202" t="s">
        <v>139</v>
      </c>
      <c r="E181" s="34"/>
      <c r="F181" s="207" t="s">
        <v>227</v>
      </c>
      <c r="G181" s="34"/>
      <c r="H181" s="34"/>
      <c r="I181" s="204"/>
      <c r="J181" s="204"/>
      <c r="K181" s="34"/>
      <c r="L181" s="34"/>
      <c r="M181" s="37"/>
      <c r="N181" s="205"/>
      <c r="O181" s="206"/>
      <c r="P181" s="69"/>
      <c r="Q181" s="69"/>
      <c r="R181" s="69"/>
      <c r="S181" s="69"/>
      <c r="T181" s="69"/>
      <c r="U181" s="69"/>
      <c r="V181" s="69"/>
      <c r="W181" s="69"/>
      <c r="X181" s="70"/>
      <c r="Y181" s="32"/>
      <c r="Z181" s="32"/>
      <c r="AA181" s="32"/>
      <c r="AB181" s="32"/>
      <c r="AC181" s="32"/>
      <c r="AD181" s="32"/>
      <c r="AE181" s="32"/>
      <c r="AT181" s="15" t="s">
        <v>139</v>
      </c>
      <c r="AU181" s="15" t="s">
        <v>87</v>
      </c>
    </row>
    <row r="182" spans="1:65" s="2" customFormat="1" ht="33" customHeight="1">
      <c r="A182" s="32"/>
      <c r="B182" s="33"/>
      <c r="C182" s="219" t="s">
        <v>9</v>
      </c>
      <c r="D182" s="219" t="s">
        <v>143</v>
      </c>
      <c r="E182" s="220" t="s">
        <v>228</v>
      </c>
      <c r="F182" s="221" t="s">
        <v>229</v>
      </c>
      <c r="G182" s="222" t="s">
        <v>193</v>
      </c>
      <c r="H182" s="223">
        <v>40.94</v>
      </c>
      <c r="I182" s="224"/>
      <c r="J182" s="224"/>
      <c r="K182" s="225">
        <f>ROUND(P182*H182,2)</f>
        <v>0</v>
      </c>
      <c r="L182" s="221" t="s">
        <v>147</v>
      </c>
      <c r="M182" s="37"/>
      <c r="N182" s="226" t="s">
        <v>1</v>
      </c>
      <c r="O182" s="196" t="s">
        <v>40</v>
      </c>
      <c r="P182" s="197">
        <f>I182+J182</f>
        <v>0</v>
      </c>
      <c r="Q182" s="197">
        <f>ROUND(I182*H182,2)</f>
        <v>0</v>
      </c>
      <c r="R182" s="197">
        <f>ROUND(J182*H182,2)</f>
        <v>0</v>
      </c>
      <c r="S182" s="69"/>
      <c r="T182" s="198">
        <f>S182*H182</f>
        <v>0</v>
      </c>
      <c r="U182" s="198">
        <v>0</v>
      </c>
      <c r="V182" s="198">
        <f>U182*H182</f>
        <v>0</v>
      </c>
      <c r="W182" s="198">
        <v>0</v>
      </c>
      <c r="X182" s="199">
        <f>W182*H182</f>
        <v>0</v>
      </c>
      <c r="Y182" s="32"/>
      <c r="Z182" s="32"/>
      <c r="AA182" s="32"/>
      <c r="AB182" s="32"/>
      <c r="AC182" s="32"/>
      <c r="AD182" s="32"/>
      <c r="AE182" s="32"/>
      <c r="AR182" s="200" t="s">
        <v>136</v>
      </c>
      <c r="AT182" s="200" t="s">
        <v>143</v>
      </c>
      <c r="AU182" s="200" t="s">
        <v>87</v>
      </c>
      <c r="AY182" s="15" t="s">
        <v>128</v>
      </c>
      <c r="BE182" s="201">
        <f>IF(O182="základní",K182,0)</f>
        <v>0</v>
      </c>
      <c r="BF182" s="201">
        <f>IF(O182="snížená",K182,0)</f>
        <v>0</v>
      </c>
      <c r="BG182" s="201">
        <f>IF(O182="zákl. přenesená",K182,0)</f>
        <v>0</v>
      </c>
      <c r="BH182" s="201">
        <f>IF(O182="sníž. přenesená",K182,0)</f>
        <v>0</v>
      </c>
      <c r="BI182" s="201">
        <f>IF(O182="nulová",K182,0)</f>
        <v>0</v>
      </c>
      <c r="BJ182" s="15" t="s">
        <v>82</v>
      </c>
      <c r="BK182" s="201">
        <f>ROUND(P182*H182,2)</f>
        <v>0</v>
      </c>
      <c r="BL182" s="15" t="s">
        <v>136</v>
      </c>
      <c r="BM182" s="200" t="s">
        <v>230</v>
      </c>
    </row>
    <row r="183" spans="1:47" s="2" customFormat="1" ht="29.25">
      <c r="A183" s="32"/>
      <c r="B183" s="33"/>
      <c r="C183" s="34"/>
      <c r="D183" s="202" t="s">
        <v>138</v>
      </c>
      <c r="E183" s="34"/>
      <c r="F183" s="203" t="s">
        <v>231</v>
      </c>
      <c r="G183" s="34"/>
      <c r="H183" s="34"/>
      <c r="I183" s="204"/>
      <c r="J183" s="204"/>
      <c r="K183" s="34"/>
      <c r="L183" s="34"/>
      <c r="M183" s="37"/>
      <c r="N183" s="205"/>
      <c r="O183" s="206"/>
      <c r="P183" s="69"/>
      <c r="Q183" s="69"/>
      <c r="R183" s="69"/>
      <c r="S183" s="69"/>
      <c r="T183" s="69"/>
      <c r="U183" s="69"/>
      <c r="V183" s="69"/>
      <c r="W183" s="69"/>
      <c r="X183" s="70"/>
      <c r="Y183" s="32"/>
      <c r="Z183" s="32"/>
      <c r="AA183" s="32"/>
      <c r="AB183" s="32"/>
      <c r="AC183" s="32"/>
      <c r="AD183" s="32"/>
      <c r="AE183" s="32"/>
      <c r="AT183" s="15" t="s">
        <v>138</v>
      </c>
      <c r="AU183" s="15" t="s">
        <v>87</v>
      </c>
    </row>
    <row r="184" spans="1:47" s="2" customFormat="1" ht="11.25">
      <c r="A184" s="32"/>
      <c r="B184" s="33"/>
      <c r="C184" s="34"/>
      <c r="D184" s="227" t="s">
        <v>150</v>
      </c>
      <c r="E184" s="34"/>
      <c r="F184" s="228" t="s">
        <v>232</v>
      </c>
      <c r="G184" s="34"/>
      <c r="H184" s="34"/>
      <c r="I184" s="204"/>
      <c r="J184" s="204"/>
      <c r="K184" s="34"/>
      <c r="L184" s="34"/>
      <c r="M184" s="37"/>
      <c r="N184" s="205"/>
      <c r="O184" s="206"/>
      <c r="P184" s="69"/>
      <c r="Q184" s="69"/>
      <c r="R184" s="69"/>
      <c r="S184" s="69"/>
      <c r="T184" s="69"/>
      <c r="U184" s="69"/>
      <c r="V184" s="69"/>
      <c r="W184" s="69"/>
      <c r="X184" s="70"/>
      <c r="Y184" s="32"/>
      <c r="Z184" s="32"/>
      <c r="AA184" s="32"/>
      <c r="AB184" s="32"/>
      <c r="AC184" s="32"/>
      <c r="AD184" s="32"/>
      <c r="AE184" s="32"/>
      <c r="AT184" s="15" t="s">
        <v>150</v>
      </c>
      <c r="AU184" s="15" t="s">
        <v>87</v>
      </c>
    </row>
    <row r="185" spans="1:47" s="2" customFormat="1" ht="19.5">
      <c r="A185" s="32"/>
      <c r="B185" s="33"/>
      <c r="C185" s="34"/>
      <c r="D185" s="202" t="s">
        <v>139</v>
      </c>
      <c r="E185" s="34"/>
      <c r="F185" s="207" t="s">
        <v>233</v>
      </c>
      <c r="G185" s="34"/>
      <c r="H185" s="34"/>
      <c r="I185" s="204"/>
      <c r="J185" s="204"/>
      <c r="K185" s="34"/>
      <c r="L185" s="34"/>
      <c r="M185" s="37"/>
      <c r="N185" s="205"/>
      <c r="O185" s="206"/>
      <c r="P185" s="69"/>
      <c r="Q185" s="69"/>
      <c r="R185" s="69"/>
      <c r="S185" s="69"/>
      <c r="T185" s="69"/>
      <c r="U185" s="69"/>
      <c r="V185" s="69"/>
      <c r="W185" s="69"/>
      <c r="X185" s="70"/>
      <c r="Y185" s="32"/>
      <c r="Z185" s="32"/>
      <c r="AA185" s="32"/>
      <c r="AB185" s="32"/>
      <c r="AC185" s="32"/>
      <c r="AD185" s="32"/>
      <c r="AE185" s="32"/>
      <c r="AT185" s="15" t="s">
        <v>139</v>
      </c>
      <c r="AU185" s="15" t="s">
        <v>87</v>
      </c>
    </row>
    <row r="186" spans="1:65" s="2" customFormat="1" ht="33" customHeight="1">
      <c r="A186" s="32"/>
      <c r="B186" s="33"/>
      <c r="C186" s="219" t="s">
        <v>234</v>
      </c>
      <c r="D186" s="219" t="s">
        <v>143</v>
      </c>
      <c r="E186" s="220" t="s">
        <v>235</v>
      </c>
      <c r="F186" s="221" t="s">
        <v>236</v>
      </c>
      <c r="G186" s="222" t="s">
        <v>193</v>
      </c>
      <c r="H186" s="223">
        <v>133.02</v>
      </c>
      <c r="I186" s="224"/>
      <c r="J186" s="224"/>
      <c r="K186" s="225">
        <f>ROUND(P186*H186,2)</f>
        <v>0</v>
      </c>
      <c r="L186" s="221" t="s">
        <v>134</v>
      </c>
      <c r="M186" s="37"/>
      <c r="N186" s="226" t="s">
        <v>1</v>
      </c>
      <c r="O186" s="196" t="s">
        <v>40</v>
      </c>
      <c r="P186" s="197">
        <f>I186+J186</f>
        <v>0</v>
      </c>
      <c r="Q186" s="197">
        <f>ROUND(I186*H186,2)</f>
        <v>0</v>
      </c>
      <c r="R186" s="197">
        <f>ROUND(J186*H186,2)</f>
        <v>0</v>
      </c>
      <c r="S186" s="69"/>
      <c r="T186" s="198">
        <f>S186*H186</f>
        <v>0</v>
      </c>
      <c r="U186" s="198">
        <v>0</v>
      </c>
      <c r="V186" s="198">
        <f>U186*H186</f>
        <v>0</v>
      </c>
      <c r="W186" s="198">
        <v>0</v>
      </c>
      <c r="X186" s="199">
        <f>W186*H186</f>
        <v>0</v>
      </c>
      <c r="Y186" s="32"/>
      <c r="Z186" s="32"/>
      <c r="AA186" s="32"/>
      <c r="AB186" s="32"/>
      <c r="AC186" s="32"/>
      <c r="AD186" s="32"/>
      <c r="AE186" s="32"/>
      <c r="AR186" s="200" t="s">
        <v>136</v>
      </c>
      <c r="AT186" s="200" t="s">
        <v>143</v>
      </c>
      <c r="AU186" s="200" t="s">
        <v>87</v>
      </c>
      <c r="AY186" s="15" t="s">
        <v>128</v>
      </c>
      <c r="BE186" s="201">
        <f>IF(O186="základní",K186,0)</f>
        <v>0</v>
      </c>
      <c r="BF186" s="201">
        <f>IF(O186="snížená",K186,0)</f>
        <v>0</v>
      </c>
      <c r="BG186" s="201">
        <f>IF(O186="zákl. přenesená",K186,0)</f>
        <v>0</v>
      </c>
      <c r="BH186" s="201">
        <f>IF(O186="sníž. přenesená",K186,0)</f>
        <v>0</v>
      </c>
      <c r="BI186" s="201">
        <f>IF(O186="nulová",K186,0)</f>
        <v>0</v>
      </c>
      <c r="BJ186" s="15" t="s">
        <v>82</v>
      </c>
      <c r="BK186" s="201">
        <f>ROUND(P186*H186,2)</f>
        <v>0</v>
      </c>
      <c r="BL186" s="15" t="s">
        <v>136</v>
      </c>
      <c r="BM186" s="200" t="s">
        <v>237</v>
      </c>
    </row>
    <row r="187" spans="1:47" s="2" customFormat="1" ht="39">
      <c r="A187" s="32"/>
      <c r="B187" s="33"/>
      <c r="C187" s="34"/>
      <c r="D187" s="202" t="s">
        <v>138</v>
      </c>
      <c r="E187" s="34"/>
      <c r="F187" s="203" t="s">
        <v>238</v>
      </c>
      <c r="G187" s="34"/>
      <c r="H187" s="34"/>
      <c r="I187" s="204"/>
      <c r="J187" s="204"/>
      <c r="K187" s="34"/>
      <c r="L187" s="34"/>
      <c r="M187" s="37"/>
      <c r="N187" s="205"/>
      <c r="O187" s="206"/>
      <c r="P187" s="69"/>
      <c r="Q187" s="69"/>
      <c r="R187" s="69"/>
      <c r="S187" s="69"/>
      <c r="T187" s="69"/>
      <c r="U187" s="69"/>
      <c r="V187" s="69"/>
      <c r="W187" s="69"/>
      <c r="X187" s="70"/>
      <c r="Y187" s="32"/>
      <c r="Z187" s="32"/>
      <c r="AA187" s="32"/>
      <c r="AB187" s="32"/>
      <c r="AC187" s="32"/>
      <c r="AD187" s="32"/>
      <c r="AE187" s="32"/>
      <c r="AT187" s="15" t="s">
        <v>138</v>
      </c>
      <c r="AU187" s="15" t="s">
        <v>87</v>
      </c>
    </row>
    <row r="188" spans="1:47" s="2" customFormat="1" ht="29.25">
      <c r="A188" s="32"/>
      <c r="B188" s="33"/>
      <c r="C188" s="34"/>
      <c r="D188" s="202" t="s">
        <v>139</v>
      </c>
      <c r="E188" s="34"/>
      <c r="F188" s="207" t="s">
        <v>239</v>
      </c>
      <c r="G188" s="34"/>
      <c r="H188" s="34"/>
      <c r="I188" s="204"/>
      <c r="J188" s="204"/>
      <c r="K188" s="34"/>
      <c r="L188" s="34"/>
      <c r="M188" s="37"/>
      <c r="N188" s="205"/>
      <c r="O188" s="206"/>
      <c r="P188" s="69"/>
      <c r="Q188" s="69"/>
      <c r="R188" s="69"/>
      <c r="S188" s="69"/>
      <c r="T188" s="69"/>
      <c r="U188" s="69"/>
      <c r="V188" s="69"/>
      <c r="W188" s="69"/>
      <c r="X188" s="70"/>
      <c r="Y188" s="32"/>
      <c r="Z188" s="32"/>
      <c r="AA188" s="32"/>
      <c r="AB188" s="32"/>
      <c r="AC188" s="32"/>
      <c r="AD188" s="32"/>
      <c r="AE188" s="32"/>
      <c r="AT188" s="15" t="s">
        <v>139</v>
      </c>
      <c r="AU188" s="15" t="s">
        <v>87</v>
      </c>
    </row>
    <row r="189" spans="2:51" s="13" customFormat="1" ht="11.25">
      <c r="B189" s="208"/>
      <c r="C189" s="209"/>
      <c r="D189" s="202" t="s">
        <v>141</v>
      </c>
      <c r="E189" s="210" t="s">
        <v>1</v>
      </c>
      <c r="F189" s="211" t="s">
        <v>240</v>
      </c>
      <c r="G189" s="209"/>
      <c r="H189" s="212">
        <v>133.02</v>
      </c>
      <c r="I189" s="213"/>
      <c r="J189" s="213"/>
      <c r="K189" s="209"/>
      <c r="L189" s="209"/>
      <c r="M189" s="214"/>
      <c r="N189" s="215"/>
      <c r="O189" s="216"/>
      <c r="P189" s="216"/>
      <c r="Q189" s="216"/>
      <c r="R189" s="216"/>
      <c r="S189" s="216"/>
      <c r="T189" s="216"/>
      <c r="U189" s="216"/>
      <c r="V189" s="216"/>
      <c r="W189" s="216"/>
      <c r="X189" s="217"/>
      <c r="AT189" s="218" t="s">
        <v>141</v>
      </c>
      <c r="AU189" s="218" t="s">
        <v>87</v>
      </c>
      <c r="AV189" s="13" t="s">
        <v>87</v>
      </c>
      <c r="AW189" s="13" t="s">
        <v>5</v>
      </c>
      <c r="AX189" s="13" t="s">
        <v>82</v>
      </c>
      <c r="AY189" s="218" t="s">
        <v>128</v>
      </c>
    </row>
    <row r="190" spans="1:65" s="2" customFormat="1" ht="33" customHeight="1">
      <c r="A190" s="32"/>
      <c r="B190" s="33"/>
      <c r="C190" s="219" t="s">
        <v>241</v>
      </c>
      <c r="D190" s="219" t="s">
        <v>143</v>
      </c>
      <c r="E190" s="220" t="s">
        <v>235</v>
      </c>
      <c r="F190" s="221" t="s">
        <v>236</v>
      </c>
      <c r="G190" s="222" t="s">
        <v>193</v>
      </c>
      <c r="H190" s="223">
        <v>4.52</v>
      </c>
      <c r="I190" s="224"/>
      <c r="J190" s="224"/>
      <c r="K190" s="225">
        <f>ROUND(P190*H190,2)</f>
        <v>0</v>
      </c>
      <c r="L190" s="221" t="s">
        <v>134</v>
      </c>
      <c r="M190" s="37"/>
      <c r="N190" s="226" t="s">
        <v>1</v>
      </c>
      <c r="O190" s="196" t="s">
        <v>40</v>
      </c>
      <c r="P190" s="197">
        <f>I190+J190</f>
        <v>0</v>
      </c>
      <c r="Q190" s="197">
        <f>ROUND(I190*H190,2)</f>
        <v>0</v>
      </c>
      <c r="R190" s="197">
        <f>ROUND(J190*H190,2)</f>
        <v>0</v>
      </c>
      <c r="S190" s="69"/>
      <c r="T190" s="198">
        <f>S190*H190</f>
        <v>0</v>
      </c>
      <c r="U190" s="198">
        <v>0</v>
      </c>
      <c r="V190" s="198">
        <f>U190*H190</f>
        <v>0</v>
      </c>
      <c r="W190" s="198">
        <v>0</v>
      </c>
      <c r="X190" s="199">
        <f>W190*H190</f>
        <v>0</v>
      </c>
      <c r="Y190" s="32"/>
      <c r="Z190" s="32"/>
      <c r="AA190" s="32"/>
      <c r="AB190" s="32"/>
      <c r="AC190" s="32"/>
      <c r="AD190" s="32"/>
      <c r="AE190" s="32"/>
      <c r="AR190" s="200" t="s">
        <v>136</v>
      </c>
      <c r="AT190" s="200" t="s">
        <v>143</v>
      </c>
      <c r="AU190" s="200" t="s">
        <v>87</v>
      </c>
      <c r="AY190" s="15" t="s">
        <v>128</v>
      </c>
      <c r="BE190" s="201">
        <f>IF(O190="základní",K190,0)</f>
        <v>0</v>
      </c>
      <c r="BF190" s="201">
        <f>IF(O190="snížená",K190,0)</f>
        <v>0</v>
      </c>
      <c r="BG190" s="201">
        <f>IF(O190="zákl. přenesená",K190,0)</f>
        <v>0</v>
      </c>
      <c r="BH190" s="201">
        <f>IF(O190="sníž. přenesená",K190,0)</f>
        <v>0</v>
      </c>
      <c r="BI190" s="201">
        <f>IF(O190="nulová",K190,0)</f>
        <v>0</v>
      </c>
      <c r="BJ190" s="15" t="s">
        <v>82</v>
      </c>
      <c r="BK190" s="201">
        <f>ROUND(P190*H190,2)</f>
        <v>0</v>
      </c>
      <c r="BL190" s="15" t="s">
        <v>136</v>
      </c>
      <c r="BM190" s="200" t="s">
        <v>242</v>
      </c>
    </row>
    <row r="191" spans="1:47" s="2" customFormat="1" ht="39">
      <c r="A191" s="32"/>
      <c r="B191" s="33"/>
      <c r="C191" s="34"/>
      <c r="D191" s="202" t="s">
        <v>138</v>
      </c>
      <c r="E191" s="34"/>
      <c r="F191" s="203" t="s">
        <v>238</v>
      </c>
      <c r="G191" s="34"/>
      <c r="H191" s="34"/>
      <c r="I191" s="204"/>
      <c r="J191" s="204"/>
      <c r="K191" s="34"/>
      <c r="L191" s="34"/>
      <c r="M191" s="37"/>
      <c r="N191" s="205"/>
      <c r="O191" s="206"/>
      <c r="P191" s="69"/>
      <c r="Q191" s="69"/>
      <c r="R191" s="69"/>
      <c r="S191" s="69"/>
      <c r="T191" s="69"/>
      <c r="U191" s="69"/>
      <c r="V191" s="69"/>
      <c r="W191" s="69"/>
      <c r="X191" s="70"/>
      <c r="Y191" s="32"/>
      <c r="Z191" s="32"/>
      <c r="AA191" s="32"/>
      <c r="AB191" s="32"/>
      <c r="AC191" s="32"/>
      <c r="AD191" s="32"/>
      <c r="AE191" s="32"/>
      <c r="AT191" s="15" t="s">
        <v>138</v>
      </c>
      <c r="AU191" s="15" t="s">
        <v>87</v>
      </c>
    </row>
    <row r="192" spans="1:47" s="2" customFormat="1" ht="19.5">
      <c r="A192" s="32"/>
      <c r="B192" s="33"/>
      <c r="C192" s="34"/>
      <c r="D192" s="202" t="s">
        <v>139</v>
      </c>
      <c r="E192" s="34"/>
      <c r="F192" s="207" t="s">
        <v>243</v>
      </c>
      <c r="G192" s="34"/>
      <c r="H192" s="34"/>
      <c r="I192" s="204"/>
      <c r="J192" s="204"/>
      <c r="K192" s="34"/>
      <c r="L192" s="34"/>
      <c r="M192" s="37"/>
      <c r="N192" s="205"/>
      <c r="O192" s="206"/>
      <c r="P192" s="69"/>
      <c r="Q192" s="69"/>
      <c r="R192" s="69"/>
      <c r="S192" s="69"/>
      <c r="T192" s="69"/>
      <c r="U192" s="69"/>
      <c r="V192" s="69"/>
      <c r="W192" s="69"/>
      <c r="X192" s="70"/>
      <c r="Y192" s="32"/>
      <c r="Z192" s="32"/>
      <c r="AA192" s="32"/>
      <c r="AB192" s="32"/>
      <c r="AC192" s="32"/>
      <c r="AD192" s="32"/>
      <c r="AE192" s="32"/>
      <c r="AT192" s="15" t="s">
        <v>139</v>
      </c>
      <c r="AU192" s="15" t="s">
        <v>87</v>
      </c>
    </row>
    <row r="193" spans="1:65" s="2" customFormat="1" ht="37.9" customHeight="1">
      <c r="A193" s="32"/>
      <c r="B193" s="33"/>
      <c r="C193" s="219" t="s">
        <v>244</v>
      </c>
      <c r="D193" s="219" t="s">
        <v>143</v>
      </c>
      <c r="E193" s="220" t="s">
        <v>245</v>
      </c>
      <c r="F193" s="221" t="s">
        <v>246</v>
      </c>
      <c r="G193" s="222" t="s">
        <v>193</v>
      </c>
      <c r="H193" s="223">
        <v>1995.3</v>
      </c>
      <c r="I193" s="224"/>
      <c r="J193" s="224"/>
      <c r="K193" s="225">
        <f>ROUND(P193*H193,2)</f>
        <v>0</v>
      </c>
      <c r="L193" s="221" t="s">
        <v>134</v>
      </c>
      <c r="M193" s="37"/>
      <c r="N193" s="226" t="s">
        <v>1</v>
      </c>
      <c r="O193" s="196" t="s">
        <v>40</v>
      </c>
      <c r="P193" s="197">
        <f>I193+J193</f>
        <v>0</v>
      </c>
      <c r="Q193" s="197">
        <f>ROUND(I193*H193,2)</f>
        <v>0</v>
      </c>
      <c r="R193" s="197">
        <f>ROUND(J193*H193,2)</f>
        <v>0</v>
      </c>
      <c r="S193" s="69"/>
      <c r="T193" s="198">
        <f>S193*H193</f>
        <v>0</v>
      </c>
      <c r="U193" s="198">
        <v>0</v>
      </c>
      <c r="V193" s="198">
        <f>U193*H193</f>
        <v>0</v>
      </c>
      <c r="W193" s="198">
        <v>0</v>
      </c>
      <c r="X193" s="199">
        <f>W193*H193</f>
        <v>0</v>
      </c>
      <c r="Y193" s="32"/>
      <c r="Z193" s="32"/>
      <c r="AA193" s="32"/>
      <c r="AB193" s="32"/>
      <c r="AC193" s="32"/>
      <c r="AD193" s="32"/>
      <c r="AE193" s="32"/>
      <c r="AR193" s="200" t="s">
        <v>136</v>
      </c>
      <c r="AT193" s="200" t="s">
        <v>143</v>
      </c>
      <c r="AU193" s="200" t="s">
        <v>87</v>
      </c>
      <c r="AY193" s="15" t="s">
        <v>128</v>
      </c>
      <c r="BE193" s="201">
        <f>IF(O193="základní",K193,0)</f>
        <v>0</v>
      </c>
      <c r="BF193" s="201">
        <f>IF(O193="snížená",K193,0)</f>
        <v>0</v>
      </c>
      <c r="BG193" s="201">
        <f>IF(O193="zákl. přenesená",K193,0)</f>
        <v>0</v>
      </c>
      <c r="BH193" s="201">
        <f>IF(O193="sníž. přenesená",K193,0)</f>
        <v>0</v>
      </c>
      <c r="BI193" s="201">
        <f>IF(O193="nulová",K193,0)</f>
        <v>0</v>
      </c>
      <c r="BJ193" s="15" t="s">
        <v>82</v>
      </c>
      <c r="BK193" s="201">
        <f>ROUND(P193*H193,2)</f>
        <v>0</v>
      </c>
      <c r="BL193" s="15" t="s">
        <v>136</v>
      </c>
      <c r="BM193" s="200" t="s">
        <v>247</v>
      </c>
    </row>
    <row r="194" spans="1:47" s="2" customFormat="1" ht="48.75">
      <c r="A194" s="32"/>
      <c r="B194" s="33"/>
      <c r="C194" s="34"/>
      <c r="D194" s="202" t="s">
        <v>138</v>
      </c>
      <c r="E194" s="34"/>
      <c r="F194" s="203" t="s">
        <v>248</v>
      </c>
      <c r="G194" s="34"/>
      <c r="H194" s="34"/>
      <c r="I194" s="204"/>
      <c r="J194" s="204"/>
      <c r="K194" s="34"/>
      <c r="L194" s="34"/>
      <c r="M194" s="37"/>
      <c r="N194" s="205"/>
      <c r="O194" s="206"/>
      <c r="P194" s="69"/>
      <c r="Q194" s="69"/>
      <c r="R194" s="69"/>
      <c r="S194" s="69"/>
      <c r="T194" s="69"/>
      <c r="U194" s="69"/>
      <c r="V194" s="69"/>
      <c r="W194" s="69"/>
      <c r="X194" s="70"/>
      <c r="Y194" s="32"/>
      <c r="Z194" s="32"/>
      <c r="AA194" s="32"/>
      <c r="AB194" s="32"/>
      <c r="AC194" s="32"/>
      <c r="AD194" s="32"/>
      <c r="AE194" s="32"/>
      <c r="AT194" s="15" t="s">
        <v>138</v>
      </c>
      <c r="AU194" s="15" t="s">
        <v>87</v>
      </c>
    </row>
    <row r="195" spans="1:47" s="2" customFormat="1" ht="29.25">
      <c r="A195" s="32"/>
      <c r="B195" s="33"/>
      <c r="C195" s="34"/>
      <c r="D195" s="202" t="s">
        <v>139</v>
      </c>
      <c r="E195" s="34"/>
      <c r="F195" s="207" t="s">
        <v>249</v>
      </c>
      <c r="G195" s="34"/>
      <c r="H195" s="34"/>
      <c r="I195" s="204"/>
      <c r="J195" s="204"/>
      <c r="K195" s="34"/>
      <c r="L195" s="34"/>
      <c r="M195" s="37"/>
      <c r="N195" s="205"/>
      <c r="O195" s="206"/>
      <c r="P195" s="69"/>
      <c r="Q195" s="69"/>
      <c r="R195" s="69"/>
      <c r="S195" s="69"/>
      <c r="T195" s="69"/>
      <c r="U195" s="69"/>
      <c r="V195" s="69"/>
      <c r="W195" s="69"/>
      <c r="X195" s="70"/>
      <c r="Y195" s="32"/>
      <c r="Z195" s="32"/>
      <c r="AA195" s="32"/>
      <c r="AB195" s="32"/>
      <c r="AC195" s="32"/>
      <c r="AD195" s="32"/>
      <c r="AE195" s="32"/>
      <c r="AT195" s="15" t="s">
        <v>139</v>
      </c>
      <c r="AU195" s="15" t="s">
        <v>87</v>
      </c>
    </row>
    <row r="196" spans="2:51" s="13" customFormat="1" ht="11.25">
      <c r="B196" s="208"/>
      <c r="C196" s="209"/>
      <c r="D196" s="202" t="s">
        <v>141</v>
      </c>
      <c r="E196" s="210" t="s">
        <v>1</v>
      </c>
      <c r="F196" s="211" t="s">
        <v>250</v>
      </c>
      <c r="G196" s="209"/>
      <c r="H196" s="212">
        <v>1995.3</v>
      </c>
      <c r="I196" s="213"/>
      <c r="J196" s="213"/>
      <c r="K196" s="209"/>
      <c r="L196" s="209"/>
      <c r="M196" s="214"/>
      <c r="N196" s="215"/>
      <c r="O196" s="216"/>
      <c r="P196" s="216"/>
      <c r="Q196" s="216"/>
      <c r="R196" s="216"/>
      <c r="S196" s="216"/>
      <c r="T196" s="216"/>
      <c r="U196" s="216"/>
      <c r="V196" s="216"/>
      <c r="W196" s="216"/>
      <c r="X196" s="217"/>
      <c r="AT196" s="218" t="s">
        <v>141</v>
      </c>
      <c r="AU196" s="218" t="s">
        <v>87</v>
      </c>
      <c r="AV196" s="13" t="s">
        <v>87</v>
      </c>
      <c r="AW196" s="13" t="s">
        <v>5</v>
      </c>
      <c r="AX196" s="13" t="s">
        <v>82</v>
      </c>
      <c r="AY196" s="218" t="s">
        <v>128</v>
      </c>
    </row>
    <row r="197" spans="1:65" s="2" customFormat="1" ht="37.9" customHeight="1">
      <c r="A197" s="32"/>
      <c r="B197" s="33"/>
      <c r="C197" s="219" t="s">
        <v>251</v>
      </c>
      <c r="D197" s="219" t="s">
        <v>143</v>
      </c>
      <c r="E197" s="220" t="s">
        <v>245</v>
      </c>
      <c r="F197" s="221" t="s">
        <v>246</v>
      </c>
      <c r="G197" s="222" t="s">
        <v>193</v>
      </c>
      <c r="H197" s="223">
        <v>67.8</v>
      </c>
      <c r="I197" s="224"/>
      <c r="J197" s="224"/>
      <c r="K197" s="225">
        <f>ROUND(P197*H197,2)</f>
        <v>0</v>
      </c>
      <c r="L197" s="221" t="s">
        <v>134</v>
      </c>
      <c r="M197" s="37"/>
      <c r="N197" s="226" t="s">
        <v>1</v>
      </c>
      <c r="O197" s="196" t="s">
        <v>40</v>
      </c>
      <c r="P197" s="197">
        <f>I197+J197</f>
        <v>0</v>
      </c>
      <c r="Q197" s="197">
        <f>ROUND(I197*H197,2)</f>
        <v>0</v>
      </c>
      <c r="R197" s="197">
        <f>ROUND(J197*H197,2)</f>
        <v>0</v>
      </c>
      <c r="S197" s="69"/>
      <c r="T197" s="198">
        <f>S197*H197</f>
        <v>0</v>
      </c>
      <c r="U197" s="198">
        <v>0</v>
      </c>
      <c r="V197" s="198">
        <f>U197*H197</f>
        <v>0</v>
      </c>
      <c r="W197" s="198">
        <v>0</v>
      </c>
      <c r="X197" s="199">
        <f>W197*H197</f>
        <v>0</v>
      </c>
      <c r="Y197" s="32"/>
      <c r="Z197" s="32"/>
      <c r="AA197" s="32"/>
      <c r="AB197" s="32"/>
      <c r="AC197" s="32"/>
      <c r="AD197" s="32"/>
      <c r="AE197" s="32"/>
      <c r="AR197" s="200" t="s">
        <v>136</v>
      </c>
      <c r="AT197" s="200" t="s">
        <v>143</v>
      </c>
      <c r="AU197" s="200" t="s">
        <v>87</v>
      </c>
      <c r="AY197" s="15" t="s">
        <v>128</v>
      </c>
      <c r="BE197" s="201">
        <f>IF(O197="základní",K197,0)</f>
        <v>0</v>
      </c>
      <c r="BF197" s="201">
        <f>IF(O197="snížená",K197,0)</f>
        <v>0</v>
      </c>
      <c r="BG197" s="201">
        <f>IF(O197="zákl. přenesená",K197,0)</f>
        <v>0</v>
      </c>
      <c r="BH197" s="201">
        <f>IF(O197="sníž. přenesená",K197,0)</f>
        <v>0</v>
      </c>
      <c r="BI197" s="201">
        <f>IF(O197="nulová",K197,0)</f>
        <v>0</v>
      </c>
      <c r="BJ197" s="15" t="s">
        <v>82</v>
      </c>
      <c r="BK197" s="201">
        <f>ROUND(P197*H197,2)</f>
        <v>0</v>
      </c>
      <c r="BL197" s="15" t="s">
        <v>136</v>
      </c>
      <c r="BM197" s="200" t="s">
        <v>252</v>
      </c>
    </row>
    <row r="198" spans="1:47" s="2" customFormat="1" ht="48.75">
      <c r="A198" s="32"/>
      <c r="B198" s="33"/>
      <c r="C198" s="34"/>
      <c r="D198" s="202" t="s">
        <v>138</v>
      </c>
      <c r="E198" s="34"/>
      <c r="F198" s="203" t="s">
        <v>248</v>
      </c>
      <c r="G198" s="34"/>
      <c r="H198" s="34"/>
      <c r="I198" s="204"/>
      <c r="J198" s="204"/>
      <c r="K198" s="34"/>
      <c r="L198" s="34"/>
      <c r="M198" s="37"/>
      <c r="N198" s="205"/>
      <c r="O198" s="206"/>
      <c r="P198" s="69"/>
      <c r="Q198" s="69"/>
      <c r="R198" s="69"/>
      <c r="S198" s="69"/>
      <c r="T198" s="69"/>
      <c r="U198" s="69"/>
      <c r="V198" s="69"/>
      <c r="W198" s="69"/>
      <c r="X198" s="70"/>
      <c r="Y198" s="32"/>
      <c r="Z198" s="32"/>
      <c r="AA198" s="32"/>
      <c r="AB198" s="32"/>
      <c r="AC198" s="32"/>
      <c r="AD198" s="32"/>
      <c r="AE198" s="32"/>
      <c r="AT198" s="15" t="s">
        <v>138</v>
      </c>
      <c r="AU198" s="15" t="s">
        <v>87</v>
      </c>
    </row>
    <row r="199" spans="1:47" s="2" customFormat="1" ht="19.5">
      <c r="A199" s="32"/>
      <c r="B199" s="33"/>
      <c r="C199" s="34"/>
      <c r="D199" s="202" t="s">
        <v>139</v>
      </c>
      <c r="E199" s="34"/>
      <c r="F199" s="207" t="s">
        <v>253</v>
      </c>
      <c r="G199" s="34"/>
      <c r="H199" s="34"/>
      <c r="I199" s="204"/>
      <c r="J199" s="204"/>
      <c r="K199" s="34"/>
      <c r="L199" s="34"/>
      <c r="M199" s="37"/>
      <c r="N199" s="205"/>
      <c r="O199" s="206"/>
      <c r="P199" s="69"/>
      <c r="Q199" s="69"/>
      <c r="R199" s="69"/>
      <c r="S199" s="69"/>
      <c r="T199" s="69"/>
      <c r="U199" s="69"/>
      <c r="V199" s="69"/>
      <c r="W199" s="69"/>
      <c r="X199" s="70"/>
      <c r="Y199" s="32"/>
      <c r="Z199" s="32"/>
      <c r="AA199" s="32"/>
      <c r="AB199" s="32"/>
      <c r="AC199" s="32"/>
      <c r="AD199" s="32"/>
      <c r="AE199" s="32"/>
      <c r="AT199" s="15" t="s">
        <v>139</v>
      </c>
      <c r="AU199" s="15" t="s">
        <v>87</v>
      </c>
    </row>
    <row r="200" spans="2:51" s="13" customFormat="1" ht="11.25">
      <c r="B200" s="208"/>
      <c r="C200" s="209"/>
      <c r="D200" s="202" t="s">
        <v>141</v>
      </c>
      <c r="E200" s="210" t="s">
        <v>1</v>
      </c>
      <c r="F200" s="211" t="s">
        <v>254</v>
      </c>
      <c r="G200" s="209"/>
      <c r="H200" s="212">
        <v>67.8</v>
      </c>
      <c r="I200" s="213"/>
      <c r="J200" s="213"/>
      <c r="K200" s="209"/>
      <c r="L200" s="209"/>
      <c r="M200" s="214"/>
      <c r="N200" s="215"/>
      <c r="O200" s="216"/>
      <c r="P200" s="216"/>
      <c r="Q200" s="216"/>
      <c r="R200" s="216"/>
      <c r="S200" s="216"/>
      <c r="T200" s="216"/>
      <c r="U200" s="216"/>
      <c r="V200" s="216"/>
      <c r="W200" s="216"/>
      <c r="X200" s="217"/>
      <c r="AT200" s="218" t="s">
        <v>141</v>
      </c>
      <c r="AU200" s="218" t="s">
        <v>87</v>
      </c>
      <c r="AV200" s="13" t="s">
        <v>87</v>
      </c>
      <c r="AW200" s="13" t="s">
        <v>5</v>
      </c>
      <c r="AX200" s="13" t="s">
        <v>82</v>
      </c>
      <c r="AY200" s="218" t="s">
        <v>128</v>
      </c>
    </row>
    <row r="201" spans="1:65" s="2" customFormat="1" ht="24">
      <c r="A201" s="32"/>
      <c r="B201" s="33"/>
      <c r="C201" s="219" t="s">
        <v>255</v>
      </c>
      <c r="D201" s="219" t="s">
        <v>143</v>
      </c>
      <c r="E201" s="220" t="s">
        <v>256</v>
      </c>
      <c r="F201" s="221" t="s">
        <v>257</v>
      </c>
      <c r="G201" s="222" t="s">
        <v>193</v>
      </c>
      <c r="H201" s="223">
        <v>4.52</v>
      </c>
      <c r="I201" s="224"/>
      <c r="J201" s="224"/>
      <c r="K201" s="225">
        <f>ROUND(P201*H201,2)</f>
        <v>0</v>
      </c>
      <c r="L201" s="221" t="s">
        <v>134</v>
      </c>
      <c r="M201" s="37"/>
      <c r="N201" s="226" t="s">
        <v>1</v>
      </c>
      <c r="O201" s="196" t="s">
        <v>40</v>
      </c>
      <c r="P201" s="197">
        <f>I201+J201</f>
        <v>0</v>
      </c>
      <c r="Q201" s="197">
        <f>ROUND(I201*H201,2)</f>
        <v>0</v>
      </c>
      <c r="R201" s="197">
        <f>ROUND(J201*H201,2)</f>
        <v>0</v>
      </c>
      <c r="S201" s="69"/>
      <c r="T201" s="198">
        <f>S201*H201</f>
        <v>0</v>
      </c>
      <c r="U201" s="198">
        <v>0</v>
      </c>
      <c r="V201" s="198">
        <f>U201*H201</f>
        <v>0</v>
      </c>
      <c r="W201" s="198">
        <v>0</v>
      </c>
      <c r="X201" s="199">
        <f>W201*H201</f>
        <v>0</v>
      </c>
      <c r="Y201" s="32"/>
      <c r="Z201" s="32"/>
      <c r="AA201" s="32"/>
      <c r="AB201" s="32"/>
      <c r="AC201" s="32"/>
      <c r="AD201" s="32"/>
      <c r="AE201" s="32"/>
      <c r="AR201" s="200" t="s">
        <v>136</v>
      </c>
      <c r="AT201" s="200" t="s">
        <v>143</v>
      </c>
      <c r="AU201" s="200" t="s">
        <v>87</v>
      </c>
      <c r="AY201" s="15" t="s">
        <v>128</v>
      </c>
      <c r="BE201" s="201">
        <f>IF(O201="základní",K201,0)</f>
        <v>0</v>
      </c>
      <c r="BF201" s="201">
        <f>IF(O201="snížená",K201,0)</f>
        <v>0</v>
      </c>
      <c r="BG201" s="201">
        <f>IF(O201="zákl. přenesená",K201,0)</f>
        <v>0</v>
      </c>
      <c r="BH201" s="201">
        <f>IF(O201="sníž. přenesená",K201,0)</f>
        <v>0</v>
      </c>
      <c r="BI201" s="201">
        <f>IF(O201="nulová",K201,0)</f>
        <v>0</v>
      </c>
      <c r="BJ201" s="15" t="s">
        <v>82</v>
      </c>
      <c r="BK201" s="201">
        <f>ROUND(P201*H201,2)</f>
        <v>0</v>
      </c>
      <c r="BL201" s="15" t="s">
        <v>136</v>
      </c>
      <c r="BM201" s="200" t="s">
        <v>258</v>
      </c>
    </row>
    <row r="202" spans="1:47" s="2" customFormat="1" ht="11.25">
      <c r="A202" s="32"/>
      <c r="B202" s="33"/>
      <c r="C202" s="34"/>
      <c r="D202" s="202" t="s">
        <v>138</v>
      </c>
      <c r="E202" s="34"/>
      <c r="F202" s="203" t="s">
        <v>259</v>
      </c>
      <c r="G202" s="34"/>
      <c r="H202" s="34"/>
      <c r="I202" s="204"/>
      <c r="J202" s="204"/>
      <c r="K202" s="34"/>
      <c r="L202" s="34"/>
      <c r="M202" s="37"/>
      <c r="N202" s="205"/>
      <c r="O202" s="206"/>
      <c r="P202" s="69"/>
      <c r="Q202" s="69"/>
      <c r="R202" s="69"/>
      <c r="S202" s="69"/>
      <c r="T202" s="69"/>
      <c r="U202" s="69"/>
      <c r="V202" s="69"/>
      <c r="W202" s="69"/>
      <c r="X202" s="70"/>
      <c r="Y202" s="32"/>
      <c r="Z202" s="32"/>
      <c r="AA202" s="32"/>
      <c r="AB202" s="32"/>
      <c r="AC202" s="32"/>
      <c r="AD202" s="32"/>
      <c r="AE202" s="32"/>
      <c r="AT202" s="15" t="s">
        <v>138</v>
      </c>
      <c r="AU202" s="15" t="s">
        <v>87</v>
      </c>
    </row>
    <row r="203" spans="1:47" s="2" customFormat="1" ht="19.5">
      <c r="A203" s="32"/>
      <c r="B203" s="33"/>
      <c r="C203" s="34"/>
      <c r="D203" s="202" t="s">
        <v>139</v>
      </c>
      <c r="E203" s="34"/>
      <c r="F203" s="207" t="s">
        <v>260</v>
      </c>
      <c r="G203" s="34"/>
      <c r="H203" s="34"/>
      <c r="I203" s="204"/>
      <c r="J203" s="204"/>
      <c r="K203" s="34"/>
      <c r="L203" s="34"/>
      <c r="M203" s="37"/>
      <c r="N203" s="205"/>
      <c r="O203" s="206"/>
      <c r="P203" s="69"/>
      <c r="Q203" s="69"/>
      <c r="R203" s="69"/>
      <c r="S203" s="69"/>
      <c r="T203" s="69"/>
      <c r="U203" s="69"/>
      <c r="V203" s="69"/>
      <c r="W203" s="69"/>
      <c r="X203" s="70"/>
      <c r="Y203" s="32"/>
      <c r="Z203" s="32"/>
      <c r="AA203" s="32"/>
      <c r="AB203" s="32"/>
      <c r="AC203" s="32"/>
      <c r="AD203" s="32"/>
      <c r="AE203" s="32"/>
      <c r="AT203" s="15" t="s">
        <v>139</v>
      </c>
      <c r="AU203" s="15" t="s">
        <v>87</v>
      </c>
    </row>
    <row r="204" spans="2:51" s="13" customFormat="1" ht="11.25">
      <c r="B204" s="208"/>
      <c r="C204" s="209"/>
      <c r="D204" s="202" t="s">
        <v>141</v>
      </c>
      <c r="E204" s="210" t="s">
        <v>1</v>
      </c>
      <c r="F204" s="211" t="s">
        <v>261</v>
      </c>
      <c r="G204" s="209"/>
      <c r="H204" s="212">
        <v>4.52</v>
      </c>
      <c r="I204" s="213"/>
      <c r="J204" s="213"/>
      <c r="K204" s="209"/>
      <c r="L204" s="209"/>
      <c r="M204" s="214"/>
      <c r="N204" s="215"/>
      <c r="O204" s="216"/>
      <c r="P204" s="216"/>
      <c r="Q204" s="216"/>
      <c r="R204" s="216"/>
      <c r="S204" s="216"/>
      <c r="T204" s="216"/>
      <c r="U204" s="216"/>
      <c r="V204" s="216"/>
      <c r="W204" s="216"/>
      <c r="X204" s="217"/>
      <c r="AT204" s="218" t="s">
        <v>141</v>
      </c>
      <c r="AU204" s="218" t="s">
        <v>87</v>
      </c>
      <c r="AV204" s="13" t="s">
        <v>87</v>
      </c>
      <c r="AW204" s="13" t="s">
        <v>5</v>
      </c>
      <c r="AX204" s="13" t="s">
        <v>82</v>
      </c>
      <c r="AY204" s="218" t="s">
        <v>128</v>
      </c>
    </row>
    <row r="205" spans="1:65" s="2" customFormat="1" ht="24.2" customHeight="1">
      <c r="A205" s="32"/>
      <c r="B205" s="33"/>
      <c r="C205" s="219" t="s">
        <v>8</v>
      </c>
      <c r="D205" s="219" t="s">
        <v>143</v>
      </c>
      <c r="E205" s="220" t="s">
        <v>262</v>
      </c>
      <c r="F205" s="221" t="s">
        <v>263</v>
      </c>
      <c r="G205" s="222" t="s">
        <v>193</v>
      </c>
      <c r="H205" s="223">
        <v>11.35</v>
      </c>
      <c r="I205" s="224"/>
      <c r="J205" s="224"/>
      <c r="K205" s="225">
        <f>ROUND(P205*H205,2)</f>
        <v>0</v>
      </c>
      <c r="L205" s="221" t="s">
        <v>215</v>
      </c>
      <c r="M205" s="37"/>
      <c r="N205" s="226" t="s">
        <v>1</v>
      </c>
      <c r="O205" s="196" t="s">
        <v>40</v>
      </c>
      <c r="P205" s="197">
        <f>I205+J205</f>
        <v>0</v>
      </c>
      <c r="Q205" s="197">
        <f>ROUND(I205*H205,2)</f>
        <v>0</v>
      </c>
      <c r="R205" s="197">
        <f>ROUND(J205*H205,2)</f>
        <v>0</v>
      </c>
      <c r="S205" s="69"/>
      <c r="T205" s="198">
        <f>S205*H205</f>
        <v>0</v>
      </c>
      <c r="U205" s="198">
        <v>0</v>
      </c>
      <c r="V205" s="198">
        <f>U205*H205</f>
        <v>0</v>
      </c>
      <c r="W205" s="198">
        <v>0</v>
      </c>
      <c r="X205" s="199">
        <f>W205*H205</f>
        <v>0</v>
      </c>
      <c r="Y205" s="32"/>
      <c r="Z205" s="32"/>
      <c r="AA205" s="32"/>
      <c r="AB205" s="32"/>
      <c r="AC205" s="32"/>
      <c r="AD205" s="32"/>
      <c r="AE205" s="32"/>
      <c r="AR205" s="200" t="s">
        <v>136</v>
      </c>
      <c r="AT205" s="200" t="s">
        <v>143</v>
      </c>
      <c r="AU205" s="200" t="s">
        <v>87</v>
      </c>
      <c r="AY205" s="15" t="s">
        <v>128</v>
      </c>
      <c r="BE205" s="201">
        <f>IF(O205="základní",K205,0)</f>
        <v>0</v>
      </c>
      <c r="BF205" s="201">
        <f>IF(O205="snížená",K205,0)</f>
        <v>0</v>
      </c>
      <c r="BG205" s="201">
        <f>IF(O205="zákl. přenesená",K205,0)</f>
        <v>0</v>
      </c>
      <c r="BH205" s="201">
        <f>IF(O205="sníž. přenesená",K205,0)</f>
        <v>0</v>
      </c>
      <c r="BI205" s="201">
        <f>IF(O205="nulová",K205,0)</f>
        <v>0</v>
      </c>
      <c r="BJ205" s="15" t="s">
        <v>82</v>
      </c>
      <c r="BK205" s="201">
        <f>ROUND(P205*H205,2)</f>
        <v>0</v>
      </c>
      <c r="BL205" s="15" t="s">
        <v>136</v>
      </c>
      <c r="BM205" s="200" t="s">
        <v>264</v>
      </c>
    </row>
    <row r="206" spans="1:47" s="2" customFormat="1" ht="29.25">
      <c r="A206" s="32"/>
      <c r="B206" s="33"/>
      <c r="C206" s="34"/>
      <c r="D206" s="202" t="s">
        <v>138</v>
      </c>
      <c r="E206" s="34"/>
      <c r="F206" s="203" t="s">
        <v>265</v>
      </c>
      <c r="G206" s="34"/>
      <c r="H206" s="34"/>
      <c r="I206" s="204"/>
      <c r="J206" s="204"/>
      <c r="K206" s="34"/>
      <c r="L206" s="34"/>
      <c r="M206" s="37"/>
      <c r="N206" s="205"/>
      <c r="O206" s="206"/>
      <c r="P206" s="69"/>
      <c r="Q206" s="69"/>
      <c r="R206" s="69"/>
      <c r="S206" s="69"/>
      <c r="T206" s="69"/>
      <c r="U206" s="69"/>
      <c r="V206" s="69"/>
      <c r="W206" s="69"/>
      <c r="X206" s="70"/>
      <c r="Y206" s="32"/>
      <c r="Z206" s="32"/>
      <c r="AA206" s="32"/>
      <c r="AB206" s="32"/>
      <c r="AC206" s="32"/>
      <c r="AD206" s="32"/>
      <c r="AE206" s="32"/>
      <c r="AT206" s="15" t="s">
        <v>138</v>
      </c>
      <c r="AU206" s="15" t="s">
        <v>87</v>
      </c>
    </row>
    <row r="207" spans="1:47" s="2" customFormat="1" ht="11.25">
      <c r="A207" s="32"/>
      <c r="B207" s="33"/>
      <c r="C207" s="34"/>
      <c r="D207" s="227" t="s">
        <v>150</v>
      </c>
      <c r="E207" s="34"/>
      <c r="F207" s="228" t="s">
        <v>266</v>
      </c>
      <c r="G207" s="34"/>
      <c r="H207" s="34"/>
      <c r="I207" s="204"/>
      <c r="J207" s="204"/>
      <c r="K207" s="34"/>
      <c r="L207" s="34"/>
      <c r="M207" s="37"/>
      <c r="N207" s="205"/>
      <c r="O207" s="206"/>
      <c r="P207" s="69"/>
      <c r="Q207" s="69"/>
      <c r="R207" s="69"/>
      <c r="S207" s="69"/>
      <c r="T207" s="69"/>
      <c r="U207" s="69"/>
      <c r="V207" s="69"/>
      <c r="W207" s="69"/>
      <c r="X207" s="70"/>
      <c r="Y207" s="32"/>
      <c r="Z207" s="32"/>
      <c r="AA207" s="32"/>
      <c r="AB207" s="32"/>
      <c r="AC207" s="32"/>
      <c r="AD207" s="32"/>
      <c r="AE207" s="32"/>
      <c r="AT207" s="15" t="s">
        <v>150</v>
      </c>
      <c r="AU207" s="15" t="s">
        <v>87</v>
      </c>
    </row>
    <row r="208" spans="1:47" s="2" customFormat="1" ht="146.25">
      <c r="A208" s="32"/>
      <c r="B208" s="33"/>
      <c r="C208" s="34"/>
      <c r="D208" s="202" t="s">
        <v>203</v>
      </c>
      <c r="E208" s="34"/>
      <c r="F208" s="207" t="s">
        <v>267</v>
      </c>
      <c r="G208" s="34"/>
      <c r="H208" s="34"/>
      <c r="I208" s="204"/>
      <c r="J208" s="204"/>
      <c r="K208" s="34"/>
      <c r="L208" s="34"/>
      <c r="M208" s="37"/>
      <c r="N208" s="205"/>
      <c r="O208" s="206"/>
      <c r="P208" s="69"/>
      <c r="Q208" s="69"/>
      <c r="R208" s="69"/>
      <c r="S208" s="69"/>
      <c r="T208" s="69"/>
      <c r="U208" s="69"/>
      <c r="V208" s="69"/>
      <c r="W208" s="69"/>
      <c r="X208" s="70"/>
      <c r="Y208" s="32"/>
      <c r="Z208" s="32"/>
      <c r="AA208" s="32"/>
      <c r="AB208" s="32"/>
      <c r="AC208" s="32"/>
      <c r="AD208" s="32"/>
      <c r="AE208" s="32"/>
      <c r="AT208" s="15" t="s">
        <v>203</v>
      </c>
      <c r="AU208" s="15" t="s">
        <v>87</v>
      </c>
    </row>
    <row r="209" spans="1:65" s="2" customFormat="1" ht="24.2" customHeight="1">
      <c r="A209" s="32"/>
      <c r="B209" s="33"/>
      <c r="C209" s="219" t="s">
        <v>268</v>
      </c>
      <c r="D209" s="219" t="s">
        <v>143</v>
      </c>
      <c r="E209" s="220" t="s">
        <v>269</v>
      </c>
      <c r="F209" s="221" t="s">
        <v>270</v>
      </c>
      <c r="G209" s="222" t="s">
        <v>133</v>
      </c>
      <c r="H209" s="223">
        <v>252.738</v>
      </c>
      <c r="I209" s="224"/>
      <c r="J209" s="224"/>
      <c r="K209" s="225">
        <f>ROUND(P209*H209,2)</f>
        <v>0</v>
      </c>
      <c r="L209" s="221" t="s">
        <v>147</v>
      </c>
      <c r="M209" s="37"/>
      <c r="N209" s="226" t="s">
        <v>1</v>
      </c>
      <c r="O209" s="196" t="s">
        <v>40</v>
      </c>
      <c r="P209" s="197">
        <f>I209+J209</f>
        <v>0</v>
      </c>
      <c r="Q209" s="197">
        <f>ROUND(I209*H209,2)</f>
        <v>0</v>
      </c>
      <c r="R209" s="197">
        <f>ROUND(J209*H209,2)</f>
        <v>0</v>
      </c>
      <c r="S209" s="69"/>
      <c r="T209" s="198">
        <f>S209*H209</f>
        <v>0</v>
      </c>
      <c r="U209" s="198">
        <v>0</v>
      </c>
      <c r="V209" s="198">
        <f>U209*H209</f>
        <v>0</v>
      </c>
      <c r="W209" s="198">
        <v>0</v>
      </c>
      <c r="X209" s="199">
        <f>W209*H209</f>
        <v>0</v>
      </c>
      <c r="Y209" s="32"/>
      <c r="Z209" s="32"/>
      <c r="AA209" s="32"/>
      <c r="AB209" s="32"/>
      <c r="AC209" s="32"/>
      <c r="AD209" s="32"/>
      <c r="AE209" s="32"/>
      <c r="AR209" s="200" t="s">
        <v>136</v>
      </c>
      <c r="AT209" s="200" t="s">
        <v>143</v>
      </c>
      <c r="AU209" s="200" t="s">
        <v>87</v>
      </c>
      <c r="AY209" s="15" t="s">
        <v>128</v>
      </c>
      <c r="BE209" s="201">
        <f>IF(O209="základní",K209,0)</f>
        <v>0</v>
      </c>
      <c r="BF209" s="201">
        <f>IF(O209="snížená",K209,0)</f>
        <v>0</v>
      </c>
      <c r="BG209" s="201">
        <f>IF(O209="zákl. přenesená",K209,0)</f>
        <v>0</v>
      </c>
      <c r="BH209" s="201">
        <f>IF(O209="sníž. přenesená",K209,0)</f>
        <v>0</v>
      </c>
      <c r="BI209" s="201">
        <f>IF(O209="nulová",K209,0)</f>
        <v>0</v>
      </c>
      <c r="BJ209" s="15" t="s">
        <v>82</v>
      </c>
      <c r="BK209" s="201">
        <f>ROUND(P209*H209,2)</f>
        <v>0</v>
      </c>
      <c r="BL209" s="15" t="s">
        <v>136</v>
      </c>
      <c r="BM209" s="200" t="s">
        <v>271</v>
      </c>
    </row>
    <row r="210" spans="1:47" s="2" customFormat="1" ht="29.25">
      <c r="A210" s="32"/>
      <c r="B210" s="33"/>
      <c r="C210" s="34"/>
      <c r="D210" s="202" t="s">
        <v>138</v>
      </c>
      <c r="E210" s="34"/>
      <c r="F210" s="203" t="s">
        <v>272</v>
      </c>
      <c r="G210" s="34"/>
      <c r="H210" s="34"/>
      <c r="I210" s="204"/>
      <c r="J210" s="204"/>
      <c r="K210" s="34"/>
      <c r="L210" s="34"/>
      <c r="M210" s="37"/>
      <c r="N210" s="205"/>
      <c r="O210" s="206"/>
      <c r="P210" s="69"/>
      <c r="Q210" s="69"/>
      <c r="R210" s="69"/>
      <c r="S210" s="69"/>
      <c r="T210" s="69"/>
      <c r="U210" s="69"/>
      <c r="V210" s="69"/>
      <c r="W210" s="69"/>
      <c r="X210" s="70"/>
      <c r="Y210" s="32"/>
      <c r="Z210" s="32"/>
      <c r="AA210" s="32"/>
      <c r="AB210" s="32"/>
      <c r="AC210" s="32"/>
      <c r="AD210" s="32"/>
      <c r="AE210" s="32"/>
      <c r="AT210" s="15" t="s">
        <v>138</v>
      </c>
      <c r="AU210" s="15" t="s">
        <v>87</v>
      </c>
    </row>
    <row r="211" spans="1:47" s="2" customFormat="1" ht="11.25">
      <c r="A211" s="32"/>
      <c r="B211" s="33"/>
      <c r="C211" s="34"/>
      <c r="D211" s="227" t="s">
        <v>150</v>
      </c>
      <c r="E211" s="34"/>
      <c r="F211" s="228" t="s">
        <v>273</v>
      </c>
      <c r="G211" s="34"/>
      <c r="H211" s="34"/>
      <c r="I211" s="204"/>
      <c r="J211" s="204"/>
      <c r="K211" s="34"/>
      <c r="L211" s="34"/>
      <c r="M211" s="37"/>
      <c r="N211" s="205"/>
      <c r="O211" s="206"/>
      <c r="P211" s="69"/>
      <c r="Q211" s="69"/>
      <c r="R211" s="69"/>
      <c r="S211" s="69"/>
      <c r="T211" s="69"/>
      <c r="U211" s="69"/>
      <c r="V211" s="69"/>
      <c r="W211" s="69"/>
      <c r="X211" s="70"/>
      <c r="Y211" s="32"/>
      <c r="Z211" s="32"/>
      <c r="AA211" s="32"/>
      <c r="AB211" s="32"/>
      <c r="AC211" s="32"/>
      <c r="AD211" s="32"/>
      <c r="AE211" s="32"/>
      <c r="AT211" s="15" t="s">
        <v>150</v>
      </c>
      <c r="AU211" s="15" t="s">
        <v>87</v>
      </c>
    </row>
    <row r="212" spans="1:47" s="2" customFormat="1" ht="19.5">
      <c r="A212" s="32"/>
      <c r="B212" s="33"/>
      <c r="C212" s="34"/>
      <c r="D212" s="202" t="s">
        <v>139</v>
      </c>
      <c r="E212" s="34"/>
      <c r="F212" s="207" t="s">
        <v>274</v>
      </c>
      <c r="G212" s="34"/>
      <c r="H212" s="34"/>
      <c r="I212" s="204"/>
      <c r="J212" s="204"/>
      <c r="K212" s="34"/>
      <c r="L212" s="34"/>
      <c r="M212" s="37"/>
      <c r="N212" s="205"/>
      <c r="O212" s="206"/>
      <c r="P212" s="69"/>
      <c r="Q212" s="69"/>
      <c r="R212" s="69"/>
      <c r="S212" s="69"/>
      <c r="T212" s="69"/>
      <c r="U212" s="69"/>
      <c r="V212" s="69"/>
      <c r="W212" s="69"/>
      <c r="X212" s="70"/>
      <c r="Y212" s="32"/>
      <c r="Z212" s="32"/>
      <c r="AA212" s="32"/>
      <c r="AB212" s="32"/>
      <c r="AC212" s="32"/>
      <c r="AD212" s="32"/>
      <c r="AE212" s="32"/>
      <c r="AT212" s="15" t="s">
        <v>139</v>
      </c>
      <c r="AU212" s="15" t="s">
        <v>87</v>
      </c>
    </row>
    <row r="213" spans="2:51" s="13" customFormat="1" ht="11.25">
      <c r="B213" s="208"/>
      <c r="C213" s="209"/>
      <c r="D213" s="202" t="s">
        <v>141</v>
      </c>
      <c r="E213" s="210" t="s">
        <v>1</v>
      </c>
      <c r="F213" s="211" t="s">
        <v>275</v>
      </c>
      <c r="G213" s="209"/>
      <c r="H213" s="212">
        <v>252.738</v>
      </c>
      <c r="I213" s="213"/>
      <c r="J213" s="213"/>
      <c r="K213" s="209"/>
      <c r="L213" s="209"/>
      <c r="M213" s="214"/>
      <c r="N213" s="215"/>
      <c r="O213" s="216"/>
      <c r="P213" s="216"/>
      <c r="Q213" s="216"/>
      <c r="R213" s="216"/>
      <c r="S213" s="216"/>
      <c r="T213" s="216"/>
      <c r="U213" s="216"/>
      <c r="V213" s="216"/>
      <c r="W213" s="216"/>
      <c r="X213" s="217"/>
      <c r="AT213" s="218" t="s">
        <v>141</v>
      </c>
      <c r="AU213" s="218" t="s">
        <v>87</v>
      </c>
      <c r="AV213" s="13" t="s">
        <v>87</v>
      </c>
      <c r="AW213" s="13" t="s">
        <v>5</v>
      </c>
      <c r="AX213" s="13" t="s">
        <v>82</v>
      </c>
      <c r="AY213" s="218" t="s">
        <v>128</v>
      </c>
    </row>
    <row r="214" spans="1:65" s="2" customFormat="1" ht="24.2" customHeight="1">
      <c r="A214" s="32"/>
      <c r="B214" s="33"/>
      <c r="C214" s="219" t="s">
        <v>276</v>
      </c>
      <c r="D214" s="219" t="s">
        <v>143</v>
      </c>
      <c r="E214" s="220" t="s">
        <v>277</v>
      </c>
      <c r="F214" s="221" t="s">
        <v>278</v>
      </c>
      <c r="G214" s="222" t="s">
        <v>193</v>
      </c>
      <c r="H214" s="223">
        <v>133.02</v>
      </c>
      <c r="I214" s="224"/>
      <c r="J214" s="224"/>
      <c r="K214" s="225">
        <f>ROUND(P214*H214,2)</f>
        <v>0</v>
      </c>
      <c r="L214" s="221" t="s">
        <v>147</v>
      </c>
      <c r="M214" s="37"/>
      <c r="N214" s="226" t="s">
        <v>1</v>
      </c>
      <c r="O214" s="196" t="s">
        <v>40</v>
      </c>
      <c r="P214" s="197">
        <f>I214+J214</f>
        <v>0</v>
      </c>
      <c r="Q214" s="197">
        <f>ROUND(I214*H214,2)</f>
        <v>0</v>
      </c>
      <c r="R214" s="197">
        <f>ROUND(J214*H214,2)</f>
        <v>0</v>
      </c>
      <c r="S214" s="69"/>
      <c r="T214" s="198">
        <f>S214*H214</f>
        <v>0</v>
      </c>
      <c r="U214" s="198">
        <v>0</v>
      </c>
      <c r="V214" s="198">
        <f>U214*H214</f>
        <v>0</v>
      </c>
      <c r="W214" s="198">
        <v>0</v>
      </c>
      <c r="X214" s="199">
        <f>W214*H214</f>
        <v>0</v>
      </c>
      <c r="Y214" s="32"/>
      <c r="Z214" s="32"/>
      <c r="AA214" s="32"/>
      <c r="AB214" s="32"/>
      <c r="AC214" s="32"/>
      <c r="AD214" s="32"/>
      <c r="AE214" s="32"/>
      <c r="AR214" s="200" t="s">
        <v>136</v>
      </c>
      <c r="AT214" s="200" t="s">
        <v>143</v>
      </c>
      <c r="AU214" s="200" t="s">
        <v>87</v>
      </c>
      <c r="AY214" s="15" t="s">
        <v>128</v>
      </c>
      <c r="BE214" s="201">
        <f>IF(O214="základní",K214,0)</f>
        <v>0</v>
      </c>
      <c r="BF214" s="201">
        <f>IF(O214="snížená",K214,0)</f>
        <v>0</v>
      </c>
      <c r="BG214" s="201">
        <f>IF(O214="zákl. přenesená",K214,0)</f>
        <v>0</v>
      </c>
      <c r="BH214" s="201">
        <f>IF(O214="sníž. přenesená",K214,0)</f>
        <v>0</v>
      </c>
      <c r="BI214" s="201">
        <f>IF(O214="nulová",K214,0)</f>
        <v>0</v>
      </c>
      <c r="BJ214" s="15" t="s">
        <v>82</v>
      </c>
      <c r="BK214" s="201">
        <f>ROUND(P214*H214,2)</f>
        <v>0</v>
      </c>
      <c r="BL214" s="15" t="s">
        <v>136</v>
      </c>
      <c r="BM214" s="200" t="s">
        <v>279</v>
      </c>
    </row>
    <row r="215" spans="1:47" s="2" customFormat="1" ht="19.5">
      <c r="A215" s="32"/>
      <c r="B215" s="33"/>
      <c r="C215" s="34"/>
      <c r="D215" s="202" t="s">
        <v>138</v>
      </c>
      <c r="E215" s="34"/>
      <c r="F215" s="203" t="s">
        <v>280</v>
      </c>
      <c r="G215" s="34"/>
      <c r="H215" s="34"/>
      <c r="I215" s="204"/>
      <c r="J215" s="204"/>
      <c r="K215" s="34"/>
      <c r="L215" s="34"/>
      <c r="M215" s="37"/>
      <c r="N215" s="205"/>
      <c r="O215" s="206"/>
      <c r="P215" s="69"/>
      <c r="Q215" s="69"/>
      <c r="R215" s="69"/>
      <c r="S215" s="69"/>
      <c r="T215" s="69"/>
      <c r="U215" s="69"/>
      <c r="V215" s="69"/>
      <c r="W215" s="69"/>
      <c r="X215" s="70"/>
      <c r="Y215" s="32"/>
      <c r="Z215" s="32"/>
      <c r="AA215" s="32"/>
      <c r="AB215" s="32"/>
      <c r="AC215" s="32"/>
      <c r="AD215" s="32"/>
      <c r="AE215" s="32"/>
      <c r="AT215" s="15" t="s">
        <v>138</v>
      </c>
      <c r="AU215" s="15" t="s">
        <v>87</v>
      </c>
    </row>
    <row r="216" spans="1:47" s="2" customFormat="1" ht="11.25">
      <c r="A216" s="32"/>
      <c r="B216" s="33"/>
      <c r="C216" s="34"/>
      <c r="D216" s="227" t="s">
        <v>150</v>
      </c>
      <c r="E216" s="34"/>
      <c r="F216" s="228" t="s">
        <v>281</v>
      </c>
      <c r="G216" s="34"/>
      <c r="H216" s="34"/>
      <c r="I216" s="204"/>
      <c r="J216" s="204"/>
      <c r="K216" s="34"/>
      <c r="L216" s="34"/>
      <c r="M216" s="37"/>
      <c r="N216" s="205"/>
      <c r="O216" s="206"/>
      <c r="P216" s="69"/>
      <c r="Q216" s="69"/>
      <c r="R216" s="69"/>
      <c r="S216" s="69"/>
      <c r="T216" s="69"/>
      <c r="U216" s="69"/>
      <c r="V216" s="69"/>
      <c r="W216" s="69"/>
      <c r="X216" s="70"/>
      <c r="Y216" s="32"/>
      <c r="Z216" s="32"/>
      <c r="AA216" s="32"/>
      <c r="AB216" s="32"/>
      <c r="AC216" s="32"/>
      <c r="AD216" s="32"/>
      <c r="AE216" s="32"/>
      <c r="AT216" s="15" t="s">
        <v>150</v>
      </c>
      <c r="AU216" s="15" t="s">
        <v>87</v>
      </c>
    </row>
    <row r="217" spans="1:47" s="2" customFormat="1" ht="19.5">
      <c r="A217" s="32"/>
      <c r="B217" s="33"/>
      <c r="C217" s="34"/>
      <c r="D217" s="202" t="s">
        <v>139</v>
      </c>
      <c r="E217" s="34"/>
      <c r="F217" s="207" t="s">
        <v>282</v>
      </c>
      <c r="G217" s="34"/>
      <c r="H217" s="34"/>
      <c r="I217" s="204"/>
      <c r="J217" s="204"/>
      <c r="K217" s="34"/>
      <c r="L217" s="34"/>
      <c r="M217" s="37"/>
      <c r="N217" s="205"/>
      <c r="O217" s="206"/>
      <c r="P217" s="69"/>
      <c r="Q217" s="69"/>
      <c r="R217" s="69"/>
      <c r="S217" s="69"/>
      <c r="T217" s="69"/>
      <c r="U217" s="69"/>
      <c r="V217" s="69"/>
      <c r="W217" s="69"/>
      <c r="X217" s="70"/>
      <c r="Y217" s="32"/>
      <c r="Z217" s="32"/>
      <c r="AA217" s="32"/>
      <c r="AB217" s="32"/>
      <c r="AC217" s="32"/>
      <c r="AD217" s="32"/>
      <c r="AE217" s="32"/>
      <c r="AT217" s="15" t="s">
        <v>139</v>
      </c>
      <c r="AU217" s="15" t="s">
        <v>87</v>
      </c>
    </row>
    <row r="218" spans="1:65" s="2" customFormat="1" ht="24.2" customHeight="1">
      <c r="A218" s="32"/>
      <c r="B218" s="33"/>
      <c r="C218" s="219" t="s">
        <v>283</v>
      </c>
      <c r="D218" s="219" t="s">
        <v>143</v>
      </c>
      <c r="E218" s="220" t="s">
        <v>284</v>
      </c>
      <c r="F218" s="221" t="s">
        <v>285</v>
      </c>
      <c r="G218" s="222" t="s">
        <v>146</v>
      </c>
      <c r="H218" s="223">
        <v>19.6</v>
      </c>
      <c r="I218" s="224"/>
      <c r="J218" s="224"/>
      <c r="K218" s="225">
        <f>ROUND(P218*H218,2)</f>
        <v>0</v>
      </c>
      <c r="L218" s="221" t="s">
        <v>134</v>
      </c>
      <c r="M218" s="37"/>
      <c r="N218" s="226" t="s">
        <v>1</v>
      </c>
      <c r="O218" s="196" t="s">
        <v>40</v>
      </c>
      <c r="P218" s="197">
        <f>I218+J218</f>
        <v>0</v>
      </c>
      <c r="Q218" s="197">
        <f>ROUND(I218*H218,2)</f>
        <v>0</v>
      </c>
      <c r="R218" s="197">
        <f>ROUND(J218*H218,2)</f>
        <v>0</v>
      </c>
      <c r="S218" s="69"/>
      <c r="T218" s="198">
        <f>S218*H218</f>
        <v>0</v>
      </c>
      <c r="U218" s="198">
        <v>0</v>
      </c>
      <c r="V218" s="198">
        <f>U218*H218</f>
        <v>0</v>
      </c>
      <c r="W218" s="198">
        <v>0</v>
      </c>
      <c r="X218" s="199">
        <f>W218*H218</f>
        <v>0</v>
      </c>
      <c r="Y218" s="32"/>
      <c r="Z218" s="32"/>
      <c r="AA218" s="32"/>
      <c r="AB218" s="32"/>
      <c r="AC218" s="32"/>
      <c r="AD218" s="32"/>
      <c r="AE218" s="32"/>
      <c r="AR218" s="200" t="s">
        <v>136</v>
      </c>
      <c r="AT218" s="200" t="s">
        <v>143</v>
      </c>
      <c r="AU218" s="200" t="s">
        <v>87</v>
      </c>
      <c r="AY218" s="15" t="s">
        <v>128</v>
      </c>
      <c r="BE218" s="201">
        <f>IF(O218="základní",K218,0)</f>
        <v>0</v>
      </c>
      <c r="BF218" s="201">
        <f>IF(O218="snížená",K218,0)</f>
        <v>0</v>
      </c>
      <c r="BG218" s="201">
        <f>IF(O218="zákl. přenesená",K218,0)</f>
        <v>0</v>
      </c>
      <c r="BH218" s="201">
        <f>IF(O218="sníž. přenesená",K218,0)</f>
        <v>0</v>
      </c>
      <c r="BI218" s="201">
        <f>IF(O218="nulová",K218,0)</f>
        <v>0</v>
      </c>
      <c r="BJ218" s="15" t="s">
        <v>82</v>
      </c>
      <c r="BK218" s="201">
        <f>ROUND(P218*H218,2)</f>
        <v>0</v>
      </c>
      <c r="BL218" s="15" t="s">
        <v>136</v>
      </c>
      <c r="BM218" s="200" t="s">
        <v>286</v>
      </c>
    </row>
    <row r="219" spans="1:47" s="2" customFormat="1" ht="19.5">
      <c r="A219" s="32"/>
      <c r="B219" s="33"/>
      <c r="C219" s="34"/>
      <c r="D219" s="202" t="s">
        <v>138</v>
      </c>
      <c r="E219" s="34"/>
      <c r="F219" s="203" t="s">
        <v>287</v>
      </c>
      <c r="G219" s="34"/>
      <c r="H219" s="34"/>
      <c r="I219" s="204"/>
      <c r="J219" s="204"/>
      <c r="K219" s="34"/>
      <c r="L219" s="34"/>
      <c r="M219" s="37"/>
      <c r="N219" s="205"/>
      <c r="O219" s="206"/>
      <c r="P219" s="69"/>
      <c r="Q219" s="69"/>
      <c r="R219" s="69"/>
      <c r="S219" s="69"/>
      <c r="T219" s="69"/>
      <c r="U219" s="69"/>
      <c r="V219" s="69"/>
      <c r="W219" s="69"/>
      <c r="X219" s="70"/>
      <c r="Y219" s="32"/>
      <c r="Z219" s="32"/>
      <c r="AA219" s="32"/>
      <c r="AB219" s="32"/>
      <c r="AC219" s="32"/>
      <c r="AD219" s="32"/>
      <c r="AE219" s="32"/>
      <c r="AT219" s="15" t="s">
        <v>138</v>
      </c>
      <c r="AU219" s="15" t="s">
        <v>87</v>
      </c>
    </row>
    <row r="220" spans="1:65" s="2" customFormat="1" ht="24.2" customHeight="1">
      <c r="A220" s="32"/>
      <c r="B220" s="33"/>
      <c r="C220" s="219" t="s">
        <v>288</v>
      </c>
      <c r="D220" s="219" t="s">
        <v>143</v>
      </c>
      <c r="E220" s="220" t="s">
        <v>289</v>
      </c>
      <c r="F220" s="221" t="s">
        <v>290</v>
      </c>
      <c r="G220" s="222" t="s">
        <v>146</v>
      </c>
      <c r="H220" s="223">
        <v>19.6</v>
      </c>
      <c r="I220" s="224"/>
      <c r="J220" s="224"/>
      <c r="K220" s="225">
        <f>ROUND(P220*H220,2)</f>
        <v>0</v>
      </c>
      <c r="L220" s="221" t="s">
        <v>134</v>
      </c>
      <c r="M220" s="37"/>
      <c r="N220" s="226" t="s">
        <v>1</v>
      </c>
      <c r="O220" s="196" t="s">
        <v>40</v>
      </c>
      <c r="P220" s="197">
        <f>I220+J220</f>
        <v>0</v>
      </c>
      <c r="Q220" s="197">
        <f>ROUND(I220*H220,2)</f>
        <v>0</v>
      </c>
      <c r="R220" s="197">
        <f>ROUND(J220*H220,2)</f>
        <v>0</v>
      </c>
      <c r="S220" s="69"/>
      <c r="T220" s="198">
        <f>S220*H220</f>
        <v>0</v>
      </c>
      <c r="U220" s="198">
        <v>0</v>
      </c>
      <c r="V220" s="198">
        <f>U220*H220</f>
        <v>0</v>
      </c>
      <c r="W220" s="198">
        <v>0</v>
      </c>
      <c r="X220" s="199">
        <f>W220*H220</f>
        <v>0</v>
      </c>
      <c r="Y220" s="32"/>
      <c r="Z220" s="32"/>
      <c r="AA220" s="32"/>
      <c r="AB220" s="32"/>
      <c r="AC220" s="32"/>
      <c r="AD220" s="32"/>
      <c r="AE220" s="32"/>
      <c r="AR220" s="200" t="s">
        <v>136</v>
      </c>
      <c r="AT220" s="200" t="s">
        <v>143</v>
      </c>
      <c r="AU220" s="200" t="s">
        <v>87</v>
      </c>
      <c r="AY220" s="15" t="s">
        <v>128</v>
      </c>
      <c r="BE220" s="201">
        <f>IF(O220="základní",K220,0)</f>
        <v>0</v>
      </c>
      <c r="BF220" s="201">
        <f>IF(O220="snížená",K220,0)</f>
        <v>0</v>
      </c>
      <c r="BG220" s="201">
        <f>IF(O220="zákl. přenesená",K220,0)</f>
        <v>0</v>
      </c>
      <c r="BH220" s="201">
        <f>IF(O220="sníž. přenesená",K220,0)</f>
        <v>0</v>
      </c>
      <c r="BI220" s="201">
        <f>IF(O220="nulová",K220,0)</f>
        <v>0</v>
      </c>
      <c r="BJ220" s="15" t="s">
        <v>82</v>
      </c>
      <c r="BK220" s="201">
        <f>ROUND(P220*H220,2)</f>
        <v>0</v>
      </c>
      <c r="BL220" s="15" t="s">
        <v>136</v>
      </c>
      <c r="BM220" s="200" t="s">
        <v>291</v>
      </c>
    </row>
    <row r="221" spans="1:47" s="2" customFormat="1" ht="19.5">
      <c r="A221" s="32"/>
      <c r="B221" s="33"/>
      <c r="C221" s="34"/>
      <c r="D221" s="202" t="s">
        <v>138</v>
      </c>
      <c r="E221" s="34"/>
      <c r="F221" s="203" t="s">
        <v>292</v>
      </c>
      <c r="G221" s="34"/>
      <c r="H221" s="34"/>
      <c r="I221" s="204"/>
      <c r="J221" s="204"/>
      <c r="K221" s="34"/>
      <c r="L221" s="34"/>
      <c r="M221" s="37"/>
      <c r="N221" s="205"/>
      <c r="O221" s="206"/>
      <c r="P221" s="69"/>
      <c r="Q221" s="69"/>
      <c r="R221" s="69"/>
      <c r="S221" s="69"/>
      <c r="T221" s="69"/>
      <c r="U221" s="69"/>
      <c r="V221" s="69"/>
      <c r="W221" s="69"/>
      <c r="X221" s="70"/>
      <c r="Y221" s="32"/>
      <c r="Z221" s="32"/>
      <c r="AA221" s="32"/>
      <c r="AB221" s="32"/>
      <c r="AC221" s="32"/>
      <c r="AD221" s="32"/>
      <c r="AE221" s="32"/>
      <c r="AT221" s="15" t="s">
        <v>138</v>
      </c>
      <c r="AU221" s="15" t="s">
        <v>87</v>
      </c>
    </row>
    <row r="222" spans="1:47" s="2" customFormat="1" ht="19.5">
      <c r="A222" s="32"/>
      <c r="B222" s="33"/>
      <c r="C222" s="34"/>
      <c r="D222" s="202" t="s">
        <v>139</v>
      </c>
      <c r="E222" s="34"/>
      <c r="F222" s="207" t="s">
        <v>293</v>
      </c>
      <c r="G222" s="34"/>
      <c r="H222" s="34"/>
      <c r="I222" s="204"/>
      <c r="J222" s="204"/>
      <c r="K222" s="34"/>
      <c r="L222" s="34"/>
      <c r="M222" s="37"/>
      <c r="N222" s="205"/>
      <c r="O222" s="206"/>
      <c r="P222" s="69"/>
      <c r="Q222" s="69"/>
      <c r="R222" s="69"/>
      <c r="S222" s="69"/>
      <c r="T222" s="69"/>
      <c r="U222" s="69"/>
      <c r="V222" s="69"/>
      <c r="W222" s="69"/>
      <c r="X222" s="70"/>
      <c r="Y222" s="32"/>
      <c r="Z222" s="32"/>
      <c r="AA222" s="32"/>
      <c r="AB222" s="32"/>
      <c r="AC222" s="32"/>
      <c r="AD222" s="32"/>
      <c r="AE222" s="32"/>
      <c r="AT222" s="15" t="s">
        <v>139</v>
      </c>
      <c r="AU222" s="15" t="s">
        <v>87</v>
      </c>
    </row>
    <row r="223" spans="1:65" s="2" customFormat="1" ht="24.2" customHeight="1">
      <c r="A223" s="32"/>
      <c r="B223" s="33"/>
      <c r="C223" s="219" t="s">
        <v>294</v>
      </c>
      <c r="D223" s="219" t="s">
        <v>143</v>
      </c>
      <c r="E223" s="220" t="s">
        <v>295</v>
      </c>
      <c r="F223" s="221" t="s">
        <v>296</v>
      </c>
      <c r="G223" s="222" t="s">
        <v>146</v>
      </c>
      <c r="H223" s="223">
        <v>25.6</v>
      </c>
      <c r="I223" s="224"/>
      <c r="J223" s="224"/>
      <c r="K223" s="225">
        <f>ROUND(P223*H223,2)</f>
        <v>0</v>
      </c>
      <c r="L223" s="221" t="s">
        <v>134</v>
      </c>
      <c r="M223" s="37"/>
      <c r="N223" s="226" t="s">
        <v>1</v>
      </c>
      <c r="O223" s="196" t="s">
        <v>40</v>
      </c>
      <c r="P223" s="197">
        <f>I223+J223</f>
        <v>0</v>
      </c>
      <c r="Q223" s="197">
        <f>ROUND(I223*H223,2)</f>
        <v>0</v>
      </c>
      <c r="R223" s="197">
        <f>ROUND(J223*H223,2)</f>
        <v>0</v>
      </c>
      <c r="S223" s="69"/>
      <c r="T223" s="198">
        <f>S223*H223</f>
        <v>0</v>
      </c>
      <c r="U223" s="198">
        <v>0</v>
      </c>
      <c r="V223" s="198">
        <f>U223*H223</f>
        <v>0</v>
      </c>
      <c r="W223" s="198">
        <v>0</v>
      </c>
      <c r="X223" s="199">
        <f>W223*H223</f>
        <v>0</v>
      </c>
      <c r="Y223" s="32"/>
      <c r="Z223" s="32"/>
      <c r="AA223" s="32"/>
      <c r="AB223" s="32"/>
      <c r="AC223" s="32"/>
      <c r="AD223" s="32"/>
      <c r="AE223" s="32"/>
      <c r="AR223" s="200" t="s">
        <v>136</v>
      </c>
      <c r="AT223" s="200" t="s">
        <v>143</v>
      </c>
      <c r="AU223" s="200" t="s">
        <v>87</v>
      </c>
      <c r="AY223" s="15" t="s">
        <v>128</v>
      </c>
      <c r="BE223" s="201">
        <f>IF(O223="základní",K223,0)</f>
        <v>0</v>
      </c>
      <c r="BF223" s="201">
        <f>IF(O223="snížená",K223,0)</f>
        <v>0</v>
      </c>
      <c r="BG223" s="201">
        <f>IF(O223="zákl. přenesená",K223,0)</f>
        <v>0</v>
      </c>
      <c r="BH223" s="201">
        <f>IF(O223="sníž. přenesená",K223,0)</f>
        <v>0</v>
      </c>
      <c r="BI223" s="201">
        <f>IF(O223="nulová",K223,0)</f>
        <v>0</v>
      </c>
      <c r="BJ223" s="15" t="s">
        <v>82</v>
      </c>
      <c r="BK223" s="201">
        <f>ROUND(P223*H223,2)</f>
        <v>0</v>
      </c>
      <c r="BL223" s="15" t="s">
        <v>136</v>
      </c>
      <c r="BM223" s="200" t="s">
        <v>297</v>
      </c>
    </row>
    <row r="224" spans="1:47" s="2" customFormat="1" ht="19.5">
      <c r="A224" s="32"/>
      <c r="B224" s="33"/>
      <c r="C224" s="34"/>
      <c r="D224" s="202" t="s">
        <v>138</v>
      </c>
      <c r="E224" s="34"/>
      <c r="F224" s="203" t="s">
        <v>298</v>
      </c>
      <c r="G224" s="34"/>
      <c r="H224" s="34"/>
      <c r="I224" s="204"/>
      <c r="J224" s="204"/>
      <c r="K224" s="34"/>
      <c r="L224" s="34"/>
      <c r="M224" s="37"/>
      <c r="N224" s="205"/>
      <c r="O224" s="206"/>
      <c r="P224" s="69"/>
      <c r="Q224" s="69"/>
      <c r="R224" s="69"/>
      <c r="S224" s="69"/>
      <c r="T224" s="69"/>
      <c r="U224" s="69"/>
      <c r="V224" s="69"/>
      <c r="W224" s="69"/>
      <c r="X224" s="70"/>
      <c r="Y224" s="32"/>
      <c r="Z224" s="32"/>
      <c r="AA224" s="32"/>
      <c r="AB224" s="32"/>
      <c r="AC224" s="32"/>
      <c r="AD224" s="32"/>
      <c r="AE224" s="32"/>
      <c r="AT224" s="15" t="s">
        <v>138</v>
      </c>
      <c r="AU224" s="15" t="s">
        <v>87</v>
      </c>
    </row>
    <row r="225" spans="1:47" s="2" customFormat="1" ht="19.5">
      <c r="A225" s="32"/>
      <c r="B225" s="33"/>
      <c r="C225" s="34"/>
      <c r="D225" s="202" t="s">
        <v>139</v>
      </c>
      <c r="E225" s="34"/>
      <c r="F225" s="207" t="s">
        <v>299</v>
      </c>
      <c r="G225" s="34"/>
      <c r="H225" s="34"/>
      <c r="I225" s="204"/>
      <c r="J225" s="204"/>
      <c r="K225" s="34"/>
      <c r="L225" s="34"/>
      <c r="M225" s="37"/>
      <c r="N225" s="205"/>
      <c r="O225" s="206"/>
      <c r="P225" s="69"/>
      <c r="Q225" s="69"/>
      <c r="R225" s="69"/>
      <c r="S225" s="69"/>
      <c r="T225" s="69"/>
      <c r="U225" s="69"/>
      <c r="V225" s="69"/>
      <c r="W225" s="69"/>
      <c r="X225" s="70"/>
      <c r="Y225" s="32"/>
      <c r="Z225" s="32"/>
      <c r="AA225" s="32"/>
      <c r="AB225" s="32"/>
      <c r="AC225" s="32"/>
      <c r="AD225" s="32"/>
      <c r="AE225" s="32"/>
      <c r="AT225" s="15" t="s">
        <v>139</v>
      </c>
      <c r="AU225" s="15" t="s">
        <v>87</v>
      </c>
    </row>
    <row r="226" spans="1:65" s="2" customFormat="1" ht="24.2" customHeight="1">
      <c r="A226" s="32"/>
      <c r="B226" s="33"/>
      <c r="C226" s="186" t="s">
        <v>300</v>
      </c>
      <c r="D226" s="186" t="s">
        <v>130</v>
      </c>
      <c r="E226" s="187" t="s">
        <v>301</v>
      </c>
      <c r="F226" s="188" t="s">
        <v>302</v>
      </c>
      <c r="G226" s="189" t="s">
        <v>303</v>
      </c>
      <c r="H226" s="190">
        <v>1.661</v>
      </c>
      <c r="I226" s="191"/>
      <c r="J226" s="192"/>
      <c r="K226" s="193">
        <f>ROUND(P226*H226,2)</f>
        <v>0</v>
      </c>
      <c r="L226" s="188" t="s">
        <v>134</v>
      </c>
      <c r="M226" s="194"/>
      <c r="N226" s="195" t="s">
        <v>1</v>
      </c>
      <c r="O226" s="196" t="s">
        <v>40</v>
      </c>
      <c r="P226" s="197">
        <f>I226+J226</f>
        <v>0</v>
      </c>
      <c r="Q226" s="197">
        <f>ROUND(I226*H226,2)</f>
        <v>0</v>
      </c>
      <c r="R226" s="197">
        <f>ROUND(J226*H226,2)</f>
        <v>0</v>
      </c>
      <c r="S226" s="69"/>
      <c r="T226" s="198">
        <f>S226*H226</f>
        <v>0</v>
      </c>
      <c r="U226" s="198">
        <v>0.001</v>
      </c>
      <c r="V226" s="198">
        <f>U226*H226</f>
        <v>0.0016610000000000001</v>
      </c>
      <c r="W226" s="198">
        <v>0</v>
      </c>
      <c r="X226" s="199">
        <f>W226*H226</f>
        <v>0</v>
      </c>
      <c r="Y226" s="32"/>
      <c r="Z226" s="32"/>
      <c r="AA226" s="32"/>
      <c r="AB226" s="32"/>
      <c r="AC226" s="32"/>
      <c r="AD226" s="32"/>
      <c r="AE226" s="32"/>
      <c r="AR226" s="200" t="s">
        <v>135</v>
      </c>
      <c r="AT226" s="200" t="s">
        <v>130</v>
      </c>
      <c r="AU226" s="200" t="s">
        <v>87</v>
      </c>
      <c r="AY226" s="15" t="s">
        <v>128</v>
      </c>
      <c r="BE226" s="201">
        <f>IF(O226="základní",K226,0)</f>
        <v>0</v>
      </c>
      <c r="BF226" s="201">
        <f>IF(O226="snížená",K226,0)</f>
        <v>0</v>
      </c>
      <c r="BG226" s="201">
        <f>IF(O226="zákl. přenesená",K226,0)</f>
        <v>0</v>
      </c>
      <c r="BH226" s="201">
        <f>IF(O226="sníž. přenesená",K226,0)</f>
        <v>0</v>
      </c>
      <c r="BI226" s="201">
        <f>IF(O226="nulová",K226,0)</f>
        <v>0</v>
      </c>
      <c r="BJ226" s="15" t="s">
        <v>82</v>
      </c>
      <c r="BK226" s="201">
        <f>ROUND(P226*H226,2)</f>
        <v>0</v>
      </c>
      <c r="BL226" s="15" t="s">
        <v>136</v>
      </c>
      <c r="BM226" s="200" t="s">
        <v>304</v>
      </c>
    </row>
    <row r="227" spans="1:47" s="2" customFormat="1" ht="11.25">
      <c r="A227" s="32"/>
      <c r="B227" s="33"/>
      <c r="C227" s="34"/>
      <c r="D227" s="202" t="s">
        <v>138</v>
      </c>
      <c r="E227" s="34"/>
      <c r="F227" s="203" t="s">
        <v>302</v>
      </c>
      <c r="G227" s="34"/>
      <c r="H227" s="34"/>
      <c r="I227" s="204"/>
      <c r="J227" s="204"/>
      <c r="K227" s="34"/>
      <c r="L227" s="34"/>
      <c r="M227" s="37"/>
      <c r="N227" s="205"/>
      <c r="O227" s="206"/>
      <c r="P227" s="69"/>
      <c r="Q227" s="69"/>
      <c r="R227" s="69"/>
      <c r="S227" s="69"/>
      <c r="T227" s="69"/>
      <c r="U227" s="69"/>
      <c r="V227" s="69"/>
      <c r="W227" s="69"/>
      <c r="X227" s="70"/>
      <c r="Y227" s="32"/>
      <c r="Z227" s="32"/>
      <c r="AA227" s="32"/>
      <c r="AB227" s="32"/>
      <c r="AC227" s="32"/>
      <c r="AD227" s="32"/>
      <c r="AE227" s="32"/>
      <c r="AT227" s="15" t="s">
        <v>138</v>
      </c>
      <c r="AU227" s="15" t="s">
        <v>87</v>
      </c>
    </row>
    <row r="228" spans="2:51" s="13" customFormat="1" ht="11.25">
      <c r="B228" s="208"/>
      <c r="C228" s="209"/>
      <c r="D228" s="202" t="s">
        <v>141</v>
      </c>
      <c r="E228" s="210" t="s">
        <v>1</v>
      </c>
      <c r="F228" s="211" t="s">
        <v>305</v>
      </c>
      <c r="G228" s="209"/>
      <c r="H228" s="212">
        <v>1.661</v>
      </c>
      <c r="I228" s="213"/>
      <c r="J228" s="213"/>
      <c r="K228" s="209"/>
      <c r="L228" s="209"/>
      <c r="M228" s="214"/>
      <c r="N228" s="215"/>
      <c r="O228" s="216"/>
      <c r="P228" s="216"/>
      <c r="Q228" s="216"/>
      <c r="R228" s="216"/>
      <c r="S228" s="216"/>
      <c r="T228" s="216"/>
      <c r="U228" s="216"/>
      <c r="V228" s="216"/>
      <c r="W228" s="216"/>
      <c r="X228" s="217"/>
      <c r="AT228" s="218" t="s">
        <v>141</v>
      </c>
      <c r="AU228" s="218" t="s">
        <v>87</v>
      </c>
      <c r="AV228" s="13" t="s">
        <v>87</v>
      </c>
      <c r="AW228" s="13" t="s">
        <v>5</v>
      </c>
      <c r="AX228" s="13" t="s">
        <v>82</v>
      </c>
      <c r="AY228" s="218" t="s">
        <v>128</v>
      </c>
    </row>
    <row r="229" spans="1:65" s="2" customFormat="1" ht="24.2" customHeight="1">
      <c r="A229" s="32"/>
      <c r="B229" s="33"/>
      <c r="C229" s="219" t="s">
        <v>306</v>
      </c>
      <c r="D229" s="219" t="s">
        <v>143</v>
      </c>
      <c r="E229" s="220" t="s">
        <v>307</v>
      </c>
      <c r="F229" s="221" t="s">
        <v>308</v>
      </c>
      <c r="G229" s="222" t="s">
        <v>146</v>
      </c>
      <c r="H229" s="223">
        <v>19.6</v>
      </c>
      <c r="I229" s="224"/>
      <c r="J229" s="224"/>
      <c r="K229" s="225">
        <f>ROUND(P229*H229,2)</f>
        <v>0</v>
      </c>
      <c r="L229" s="221" t="s">
        <v>147</v>
      </c>
      <c r="M229" s="37"/>
      <c r="N229" s="226" t="s">
        <v>1</v>
      </c>
      <c r="O229" s="196" t="s">
        <v>40</v>
      </c>
      <c r="P229" s="197">
        <f>I229+J229</f>
        <v>0</v>
      </c>
      <c r="Q229" s="197">
        <f>ROUND(I229*H229,2)</f>
        <v>0</v>
      </c>
      <c r="R229" s="197">
        <f>ROUND(J229*H229,2)</f>
        <v>0</v>
      </c>
      <c r="S229" s="69"/>
      <c r="T229" s="198">
        <f>S229*H229</f>
        <v>0</v>
      </c>
      <c r="U229" s="198">
        <v>0</v>
      </c>
      <c r="V229" s="198">
        <f>U229*H229</f>
        <v>0</v>
      </c>
      <c r="W229" s="198">
        <v>0</v>
      </c>
      <c r="X229" s="199">
        <f>W229*H229</f>
        <v>0</v>
      </c>
      <c r="Y229" s="32"/>
      <c r="Z229" s="32"/>
      <c r="AA229" s="32"/>
      <c r="AB229" s="32"/>
      <c r="AC229" s="32"/>
      <c r="AD229" s="32"/>
      <c r="AE229" s="32"/>
      <c r="AR229" s="200" t="s">
        <v>136</v>
      </c>
      <c r="AT229" s="200" t="s">
        <v>143</v>
      </c>
      <c r="AU229" s="200" t="s">
        <v>87</v>
      </c>
      <c r="AY229" s="15" t="s">
        <v>128</v>
      </c>
      <c r="BE229" s="201">
        <f>IF(O229="základní",K229,0)</f>
        <v>0</v>
      </c>
      <c r="BF229" s="201">
        <f>IF(O229="snížená",K229,0)</f>
        <v>0</v>
      </c>
      <c r="BG229" s="201">
        <f>IF(O229="zákl. přenesená",K229,0)</f>
        <v>0</v>
      </c>
      <c r="BH229" s="201">
        <f>IF(O229="sníž. přenesená",K229,0)</f>
        <v>0</v>
      </c>
      <c r="BI229" s="201">
        <f>IF(O229="nulová",K229,0)</f>
        <v>0</v>
      </c>
      <c r="BJ229" s="15" t="s">
        <v>82</v>
      </c>
      <c r="BK229" s="201">
        <f>ROUND(P229*H229,2)</f>
        <v>0</v>
      </c>
      <c r="BL229" s="15" t="s">
        <v>136</v>
      </c>
      <c r="BM229" s="200" t="s">
        <v>309</v>
      </c>
    </row>
    <row r="230" spans="1:47" s="2" customFormat="1" ht="19.5">
      <c r="A230" s="32"/>
      <c r="B230" s="33"/>
      <c r="C230" s="34"/>
      <c r="D230" s="202" t="s">
        <v>138</v>
      </c>
      <c r="E230" s="34"/>
      <c r="F230" s="203" t="s">
        <v>310</v>
      </c>
      <c r="G230" s="34"/>
      <c r="H230" s="34"/>
      <c r="I230" s="204"/>
      <c r="J230" s="204"/>
      <c r="K230" s="34"/>
      <c r="L230" s="34"/>
      <c r="M230" s="37"/>
      <c r="N230" s="205"/>
      <c r="O230" s="206"/>
      <c r="P230" s="69"/>
      <c r="Q230" s="69"/>
      <c r="R230" s="69"/>
      <c r="S230" s="69"/>
      <c r="T230" s="69"/>
      <c r="U230" s="69"/>
      <c r="V230" s="69"/>
      <c r="W230" s="69"/>
      <c r="X230" s="70"/>
      <c r="Y230" s="32"/>
      <c r="Z230" s="32"/>
      <c r="AA230" s="32"/>
      <c r="AB230" s="32"/>
      <c r="AC230" s="32"/>
      <c r="AD230" s="32"/>
      <c r="AE230" s="32"/>
      <c r="AT230" s="15" t="s">
        <v>138</v>
      </c>
      <c r="AU230" s="15" t="s">
        <v>87</v>
      </c>
    </row>
    <row r="231" spans="1:47" s="2" customFormat="1" ht="11.25">
      <c r="A231" s="32"/>
      <c r="B231" s="33"/>
      <c r="C231" s="34"/>
      <c r="D231" s="227" t="s">
        <v>150</v>
      </c>
      <c r="E231" s="34"/>
      <c r="F231" s="228" t="s">
        <v>311</v>
      </c>
      <c r="G231" s="34"/>
      <c r="H231" s="34"/>
      <c r="I231" s="204"/>
      <c r="J231" s="204"/>
      <c r="K231" s="34"/>
      <c r="L231" s="34"/>
      <c r="M231" s="37"/>
      <c r="N231" s="205"/>
      <c r="O231" s="206"/>
      <c r="P231" s="69"/>
      <c r="Q231" s="69"/>
      <c r="R231" s="69"/>
      <c r="S231" s="69"/>
      <c r="T231" s="69"/>
      <c r="U231" s="69"/>
      <c r="V231" s="69"/>
      <c r="W231" s="69"/>
      <c r="X231" s="70"/>
      <c r="Y231" s="32"/>
      <c r="Z231" s="32"/>
      <c r="AA231" s="32"/>
      <c r="AB231" s="32"/>
      <c r="AC231" s="32"/>
      <c r="AD231" s="32"/>
      <c r="AE231" s="32"/>
      <c r="AT231" s="15" t="s">
        <v>150</v>
      </c>
      <c r="AU231" s="15" t="s">
        <v>87</v>
      </c>
    </row>
    <row r="232" spans="1:65" s="2" customFormat="1" ht="24.2" customHeight="1">
      <c r="A232" s="32"/>
      <c r="B232" s="33"/>
      <c r="C232" s="219" t="s">
        <v>312</v>
      </c>
      <c r="D232" s="219" t="s">
        <v>143</v>
      </c>
      <c r="E232" s="220" t="s">
        <v>313</v>
      </c>
      <c r="F232" s="221" t="s">
        <v>314</v>
      </c>
      <c r="G232" s="222" t="s">
        <v>146</v>
      </c>
      <c r="H232" s="223">
        <v>537.6</v>
      </c>
      <c r="I232" s="224"/>
      <c r="J232" s="224"/>
      <c r="K232" s="225">
        <f>ROUND(P232*H232,2)</f>
        <v>0</v>
      </c>
      <c r="L232" s="221" t="s">
        <v>147</v>
      </c>
      <c r="M232" s="37"/>
      <c r="N232" s="226" t="s">
        <v>1</v>
      </c>
      <c r="O232" s="196" t="s">
        <v>40</v>
      </c>
      <c r="P232" s="197">
        <f>I232+J232</f>
        <v>0</v>
      </c>
      <c r="Q232" s="197">
        <f>ROUND(I232*H232,2)</f>
        <v>0</v>
      </c>
      <c r="R232" s="197">
        <f>ROUND(J232*H232,2)</f>
        <v>0</v>
      </c>
      <c r="S232" s="69"/>
      <c r="T232" s="198">
        <f>S232*H232</f>
        <v>0</v>
      </c>
      <c r="U232" s="198">
        <v>0</v>
      </c>
      <c r="V232" s="198">
        <f>U232*H232</f>
        <v>0</v>
      </c>
      <c r="W232" s="198">
        <v>0</v>
      </c>
      <c r="X232" s="199">
        <f>W232*H232</f>
        <v>0</v>
      </c>
      <c r="Y232" s="32"/>
      <c r="Z232" s="32"/>
      <c r="AA232" s="32"/>
      <c r="AB232" s="32"/>
      <c r="AC232" s="32"/>
      <c r="AD232" s="32"/>
      <c r="AE232" s="32"/>
      <c r="AR232" s="200" t="s">
        <v>136</v>
      </c>
      <c r="AT232" s="200" t="s">
        <v>143</v>
      </c>
      <c r="AU232" s="200" t="s">
        <v>87</v>
      </c>
      <c r="AY232" s="15" t="s">
        <v>128</v>
      </c>
      <c r="BE232" s="201">
        <f>IF(O232="základní",K232,0)</f>
        <v>0</v>
      </c>
      <c r="BF232" s="201">
        <f>IF(O232="snížená",K232,0)</f>
        <v>0</v>
      </c>
      <c r="BG232" s="201">
        <f>IF(O232="zákl. přenesená",K232,0)</f>
        <v>0</v>
      </c>
      <c r="BH232" s="201">
        <f>IF(O232="sníž. přenesená",K232,0)</f>
        <v>0</v>
      </c>
      <c r="BI232" s="201">
        <f>IF(O232="nulová",K232,0)</f>
        <v>0</v>
      </c>
      <c r="BJ232" s="15" t="s">
        <v>82</v>
      </c>
      <c r="BK232" s="201">
        <f>ROUND(P232*H232,2)</f>
        <v>0</v>
      </c>
      <c r="BL232" s="15" t="s">
        <v>136</v>
      </c>
      <c r="BM232" s="200" t="s">
        <v>315</v>
      </c>
    </row>
    <row r="233" spans="1:47" s="2" customFormat="1" ht="19.5">
      <c r="A233" s="32"/>
      <c r="B233" s="33"/>
      <c r="C233" s="34"/>
      <c r="D233" s="202" t="s">
        <v>138</v>
      </c>
      <c r="E233" s="34"/>
      <c r="F233" s="203" t="s">
        <v>316</v>
      </c>
      <c r="G233" s="34"/>
      <c r="H233" s="34"/>
      <c r="I233" s="204"/>
      <c r="J233" s="204"/>
      <c r="K233" s="34"/>
      <c r="L233" s="34"/>
      <c r="M233" s="37"/>
      <c r="N233" s="205"/>
      <c r="O233" s="206"/>
      <c r="P233" s="69"/>
      <c r="Q233" s="69"/>
      <c r="R233" s="69"/>
      <c r="S233" s="69"/>
      <c r="T233" s="69"/>
      <c r="U233" s="69"/>
      <c r="V233" s="69"/>
      <c r="W233" s="69"/>
      <c r="X233" s="70"/>
      <c r="Y233" s="32"/>
      <c r="Z233" s="32"/>
      <c r="AA233" s="32"/>
      <c r="AB233" s="32"/>
      <c r="AC233" s="32"/>
      <c r="AD233" s="32"/>
      <c r="AE233" s="32"/>
      <c r="AT233" s="15" t="s">
        <v>138</v>
      </c>
      <c r="AU233" s="15" t="s">
        <v>87</v>
      </c>
    </row>
    <row r="234" spans="1:47" s="2" customFormat="1" ht="11.25">
      <c r="A234" s="32"/>
      <c r="B234" s="33"/>
      <c r="C234" s="34"/>
      <c r="D234" s="227" t="s">
        <v>150</v>
      </c>
      <c r="E234" s="34"/>
      <c r="F234" s="228" t="s">
        <v>317</v>
      </c>
      <c r="G234" s="34"/>
      <c r="H234" s="34"/>
      <c r="I234" s="204"/>
      <c r="J234" s="204"/>
      <c r="K234" s="34"/>
      <c r="L234" s="34"/>
      <c r="M234" s="37"/>
      <c r="N234" s="205"/>
      <c r="O234" s="206"/>
      <c r="P234" s="69"/>
      <c r="Q234" s="69"/>
      <c r="R234" s="69"/>
      <c r="S234" s="69"/>
      <c r="T234" s="69"/>
      <c r="U234" s="69"/>
      <c r="V234" s="69"/>
      <c r="W234" s="69"/>
      <c r="X234" s="70"/>
      <c r="Y234" s="32"/>
      <c r="Z234" s="32"/>
      <c r="AA234" s="32"/>
      <c r="AB234" s="32"/>
      <c r="AC234" s="32"/>
      <c r="AD234" s="32"/>
      <c r="AE234" s="32"/>
      <c r="AT234" s="15" t="s">
        <v>150</v>
      </c>
      <c r="AU234" s="15" t="s">
        <v>87</v>
      </c>
    </row>
    <row r="235" spans="1:65" s="2" customFormat="1" ht="24.2" customHeight="1">
      <c r="A235" s="32"/>
      <c r="B235" s="33"/>
      <c r="C235" s="219" t="s">
        <v>318</v>
      </c>
      <c r="D235" s="219" t="s">
        <v>143</v>
      </c>
      <c r="E235" s="220" t="s">
        <v>319</v>
      </c>
      <c r="F235" s="221" t="s">
        <v>320</v>
      </c>
      <c r="G235" s="222" t="s">
        <v>146</v>
      </c>
      <c r="H235" s="223">
        <v>25.6</v>
      </c>
      <c r="I235" s="224"/>
      <c r="J235" s="224"/>
      <c r="K235" s="225">
        <f>ROUND(P235*H235,2)</f>
        <v>0</v>
      </c>
      <c r="L235" s="221" t="s">
        <v>147</v>
      </c>
      <c r="M235" s="37"/>
      <c r="N235" s="226" t="s">
        <v>1</v>
      </c>
      <c r="O235" s="196" t="s">
        <v>40</v>
      </c>
      <c r="P235" s="197">
        <f>I235+J235</f>
        <v>0</v>
      </c>
      <c r="Q235" s="197">
        <f>ROUND(I235*H235,2)</f>
        <v>0</v>
      </c>
      <c r="R235" s="197">
        <f>ROUND(J235*H235,2)</f>
        <v>0</v>
      </c>
      <c r="S235" s="69"/>
      <c r="T235" s="198">
        <f>S235*H235</f>
        <v>0</v>
      </c>
      <c r="U235" s="198">
        <v>0</v>
      </c>
      <c r="V235" s="198">
        <f>U235*H235</f>
        <v>0</v>
      </c>
      <c r="W235" s="198">
        <v>0</v>
      </c>
      <c r="X235" s="199">
        <f>W235*H235</f>
        <v>0</v>
      </c>
      <c r="Y235" s="32"/>
      <c r="Z235" s="32"/>
      <c r="AA235" s="32"/>
      <c r="AB235" s="32"/>
      <c r="AC235" s="32"/>
      <c r="AD235" s="32"/>
      <c r="AE235" s="32"/>
      <c r="AR235" s="200" t="s">
        <v>136</v>
      </c>
      <c r="AT235" s="200" t="s">
        <v>143</v>
      </c>
      <c r="AU235" s="200" t="s">
        <v>87</v>
      </c>
      <c r="AY235" s="15" t="s">
        <v>128</v>
      </c>
      <c r="BE235" s="201">
        <f>IF(O235="základní",K235,0)</f>
        <v>0</v>
      </c>
      <c r="BF235" s="201">
        <f>IF(O235="snížená",K235,0)</f>
        <v>0</v>
      </c>
      <c r="BG235" s="201">
        <f>IF(O235="zákl. přenesená",K235,0)</f>
        <v>0</v>
      </c>
      <c r="BH235" s="201">
        <f>IF(O235="sníž. přenesená",K235,0)</f>
        <v>0</v>
      </c>
      <c r="BI235" s="201">
        <f>IF(O235="nulová",K235,0)</f>
        <v>0</v>
      </c>
      <c r="BJ235" s="15" t="s">
        <v>82</v>
      </c>
      <c r="BK235" s="201">
        <f>ROUND(P235*H235,2)</f>
        <v>0</v>
      </c>
      <c r="BL235" s="15" t="s">
        <v>136</v>
      </c>
      <c r="BM235" s="200" t="s">
        <v>321</v>
      </c>
    </row>
    <row r="236" spans="1:47" s="2" customFormat="1" ht="29.25">
      <c r="A236" s="32"/>
      <c r="B236" s="33"/>
      <c r="C236" s="34"/>
      <c r="D236" s="202" t="s">
        <v>138</v>
      </c>
      <c r="E236" s="34"/>
      <c r="F236" s="203" t="s">
        <v>322</v>
      </c>
      <c r="G236" s="34"/>
      <c r="H236" s="34"/>
      <c r="I236" s="204"/>
      <c r="J236" s="204"/>
      <c r="K236" s="34"/>
      <c r="L236" s="34"/>
      <c r="M236" s="37"/>
      <c r="N236" s="205"/>
      <c r="O236" s="206"/>
      <c r="P236" s="69"/>
      <c r="Q236" s="69"/>
      <c r="R236" s="69"/>
      <c r="S236" s="69"/>
      <c r="T236" s="69"/>
      <c r="U236" s="69"/>
      <c r="V236" s="69"/>
      <c r="W236" s="69"/>
      <c r="X236" s="70"/>
      <c r="Y236" s="32"/>
      <c r="Z236" s="32"/>
      <c r="AA236" s="32"/>
      <c r="AB236" s="32"/>
      <c r="AC236" s="32"/>
      <c r="AD236" s="32"/>
      <c r="AE236" s="32"/>
      <c r="AT236" s="15" t="s">
        <v>138</v>
      </c>
      <c r="AU236" s="15" t="s">
        <v>87</v>
      </c>
    </row>
    <row r="237" spans="1:47" s="2" customFormat="1" ht="11.25">
      <c r="A237" s="32"/>
      <c r="B237" s="33"/>
      <c r="C237" s="34"/>
      <c r="D237" s="227" t="s">
        <v>150</v>
      </c>
      <c r="E237" s="34"/>
      <c r="F237" s="228" t="s">
        <v>323</v>
      </c>
      <c r="G237" s="34"/>
      <c r="H237" s="34"/>
      <c r="I237" s="204"/>
      <c r="J237" s="204"/>
      <c r="K237" s="34"/>
      <c r="L237" s="34"/>
      <c r="M237" s="37"/>
      <c r="N237" s="205"/>
      <c r="O237" s="206"/>
      <c r="P237" s="69"/>
      <c r="Q237" s="69"/>
      <c r="R237" s="69"/>
      <c r="S237" s="69"/>
      <c r="T237" s="69"/>
      <c r="U237" s="69"/>
      <c r="V237" s="69"/>
      <c r="W237" s="69"/>
      <c r="X237" s="70"/>
      <c r="Y237" s="32"/>
      <c r="Z237" s="32"/>
      <c r="AA237" s="32"/>
      <c r="AB237" s="32"/>
      <c r="AC237" s="32"/>
      <c r="AD237" s="32"/>
      <c r="AE237" s="32"/>
      <c r="AT237" s="15" t="s">
        <v>150</v>
      </c>
      <c r="AU237" s="15" t="s">
        <v>87</v>
      </c>
    </row>
    <row r="238" spans="1:65" s="2" customFormat="1" ht="24.2" customHeight="1">
      <c r="A238" s="32"/>
      <c r="B238" s="33"/>
      <c r="C238" s="219" t="s">
        <v>324</v>
      </c>
      <c r="D238" s="219" t="s">
        <v>143</v>
      </c>
      <c r="E238" s="220" t="s">
        <v>325</v>
      </c>
      <c r="F238" s="221" t="s">
        <v>326</v>
      </c>
      <c r="G238" s="222" t="s">
        <v>146</v>
      </c>
      <c r="H238" s="223">
        <v>25.6</v>
      </c>
      <c r="I238" s="224"/>
      <c r="J238" s="224"/>
      <c r="K238" s="225">
        <f>ROUND(P238*H238,2)</f>
        <v>0</v>
      </c>
      <c r="L238" s="221" t="s">
        <v>147</v>
      </c>
      <c r="M238" s="37"/>
      <c r="N238" s="226" t="s">
        <v>1</v>
      </c>
      <c r="O238" s="196" t="s">
        <v>40</v>
      </c>
      <c r="P238" s="197">
        <f>I238+J238</f>
        <v>0</v>
      </c>
      <c r="Q238" s="197">
        <f>ROUND(I238*H238,2)</f>
        <v>0</v>
      </c>
      <c r="R238" s="197">
        <f>ROUND(J238*H238,2)</f>
        <v>0</v>
      </c>
      <c r="S238" s="69"/>
      <c r="T238" s="198">
        <f>S238*H238</f>
        <v>0</v>
      </c>
      <c r="U238" s="198">
        <v>0</v>
      </c>
      <c r="V238" s="198">
        <f>U238*H238</f>
        <v>0</v>
      </c>
      <c r="W238" s="198">
        <v>0</v>
      </c>
      <c r="X238" s="199">
        <f>W238*H238</f>
        <v>0</v>
      </c>
      <c r="Y238" s="32"/>
      <c r="Z238" s="32"/>
      <c r="AA238" s="32"/>
      <c r="AB238" s="32"/>
      <c r="AC238" s="32"/>
      <c r="AD238" s="32"/>
      <c r="AE238" s="32"/>
      <c r="AR238" s="200" t="s">
        <v>136</v>
      </c>
      <c r="AT238" s="200" t="s">
        <v>143</v>
      </c>
      <c r="AU238" s="200" t="s">
        <v>87</v>
      </c>
      <c r="AY238" s="15" t="s">
        <v>128</v>
      </c>
      <c r="BE238" s="201">
        <f>IF(O238="základní",K238,0)</f>
        <v>0</v>
      </c>
      <c r="BF238" s="201">
        <f>IF(O238="snížená",K238,0)</f>
        <v>0</v>
      </c>
      <c r="BG238" s="201">
        <f>IF(O238="zákl. přenesená",K238,0)</f>
        <v>0</v>
      </c>
      <c r="BH238" s="201">
        <f>IF(O238="sníž. přenesená",K238,0)</f>
        <v>0</v>
      </c>
      <c r="BI238" s="201">
        <f>IF(O238="nulová",K238,0)</f>
        <v>0</v>
      </c>
      <c r="BJ238" s="15" t="s">
        <v>82</v>
      </c>
      <c r="BK238" s="201">
        <f>ROUND(P238*H238,2)</f>
        <v>0</v>
      </c>
      <c r="BL238" s="15" t="s">
        <v>136</v>
      </c>
      <c r="BM238" s="200" t="s">
        <v>327</v>
      </c>
    </row>
    <row r="239" spans="1:47" s="2" customFormat="1" ht="19.5">
      <c r="A239" s="32"/>
      <c r="B239" s="33"/>
      <c r="C239" s="34"/>
      <c r="D239" s="202" t="s">
        <v>138</v>
      </c>
      <c r="E239" s="34"/>
      <c r="F239" s="203" t="s">
        <v>328</v>
      </c>
      <c r="G239" s="34"/>
      <c r="H239" s="34"/>
      <c r="I239" s="204"/>
      <c r="J239" s="204"/>
      <c r="K239" s="34"/>
      <c r="L239" s="34"/>
      <c r="M239" s="37"/>
      <c r="N239" s="205"/>
      <c r="O239" s="206"/>
      <c r="P239" s="69"/>
      <c r="Q239" s="69"/>
      <c r="R239" s="69"/>
      <c r="S239" s="69"/>
      <c r="T239" s="69"/>
      <c r="U239" s="69"/>
      <c r="V239" s="69"/>
      <c r="W239" s="69"/>
      <c r="X239" s="70"/>
      <c r="Y239" s="32"/>
      <c r="Z239" s="32"/>
      <c r="AA239" s="32"/>
      <c r="AB239" s="32"/>
      <c r="AC239" s="32"/>
      <c r="AD239" s="32"/>
      <c r="AE239" s="32"/>
      <c r="AT239" s="15" t="s">
        <v>138</v>
      </c>
      <c r="AU239" s="15" t="s">
        <v>87</v>
      </c>
    </row>
    <row r="240" spans="1:47" s="2" customFormat="1" ht="11.25">
      <c r="A240" s="32"/>
      <c r="B240" s="33"/>
      <c r="C240" s="34"/>
      <c r="D240" s="227" t="s">
        <v>150</v>
      </c>
      <c r="E240" s="34"/>
      <c r="F240" s="228" t="s">
        <v>329</v>
      </c>
      <c r="G240" s="34"/>
      <c r="H240" s="34"/>
      <c r="I240" s="204"/>
      <c r="J240" s="204"/>
      <c r="K240" s="34"/>
      <c r="L240" s="34"/>
      <c r="M240" s="37"/>
      <c r="N240" s="205"/>
      <c r="O240" s="206"/>
      <c r="P240" s="69"/>
      <c r="Q240" s="69"/>
      <c r="R240" s="69"/>
      <c r="S240" s="69"/>
      <c r="T240" s="69"/>
      <c r="U240" s="69"/>
      <c r="V240" s="69"/>
      <c r="W240" s="69"/>
      <c r="X240" s="70"/>
      <c r="Y240" s="32"/>
      <c r="Z240" s="32"/>
      <c r="AA240" s="32"/>
      <c r="AB240" s="32"/>
      <c r="AC240" s="32"/>
      <c r="AD240" s="32"/>
      <c r="AE240" s="32"/>
      <c r="AT240" s="15" t="s">
        <v>150</v>
      </c>
      <c r="AU240" s="15" t="s">
        <v>87</v>
      </c>
    </row>
    <row r="241" spans="2:63" s="12" customFormat="1" ht="22.9" customHeight="1">
      <c r="B241" s="169"/>
      <c r="C241" s="170"/>
      <c r="D241" s="171" t="s">
        <v>76</v>
      </c>
      <c r="E241" s="184" t="s">
        <v>153</v>
      </c>
      <c r="F241" s="184" t="s">
        <v>330</v>
      </c>
      <c r="G241" s="170"/>
      <c r="H241" s="170"/>
      <c r="I241" s="173"/>
      <c r="J241" s="173"/>
      <c r="K241" s="185">
        <f>BK241</f>
        <v>0</v>
      </c>
      <c r="L241" s="170"/>
      <c r="M241" s="175"/>
      <c r="N241" s="176"/>
      <c r="O241" s="177"/>
      <c r="P241" s="177"/>
      <c r="Q241" s="178">
        <f>SUM(Q242:Q247)</f>
        <v>0</v>
      </c>
      <c r="R241" s="178">
        <f>SUM(R242:R247)</f>
        <v>0</v>
      </c>
      <c r="S241" s="177"/>
      <c r="T241" s="179">
        <f>SUM(T242:T247)</f>
        <v>0</v>
      </c>
      <c r="U241" s="177"/>
      <c r="V241" s="179">
        <f>SUM(V242:V247)</f>
        <v>5.1582799999999995</v>
      </c>
      <c r="W241" s="177"/>
      <c r="X241" s="180">
        <f>SUM(X242:X247)</f>
        <v>0</v>
      </c>
      <c r="AR241" s="181" t="s">
        <v>82</v>
      </c>
      <c r="AT241" s="182" t="s">
        <v>76</v>
      </c>
      <c r="AU241" s="182" t="s">
        <v>82</v>
      </c>
      <c r="AY241" s="181" t="s">
        <v>128</v>
      </c>
      <c r="BK241" s="183">
        <f>SUM(BK242:BK247)</f>
        <v>0</v>
      </c>
    </row>
    <row r="242" spans="1:65" s="2" customFormat="1" ht="24.2" customHeight="1">
      <c r="A242" s="32"/>
      <c r="B242" s="33"/>
      <c r="C242" s="219" t="s">
        <v>331</v>
      </c>
      <c r="D242" s="219" t="s">
        <v>143</v>
      </c>
      <c r="E242" s="220" t="s">
        <v>332</v>
      </c>
      <c r="F242" s="221" t="s">
        <v>333</v>
      </c>
      <c r="G242" s="222" t="s">
        <v>334</v>
      </c>
      <c r="H242" s="223">
        <v>44</v>
      </c>
      <c r="I242" s="224"/>
      <c r="J242" s="224"/>
      <c r="K242" s="225">
        <f>ROUND(P242*H242,2)</f>
        <v>0</v>
      </c>
      <c r="L242" s="221" t="s">
        <v>147</v>
      </c>
      <c r="M242" s="37"/>
      <c r="N242" s="226" t="s">
        <v>1</v>
      </c>
      <c r="O242" s="196" t="s">
        <v>40</v>
      </c>
      <c r="P242" s="197">
        <f>I242+J242</f>
        <v>0</v>
      </c>
      <c r="Q242" s="197">
        <f>ROUND(I242*H242,2)</f>
        <v>0</v>
      </c>
      <c r="R242" s="197">
        <f>ROUND(J242*H242,2)</f>
        <v>0</v>
      </c>
      <c r="S242" s="69"/>
      <c r="T242" s="198">
        <f>S242*H242</f>
        <v>0</v>
      </c>
      <c r="U242" s="198">
        <v>0.06702</v>
      </c>
      <c r="V242" s="198">
        <f>U242*H242</f>
        <v>2.94888</v>
      </c>
      <c r="W242" s="198">
        <v>0</v>
      </c>
      <c r="X242" s="199">
        <f>W242*H242</f>
        <v>0</v>
      </c>
      <c r="Y242" s="32"/>
      <c r="Z242" s="32"/>
      <c r="AA242" s="32"/>
      <c r="AB242" s="32"/>
      <c r="AC242" s="32"/>
      <c r="AD242" s="32"/>
      <c r="AE242" s="32"/>
      <c r="AR242" s="200" t="s">
        <v>136</v>
      </c>
      <c r="AT242" s="200" t="s">
        <v>143</v>
      </c>
      <c r="AU242" s="200" t="s">
        <v>87</v>
      </c>
      <c r="AY242" s="15" t="s">
        <v>128</v>
      </c>
      <c r="BE242" s="201">
        <f>IF(O242="základní",K242,0)</f>
        <v>0</v>
      </c>
      <c r="BF242" s="201">
        <f>IF(O242="snížená",K242,0)</f>
        <v>0</v>
      </c>
      <c r="BG242" s="201">
        <f>IF(O242="zákl. přenesená",K242,0)</f>
        <v>0</v>
      </c>
      <c r="BH242" s="201">
        <f>IF(O242="sníž. přenesená",K242,0)</f>
        <v>0</v>
      </c>
      <c r="BI242" s="201">
        <f>IF(O242="nulová",K242,0)</f>
        <v>0</v>
      </c>
      <c r="BJ242" s="15" t="s">
        <v>82</v>
      </c>
      <c r="BK242" s="201">
        <f>ROUND(P242*H242,2)</f>
        <v>0</v>
      </c>
      <c r="BL242" s="15" t="s">
        <v>136</v>
      </c>
      <c r="BM242" s="200" t="s">
        <v>335</v>
      </c>
    </row>
    <row r="243" spans="1:47" s="2" customFormat="1" ht="19.5">
      <c r="A243" s="32"/>
      <c r="B243" s="33"/>
      <c r="C243" s="34"/>
      <c r="D243" s="202" t="s">
        <v>138</v>
      </c>
      <c r="E243" s="34"/>
      <c r="F243" s="203" t="s">
        <v>336</v>
      </c>
      <c r="G243" s="34"/>
      <c r="H243" s="34"/>
      <c r="I243" s="204"/>
      <c r="J243" s="204"/>
      <c r="K243" s="34"/>
      <c r="L243" s="34"/>
      <c r="M243" s="37"/>
      <c r="N243" s="205"/>
      <c r="O243" s="206"/>
      <c r="P243" s="69"/>
      <c r="Q243" s="69"/>
      <c r="R243" s="69"/>
      <c r="S243" s="69"/>
      <c r="T243" s="69"/>
      <c r="U243" s="69"/>
      <c r="V243" s="69"/>
      <c r="W243" s="69"/>
      <c r="X243" s="70"/>
      <c r="Y243" s="32"/>
      <c r="Z243" s="32"/>
      <c r="AA243" s="32"/>
      <c r="AB243" s="32"/>
      <c r="AC243" s="32"/>
      <c r="AD243" s="32"/>
      <c r="AE243" s="32"/>
      <c r="AT243" s="15" t="s">
        <v>138</v>
      </c>
      <c r="AU243" s="15" t="s">
        <v>87</v>
      </c>
    </row>
    <row r="244" spans="1:47" s="2" customFormat="1" ht="11.25">
      <c r="A244" s="32"/>
      <c r="B244" s="33"/>
      <c r="C244" s="34"/>
      <c r="D244" s="227" t="s">
        <v>150</v>
      </c>
      <c r="E244" s="34"/>
      <c r="F244" s="228" t="s">
        <v>337</v>
      </c>
      <c r="G244" s="34"/>
      <c r="H244" s="34"/>
      <c r="I244" s="204"/>
      <c r="J244" s="204"/>
      <c r="K244" s="34"/>
      <c r="L244" s="34"/>
      <c r="M244" s="37"/>
      <c r="N244" s="205"/>
      <c r="O244" s="206"/>
      <c r="P244" s="69"/>
      <c r="Q244" s="69"/>
      <c r="R244" s="69"/>
      <c r="S244" s="69"/>
      <c r="T244" s="69"/>
      <c r="U244" s="69"/>
      <c r="V244" s="69"/>
      <c r="W244" s="69"/>
      <c r="X244" s="70"/>
      <c r="Y244" s="32"/>
      <c r="Z244" s="32"/>
      <c r="AA244" s="32"/>
      <c r="AB244" s="32"/>
      <c r="AC244" s="32"/>
      <c r="AD244" s="32"/>
      <c r="AE244" s="32"/>
      <c r="AT244" s="15" t="s">
        <v>150</v>
      </c>
      <c r="AU244" s="15" t="s">
        <v>87</v>
      </c>
    </row>
    <row r="245" spans="1:65" s="2" customFormat="1" ht="24.2" customHeight="1">
      <c r="A245" s="32"/>
      <c r="B245" s="33"/>
      <c r="C245" s="186" t="s">
        <v>338</v>
      </c>
      <c r="D245" s="186" t="s">
        <v>130</v>
      </c>
      <c r="E245" s="187" t="s">
        <v>339</v>
      </c>
      <c r="F245" s="188" t="s">
        <v>340</v>
      </c>
      <c r="G245" s="189" t="s">
        <v>334</v>
      </c>
      <c r="H245" s="190">
        <v>44.188</v>
      </c>
      <c r="I245" s="191"/>
      <c r="J245" s="192"/>
      <c r="K245" s="193">
        <f>ROUND(P245*H245,2)</f>
        <v>0</v>
      </c>
      <c r="L245" s="188" t="s">
        <v>134</v>
      </c>
      <c r="M245" s="194"/>
      <c r="N245" s="195" t="s">
        <v>1</v>
      </c>
      <c r="O245" s="196" t="s">
        <v>40</v>
      </c>
      <c r="P245" s="197">
        <f>I245+J245</f>
        <v>0</v>
      </c>
      <c r="Q245" s="197">
        <f>ROUND(I245*H245,2)</f>
        <v>0</v>
      </c>
      <c r="R245" s="197">
        <f>ROUND(J245*H245,2)</f>
        <v>0</v>
      </c>
      <c r="S245" s="69"/>
      <c r="T245" s="198">
        <f>S245*H245</f>
        <v>0</v>
      </c>
      <c r="U245" s="198">
        <v>0.05</v>
      </c>
      <c r="V245" s="198">
        <f>U245*H245</f>
        <v>2.2094</v>
      </c>
      <c r="W245" s="198">
        <v>0</v>
      </c>
      <c r="X245" s="199">
        <f>W245*H245</f>
        <v>0</v>
      </c>
      <c r="Y245" s="32"/>
      <c r="Z245" s="32"/>
      <c r="AA245" s="32"/>
      <c r="AB245" s="32"/>
      <c r="AC245" s="32"/>
      <c r="AD245" s="32"/>
      <c r="AE245" s="32"/>
      <c r="AR245" s="200" t="s">
        <v>135</v>
      </c>
      <c r="AT245" s="200" t="s">
        <v>130</v>
      </c>
      <c r="AU245" s="200" t="s">
        <v>87</v>
      </c>
      <c r="AY245" s="15" t="s">
        <v>128</v>
      </c>
      <c r="BE245" s="201">
        <f>IF(O245="základní",K245,0)</f>
        <v>0</v>
      </c>
      <c r="BF245" s="201">
        <f>IF(O245="snížená",K245,0)</f>
        <v>0</v>
      </c>
      <c r="BG245" s="201">
        <f>IF(O245="zákl. přenesená",K245,0)</f>
        <v>0</v>
      </c>
      <c r="BH245" s="201">
        <f>IF(O245="sníž. přenesená",K245,0)</f>
        <v>0</v>
      </c>
      <c r="BI245" s="201">
        <f>IF(O245="nulová",K245,0)</f>
        <v>0</v>
      </c>
      <c r="BJ245" s="15" t="s">
        <v>82</v>
      </c>
      <c r="BK245" s="201">
        <f>ROUND(P245*H245,2)</f>
        <v>0</v>
      </c>
      <c r="BL245" s="15" t="s">
        <v>136</v>
      </c>
      <c r="BM245" s="200" t="s">
        <v>341</v>
      </c>
    </row>
    <row r="246" spans="1:47" s="2" customFormat="1" ht="19.5">
      <c r="A246" s="32"/>
      <c r="B246" s="33"/>
      <c r="C246" s="34"/>
      <c r="D246" s="202" t="s">
        <v>138</v>
      </c>
      <c r="E246" s="34"/>
      <c r="F246" s="203" t="s">
        <v>340</v>
      </c>
      <c r="G246" s="34"/>
      <c r="H246" s="34"/>
      <c r="I246" s="204"/>
      <c r="J246" s="204"/>
      <c r="K246" s="34"/>
      <c r="L246" s="34"/>
      <c r="M246" s="37"/>
      <c r="N246" s="205"/>
      <c r="O246" s="206"/>
      <c r="P246" s="69"/>
      <c r="Q246" s="69"/>
      <c r="R246" s="69"/>
      <c r="S246" s="69"/>
      <c r="T246" s="69"/>
      <c r="U246" s="69"/>
      <c r="V246" s="69"/>
      <c r="W246" s="69"/>
      <c r="X246" s="70"/>
      <c r="Y246" s="32"/>
      <c r="Z246" s="32"/>
      <c r="AA246" s="32"/>
      <c r="AB246" s="32"/>
      <c r="AC246" s="32"/>
      <c r="AD246" s="32"/>
      <c r="AE246" s="32"/>
      <c r="AT246" s="15" t="s">
        <v>138</v>
      </c>
      <c r="AU246" s="15" t="s">
        <v>87</v>
      </c>
    </row>
    <row r="247" spans="2:51" s="13" customFormat="1" ht="11.25">
      <c r="B247" s="208"/>
      <c r="C247" s="209"/>
      <c r="D247" s="202" t="s">
        <v>141</v>
      </c>
      <c r="E247" s="210" t="s">
        <v>1</v>
      </c>
      <c r="F247" s="211" t="s">
        <v>342</v>
      </c>
      <c r="G247" s="209"/>
      <c r="H247" s="212">
        <v>44.188</v>
      </c>
      <c r="I247" s="213"/>
      <c r="J247" s="213"/>
      <c r="K247" s="209"/>
      <c r="L247" s="209"/>
      <c r="M247" s="214"/>
      <c r="N247" s="215"/>
      <c r="O247" s="216"/>
      <c r="P247" s="216"/>
      <c r="Q247" s="216"/>
      <c r="R247" s="216"/>
      <c r="S247" s="216"/>
      <c r="T247" s="216"/>
      <c r="U247" s="216"/>
      <c r="V247" s="216"/>
      <c r="W247" s="216"/>
      <c r="X247" s="217"/>
      <c r="AT247" s="218" t="s">
        <v>141</v>
      </c>
      <c r="AU247" s="218" t="s">
        <v>87</v>
      </c>
      <c r="AV247" s="13" t="s">
        <v>87</v>
      </c>
      <c r="AW247" s="13" t="s">
        <v>5</v>
      </c>
      <c r="AX247" s="13" t="s">
        <v>82</v>
      </c>
      <c r="AY247" s="218" t="s">
        <v>128</v>
      </c>
    </row>
    <row r="248" spans="2:63" s="12" customFormat="1" ht="22.9" customHeight="1">
      <c r="B248" s="169"/>
      <c r="C248" s="170"/>
      <c r="D248" s="171" t="s">
        <v>76</v>
      </c>
      <c r="E248" s="184" t="s">
        <v>165</v>
      </c>
      <c r="F248" s="184" t="s">
        <v>343</v>
      </c>
      <c r="G248" s="170"/>
      <c r="H248" s="170"/>
      <c r="I248" s="173"/>
      <c r="J248" s="173"/>
      <c r="K248" s="185">
        <f>BK248</f>
        <v>0</v>
      </c>
      <c r="L248" s="170"/>
      <c r="M248" s="175"/>
      <c r="N248" s="176"/>
      <c r="O248" s="177"/>
      <c r="P248" s="177"/>
      <c r="Q248" s="178">
        <f>SUM(Q249:Q330)</f>
        <v>0</v>
      </c>
      <c r="R248" s="178">
        <f>SUM(R249:R330)</f>
        <v>0</v>
      </c>
      <c r="S248" s="177"/>
      <c r="T248" s="179">
        <f>SUM(T249:T330)</f>
        <v>0</v>
      </c>
      <c r="U248" s="177"/>
      <c r="V248" s="179">
        <f>SUM(V249:V330)</f>
        <v>243.47520899999995</v>
      </c>
      <c r="W248" s="177"/>
      <c r="X248" s="180">
        <f>SUM(X249:X330)</f>
        <v>0</v>
      </c>
      <c r="AR248" s="181" t="s">
        <v>82</v>
      </c>
      <c r="AT248" s="182" t="s">
        <v>76</v>
      </c>
      <c r="AU248" s="182" t="s">
        <v>82</v>
      </c>
      <c r="AY248" s="181" t="s">
        <v>128</v>
      </c>
      <c r="BK248" s="183">
        <f>SUM(BK249:BK330)</f>
        <v>0</v>
      </c>
    </row>
    <row r="249" spans="1:65" s="2" customFormat="1" ht="24.2" customHeight="1">
      <c r="A249" s="32"/>
      <c r="B249" s="33"/>
      <c r="C249" s="219" t="s">
        <v>344</v>
      </c>
      <c r="D249" s="219" t="s">
        <v>143</v>
      </c>
      <c r="E249" s="220" t="s">
        <v>345</v>
      </c>
      <c r="F249" s="221" t="s">
        <v>346</v>
      </c>
      <c r="G249" s="222" t="s">
        <v>146</v>
      </c>
      <c r="H249" s="223">
        <v>370.6</v>
      </c>
      <c r="I249" s="224"/>
      <c r="J249" s="224"/>
      <c r="K249" s="225">
        <f>ROUND(P249*H249,2)</f>
        <v>0</v>
      </c>
      <c r="L249" s="221" t="s">
        <v>147</v>
      </c>
      <c r="M249" s="37"/>
      <c r="N249" s="226" t="s">
        <v>1</v>
      </c>
      <c r="O249" s="196" t="s">
        <v>40</v>
      </c>
      <c r="P249" s="197">
        <f>I249+J249</f>
        <v>0</v>
      </c>
      <c r="Q249" s="197">
        <f>ROUND(I249*H249,2)</f>
        <v>0</v>
      </c>
      <c r="R249" s="197">
        <f>ROUND(J249*H249,2)</f>
        <v>0</v>
      </c>
      <c r="S249" s="69"/>
      <c r="T249" s="198">
        <f>S249*H249</f>
        <v>0</v>
      </c>
      <c r="U249" s="198">
        <v>0</v>
      </c>
      <c r="V249" s="198">
        <f>U249*H249</f>
        <v>0</v>
      </c>
      <c r="W249" s="198">
        <v>0</v>
      </c>
      <c r="X249" s="199">
        <f>W249*H249</f>
        <v>0</v>
      </c>
      <c r="Y249" s="32"/>
      <c r="Z249" s="32"/>
      <c r="AA249" s="32"/>
      <c r="AB249" s="32"/>
      <c r="AC249" s="32"/>
      <c r="AD249" s="32"/>
      <c r="AE249" s="32"/>
      <c r="AR249" s="200" t="s">
        <v>136</v>
      </c>
      <c r="AT249" s="200" t="s">
        <v>143</v>
      </c>
      <c r="AU249" s="200" t="s">
        <v>87</v>
      </c>
      <c r="AY249" s="15" t="s">
        <v>128</v>
      </c>
      <c r="BE249" s="201">
        <f>IF(O249="základní",K249,0)</f>
        <v>0</v>
      </c>
      <c r="BF249" s="201">
        <f>IF(O249="snížená",K249,0)</f>
        <v>0</v>
      </c>
      <c r="BG249" s="201">
        <f>IF(O249="zákl. přenesená",K249,0)</f>
        <v>0</v>
      </c>
      <c r="BH249" s="201">
        <f>IF(O249="sníž. přenesená",K249,0)</f>
        <v>0</v>
      </c>
      <c r="BI249" s="201">
        <f>IF(O249="nulová",K249,0)</f>
        <v>0</v>
      </c>
      <c r="BJ249" s="15" t="s">
        <v>82</v>
      </c>
      <c r="BK249" s="201">
        <f>ROUND(P249*H249,2)</f>
        <v>0</v>
      </c>
      <c r="BL249" s="15" t="s">
        <v>136</v>
      </c>
      <c r="BM249" s="200" t="s">
        <v>347</v>
      </c>
    </row>
    <row r="250" spans="1:47" s="2" customFormat="1" ht="19.5">
      <c r="A250" s="32"/>
      <c r="B250" s="33"/>
      <c r="C250" s="34"/>
      <c r="D250" s="202" t="s">
        <v>138</v>
      </c>
      <c r="E250" s="34"/>
      <c r="F250" s="203" t="s">
        <v>348</v>
      </c>
      <c r="G250" s="34"/>
      <c r="H250" s="34"/>
      <c r="I250" s="204"/>
      <c r="J250" s="204"/>
      <c r="K250" s="34"/>
      <c r="L250" s="34"/>
      <c r="M250" s="37"/>
      <c r="N250" s="205"/>
      <c r="O250" s="206"/>
      <c r="P250" s="69"/>
      <c r="Q250" s="69"/>
      <c r="R250" s="69"/>
      <c r="S250" s="69"/>
      <c r="T250" s="69"/>
      <c r="U250" s="69"/>
      <c r="V250" s="69"/>
      <c r="W250" s="69"/>
      <c r="X250" s="70"/>
      <c r="Y250" s="32"/>
      <c r="Z250" s="32"/>
      <c r="AA250" s="32"/>
      <c r="AB250" s="32"/>
      <c r="AC250" s="32"/>
      <c r="AD250" s="32"/>
      <c r="AE250" s="32"/>
      <c r="AT250" s="15" t="s">
        <v>138</v>
      </c>
      <c r="AU250" s="15" t="s">
        <v>87</v>
      </c>
    </row>
    <row r="251" spans="1:47" s="2" customFormat="1" ht="11.25">
      <c r="A251" s="32"/>
      <c r="B251" s="33"/>
      <c r="C251" s="34"/>
      <c r="D251" s="227" t="s">
        <v>150</v>
      </c>
      <c r="E251" s="34"/>
      <c r="F251" s="228" t="s">
        <v>349</v>
      </c>
      <c r="G251" s="34"/>
      <c r="H251" s="34"/>
      <c r="I251" s="204"/>
      <c r="J251" s="204"/>
      <c r="K251" s="34"/>
      <c r="L251" s="34"/>
      <c r="M251" s="37"/>
      <c r="N251" s="205"/>
      <c r="O251" s="206"/>
      <c r="P251" s="69"/>
      <c r="Q251" s="69"/>
      <c r="R251" s="69"/>
      <c r="S251" s="69"/>
      <c r="T251" s="69"/>
      <c r="U251" s="69"/>
      <c r="V251" s="69"/>
      <c r="W251" s="69"/>
      <c r="X251" s="70"/>
      <c r="Y251" s="32"/>
      <c r="Z251" s="32"/>
      <c r="AA251" s="32"/>
      <c r="AB251" s="32"/>
      <c r="AC251" s="32"/>
      <c r="AD251" s="32"/>
      <c r="AE251" s="32"/>
      <c r="AT251" s="15" t="s">
        <v>150</v>
      </c>
      <c r="AU251" s="15" t="s">
        <v>87</v>
      </c>
    </row>
    <row r="252" spans="1:47" s="2" customFormat="1" ht="19.5">
      <c r="A252" s="32"/>
      <c r="B252" s="33"/>
      <c r="C252" s="34"/>
      <c r="D252" s="202" t="s">
        <v>139</v>
      </c>
      <c r="E252" s="34"/>
      <c r="F252" s="207" t="s">
        <v>159</v>
      </c>
      <c r="G252" s="34"/>
      <c r="H252" s="34"/>
      <c r="I252" s="204"/>
      <c r="J252" s="204"/>
      <c r="K252" s="34"/>
      <c r="L252" s="34"/>
      <c r="M252" s="37"/>
      <c r="N252" s="205"/>
      <c r="O252" s="206"/>
      <c r="P252" s="69"/>
      <c r="Q252" s="69"/>
      <c r="R252" s="69"/>
      <c r="S252" s="69"/>
      <c r="T252" s="69"/>
      <c r="U252" s="69"/>
      <c r="V252" s="69"/>
      <c r="W252" s="69"/>
      <c r="X252" s="70"/>
      <c r="Y252" s="32"/>
      <c r="Z252" s="32"/>
      <c r="AA252" s="32"/>
      <c r="AB252" s="32"/>
      <c r="AC252" s="32"/>
      <c r="AD252" s="32"/>
      <c r="AE252" s="32"/>
      <c r="AT252" s="15" t="s">
        <v>139</v>
      </c>
      <c r="AU252" s="15" t="s">
        <v>87</v>
      </c>
    </row>
    <row r="253" spans="1:65" s="2" customFormat="1" ht="24.2" customHeight="1">
      <c r="A253" s="32"/>
      <c r="B253" s="33"/>
      <c r="C253" s="219" t="s">
        <v>350</v>
      </c>
      <c r="D253" s="219" t="s">
        <v>143</v>
      </c>
      <c r="E253" s="220" t="s">
        <v>345</v>
      </c>
      <c r="F253" s="221" t="s">
        <v>346</v>
      </c>
      <c r="G253" s="222" t="s">
        <v>146</v>
      </c>
      <c r="H253" s="223">
        <v>111.8</v>
      </c>
      <c r="I253" s="224"/>
      <c r="J253" s="224"/>
      <c r="K253" s="225">
        <f>ROUND(P253*H253,2)</f>
        <v>0</v>
      </c>
      <c r="L253" s="221" t="s">
        <v>147</v>
      </c>
      <c r="M253" s="37"/>
      <c r="N253" s="226" t="s">
        <v>1</v>
      </c>
      <c r="O253" s="196" t="s">
        <v>40</v>
      </c>
      <c r="P253" s="197">
        <f>I253+J253</f>
        <v>0</v>
      </c>
      <c r="Q253" s="197">
        <f>ROUND(I253*H253,2)</f>
        <v>0</v>
      </c>
      <c r="R253" s="197">
        <f>ROUND(J253*H253,2)</f>
        <v>0</v>
      </c>
      <c r="S253" s="69"/>
      <c r="T253" s="198">
        <f>S253*H253</f>
        <v>0</v>
      </c>
      <c r="U253" s="198">
        <v>0</v>
      </c>
      <c r="V253" s="198">
        <f>U253*H253</f>
        <v>0</v>
      </c>
      <c r="W253" s="198">
        <v>0</v>
      </c>
      <c r="X253" s="199">
        <f>W253*H253</f>
        <v>0</v>
      </c>
      <c r="Y253" s="32"/>
      <c r="Z253" s="32"/>
      <c r="AA253" s="32"/>
      <c r="AB253" s="32"/>
      <c r="AC253" s="32"/>
      <c r="AD253" s="32"/>
      <c r="AE253" s="32"/>
      <c r="AR253" s="200" t="s">
        <v>136</v>
      </c>
      <c r="AT253" s="200" t="s">
        <v>143</v>
      </c>
      <c r="AU253" s="200" t="s">
        <v>87</v>
      </c>
      <c r="AY253" s="15" t="s">
        <v>128</v>
      </c>
      <c r="BE253" s="201">
        <f>IF(O253="základní",K253,0)</f>
        <v>0</v>
      </c>
      <c r="BF253" s="201">
        <f>IF(O253="snížená",K253,0)</f>
        <v>0</v>
      </c>
      <c r="BG253" s="201">
        <f>IF(O253="zákl. přenesená",K253,0)</f>
        <v>0</v>
      </c>
      <c r="BH253" s="201">
        <f>IF(O253="sníž. přenesená",K253,0)</f>
        <v>0</v>
      </c>
      <c r="BI253" s="201">
        <f>IF(O253="nulová",K253,0)</f>
        <v>0</v>
      </c>
      <c r="BJ253" s="15" t="s">
        <v>82</v>
      </c>
      <c r="BK253" s="201">
        <f>ROUND(P253*H253,2)</f>
        <v>0</v>
      </c>
      <c r="BL253" s="15" t="s">
        <v>136</v>
      </c>
      <c r="BM253" s="200" t="s">
        <v>351</v>
      </c>
    </row>
    <row r="254" spans="1:47" s="2" customFormat="1" ht="19.5">
      <c r="A254" s="32"/>
      <c r="B254" s="33"/>
      <c r="C254" s="34"/>
      <c r="D254" s="202" t="s">
        <v>138</v>
      </c>
      <c r="E254" s="34"/>
      <c r="F254" s="203" t="s">
        <v>348</v>
      </c>
      <c r="G254" s="34"/>
      <c r="H254" s="34"/>
      <c r="I254" s="204"/>
      <c r="J254" s="204"/>
      <c r="K254" s="34"/>
      <c r="L254" s="34"/>
      <c r="M254" s="37"/>
      <c r="N254" s="205"/>
      <c r="O254" s="206"/>
      <c r="P254" s="69"/>
      <c r="Q254" s="69"/>
      <c r="R254" s="69"/>
      <c r="S254" s="69"/>
      <c r="T254" s="69"/>
      <c r="U254" s="69"/>
      <c r="V254" s="69"/>
      <c r="W254" s="69"/>
      <c r="X254" s="70"/>
      <c r="Y254" s="32"/>
      <c r="Z254" s="32"/>
      <c r="AA254" s="32"/>
      <c r="AB254" s="32"/>
      <c r="AC254" s="32"/>
      <c r="AD254" s="32"/>
      <c r="AE254" s="32"/>
      <c r="AT254" s="15" t="s">
        <v>138</v>
      </c>
      <c r="AU254" s="15" t="s">
        <v>87</v>
      </c>
    </row>
    <row r="255" spans="1:47" s="2" customFormat="1" ht="11.25">
      <c r="A255" s="32"/>
      <c r="B255" s="33"/>
      <c r="C255" s="34"/>
      <c r="D255" s="227" t="s">
        <v>150</v>
      </c>
      <c r="E255" s="34"/>
      <c r="F255" s="228" t="s">
        <v>349</v>
      </c>
      <c r="G255" s="34"/>
      <c r="H255" s="34"/>
      <c r="I255" s="204"/>
      <c r="J255" s="204"/>
      <c r="K255" s="34"/>
      <c r="L255" s="34"/>
      <c r="M255" s="37"/>
      <c r="N255" s="205"/>
      <c r="O255" s="206"/>
      <c r="P255" s="69"/>
      <c r="Q255" s="69"/>
      <c r="R255" s="69"/>
      <c r="S255" s="69"/>
      <c r="T255" s="69"/>
      <c r="U255" s="69"/>
      <c r="V255" s="69"/>
      <c r="W255" s="69"/>
      <c r="X255" s="70"/>
      <c r="Y255" s="32"/>
      <c r="Z255" s="32"/>
      <c r="AA255" s="32"/>
      <c r="AB255" s="32"/>
      <c r="AC255" s="32"/>
      <c r="AD255" s="32"/>
      <c r="AE255" s="32"/>
      <c r="AT255" s="15" t="s">
        <v>150</v>
      </c>
      <c r="AU255" s="15" t="s">
        <v>87</v>
      </c>
    </row>
    <row r="256" spans="1:47" s="2" customFormat="1" ht="19.5">
      <c r="A256" s="32"/>
      <c r="B256" s="33"/>
      <c r="C256" s="34"/>
      <c r="D256" s="202" t="s">
        <v>139</v>
      </c>
      <c r="E256" s="34"/>
      <c r="F256" s="207" t="s">
        <v>352</v>
      </c>
      <c r="G256" s="34"/>
      <c r="H256" s="34"/>
      <c r="I256" s="204"/>
      <c r="J256" s="204"/>
      <c r="K256" s="34"/>
      <c r="L256" s="34"/>
      <c r="M256" s="37"/>
      <c r="N256" s="205"/>
      <c r="O256" s="206"/>
      <c r="P256" s="69"/>
      <c r="Q256" s="69"/>
      <c r="R256" s="69"/>
      <c r="S256" s="69"/>
      <c r="T256" s="69"/>
      <c r="U256" s="69"/>
      <c r="V256" s="69"/>
      <c r="W256" s="69"/>
      <c r="X256" s="70"/>
      <c r="Y256" s="32"/>
      <c r="Z256" s="32"/>
      <c r="AA256" s="32"/>
      <c r="AB256" s="32"/>
      <c r="AC256" s="32"/>
      <c r="AD256" s="32"/>
      <c r="AE256" s="32"/>
      <c r="AT256" s="15" t="s">
        <v>139</v>
      </c>
      <c r="AU256" s="15" t="s">
        <v>87</v>
      </c>
    </row>
    <row r="257" spans="1:65" s="2" customFormat="1" ht="24.2" customHeight="1">
      <c r="A257" s="32"/>
      <c r="B257" s="33"/>
      <c r="C257" s="219" t="s">
        <v>353</v>
      </c>
      <c r="D257" s="219" t="s">
        <v>143</v>
      </c>
      <c r="E257" s="220" t="s">
        <v>345</v>
      </c>
      <c r="F257" s="221" t="s">
        <v>346</v>
      </c>
      <c r="G257" s="222" t="s">
        <v>146</v>
      </c>
      <c r="H257" s="223">
        <v>111.8</v>
      </c>
      <c r="I257" s="224"/>
      <c r="J257" s="224"/>
      <c r="K257" s="225">
        <f>ROUND(P257*H257,2)</f>
        <v>0</v>
      </c>
      <c r="L257" s="221" t="s">
        <v>147</v>
      </c>
      <c r="M257" s="37"/>
      <c r="N257" s="226" t="s">
        <v>1</v>
      </c>
      <c r="O257" s="196" t="s">
        <v>40</v>
      </c>
      <c r="P257" s="197">
        <f>I257+J257</f>
        <v>0</v>
      </c>
      <c r="Q257" s="197">
        <f>ROUND(I257*H257,2)</f>
        <v>0</v>
      </c>
      <c r="R257" s="197">
        <f>ROUND(J257*H257,2)</f>
        <v>0</v>
      </c>
      <c r="S257" s="69"/>
      <c r="T257" s="198">
        <f>S257*H257</f>
        <v>0</v>
      </c>
      <c r="U257" s="198">
        <v>0</v>
      </c>
      <c r="V257" s="198">
        <f>U257*H257</f>
        <v>0</v>
      </c>
      <c r="W257" s="198">
        <v>0</v>
      </c>
      <c r="X257" s="199">
        <f>W257*H257</f>
        <v>0</v>
      </c>
      <c r="Y257" s="32"/>
      <c r="Z257" s="32"/>
      <c r="AA257" s="32"/>
      <c r="AB257" s="32"/>
      <c r="AC257" s="32"/>
      <c r="AD257" s="32"/>
      <c r="AE257" s="32"/>
      <c r="AR257" s="200" t="s">
        <v>136</v>
      </c>
      <c r="AT257" s="200" t="s">
        <v>143</v>
      </c>
      <c r="AU257" s="200" t="s">
        <v>87</v>
      </c>
      <c r="AY257" s="15" t="s">
        <v>128</v>
      </c>
      <c r="BE257" s="201">
        <f>IF(O257="základní",K257,0)</f>
        <v>0</v>
      </c>
      <c r="BF257" s="201">
        <f>IF(O257="snížená",K257,0)</f>
        <v>0</v>
      </c>
      <c r="BG257" s="201">
        <f>IF(O257="zákl. přenesená",K257,0)</f>
        <v>0</v>
      </c>
      <c r="BH257" s="201">
        <f>IF(O257="sníž. přenesená",K257,0)</f>
        <v>0</v>
      </c>
      <c r="BI257" s="201">
        <f>IF(O257="nulová",K257,0)</f>
        <v>0</v>
      </c>
      <c r="BJ257" s="15" t="s">
        <v>82</v>
      </c>
      <c r="BK257" s="201">
        <f>ROUND(P257*H257,2)</f>
        <v>0</v>
      </c>
      <c r="BL257" s="15" t="s">
        <v>136</v>
      </c>
      <c r="BM257" s="200" t="s">
        <v>354</v>
      </c>
    </row>
    <row r="258" spans="1:47" s="2" customFormat="1" ht="19.5">
      <c r="A258" s="32"/>
      <c r="B258" s="33"/>
      <c r="C258" s="34"/>
      <c r="D258" s="202" t="s">
        <v>138</v>
      </c>
      <c r="E258" s="34"/>
      <c r="F258" s="203" t="s">
        <v>348</v>
      </c>
      <c r="G258" s="34"/>
      <c r="H258" s="34"/>
      <c r="I258" s="204"/>
      <c r="J258" s="204"/>
      <c r="K258" s="34"/>
      <c r="L258" s="34"/>
      <c r="M258" s="37"/>
      <c r="N258" s="205"/>
      <c r="O258" s="206"/>
      <c r="P258" s="69"/>
      <c r="Q258" s="69"/>
      <c r="R258" s="69"/>
      <c r="S258" s="69"/>
      <c r="T258" s="69"/>
      <c r="U258" s="69"/>
      <c r="V258" s="69"/>
      <c r="W258" s="69"/>
      <c r="X258" s="70"/>
      <c r="Y258" s="32"/>
      <c r="Z258" s="32"/>
      <c r="AA258" s="32"/>
      <c r="AB258" s="32"/>
      <c r="AC258" s="32"/>
      <c r="AD258" s="32"/>
      <c r="AE258" s="32"/>
      <c r="AT258" s="15" t="s">
        <v>138</v>
      </c>
      <c r="AU258" s="15" t="s">
        <v>87</v>
      </c>
    </row>
    <row r="259" spans="1:47" s="2" customFormat="1" ht="11.25">
      <c r="A259" s="32"/>
      <c r="B259" s="33"/>
      <c r="C259" s="34"/>
      <c r="D259" s="227" t="s">
        <v>150</v>
      </c>
      <c r="E259" s="34"/>
      <c r="F259" s="228" t="s">
        <v>349</v>
      </c>
      <c r="G259" s="34"/>
      <c r="H259" s="34"/>
      <c r="I259" s="204"/>
      <c r="J259" s="204"/>
      <c r="K259" s="34"/>
      <c r="L259" s="34"/>
      <c r="M259" s="37"/>
      <c r="N259" s="205"/>
      <c r="O259" s="206"/>
      <c r="P259" s="69"/>
      <c r="Q259" s="69"/>
      <c r="R259" s="69"/>
      <c r="S259" s="69"/>
      <c r="T259" s="69"/>
      <c r="U259" s="69"/>
      <c r="V259" s="69"/>
      <c r="W259" s="69"/>
      <c r="X259" s="70"/>
      <c r="Y259" s="32"/>
      <c r="Z259" s="32"/>
      <c r="AA259" s="32"/>
      <c r="AB259" s="32"/>
      <c r="AC259" s="32"/>
      <c r="AD259" s="32"/>
      <c r="AE259" s="32"/>
      <c r="AT259" s="15" t="s">
        <v>150</v>
      </c>
      <c r="AU259" s="15" t="s">
        <v>87</v>
      </c>
    </row>
    <row r="260" spans="1:47" s="2" customFormat="1" ht="19.5">
      <c r="A260" s="32"/>
      <c r="B260" s="33"/>
      <c r="C260" s="34"/>
      <c r="D260" s="202" t="s">
        <v>139</v>
      </c>
      <c r="E260" s="34"/>
      <c r="F260" s="207" t="s">
        <v>355</v>
      </c>
      <c r="G260" s="34"/>
      <c r="H260" s="34"/>
      <c r="I260" s="204"/>
      <c r="J260" s="204"/>
      <c r="K260" s="34"/>
      <c r="L260" s="34"/>
      <c r="M260" s="37"/>
      <c r="N260" s="205"/>
      <c r="O260" s="206"/>
      <c r="P260" s="69"/>
      <c r="Q260" s="69"/>
      <c r="R260" s="69"/>
      <c r="S260" s="69"/>
      <c r="T260" s="69"/>
      <c r="U260" s="69"/>
      <c r="V260" s="69"/>
      <c r="W260" s="69"/>
      <c r="X260" s="70"/>
      <c r="Y260" s="32"/>
      <c r="Z260" s="32"/>
      <c r="AA260" s="32"/>
      <c r="AB260" s="32"/>
      <c r="AC260" s="32"/>
      <c r="AD260" s="32"/>
      <c r="AE260" s="32"/>
      <c r="AT260" s="15" t="s">
        <v>139</v>
      </c>
      <c r="AU260" s="15" t="s">
        <v>87</v>
      </c>
    </row>
    <row r="261" spans="1:65" s="2" customFormat="1" ht="24.2" customHeight="1">
      <c r="A261" s="32"/>
      <c r="B261" s="33"/>
      <c r="C261" s="219" t="s">
        <v>356</v>
      </c>
      <c r="D261" s="219" t="s">
        <v>143</v>
      </c>
      <c r="E261" s="220" t="s">
        <v>357</v>
      </c>
      <c r="F261" s="221" t="s">
        <v>358</v>
      </c>
      <c r="G261" s="222" t="s">
        <v>146</v>
      </c>
      <c r="H261" s="223">
        <v>100</v>
      </c>
      <c r="I261" s="224"/>
      <c r="J261" s="224"/>
      <c r="K261" s="225">
        <f>ROUND(P261*H261,2)</f>
        <v>0</v>
      </c>
      <c r="L261" s="221" t="s">
        <v>134</v>
      </c>
      <c r="M261" s="37"/>
      <c r="N261" s="226" t="s">
        <v>1</v>
      </c>
      <c r="O261" s="196" t="s">
        <v>40</v>
      </c>
      <c r="P261" s="197">
        <f>I261+J261</f>
        <v>0</v>
      </c>
      <c r="Q261" s="197">
        <f>ROUND(I261*H261,2)</f>
        <v>0</v>
      </c>
      <c r="R261" s="197">
        <f>ROUND(J261*H261,2)</f>
        <v>0</v>
      </c>
      <c r="S261" s="69"/>
      <c r="T261" s="198">
        <f>S261*H261</f>
        <v>0</v>
      </c>
      <c r="U261" s="198">
        <v>0</v>
      </c>
      <c r="V261" s="198">
        <f>U261*H261</f>
        <v>0</v>
      </c>
      <c r="W261" s="198">
        <v>0</v>
      </c>
      <c r="X261" s="199">
        <f>W261*H261</f>
        <v>0</v>
      </c>
      <c r="Y261" s="32"/>
      <c r="Z261" s="32"/>
      <c r="AA261" s="32"/>
      <c r="AB261" s="32"/>
      <c r="AC261" s="32"/>
      <c r="AD261" s="32"/>
      <c r="AE261" s="32"/>
      <c r="AR261" s="200" t="s">
        <v>136</v>
      </c>
      <c r="AT261" s="200" t="s">
        <v>143</v>
      </c>
      <c r="AU261" s="200" t="s">
        <v>87</v>
      </c>
      <c r="AY261" s="15" t="s">
        <v>128</v>
      </c>
      <c r="BE261" s="201">
        <f>IF(O261="základní",K261,0)</f>
        <v>0</v>
      </c>
      <c r="BF261" s="201">
        <f>IF(O261="snížená",K261,0)</f>
        <v>0</v>
      </c>
      <c r="BG261" s="201">
        <f>IF(O261="zákl. přenesená",K261,0)</f>
        <v>0</v>
      </c>
      <c r="BH261" s="201">
        <f>IF(O261="sníž. přenesená",K261,0)</f>
        <v>0</v>
      </c>
      <c r="BI261" s="201">
        <f>IF(O261="nulová",K261,0)</f>
        <v>0</v>
      </c>
      <c r="BJ261" s="15" t="s">
        <v>82</v>
      </c>
      <c r="BK261" s="201">
        <f>ROUND(P261*H261,2)</f>
        <v>0</v>
      </c>
      <c r="BL261" s="15" t="s">
        <v>136</v>
      </c>
      <c r="BM261" s="200" t="s">
        <v>359</v>
      </c>
    </row>
    <row r="262" spans="1:47" s="2" customFormat="1" ht="19.5">
      <c r="A262" s="32"/>
      <c r="B262" s="33"/>
      <c r="C262" s="34"/>
      <c r="D262" s="202" t="s">
        <v>138</v>
      </c>
      <c r="E262" s="34"/>
      <c r="F262" s="203" t="s">
        <v>360</v>
      </c>
      <c r="G262" s="34"/>
      <c r="H262" s="34"/>
      <c r="I262" s="204"/>
      <c r="J262" s="204"/>
      <c r="K262" s="34"/>
      <c r="L262" s="34"/>
      <c r="M262" s="37"/>
      <c r="N262" s="205"/>
      <c r="O262" s="206"/>
      <c r="P262" s="69"/>
      <c r="Q262" s="69"/>
      <c r="R262" s="69"/>
      <c r="S262" s="69"/>
      <c r="T262" s="69"/>
      <c r="U262" s="69"/>
      <c r="V262" s="69"/>
      <c r="W262" s="69"/>
      <c r="X262" s="70"/>
      <c r="Y262" s="32"/>
      <c r="Z262" s="32"/>
      <c r="AA262" s="32"/>
      <c r="AB262" s="32"/>
      <c r="AC262" s="32"/>
      <c r="AD262" s="32"/>
      <c r="AE262" s="32"/>
      <c r="AT262" s="15" t="s">
        <v>138</v>
      </c>
      <c r="AU262" s="15" t="s">
        <v>87</v>
      </c>
    </row>
    <row r="263" spans="1:47" s="2" customFormat="1" ht="19.5">
      <c r="A263" s="32"/>
      <c r="B263" s="33"/>
      <c r="C263" s="34"/>
      <c r="D263" s="202" t="s">
        <v>139</v>
      </c>
      <c r="E263" s="34"/>
      <c r="F263" s="207" t="s">
        <v>361</v>
      </c>
      <c r="G263" s="34"/>
      <c r="H263" s="34"/>
      <c r="I263" s="204"/>
      <c r="J263" s="204"/>
      <c r="K263" s="34"/>
      <c r="L263" s="34"/>
      <c r="M263" s="37"/>
      <c r="N263" s="205"/>
      <c r="O263" s="206"/>
      <c r="P263" s="69"/>
      <c r="Q263" s="69"/>
      <c r="R263" s="69"/>
      <c r="S263" s="69"/>
      <c r="T263" s="69"/>
      <c r="U263" s="69"/>
      <c r="V263" s="69"/>
      <c r="W263" s="69"/>
      <c r="X263" s="70"/>
      <c r="Y263" s="32"/>
      <c r="Z263" s="32"/>
      <c r="AA263" s="32"/>
      <c r="AB263" s="32"/>
      <c r="AC263" s="32"/>
      <c r="AD263" s="32"/>
      <c r="AE263" s="32"/>
      <c r="AT263" s="15" t="s">
        <v>139</v>
      </c>
      <c r="AU263" s="15" t="s">
        <v>87</v>
      </c>
    </row>
    <row r="264" spans="1:65" s="2" customFormat="1" ht="24.2" customHeight="1">
      <c r="A264" s="32"/>
      <c r="B264" s="33"/>
      <c r="C264" s="219" t="s">
        <v>362</v>
      </c>
      <c r="D264" s="219" t="s">
        <v>143</v>
      </c>
      <c r="E264" s="220" t="s">
        <v>363</v>
      </c>
      <c r="F264" s="221" t="s">
        <v>364</v>
      </c>
      <c r="G264" s="222" t="s">
        <v>146</v>
      </c>
      <c r="H264" s="223">
        <v>35.5</v>
      </c>
      <c r="I264" s="224"/>
      <c r="J264" s="224"/>
      <c r="K264" s="225">
        <f>ROUND(P264*H264,2)</f>
        <v>0</v>
      </c>
      <c r="L264" s="221" t="s">
        <v>147</v>
      </c>
      <c r="M264" s="37"/>
      <c r="N264" s="226" t="s">
        <v>1</v>
      </c>
      <c r="O264" s="196" t="s">
        <v>40</v>
      </c>
      <c r="P264" s="197">
        <f>I264+J264</f>
        <v>0</v>
      </c>
      <c r="Q264" s="197">
        <f>ROUND(I264*H264,2)</f>
        <v>0</v>
      </c>
      <c r="R264" s="197">
        <f>ROUND(J264*H264,2)</f>
        <v>0</v>
      </c>
      <c r="S264" s="69"/>
      <c r="T264" s="198">
        <f>S264*H264</f>
        <v>0</v>
      </c>
      <c r="U264" s="198">
        <v>0.46</v>
      </c>
      <c r="V264" s="198">
        <f>U264*H264</f>
        <v>16.330000000000002</v>
      </c>
      <c r="W264" s="198">
        <v>0</v>
      </c>
      <c r="X264" s="199">
        <f>W264*H264</f>
        <v>0</v>
      </c>
      <c r="Y264" s="32"/>
      <c r="Z264" s="32"/>
      <c r="AA264" s="32"/>
      <c r="AB264" s="32"/>
      <c r="AC264" s="32"/>
      <c r="AD264" s="32"/>
      <c r="AE264" s="32"/>
      <c r="AR264" s="200" t="s">
        <v>136</v>
      </c>
      <c r="AT264" s="200" t="s">
        <v>143</v>
      </c>
      <c r="AU264" s="200" t="s">
        <v>87</v>
      </c>
      <c r="AY264" s="15" t="s">
        <v>128</v>
      </c>
      <c r="BE264" s="201">
        <f>IF(O264="základní",K264,0)</f>
        <v>0</v>
      </c>
      <c r="BF264" s="201">
        <f>IF(O264="snížená",K264,0)</f>
        <v>0</v>
      </c>
      <c r="BG264" s="201">
        <f>IF(O264="zákl. přenesená",K264,0)</f>
        <v>0</v>
      </c>
      <c r="BH264" s="201">
        <f>IF(O264="sníž. přenesená",K264,0)</f>
        <v>0</v>
      </c>
      <c r="BI264" s="201">
        <f>IF(O264="nulová",K264,0)</f>
        <v>0</v>
      </c>
      <c r="BJ264" s="15" t="s">
        <v>82</v>
      </c>
      <c r="BK264" s="201">
        <f>ROUND(P264*H264,2)</f>
        <v>0</v>
      </c>
      <c r="BL264" s="15" t="s">
        <v>136</v>
      </c>
      <c r="BM264" s="200" t="s">
        <v>365</v>
      </c>
    </row>
    <row r="265" spans="1:47" s="2" customFormat="1" ht="19.5">
      <c r="A265" s="32"/>
      <c r="B265" s="33"/>
      <c r="C265" s="34"/>
      <c r="D265" s="202" t="s">
        <v>138</v>
      </c>
      <c r="E265" s="34"/>
      <c r="F265" s="203" t="s">
        <v>366</v>
      </c>
      <c r="G265" s="34"/>
      <c r="H265" s="34"/>
      <c r="I265" s="204"/>
      <c r="J265" s="204"/>
      <c r="K265" s="34"/>
      <c r="L265" s="34"/>
      <c r="M265" s="37"/>
      <c r="N265" s="205"/>
      <c r="O265" s="206"/>
      <c r="P265" s="69"/>
      <c r="Q265" s="69"/>
      <c r="R265" s="69"/>
      <c r="S265" s="69"/>
      <c r="T265" s="69"/>
      <c r="U265" s="69"/>
      <c r="V265" s="69"/>
      <c r="W265" s="69"/>
      <c r="X265" s="70"/>
      <c r="Y265" s="32"/>
      <c r="Z265" s="32"/>
      <c r="AA265" s="32"/>
      <c r="AB265" s="32"/>
      <c r="AC265" s="32"/>
      <c r="AD265" s="32"/>
      <c r="AE265" s="32"/>
      <c r="AT265" s="15" t="s">
        <v>138</v>
      </c>
      <c r="AU265" s="15" t="s">
        <v>87</v>
      </c>
    </row>
    <row r="266" spans="1:47" s="2" customFormat="1" ht="11.25">
      <c r="A266" s="32"/>
      <c r="B266" s="33"/>
      <c r="C266" s="34"/>
      <c r="D266" s="227" t="s">
        <v>150</v>
      </c>
      <c r="E266" s="34"/>
      <c r="F266" s="228" t="s">
        <v>367</v>
      </c>
      <c r="G266" s="34"/>
      <c r="H266" s="34"/>
      <c r="I266" s="204"/>
      <c r="J266" s="204"/>
      <c r="K266" s="34"/>
      <c r="L266" s="34"/>
      <c r="M266" s="37"/>
      <c r="N266" s="205"/>
      <c r="O266" s="206"/>
      <c r="P266" s="69"/>
      <c r="Q266" s="69"/>
      <c r="R266" s="69"/>
      <c r="S266" s="69"/>
      <c r="T266" s="69"/>
      <c r="U266" s="69"/>
      <c r="V266" s="69"/>
      <c r="W266" s="69"/>
      <c r="X266" s="70"/>
      <c r="Y266" s="32"/>
      <c r="Z266" s="32"/>
      <c r="AA266" s="32"/>
      <c r="AB266" s="32"/>
      <c r="AC266" s="32"/>
      <c r="AD266" s="32"/>
      <c r="AE266" s="32"/>
      <c r="AT266" s="15" t="s">
        <v>150</v>
      </c>
      <c r="AU266" s="15" t="s">
        <v>87</v>
      </c>
    </row>
    <row r="267" spans="1:47" s="2" customFormat="1" ht="19.5">
      <c r="A267" s="32"/>
      <c r="B267" s="33"/>
      <c r="C267" s="34"/>
      <c r="D267" s="202" t="s">
        <v>139</v>
      </c>
      <c r="E267" s="34"/>
      <c r="F267" s="207" t="s">
        <v>233</v>
      </c>
      <c r="G267" s="34"/>
      <c r="H267" s="34"/>
      <c r="I267" s="204"/>
      <c r="J267" s="204"/>
      <c r="K267" s="34"/>
      <c r="L267" s="34"/>
      <c r="M267" s="37"/>
      <c r="N267" s="205"/>
      <c r="O267" s="206"/>
      <c r="P267" s="69"/>
      <c r="Q267" s="69"/>
      <c r="R267" s="69"/>
      <c r="S267" s="69"/>
      <c r="T267" s="69"/>
      <c r="U267" s="69"/>
      <c r="V267" s="69"/>
      <c r="W267" s="69"/>
      <c r="X267" s="70"/>
      <c r="Y267" s="32"/>
      <c r="Z267" s="32"/>
      <c r="AA267" s="32"/>
      <c r="AB267" s="32"/>
      <c r="AC267" s="32"/>
      <c r="AD267" s="32"/>
      <c r="AE267" s="32"/>
      <c r="AT267" s="15" t="s">
        <v>139</v>
      </c>
      <c r="AU267" s="15" t="s">
        <v>87</v>
      </c>
    </row>
    <row r="268" spans="1:65" s="2" customFormat="1" ht="24.2" customHeight="1">
      <c r="A268" s="32"/>
      <c r="B268" s="33"/>
      <c r="C268" s="219" t="s">
        <v>368</v>
      </c>
      <c r="D268" s="219" t="s">
        <v>143</v>
      </c>
      <c r="E268" s="220" t="s">
        <v>369</v>
      </c>
      <c r="F268" s="221" t="s">
        <v>370</v>
      </c>
      <c r="G268" s="222" t="s">
        <v>146</v>
      </c>
      <c r="H268" s="223">
        <v>35.5</v>
      </c>
      <c r="I268" s="224"/>
      <c r="J268" s="224"/>
      <c r="K268" s="225">
        <f>ROUND(P268*H268,2)</f>
        <v>0</v>
      </c>
      <c r="L268" s="221" t="s">
        <v>147</v>
      </c>
      <c r="M268" s="37"/>
      <c r="N268" s="226" t="s">
        <v>1</v>
      </c>
      <c r="O268" s="196" t="s">
        <v>40</v>
      </c>
      <c r="P268" s="197">
        <f>I268+J268</f>
        <v>0</v>
      </c>
      <c r="Q268" s="197">
        <f>ROUND(I268*H268,2)</f>
        <v>0</v>
      </c>
      <c r="R268" s="197">
        <f>ROUND(J268*H268,2)</f>
        <v>0</v>
      </c>
      <c r="S268" s="69"/>
      <c r="T268" s="198">
        <f>S268*H268</f>
        <v>0</v>
      </c>
      <c r="U268" s="198">
        <v>0.575</v>
      </c>
      <c r="V268" s="198">
        <f>U268*H268</f>
        <v>20.412499999999998</v>
      </c>
      <c r="W268" s="198">
        <v>0</v>
      </c>
      <c r="X268" s="199">
        <f>W268*H268</f>
        <v>0</v>
      </c>
      <c r="Y268" s="32"/>
      <c r="Z268" s="32"/>
      <c r="AA268" s="32"/>
      <c r="AB268" s="32"/>
      <c r="AC268" s="32"/>
      <c r="AD268" s="32"/>
      <c r="AE268" s="32"/>
      <c r="AR268" s="200" t="s">
        <v>136</v>
      </c>
      <c r="AT268" s="200" t="s">
        <v>143</v>
      </c>
      <c r="AU268" s="200" t="s">
        <v>87</v>
      </c>
      <c r="AY268" s="15" t="s">
        <v>128</v>
      </c>
      <c r="BE268" s="201">
        <f>IF(O268="základní",K268,0)</f>
        <v>0</v>
      </c>
      <c r="BF268" s="201">
        <f>IF(O268="snížená",K268,0)</f>
        <v>0</v>
      </c>
      <c r="BG268" s="201">
        <f>IF(O268="zákl. přenesená",K268,0)</f>
        <v>0</v>
      </c>
      <c r="BH268" s="201">
        <f>IF(O268="sníž. přenesená",K268,0)</f>
        <v>0</v>
      </c>
      <c r="BI268" s="201">
        <f>IF(O268="nulová",K268,0)</f>
        <v>0</v>
      </c>
      <c r="BJ268" s="15" t="s">
        <v>82</v>
      </c>
      <c r="BK268" s="201">
        <f>ROUND(P268*H268,2)</f>
        <v>0</v>
      </c>
      <c r="BL268" s="15" t="s">
        <v>136</v>
      </c>
      <c r="BM268" s="200" t="s">
        <v>371</v>
      </c>
    </row>
    <row r="269" spans="1:47" s="2" customFormat="1" ht="19.5">
      <c r="A269" s="32"/>
      <c r="B269" s="33"/>
      <c r="C269" s="34"/>
      <c r="D269" s="202" t="s">
        <v>138</v>
      </c>
      <c r="E269" s="34"/>
      <c r="F269" s="203" t="s">
        <v>372</v>
      </c>
      <c r="G269" s="34"/>
      <c r="H269" s="34"/>
      <c r="I269" s="204"/>
      <c r="J269" s="204"/>
      <c r="K269" s="34"/>
      <c r="L269" s="34"/>
      <c r="M269" s="37"/>
      <c r="N269" s="205"/>
      <c r="O269" s="206"/>
      <c r="P269" s="69"/>
      <c r="Q269" s="69"/>
      <c r="R269" s="69"/>
      <c r="S269" s="69"/>
      <c r="T269" s="69"/>
      <c r="U269" s="69"/>
      <c r="V269" s="69"/>
      <c r="W269" s="69"/>
      <c r="X269" s="70"/>
      <c r="Y269" s="32"/>
      <c r="Z269" s="32"/>
      <c r="AA269" s="32"/>
      <c r="AB269" s="32"/>
      <c r="AC269" s="32"/>
      <c r="AD269" s="32"/>
      <c r="AE269" s="32"/>
      <c r="AT269" s="15" t="s">
        <v>138</v>
      </c>
      <c r="AU269" s="15" t="s">
        <v>87</v>
      </c>
    </row>
    <row r="270" spans="1:47" s="2" customFormat="1" ht="11.25">
      <c r="A270" s="32"/>
      <c r="B270" s="33"/>
      <c r="C270" s="34"/>
      <c r="D270" s="227" t="s">
        <v>150</v>
      </c>
      <c r="E270" s="34"/>
      <c r="F270" s="228" t="s">
        <v>373</v>
      </c>
      <c r="G270" s="34"/>
      <c r="H270" s="34"/>
      <c r="I270" s="204"/>
      <c r="J270" s="204"/>
      <c r="K270" s="34"/>
      <c r="L270" s="34"/>
      <c r="M270" s="37"/>
      <c r="N270" s="205"/>
      <c r="O270" s="206"/>
      <c r="P270" s="69"/>
      <c r="Q270" s="69"/>
      <c r="R270" s="69"/>
      <c r="S270" s="69"/>
      <c r="T270" s="69"/>
      <c r="U270" s="69"/>
      <c r="V270" s="69"/>
      <c r="W270" s="69"/>
      <c r="X270" s="70"/>
      <c r="Y270" s="32"/>
      <c r="Z270" s="32"/>
      <c r="AA270" s="32"/>
      <c r="AB270" s="32"/>
      <c r="AC270" s="32"/>
      <c r="AD270" s="32"/>
      <c r="AE270" s="32"/>
      <c r="AT270" s="15" t="s">
        <v>150</v>
      </c>
      <c r="AU270" s="15" t="s">
        <v>87</v>
      </c>
    </row>
    <row r="271" spans="1:47" s="2" customFormat="1" ht="19.5">
      <c r="A271" s="32"/>
      <c r="B271" s="33"/>
      <c r="C271" s="34"/>
      <c r="D271" s="202" t="s">
        <v>139</v>
      </c>
      <c r="E271" s="34"/>
      <c r="F271" s="207" t="s">
        <v>374</v>
      </c>
      <c r="G271" s="34"/>
      <c r="H271" s="34"/>
      <c r="I271" s="204"/>
      <c r="J271" s="204"/>
      <c r="K271" s="34"/>
      <c r="L271" s="34"/>
      <c r="M271" s="37"/>
      <c r="N271" s="205"/>
      <c r="O271" s="206"/>
      <c r="P271" s="69"/>
      <c r="Q271" s="69"/>
      <c r="R271" s="69"/>
      <c r="S271" s="69"/>
      <c r="T271" s="69"/>
      <c r="U271" s="69"/>
      <c r="V271" s="69"/>
      <c r="W271" s="69"/>
      <c r="X271" s="70"/>
      <c r="Y271" s="32"/>
      <c r="Z271" s="32"/>
      <c r="AA271" s="32"/>
      <c r="AB271" s="32"/>
      <c r="AC271" s="32"/>
      <c r="AD271" s="32"/>
      <c r="AE271" s="32"/>
      <c r="AT271" s="15" t="s">
        <v>139</v>
      </c>
      <c r="AU271" s="15" t="s">
        <v>87</v>
      </c>
    </row>
    <row r="272" spans="1:65" s="2" customFormat="1" ht="24.2" customHeight="1">
      <c r="A272" s="32"/>
      <c r="B272" s="33"/>
      <c r="C272" s="219" t="s">
        <v>375</v>
      </c>
      <c r="D272" s="219" t="s">
        <v>143</v>
      </c>
      <c r="E272" s="220" t="s">
        <v>369</v>
      </c>
      <c r="F272" s="221" t="s">
        <v>370</v>
      </c>
      <c r="G272" s="222" t="s">
        <v>146</v>
      </c>
      <c r="H272" s="223">
        <v>35.5</v>
      </c>
      <c r="I272" s="224"/>
      <c r="J272" s="224"/>
      <c r="K272" s="225">
        <f>ROUND(P272*H272,2)</f>
        <v>0</v>
      </c>
      <c r="L272" s="221" t="s">
        <v>147</v>
      </c>
      <c r="M272" s="37"/>
      <c r="N272" s="226" t="s">
        <v>1</v>
      </c>
      <c r="O272" s="196" t="s">
        <v>40</v>
      </c>
      <c r="P272" s="197">
        <f>I272+J272</f>
        <v>0</v>
      </c>
      <c r="Q272" s="197">
        <f>ROUND(I272*H272,2)</f>
        <v>0</v>
      </c>
      <c r="R272" s="197">
        <f>ROUND(J272*H272,2)</f>
        <v>0</v>
      </c>
      <c r="S272" s="69"/>
      <c r="T272" s="198">
        <f>S272*H272</f>
        <v>0</v>
      </c>
      <c r="U272" s="198">
        <v>0.575</v>
      </c>
      <c r="V272" s="198">
        <f>U272*H272</f>
        <v>20.412499999999998</v>
      </c>
      <c r="W272" s="198">
        <v>0</v>
      </c>
      <c r="X272" s="199">
        <f>W272*H272</f>
        <v>0</v>
      </c>
      <c r="Y272" s="32"/>
      <c r="Z272" s="32"/>
      <c r="AA272" s="32"/>
      <c r="AB272" s="32"/>
      <c r="AC272" s="32"/>
      <c r="AD272" s="32"/>
      <c r="AE272" s="32"/>
      <c r="AR272" s="200" t="s">
        <v>136</v>
      </c>
      <c r="AT272" s="200" t="s">
        <v>143</v>
      </c>
      <c r="AU272" s="200" t="s">
        <v>87</v>
      </c>
      <c r="AY272" s="15" t="s">
        <v>128</v>
      </c>
      <c r="BE272" s="201">
        <f>IF(O272="základní",K272,0)</f>
        <v>0</v>
      </c>
      <c r="BF272" s="201">
        <f>IF(O272="snížená",K272,0)</f>
        <v>0</v>
      </c>
      <c r="BG272" s="201">
        <f>IF(O272="zákl. přenesená",K272,0)</f>
        <v>0</v>
      </c>
      <c r="BH272" s="201">
        <f>IF(O272="sníž. přenesená",K272,0)</f>
        <v>0</v>
      </c>
      <c r="BI272" s="201">
        <f>IF(O272="nulová",K272,0)</f>
        <v>0</v>
      </c>
      <c r="BJ272" s="15" t="s">
        <v>82</v>
      </c>
      <c r="BK272" s="201">
        <f>ROUND(P272*H272,2)</f>
        <v>0</v>
      </c>
      <c r="BL272" s="15" t="s">
        <v>136</v>
      </c>
      <c r="BM272" s="200" t="s">
        <v>376</v>
      </c>
    </row>
    <row r="273" spans="1:47" s="2" customFormat="1" ht="19.5">
      <c r="A273" s="32"/>
      <c r="B273" s="33"/>
      <c r="C273" s="34"/>
      <c r="D273" s="202" t="s">
        <v>138</v>
      </c>
      <c r="E273" s="34"/>
      <c r="F273" s="203" t="s">
        <v>372</v>
      </c>
      <c r="G273" s="34"/>
      <c r="H273" s="34"/>
      <c r="I273" s="204"/>
      <c r="J273" s="204"/>
      <c r="K273" s="34"/>
      <c r="L273" s="34"/>
      <c r="M273" s="37"/>
      <c r="N273" s="205"/>
      <c r="O273" s="206"/>
      <c r="P273" s="69"/>
      <c r="Q273" s="69"/>
      <c r="R273" s="69"/>
      <c r="S273" s="69"/>
      <c r="T273" s="69"/>
      <c r="U273" s="69"/>
      <c r="V273" s="69"/>
      <c r="W273" s="69"/>
      <c r="X273" s="70"/>
      <c r="Y273" s="32"/>
      <c r="Z273" s="32"/>
      <c r="AA273" s="32"/>
      <c r="AB273" s="32"/>
      <c r="AC273" s="32"/>
      <c r="AD273" s="32"/>
      <c r="AE273" s="32"/>
      <c r="AT273" s="15" t="s">
        <v>138</v>
      </c>
      <c r="AU273" s="15" t="s">
        <v>87</v>
      </c>
    </row>
    <row r="274" spans="1:47" s="2" customFormat="1" ht="11.25">
      <c r="A274" s="32"/>
      <c r="B274" s="33"/>
      <c r="C274" s="34"/>
      <c r="D274" s="227" t="s">
        <v>150</v>
      </c>
      <c r="E274" s="34"/>
      <c r="F274" s="228" t="s">
        <v>373</v>
      </c>
      <c r="G274" s="34"/>
      <c r="H274" s="34"/>
      <c r="I274" s="204"/>
      <c r="J274" s="204"/>
      <c r="K274" s="34"/>
      <c r="L274" s="34"/>
      <c r="M274" s="37"/>
      <c r="N274" s="205"/>
      <c r="O274" s="206"/>
      <c r="P274" s="69"/>
      <c r="Q274" s="69"/>
      <c r="R274" s="69"/>
      <c r="S274" s="69"/>
      <c r="T274" s="69"/>
      <c r="U274" s="69"/>
      <c r="V274" s="69"/>
      <c r="W274" s="69"/>
      <c r="X274" s="70"/>
      <c r="Y274" s="32"/>
      <c r="Z274" s="32"/>
      <c r="AA274" s="32"/>
      <c r="AB274" s="32"/>
      <c r="AC274" s="32"/>
      <c r="AD274" s="32"/>
      <c r="AE274" s="32"/>
      <c r="AT274" s="15" t="s">
        <v>150</v>
      </c>
      <c r="AU274" s="15" t="s">
        <v>87</v>
      </c>
    </row>
    <row r="275" spans="1:47" s="2" customFormat="1" ht="19.5">
      <c r="A275" s="32"/>
      <c r="B275" s="33"/>
      <c r="C275" s="34"/>
      <c r="D275" s="202" t="s">
        <v>139</v>
      </c>
      <c r="E275" s="34"/>
      <c r="F275" s="207" t="s">
        <v>377</v>
      </c>
      <c r="G275" s="34"/>
      <c r="H275" s="34"/>
      <c r="I275" s="204"/>
      <c r="J275" s="204"/>
      <c r="K275" s="34"/>
      <c r="L275" s="34"/>
      <c r="M275" s="37"/>
      <c r="N275" s="205"/>
      <c r="O275" s="206"/>
      <c r="P275" s="69"/>
      <c r="Q275" s="69"/>
      <c r="R275" s="69"/>
      <c r="S275" s="69"/>
      <c r="T275" s="69"/>
      <c r="U275" s="69"/>
      <c r="V275" s="69"/>
      <c r="W275" s="69"/>
      <c r="X275" s="70"/>
      <c r="Y275" s="32"/>
      <c r="Z275" s="32"/>
      <c r="AA275" s="32"/>
      <c r="AB275" s="32"/>
      <c r="AC275" s="32"/>
      <c r="AD275" s="32"/>
      <c r="AE275" s="32"/>
      <c r="AT275" s="15" t="s">
        <v>139</v>
      </c>
      <c r="AU275" s="15" t="s">
        <v>87</v>
      </c>
    </row>
    <row r="276" spans="1:65" s="2" customFormat="1" ht="24.2" customHeight="1">
      <c r="A276" s="32"/>
      <c r="B276" s="33"/>
      <c r="C276" s="219" t="s">
        <v>378</v>
      </c>
      <c r="D276" s="219" t="s">
        <v>143</v>
      </c>
      <c r="E276" s="220" t="s">
        <v>369</v>
      </c>
      <c r="F276" s="221" t="s">
        <v>370</v>
      </c>
      <c r="G276" s="222" t="s">
        <v>146</v>
      </c>
      <c r="H276" s="223">
        <v>35.5</v>
      </c>
      <c r="I276" s="224"/>
      <c r="J276" s="224"/>
      <c r="K276" s="225">
        <f>ROUND(P276*H276,2)</f>
        <v>0</v>
      </c>
      <c r="L276" s="221" t="s">
        <v>147</v>
      </c>
      <c r="M276" s="37"/>
      <c r="N276" s="226" t="s">
        <v>1</v>
      </c>
      <c r="O276" s="196" t="s">
        <v>40</v>
      </c>
      <c r="P276" s="197">
        <f>I276+J276</f>
        <v>0</v>
      </c>
      <c r="Q276" s="197">
        <f>ROUND(I276*H276,2)</f>
        <v>0</v>
      </c>
      <c r="R276" s="197">
        <f>ROUND(J276*H276,2)</f>
        <v>0</v>
      </c>
      <c r="S276" s="69"/>
      <c r="T276" s="198">
        <f>S276*H276</f>
        <v>0</v>
      </c>
      <c r="U276" s="198">
        <v>0.575</v>
      </c>
      <c r="V276" s="198">
        <f>U276*H276</f>
        <v>20.412499999999998</v>
      </c>
      <c r="W276" s="198">
        <v>0</v>
      </c>
      <c r="X276" s="199">
        <f>W276*H276</f>
        <v>0</v>
      </c>
      <c r="Y276" s="32"/>
      <c r="Z276" s="32"/>
      <c r="AA276" s="32"/>
      <c r="AB276" s="32"/>
      <c r="AC276" s="32"/>
      <c r="AD276" s="32"/>
      <c r="AE276" s="32"/>
      <c r="AR276" s="200" t="s">
        <v>136</v>
      </c>
      <c r="AT276" s="200" t="s">
        <v>143</v>
      </c>
      <c r="AU276" s="200" t="s">
        <v>87</v>
      </c>
      <c r="AY276" s="15" t="s">
        <v>128</v>
      </c>
      <c r="BE276" s="201">
        <f>IF(O276="základní",K276,0)</f>
        <v>0</v>
      </c>
      <c r="BF276" s="201">
        <f>IF(O276="snížená",K276,0)</f>
        <v>0</v>
      </c>
      <c r="BG276" s="201">
        <f>IF(O276="zákl. přenesená",K276,0)</f>
        <v>0</v>
      </c>
      <c r="BH276" s="201">
        <f>IF(O276="sníž. přenesená",K276,0)</f>
        <v>0</v>
      </c>
      <c r="BI276" s="201">
        <f>IF(O276="nulová",K276,0)</f>
        <v>0</v>
      </c>
      <c r="BJ276" s="15" t="s">
        <v>82</v>
      </c>
      <c r="BK276" s="201">
        <f>ROUND(P276*H276,2)</f>
        <v>0</v>
      </c>
      <c r="BL276" s="15" t="s">
        <v>136</v>
      </c>
      <c r="BM276" s="200" t="s">
        <v>379</v>
      </c>
    </row>
    <row r="277" spans="1:47" s="2" customFormat="1" ht="19.5">
      <c r="A277" s="32"/>
      <c r="B277" s="33"/>
      <c r="C277" s="34"/>
      <c r="D277" s="202" t="s">
        <v>138</v>
      </c>
      <c r="E277" s="34"/>
      <c r="F277" s="203" t="s">
        <v>372</v>
      </c>
      <c r="G277" s="34"/>
      <c r="H277" s="34"/>
      <c r="I277" s="204"/>
      <c r="J277" s="204"/>
      <c r="K277" s="34"/>
      <c r="L277" s="34"/>
      <c r="M277" s="37"/>
      <c r="N277" s="205"/>
      <c r="O277" s="206"/>
      <c r="P277" s="69"/>
      <c r="Q277" s="69"/>
      <c r="R277" s="69"/>
      <c r="S277" s="69"/>
      <c r="T277" s="69"/>
      <c r="U277" s="69"/>
      <c r="V277" s="69"/>
      <c r="W277" s="69"/>
      <c r="X277" s="70"/>
      <c r="Y277" s="32"/>
      <c r="Z277" s="32"/>
      <c r="AA277" s="32"/>
      <c r="AB277" s="32"/>
      <c r="AC277" s="32"/>
      <c r="AD277" s="32"/>
      <c r="AE277" s="32"/>
      <c r="AT277" s="15" t="s">
        <v>138</v>
      </c>
      <c r="AU277" s="15" t="s">
        <v>87</v>
      </c>
    </row>
    <row r="278" spans="1:47" s="2" customFormat="1" ht="11.25">
      <c r="A278" s="32"/>
      <c r="B278" s="33"/>
      <c r="C278" s="34"/>
      <c r="D278" s="227" t="s">
        <v>150</v>
      </c>
      <c r="E278" s="34"/>
      <c r="F278" s="228" t="s">
        <v>373</v>
      </c>
      <c r="G278" s="34"/>
      <c r="H278" s="34"/>
      <c r="I278" s="204"/>
      <c r="J278" s="204"/>
      <c r="K278" s="34"/>
      <c r="L278" s="34"/>
      <c r="M278" s="37"/>
      <c r="N278" s="205"/>
      <c r="O278" s="206"/>
      <c r="P278" s="69"/>
      <c r="Q278" s="69"/>
      <c r="R278" s="69"/>
      <c r="S278" s="69"/>
      <c r="T278" s="69"/>
      <c r="U278" s="69"/>
      <c r="V278" s="69"/>
      <c r="W278" s="69"/>
      <c r="X278" s="70"/>
      <c r="Y278" s="32"/>
      <c r="Z278" s="32"/>
      <c r="AA278" s="32"/>
      <c r="AB278" s="32"/>
      <c r="AC278" s="32"/>
      <c r="AD278" s="32"/>
      <c r="AE278" s="32"/>
      <c r="AT278" s="15" t="s">
        <v>150</v>
      </c>
      <c r="AU278" s="15" t="s">
        <v>87</v>
      </c>
    </row>
    <row r="279" spans="1:47" s="2" customFormat="1" ht="19.5">
      <c r="A279" s="32"/>
      <c r="B279" s="33"/>
      <c r="C279" s="34"/>
      <c r="D279" s="202" t="s">
        <v>139</v>
      </c>
      <c r="E279" s="34"/>
      <c r="F279" s="207" t="s">
        <v>380</v>
      </c>
      <c r="G279" s="34"/>
      <c r="H279" s="34"/>
      <c r="I279" s="204"/>
      <c r="J279" s="204"/>
      <c r="K279" s="34"/>
      <c r="L279" s="34"/>
      <c r="M279" s="37"/>
      <c r="N279" s="205"/>
      <c r="O279" s="206"/>
      <c r="P279" s="69"/>
      <c r="Q279" s="69"/>
      <c r="R279" s="69"/>
      <c r="S279" s="69"/>
      <c r="T279" s="69"/>
      <c r="U279" s="69"/>
      <c r="V279" s="69"/>
      <c r="W279" s="69"/>
      <c r="X279" s="70"/>
      <c r="Y279" s="32"/>
      <c r="Z279" s="32"/>
      <c r="AA279" s="32"/>
      <c r="AB279" s="32"/>
      <c r="AC279" s="32"/>
      <c r="AD279" s="32"/>
      <c r="AE279" s="32"/>
      <c r="AT279" s="15" t="s">
        <v>139</v>
      </c>
      <c r="AU279" s="15" t="s">
        <v>87</v>
      </c>
    </row>
    <row r="280" spans="1:65" s="2" customFormat="1" ht="37.9" customHeight="1">
      <c r="A280" s="32"/>
      <c r="B280" s="33"/>
      <c r="C280" s="219" t="s">
        <v>381</v>
      </c>
      <c r="D280" s="219" t="s">
        <v>143</v>
      </c>
      <c r="E280" s="220" t="s">
        <v>382</v>
      </c>
      <c r="F280" s="221" t="s">
        <v>383</v>
      </c>
      <c r="G280" s="222" t="s">
        <v>146</v>
      </c>
      <c r="H280" s="223">
        <v>35.5</v>
      </c>
      <c r="I280" s="224"/>
      <c r="J280" s="224"/>
      <c r="K280" s="225">
        <f>ROUND(P280*H280,2)</f>
        <v>0</v>
      </c>
      <c r="L280" s="221" t="s">
        <v>147</v>
      </c>
      <c r="M280" s="37"/>
      <c r="N280" s="226" t="s">
        <v>1</v>
      </c>
      <c r="O280" s="196" t="s">
        <v>40</v>
      </c>
      <c r="P280" s="197">
        <f>I280+J280</f>
        <v>0</v>
      </c>
      <c r="Q280" s="197">
        <f>ROUND(I280*H280,2)</f>
        <v>0</v>
      </c>
      <c r="R280" s="197">
        <f>ROUND(J280*H280,2)</f>
        <v>0</v>
      </c>
      <c r="S280" s="69"/>
      <c r="T280" s="198">
        <f>S280*H280</f>
        <v>0</v>
      </c>
      <c r="U280" s="198">
        <v>0.26376</v>
      </c>
      <c r="V280" s="198">
        <f>U280*H280</f>
        <v>9.36348</v>
      </c>
      <c r="W280" s="198">
        <v>0</v>
      </c>
      <c r="X280" s="199">
        <f>W280*H280</f>
        <v>0</v>
      </c>
      <c r="Y280" s="32"/>
      <c r="Z280" s="32"/>
      <c r="AA280" s="32"/>
      <c r="AB280" s="32"/>
      <c r="AC280" s="32"/>
      <c r="AD280" s="32"/>
      <c r="AE280" s="32"/>
      <c r="AR280" s="200" t="s">
        <v>136</v>
      </c>
      <c r="AT280" s="200" t="s">
        <v>143</v>
      </c>
      <c r="AU280" s="200" t="s">
        <v>87</v>
      </c>
      <c r="AY280" s="15" t="s">
        <v>128</v>
      </c>
      <c r="BE280" s="201">
        <f>IF(O280="základní",K280,0)</f>
        <v>0</v>
      </c>
      <c r="BF280" s="201">
        <f>IF(O280="snížená",K280,0)</f>
        <v>0</v>
      </c>
      <c r="BG280" s="201">
        <f>IF(O280="zákl. přenesená",K280,0)</f>
        <v>0</v>
      </c>
      <c r="BH280" s="201">
        <f>IF(O280="sníž. přenesená",K280,0)</f>
        <v>0</v>
      </c>
      <c r="BI280" s="201">
        <f>IF(O280="nulová",K280,0)</f>
        <v>0</v>
      </c>
      <c r="BJ280" s="15" t="s">
        <v>82</v>
      </c>
      <c r="BK280" s="201">
        <f>ROUND(P280*H280,2)</f>
        <v>0</v>
      </c>
      <c r="BL280" s="15" t="s">
        <v>136</v>
      </c>
      <c r="BM280" s="200" t="s">
        <v>384</v>
      </c>
    </row>
    <row r="281" spans="1:47" s="2" customFormat="1" ht="29.25">
      <c r="A281" s="32"/>
      <c r="B281" s="33"/>
      <c r="C281" s="34"/>
      <c r="D281" s="202" t="s">
        <v>138</v>
      </c>
      <c r="E281" s="34"/>
      <c r="F281" s="203" t="s">
        <v>385</v>
      </c>
      <c r="G281" s="34"/>
      <c r="H281" s="34"/>
      <c r="I281" s="204"/>
      <c r="J281" s="204"/>
      <c r="K281" s="34"/>
      <c r="L281" s="34"/>
      <c r="M281" s="37"/>
      <c r="N281" s="205"/>
      <c r="O281" s="206"/>
      <c r="P281" s="69"/>
      <c r="Q281" s="69"/>
      <c r="R281" s="69"/>
      <c r="S281" s="69"/>
      <c r="T281" s="69"/>
      <c r="U281" s="69"/>
      <c r="V281" s="69"/>
      <c r="W281" s="69"/>
      <c r="X281" s="70"/>
      <c r="Y281" s="32"/>
      <c r="Z281" s="32"/>
      <c r="AA281" s="32"/>
      <c r="AB281" s="32"/>
      <c r="AC281" s="32"/>
      <c r="AD281" s="32"/>
      <c r="AE281" s="32"/>
      <c r="AT281" s="15" t="s">
        <v>138</v>
      </c>
      <c r="AU281" s="15" t="s">
        <v>87</v>
      </c>
    </row>
    <row r="282" spans="1:47" s="2" customFormat="1" ht="11.25">
      <c r="A282" s="32"/>
      <c r="B282" s="33"/>
      <c r="C282" s="34"/>
      <c r="D282" s="227" t="s">
        <v>150</v>
      </c>
      <c r="E282" s="34"/>
      <c r="F282" s="228" t="s">
        <v>386</v>
      </c>
      <c r="G282" s="34"/>
      <c r="H282" s="34"/>
      <c r="I282" s="204"/>
      <c r="J282" s="204"/>
      <c r="K282" s="34"/>
      <c r="L282" s="34"/>
      <c r="M282" s="37"/>
      <c r="N282" s="205"/>
      <c r="O282" s="206"/>
      <c r="P282" s="69"/>
      <c r="Q282" s="69"/>
      <c r="R282" s="69"/>
      <c r="S282" s="69"/>
      <c r="T282" s="69"/>
      <c r="U282" s="69"/>
      <c r="V282" s="69"/>
      <c r="W282" s="69"/>
      <c r="X282" s="70"/>
      <c r="Y282" s="32"/>
      <c r="Z282" s="32"/>
      <c r="AA282" s="32"/>
      <c r="AB282" s="32"/>
      <c r="AC282" s="32"/>
      <c r="AD282" s="32"/>
      <c r="AE282" s="32"/>
      <c r="AT282" s="15" t="s">
        <v>150</v>
      </c>
      <c r="AU282" s="15" t="s">
        <v>87</v>
      </c>
    </row>
    <row r="283" spans="1:47" s="2" customFormat="1" ht="19.5">
      <c r="A283" s="32"/>
      <c r="B283" s="33"/>
      <c r="C283" s="34"/>
      <c r="D283" s="202" t="s">
        <v>139</v>
      </c>
      <c r="E283" s="34"/>
      <c r="F283" s="207" t="s">
        <v>233</v>
      </c>
      <c r="G283" s="34"/>
      <c r="H283" s="34"/>
      <c r="I283" s="204"/>
      <c r="J283" s="204"/>
      <c r="K283" s="34"/>
      <c r="L283" s="34"/>
      <c r="M283" s="37"/>
      <c r="N283" s="205"/>
      <c r="O283" s="206"/>
      <c r="P283" s="69"/>
      <c r="Q283" s="69"/>
      <c r="R283" s="69"/>
      <c r="S283" s="69"/>
      <c r="T283" s="69"/>
      <c r="U283" s="69"/>
      <c r="V283" s="69"/>
      <c r="W283" s="69"/>
      <c r="X283" s="70"/>
      <c r="Y283" s="32"/>
      <c r="Z283" s="32"/>
      <c r="AA283" s="32"/>
      <c r="AB283" s="32"/>
      <c r="AC283" s="32"/>
      <c r="AD283" s="32"/>
      <c r="AE283" s="32"/>
      <c r="AT283" s="15" t="s">
        <v>139</v>
      </c>
      <c r="AU283" s="15" t="s">
        <v>87</v>
      </c>
    </row>
    <row r="284" spans="1:65" s="2" customFormat="1" ht="24.2" customHeight="1">
      <c r="A284" s="32"/>
      <c r="B284" s="33"/>
      <c r="C284" s="219" t="s">
        <v>387</v>
      </c>
      <c r="D284" s="219" t="s">
        <v>143</v>
      </c>
      <c r="E284" s="220" t="s">
        <v>388</v>
      </c>
      <c r="F284" s="221" t="s">
        <v>389</v>
      </c>
      <c r="G284" s="222" t="s">
        <v>146</v>
      </c>
      <c r="H284" s="223">
        <v>741.1</v>
      </c>
      <c r="I284" s="224"/>
      <c r="J284" s="224"/>
      <c r="K284" s="225">
        <f>ROUND(P284*H284,2)</f>
        <v>0</v>
      </c>
      <c r="L284" s="221" t="s">
        <v>147</v>
      </c>
      <c r="M284" s="37"/>
      <c r="N284" s="226" t="s">
        <v>1</v>
      </c>
      <c r="O284" s="196" t="s">
        <v>40</v>
      </c>
      <c r="P284" s="197">
        <f>I284+J284</f>
        <v>0</v>
      </c>
      <c r="Q284" s="197">
        <f>ROUND(I284*H284,2)</f>
        <v>0</v>
      </c>
      <c r="R284" s="197">
        <f>ROUND(J284*H284,2)</f>
        <v>0</v>
      </c>
      <c r="S284" s="69"/>
      <c r="T284" s="198">
        <f>S284*H284</f>
        <v>0</v>
      </c>
      <c r="U284" s="198">
        <v>0</v>
      </c>
      <c r="V284" s="198">
        <f>U284*H284</f>
        <v>0</v>
      </c>
      <c r="W284" s="198">
        <v>0</v>
      </c>
      <c r="X284" s="199">
        <f>W284*H284</f>
        <v>0</v>
      </c>
      <c r="Y284" s="32"/>
      <c r="Z284" s="32"/>
      <c r="AA284" s="32"/>
      <c r="AB284" s="32"/>
      <c r="AC284" s="32"/>
      <c r="AD284" s="32"/>
      <c r="AE284" s="32"/>
      <c r="AR284" s="200" t="s">
        <v>136</v>
      </c>
      <c r="AT284" s="200" t="s">
        <v>143</v>
      </c>
      <c r="AU284" s="200" t="s">
        <v>87</v>
      </c>
      <c r="AY284" s="15" t="s">
        <v>128</v>
      </c>
      <c r="BE284" s="201">
        <f>IF(O284="základní",K284,0)</f>
        <v>0</v>
      </c>
      <c r="BF284" s="201">
        <f>IF(O284="snížená",K284,0)</f>
        <v>0</v>
      </c>
      <c r="BG284" s="201">
        <f>IF(O284="zákl. přenesená",K284,0)</f>
        <v>0</v>
      </c>
      <c r="BH284" s="201">
        <f>IF(O284="sníž. přenesená",K284,0)</f>
        <v>0</v>
      </c>
      <c r="BI284" s="201">
        <f>IF(O284="nulová",K284,0)</f>
        <v>0</v>
      </c>
      <c r="BJ284" s="15" t="s">
        <v>82</v>
      </c>
      <c r="BK284" s="201">
        <f>ROUND(P284*H284,2)</f>
        <v>0</v>
      </c>
      <c r="BL284" s="15" t="s">
        <v>136</v>
      </c>
      <c r="BM284" s="200" t="s">
        <v>390</v>
      </c>
    </row>
    <row r="285" spans="1:47" s="2" customFormat="1" ht="19.5">
      <c r="A285" s="32"/>
      <c r="B285" s="33"/>
      <c r="C285" s="34"/>
      <c r="D285" s="202" t="s">
        <v>138</v>
      </c>
      <c r="E285" s="34"/>
      <c r="F285" s="203" t="s">
        <v>391</v>
      </c>
      <c r="G285" s="34"/>
      <c r="H285" s="34"/>
      <c r="I285" s="204"/>
      <c r="J285" s="204"/>
      <c r="K285" s="34"/>
      <c r="L285" s="34"/>
      <c r="M285" s="37"/>
      <c r="N285" s="205"/>
      <c r="O285" s="206"/>
      <c r="P285" s="69"/>
      <c r="Q285" s="69"/>
      <c r="R285" s="69"/>
      <c r="S285" s="69"/>
      <c r="T285" s="69"/>
      <c r="U285" s="69"/>
      <c r="V285" s="69"/>
      <c r="W285" s="69"/>
      <c r="X285" s="70"/>
      <c r="Y285" s="32"/>
      <c r="Z285" s="32"/>
      <c r="AA285" s="32"/>
      <c r="AB285" s="32"/>
      <c r="AC285" s="32"/>
      <c r="AD285" s="32"/>
      <c r="AE285" s="32"/>
      <c r="AT285" s="15" t="s">
        <v>138</v>
      </c>
      <c r="AU285" s="15" t="s">
        <v>87</v>
      </c>
    </row>
    <row r="286" spans="1:47" s="2" customFormat="1" ht="11.25">
      <c r="A286" s="32"/>
      <c r="B286" s="33"/>
      <c r="C286" s="34"/>
      <c r="D286" s="227" t="s">
        <v>150</v>
      </c>
      <c r="E286" s="34"/>
      <c r="F286" s="228" t="s">
        <v>392</v>
      </c>
      <c r="G286" s="34"/>
      <c r="H286" s="34"/>
      <c r="I286" s="204"/>
      <c r="J286" s="204"/>
      <c r="K286" s="34"/>
      <c r="L286" s="34"/>
      <c r="M286" s="37"/>
      <c r="N286" s="205"/>
      <c r="O286" s="206"/>
      <c r="P286" s="69"/>
      <c r="Q286" s="69"/>
      <c r="R286" s="69"/>
      <c r="S286" s="69"/>
      <c r="T286" s="69"/>
      <c r="U286" s="69"/>
      <c r="V286" s="69"/>
      <c r="W286" s="69"/>
      <c r="X286" s="70"/>
      <c r="Y286" s="32"/>
      <c r="Z286" s="32"/>
      <c r="AA286" s="32"/>
      <c r="AB286" s="32"/>
      <c r="AC286" s="32"/>
      <c r="AD286" s="32"/>
      <c r="AE286" s="32"/>
      <c r="AT286" s="15" t="s">
        <v>150</v>
      </c>
      <c r="AU286" s="15" t="s">
        <v>87</v>
      </c>
    </row>
    <row r="287" spans="1:65" s="2" customFormat="1" ht="33" customHeight="1">
      <c r="A287" s="32"/>
      <c r="B287" s="33"/>
      <c r="C287" s="219" t="s">
        <v>393</v>
      </c>
      <c r="D287" s="219" t="s">
        <v>143</v>
      </c>
      <c r="E287" s="220" t="s">
        <v>394</v>
      </c>
      <c r="F287" s="221" t="s">
        <v>395</v>
      </c>
      <c r="G287" s="222" t="s">
        <v>146</v>
      </c>
      <c r="H287" s="223">
        <v>741.1</v>
      </c>
      <c r="I287" s="224"/>
      <c r="J287" s="224"/>
      <c r="K287" s="225">
        <f>ROUND(P287*H287,2)</f>
        <v>0</v>
      </c>
      <c r="L287" s="221" t="s">
        <v>147</v>
      </c>
      <c r="M287" s="37"/>
      <c r="N287" s="226" t="s">
        <v>1</v>
      </c>
      <c r="O287" s="196" t="s">
        <v>40</v>
      </c>
      <c r="P287" s="197">
        <f>I287+J287</f>
        <v>0</v>
      </c>
      <c r="Q287" s="197">
        <f>ROUND(I287*H287,2)</f>
        <v>0</v>
      </c>
      <c r="R287" s="197">
        <f>ROUND(J287*H287,2)</f>
        <v>0</v>
      </c>
      <c r="S287" s="69"/>
      <c r="T287" s="198">
        <f>S287*H287</f>
        <v>0</v>
      </c>
      <c r="U287" s="198">
        <v>0</v>
      </c>
      <c r="V287" s="198">
        <f>U287*H287</f>
        <v>0</v>
      </c>
      <c r="W287" s="198">
        <v>0</v>
      </c>
      <c r="X287" s="199">
        <f>W287*H287</f>
        <v>0</v>
      </c>
      <c r="Y287" s="32"/>
      <c r="Z287" s="32"/>
      <c r="AA287" s="32"/>
      <c r="AB287" s="32"/>
      <c r="AC287" s="32"/>
      <c r="AD287" s="32"/>
      <c r="AE287" s="32"/>
      <c r="AR287" s="200" t="s">
        <v>136</v>
      </c>
      <c r="AT287" s="200" t="s">
        <v>143</v>
      </c>
      <c r="AU287" s="200" t="s">
        <v>87</v>
      </c>
      <c r="AY287" s="15" t="s">
        <v>128</v>
      </c>
      <c r="BE287" s="201">
        <f>IF(O287="základní",K287,0)</f>
        <v>0</v>
      </c>
      <c r="BF287" s="201">
        <f>IF(O287="snížená",K287,0)</f>
        <v>0</v>
      </c>
      <c r="BG287" s="201">
        <f>IF(O287="zákl. přenesená",K287,0)</f>
        <v>0</v>
      </c>
      <c r="BH287" s="201">
        <f>IF(O287="sníž. přenesená",K287,0)</f>
        <v>0</v>
      </c>
      <c r="BI287" s="201">
        <f>IF(O287="nulová",K287,0)</f>
        <v>0</v>
      </c>
      <c r="BJ287" s="15" t="s">
        <v>82</v>
      </c>
      <c r="BK287" s="201">
        <f>ROUND(P287*H287,2)</f>
        <v>0</v>
      </c>
      <c r="BL287" s="15" t="s">
        <v>136</v>
      </c>
      <c r="BM287" s="200" t="s">
        <v>396</v>
      </c>
    </row>
    <row r="288" spans="1:47" s="2" customFormat="1" ht="29.25">
      <c r="A288" s="32"/>
      <c r="B288" s="33"/>
      <c r="C288" s="34"/>
      <c r="D288" s="202" t="s">
        <v>138</v>
      </c>
      <c r="E288" s="34"/>
      <c r="F288" s="203" t="s">
        <v>397</v>
      </c>
      <c r="G288" s="34"/>
      <c r="H288" s="34"/>
      <c r="I288" s="204"/>
      <c r="J288" s="204"/>
      <c r="K288" s="34"/>
      <c r="L288" s="34"/>
      <c r="M288" s="37"/>
      <c r="N288" s="205"/>
      <c r="O288" s="206"/>
      <c r="P288" s="69"/>
      <c r="Q288" s="69"/>
      <c r="R288" s="69"/>
      <c r="S288" s="69"/>
      <c r="T288" s="69"/>
      <c r="U288" s="69"/>
      <c r="V288" s="69"/>
      <c r="W288" s="69"/>
      <c r="X288" s="70"/>
      <c r="Y288" s="32"/>
      <c r="Z288" s="32"/>
      <c r="AA288" s="32"/>
      <c r="AB288" s="32"/>
      <c r="AC288" s="32"/>
      <c r="AD288" s="32"/>
      <c r="AE288" s="32"/>
      <c r="AT288" s="15" t="s">
        <v>138</v>
      </c>
      <c r="AU288" s="15" t="s">
        <v>87</v>
      </c>
    </row>
    <row r="289" spans="1:47" s="2" customFormat="1" ht="11.25">
      <c r="A289" s="32"/>
      <c r="B289" s="33"/>
      <c r="C289" s="34"/>
      <c r="D289" s="227" t="s">
        <v>150</v>
      </c>
      <c r="E289" s="34"/>
      <c r="F289" s="228" t="s">
        <v>398</v>
      </c>
      <c r="G289" s="34"/>
      <c r="H289" s="34"/>
      <c r="I289" s="204"/>
      <c r="J289" s="204"/>
      <c r="K289" s="34"/>
      <c r="L289" s="34"/>
      <c r="M289" s="37"/>
      <c r="N289" s="205"/>
      <c r="O289" s="206"/>
      <c r="P289" s="69"/>
      <c r="Q289" s="69"/>
      <c r="R289" s="69"/>
      <c r="S289" s="69"/>
      <c r="T289" s="69"/>
      <c r="U289" s="69"/>
      <c r="V289" s="69"/>
      <c r="W289" s="69"/>
      <c r="X289" s="70"/>
      <c r="Y289" s="32"/>
      <c r="Z289" s="32"/>
      <c r="AA289" s="32"/>
      <c r="AB289" s="32"/>
      <c r="AC289" s="32"/>
      <c r="AD289" s="32"/>
      <c r="AE289" s="32"/>
      <c r="AT289" s="15" t="s">
        <v>150</v>
      </c>
      <c r="AU289" s="15" t="s">
        <v>87</v>
      </c>
    </row>
    <row r="290" spans="1:65" s="2" customFormat="1" ht="24.2" customHeight="1">
      <c r="A290" s="32"/>
      <c r="B290" s="33"/>
      <c r="C290" s="219" t="s">
        <v>399</v>
      </c>
      <c r="D290" s="219" t="s">
        <v>143</v>
      </c>
      <c r="E290" s="220" t="s">
        <v>400</v>
      </c>
      <c r="F290" s="221" t="s">
        <v>401</v>
      </c>
      <c r="G290" s="222" t="s">
        <v>146</v>
      </c>
      <c r="H290" s="223">
        <v>741.1</v>
      </c>
      <c r="I290" s="224"/>
      <c r="J290" s="224"/>
      <c r="K290" s="225">
        <f>ROUND(P290*H290,2)</f>
        <v>0</v>
      </c>
      <c r="L290" s="221" t="s">
        <v>147</v>
      </c>
      <c r="M290" s="37"/>
      <c r="N290" s="226" t="s">
        <v>1</v>
      </c>
      <c r="O290" s="196" t="s">
        <v>40</v>
      </c>
      <c r="P290" s="197">
        <f>I290+J290</f>
        <v>0</v>
      </c>
      <c r="Q290" s="197">
        <f>ROUND(I290*H290,2)</f>
        <v>0</v>
      </c>
      <c r="R290" s="197">
        <f>ROUND(J290*H290,2)</f>
        <v>0</v>
      </c>
      <c r="S290" s="69"/>
      <c r="T290" s="198">
        <f>S290*H290</f>
        <v>0</v>
      </c>
      <c r="U290" s="198">
        <v>0</v>
      </c>
      <c r="V290" s="198">
        <f>U290*H290</f>
        <v>0</v>
      </c>
      <c r="W290" s="198">
        <v>0</v>
      </c>
      <c r="X290" s="199">
        <f>W290*H290</f>
        <v>0</v>
      </c>
      <c r="Y290" s="32"/>
      <c r="Z290" s="32"/>
      <c r="AA290" s="32"/>
      <c r="AB290" s="32"/>
      <c r="AC290" s="32"/>
      <c r="AD290" s="32"/>
      <c r="AE290" s="32"/>
      <c r="AR290" s="200" t="s">
        <v>136</v>
      </c>
      <c r="AT290" s="200" t="s">
        <v>143</v>
      </c>
      <c r="AU290" s="200" t="s">
        <v>87</v>
      </c>
      <c r="AY290" s="15" t="s">
        <v>128</v>
      </c>
      <c r="BE290" s="201">
        <f>IF(O290="základní",K290,0)</f>
        <v>0</v>
      </c>
      <c r="BF290" s="201">
        <f>IF(O290="snížená",K290,0)</f>
        <v>0</v>
      </c>
      <c r="BG290" s="201">
        <f>IF(O290="zákl. přenesená",K290,0)</f>
        <v>0</v>
      </c>
      <c r="BH290" s="201">
        <f>IF(O290="sníž. přenesená",K290,0)</f>
        <v>0</v>
      </c>
      <c r="BI290" s="201">
        <f>IF(O290="nulová",K290,0)</f>
        <v>0</v>
      </c>
      <c r="BJ290" s="15" t="s">
        <v>82</v>
      </c>
      <c r="BK290" s="201">
        <f>ROUND(P290*H290,2)</f>
        <v>0</v>
      </c>
      <c r="BL290" s="15" t="s">
        <v>136</v>
      </c>
      <c r="BM290" s="200" t="s">
        <v>402</v>
      </c>
    </row>
    <row r="291" spans="1:47" s="2" customFormat="1" ht="29.25">
      <c r="A291" s="32"/>
      <c r="B291" s="33"/>
      <c r="C291" s="34"/>
      <c r="D291" s="202" t="s">
        <v>138</v>
      </c>
      <c r="E291" s="34"/>
      <c r="F291" s="203" t="s">
        <v>403</v>
      </c>
      <c r="G291" s="34"/>
      <c r="H291" s="34"/>
      <c r="I291" s="204"/>
      <c r="J291" s="204"/>
      <c r="K291" s="34"/>
      <c r="L291" s="34"/>
      <c r="M291" s="37"/>
      <c r="N291" s="205"/>
      <c r="O291" s="206"/>
      <c r="P291" s="69"/>
      <c r="Q291" s="69"/>
      <c r="R291" s="69"/>
      <c r="S291" s="69"/>
      <c r="T291" s="69"/>
      <c r="U291" s="69"/>
      <c r="V291" s="69"/>
      <c r="W291" s="69"/>
      <c r="X291" s="70"/>
      <c r="Y291" s="32"/>
      <c r="Z291" s="32"/>
      <c r="AA291" s="32"/>
      <c r="AB291" s="32"/>
      <c r="AC291" s="32"/>
      <c r="AD291" s="32"/>
      <c r="AE291" s="32"/>
      <c r="AT291" s="15" t="s">
        <v>138</v>
      </c>
      <c r="AU291" s="15" t="s">
        <v>87</v>
      </c>
    </row>
    <row r="292" spans="1:47" s="2" customFormat="1" ht="11.25">
      <c r="A292" s="32"/>
      <c r="B292" s="33"/>
      <c r="C292" s="34"/>
      <c r="D292" s="227" t="s">
        <v>150</v>
      </c>
      <c r="E292" s="34"/>
      <c r="F292" s="228" t="s">
        <v>404</v>
      </c>
      <c r="G292" s="34"/>
      <c r="H292" s="34"/>
      <c r="I292" s="204"/>
      <c r="J292" s="204"/>
      <c r="K292" s="34"/>
      <c r="L292" s="34"/>
      <c r="M292" s="37"/>
      <c r="N292" s="205"/>
      <c r="O292" s="206"/>
      <c r="P292" s="69"/>
      <c r="Q292" s="69"/>
      <c r="R292" s="69"/>
      <c r="S292" s="69"/>
      <c r="T292" s="69"/>
      <c r="U292" s="69"/>
      <c r="V292" s="69"/>
      <c r="W292" s="69"/>
      <c r="X292" s="70"/>
      <c r="Y292" s="32"/>
      <c r="Z292" s="32"/>
      <c r="AA292" s="32"/>
      <c r="AB292" s="32"/>
      <c r="AC292" s="32"/>
      <c r="AD292" s="32"/>
      <c r="AE292" s="32"/>
      <c r="AT292" s="15" t="s">
        <v>150</v>
      </c>
      <c r="AU292" s="15" t="s">
        <v>87</v>
      </c>
    </row>
    <row r="293" spans="1:47" s="2" customFormat="1" ht="19.5">
      <c r="A293" s="32"/>
      <c r="B293" s="33"/>
      <c r="C293" s="34"/>
      <c r="D293" s="202" t="s">
        <v>139</v>
      </c>
      <c r="E293" s="34"/>
      <c r="F293" s="207" t="s">
        <v>405</v>
      </c>
      <c r="G293" s="34"/>
      <c r="H293" s="34"/>
      <c r="I293" s="204"/>
      <c r="J293" s="204"/>
      <c r="K293" s="34"/>
      <c r="L293" s="34"/>
      <c r="M293" s="37"/>
      <c r="N293" s="205"/>
      <c r="O293" s="206"/>
      <c r="P293" s="69"/>
      <c r="Q293" s="69"/>
      <c r="R293" s="69"/>
      <c r="S293" s="69"/>
      <c r="T293" s="69"/>
      <c r="U293" s="69"/>
      <c r="V293" s="69"/>
      <c r="W293" s="69"/>
      <c r="X293" s="70"/>
      <c r="Y293" s="32"/>
      <c r="Z293" s="32"/>
      <c r="AA293" s="32"/>
      <c r="AB293" s="32"/>
      <c r="AC293" s="32"/>
      <c r="AD293" s="32"/>
      <c r="AE293" s="32"/>
      <c r="AT293" s="15" t="s">
        <v>139</v>
      </c>
      <c r="AU293" s="15" t="s">
        <v>87</v>
      </c>
    </row>
    <row r="294" spans="1:65" s="2" customFormat="1" ht="24.2" customHeight="1">
      <c r="A294" s="32"/>
      <c r="B294" s="33"/>
      <c r="C294" s="219" t="s">
        <v>406</v>
      </c>
      <c r="D294" s="219" t="s">
        <v>143</v>
      </c>
      <c r="E294" s="220" t="s">
        <v>407</v>
      </c>
      <c r="F294" s="221" t="s">
        <v>408</v>
      </c>
      <c r="G294" s="222" t="s">
        <v>146</v>
      </c>
      <c r="H294" s="223">
        <v>370.6</v>
      </c>
      <c r="I294" s="224"/>
      <c r="J294" s="224"/>
      <c r="K294" s="225">
        <f>ROUND(P294*H294,2)</f>
        <v>0</v>
      </c>
      <c r="L294" s="221" t="s">
        <v>147</v>
      </c>
      <c r="M294" s="37"/>
      <c r="N294" s="226" t="s">
        <v>1</v>
      </c>
      <c r="O294" s="196" t="s">
        <v>40</v>
      </c>
      <c r="P294" s="197">
        <f>I294+J294</f>
        <v>0</v>
      </c>
      <c r="Q294" s="197">
        <f>ROUND(I294*H294,2)</f>
        <v>0</v>
      </c>
      <c r="R294" s="197">
        <f>ROUND(J294*H294,2)</f>
        <v>0</v>
      </c>
      <c r="S294" s="69"/>
      <c r="T294" s="198">
        <f>S294*H294</f>
        <v>0</v>
      </c>
      <c r="U294" s="198">
        <v>0.08922</v>
      </c>
      <c r="V294" s="198">
        <f>U294*H294</f>
        <v>33.064932</v>
      </c>
      <c r="W294" s="198">
        <v>0</v>
      </c>
      <c r="X294" s="199">
        <f>W294*H294</f>
        <v>0</v>
      </c>
      <c r="Y294" s="32"/>
      <c r="Z294" s="32"/>
      <c r="AA294" s="32"/>
      <c r="AB294" s="32"/>
      <c r="AC294" s="32"/>
      <c r="AD294" s="32"/>
      <c r="AE294" s="32"/>
      <c r="AR294" s="200" t="s">
        <v>136</v>
      </c>
      <c r="AT294" s="200" t="s">
        <v>143</v>
      </c>
      <c r="AU294" s="200" t="s">
        <v>87</v>
      </c>
      <c r="AY294" s="15" t="s">
        <v>128</v>
      </c>
      <c r="BE294" s="201">
        <f>IF(O294="základní",K294,0)</f>
        <v>0</v>
      </c>
      <c r="BF294" s="201">
        <f>IF(O294="snížená",K294,0)</f>
        <v>0</v>
      </c>
      <c r="BG294" s="201">
        <f>IF(O294="zákl. přenesená",K294,0)</f>
        <v>0</v>
      </c>
      <c r="BH294" s="201">
        <f>IF(O294="sníž. přenesená",K294,0)</f>
        <v>0</v>
      </c>
      <c r="BI294" s="201">
        <f>IF(O294="nulová",K294,0)</f>
        <v>0</v>
      </c>
      <c r="BJ294" s="15" t="s">
        <v>82</v>
      </c>
      <c r="BK294" s="201">
        <f>ROUND(P294*H294,2)</f>
        <v>0</v>
      </c>
      <c r="BL294" s="15" t="s">
        <v>136</v>
      </c>
      <c r="BM294" s="200" t="s">
        <v>409</v>
      </c>
    </row>
    <row r="295" spans="1:47" s="2" customFormat="1" ht="48.75">
      <c r="A295" s="32"/>
      <c r="B295" s="33"/>
      <c r="C295" s="34"/>
      <c r="D295" s="202" t="s">
        <v>138</v>
      </c>
      <c r="E295" s="34"/>
      <c r="F295" s="203" t="s">
        <v>410</v>
      </c>
      <c r="G295" s="34"/>
      <c r="H295" s="34"/>
      <c r="I295" s="204"/>
      <c r="J295" s="204"/>
      <c r="K295" s="34"/>
      <c r="L295" s="34"/>
      <c r="M295" s="37"/>
      <c r="N295" s="205"/>
      <c r="O295" s="206"/>
      <c r="P295" s="69"/>
      <c r="Q295" s="69"/>
      <c r="R295" s="69"/>
      <c r="S295" s="69"/>
      <c r="T295" s="69"/>
      <c r="U295" s="69"/>
      <c r="V295" s="69"/>
      <c r="W295" s="69"/>
      <c r="X295" s="70"/>
      <c r="Y295" s="32"/>
      <c r="Z295" s="32"/>
      <c r="AA295" s="32"/>
      <c r="AB295" s="32"/>
      <c r="AC295" s="32"/>
      <c r="AD295" s="32"/>
      <c r="AE295" s="32"/>
      <c r="AT295" s="15" t="s">
        <v>138</v>
      </c>
      <c r="AU295" s="15" t="s">
        <v>87</v>
      </c>
    </row>
    <row r="296" spans="1:47" s="2" customFormat="1" ht="11.25">
      <c r="A296" s="32"/>
      <c r="B296" s="33"/>
      <c r="C296" s="34"/>
      <c r="D296" s="227" t="s">
        <v>150</v>
      </c>
      <c r="E296" s="34"/>
      <c r="F296" s="228" t="s">
        <v>411</v>
      </c>
      <c r="G296" s="34"/>
      <c r="H296" s="34"/>
      <c r="I296" s="204"/>
      <c r="J296" s="204"/>
      <c r="K296" s="34"/>
      <c r="L296" s="34"/>
      <c r="M296" s="37"/>
      <c r="N296" s="205"/>
      <c r="O296" s="206"/>
      <c r="P296" s="69"/>
      <c r="Q296" s="69"/>
      <c r="R296" s="69"/>
      <c r="S296" s="69"/>
      <c r="T296" s="69"/>
      <c r="U296" s="69"/>
      <c r="V296" s="69"/>
      <c r="W296" s="69"/>
      <c r="X296" s="70"/>
      <c r="Y296" s="32"/>
      <c r="Z296" s="32"/>
      <c r="AA296" s="32"/>
      <c r="AB296" s="32"/>
      <c r="AC296" s="32"/>
      <c r="AD296" s="32"/>
      <c r="AE296" s="32"/>
      <c r="AT296" s="15" t="s">
        <v>150</v>
      </c>
      <c r="AU296" s="15" t="s">
        <v>87</v>
      </c>
    </row>
    <row r="297" spans="1:47" s="2" customFormat="1" ht="19.5">
      <c r="A297" s="32"/>
      <c r="B297" s="33"/>
      <c r="C297" s="34"/>
      <c r="D297" s="202" t="s">
        <v>139</v>
      </c>
      <c r="E297" s="34"/>
      <c r="F297" s="207" t="s">
        <v>412</v>
      </c>
      <c r="G297" s="34"/>
      <c r="H297" s="34"/>
      <c r="I297" s="204"/>
      <c r="J297" s="204"/>
      <c r="K297" s="34"/>
      <c r="L297" s="34"/>
      <c r="M297" s="37"/>
      <c r="N297" s="205"/>
      <c r="O297" s="206"/>
      <c r="P297" s="69"/>
      <c r="Q297" s="69"/>
      <c r="R297" s="69"/>
      <c r="S297" s="69"/>
      <c r="T297" s="69"/>
      <c r="U297" s="69"/>
      <c r="V297" s="69"/>
      <c r="W297" s="69"/>
      <c r="X297" s="70"/>
      <c r="Y297" s="32"/>
      <c r="Z297" s="32"/>
      <c r="AA297" s="32"/>
      <c r="AB297" s="32"/>
      <c r="AC297" s="32"/>
      <c r="AD297" s="32"/>
      <c r="AE297" s="32"/>
      <c r="AT297" s="15" t="s">
        <v>139</v>
      </c>
      <c r="AU297" s="15" t="s">
        <v>87</v>
      </c>
    </row>
    <row r="298" spans="1:65" s="2" customFormat="1" ht="16.5" customHeight="1">
      <c r="A298" s="32"/>
      <c r="B298" s="33"/>
      <c r="C298" s="186" t="s">
        <v>413</v>
      </c>
      <c r="D298" s="186" t="s">
        <v>130</v>
      </c>
      <c r="E298" s="187" t="s">
        <v>414</v>
      </c>
      <c r="F298" s="188" t="s">
        <v>415</v>
      </c>
      <c r="G298" s="189" t="s">
        <v>146</v>
      </c>
      <c r="H298" s="190">
        <v>374.306</v>
      </c>
      <c r="I298" s="191"/>
      <c r="J298" s="192"/>
      <c r="K298" s="193">
        <f>ROUND(P298*H298,2)</f>
        <v>0</v>
      </c>
      <c r="L298" s="188" t="s">
        <v>1</v>
      </c>
      <c r="M298" s="194"/>
      <c r="N298" s="195" t="s">
        <v>1</v>
      </c>
      <c r="O298" s="196" t="s">
        <v>40</v>
      </c>
      <c r="P298" s="197">
        <f>I298+J298</f>
        <v>0</v>
      </c>
      <c r="Q298" s="197">
        <f>ROUND(I298*H298,2)</f>
        <v>0</v>
      </c>
      <c r="R298" s="197">
        <f>ROUND(J298*H298,2)</f>
        <v>0</v>
      </c>
      <c r="S298" s="69"/>
      <c r="T298" s="198">
        <f>S298*H298</f>
        <v>0</v>
      </c>
      <c r="U298" s="198">
        <v>0.131</v>
      </c>
      <c r="V298" s="198">
        <f>U298*H298</f>
        <v>49.034086</v>
      </c>
      <c r="W298" s="198">
        <v>0</v>
      </c>
      <c r="X298" s="199">
        <f>W298*H298</f>
        <v>0</v>
      </c>
      <c r="Y298" s="32"/>
      <c r="Z298" s="32"/>
      <c r="AA298" s="32"/>
      <c r="AB298" s="32"/>
      <c r="AC298" s="32"/>
      <c r="AD298" s="32"/>
      <c r="AE298" s="32"/>
      <c r="AR298" s="200" t="s">
        <v>135</v>
      </c>
      <c r="AT298" s="200" t="s">
        <v>130</v>
      </c>
      <c r="AU298" s="200" t="s">
        <v>87</v>
      </c>
      <c r="AY298" s="15" t="s">
        <v>128</v>
      </c>
      <c r="BE298" s="201">
        <f>IF(O298="základní",K298,0)</f>
        <v>0</v>
      </c>
      <c r="BF298" s="201">
        <f>IF(O298="snížená",K298,0)</f>
        <v>0</v>
      </c>
      <c r="BG298" s="201">
        <f>IF(O298="zákl. přenesená",K298,0)</f>
        <v>0</v>
      </c>
      <c r="BH298" s="201">
        <f>IF(O298="sníž. přenesená",K298,0)</f>
        <v>0</v>
      </c>
      <c r="BI298" s="201">
        <f>IF(O298="nulová",K298,0)</f>
        <v>0</v>
      </c>
      <c r="BJ298" s="15" t="s">
        <v>82</v>
      </c>
      <c r="BK298" s="201">
        <f>ROUND(P298*H298,2)</f>
        <v>0</v>
      </c>
      <c r="BL298" s="15" t="s">
        <v>136</v>
      </c>
      <c r="BM298" s="200" t="s">
        <v>416</v>
      </c>
    </row>
    <row r="299" spans="1:47" s="2" customFormat="1" ht="11.25">
      <c r="A299" s="32"/>
      <c r="B299" s="33"/>
      <c r="C299" s="34"/>
      <c r="D299" s="202" t="s">
        <v>138</v>
      </c>
      <c r="E299" s="34"/>
      <c r="F299" s="203" t="s">
        <v>415</v>
      </c>
      <c r="G299" s="34"/>
      <c r="H299" s="34"/>
      <c r="I299" s="204"/>
      <c r="J299" s="204"/>
      <c r="K299" s="34"/>
      <c r="L299" s="34"/>
      <c r="M299" s="37"/>
      <c r="N299" s="205"/>
      <c r="O299" s="206"/>
      <c r="P299" s="69"/>
      <c r="Q299" s="69"/>
      <c r="R299" s="69"/>
      <c r="S299" s="69"/>
      <c r="T299" s="69"/>
      <c r="U299" s="69"/>
      <c r="V299" s="69"/>
      <c r="W299" s="69"/>
      <c r="X299" s="70"/>
      <c r="Y299" s="32"/>
      <c r="Z299" s="32"/>
      <c r="AA299" s="32"/>
      <c r="AB299" s="32"/>
      <c r="AC299" s="32"/>
      <c r="AD299" s="32"/>
      <c r="AE299" s="32"/>
      <c r="AT299" s="15" t="s">
        <v>138</v>
      </c>
      <c r="AU299" s="15" t="s">
        <v>87</v>
      </c>
    </row>
    <row r="300" spans="1:47" s="2" customFormat="1" ht="19.5">
      <c r="A300" s="32"/>
      <c r="B300" s="33"/>
      <c r="C300" s="34"/>
      <c r="D300" s="202" t="s">
        <v>139</v>
      </c>
      <c r="E300" s="34"/>
      <c r="F300" s="207" t="s">
        <v>159</v>
      </c>
      <c r="G300" s="34"/>
      <c r="H300" s="34"/>
      <c r="I300" s="204"/>
      <c r="J300" s="204"/>
      <c r="K300" s="34"/>
      <c r="L300" s="34"/>
      <c r="M300" s="37"/>
      <c r="N300" s="205"/>
      <c r="O300" s="206"/>
      <c r="P300" s="69"/>
      <c r="Q300" s="69"/>
      <c r="R300" s="69"/>
      <c r="S300" s="69"/>
      <c r="T300" s="69"/>
      <c r="U300" s="69"/>
      <c r="V300" s="69"/>
      <c r="W300" s="69"/>
      <c r="X300" s="70"/>
      <c r="Y300" s="32"/>
      <c r="Z300" s="32"/>
      <c r="AA300" s="32"/>
      <c r="AB300" s="32"/>
      <c r="AC300" s="32"/>
      <c r="AD300" s="32"/>
      <c r="AE300" s="32"/>
      <c r="AT300" s="15" t="s">
        <v>139</v>
      </c>
      <c r="AU300" s="15" t="s">
        <v>87</v>
      </c>
    </row>
    <row r="301" spans="2:51" s="13" customFormat="1" ht="11.25">
      <c r="B301" s="208"/>
      <c r="C301" s="209"/>
      <c r="D301" s="202" t="s">
        <v>141</v>
      </c>
      <c r="E301" s="210" t="s">
        <v>1</v>
      </c>
      <c r="F301" s="211" t="s">
        <v>417</v>
      </c>
      <c r="G301" s="209"/>
      <c r="H301" s="212">
        <v>374.306</v>
      </c>
      <c r="I301" s="213"/>
      <c r="J301" s="213"/>
      <c r="K301" s="209"/>
      <c r="L301" s="209"/>
      <c r="M301" s="214"/>
      <c r="N301" s="215"/>
      <c r="O301" s="216"/>
      <c r="P301" s="216"/>
      <c r="Q301" s="216"/>
      <c r="R301" s="216"/>
      <c r="S301" s="216"/>
      <c r="T301" s="216"/>
      <c r="U301" s="216"/>
      <c r="V301" s="216"/>
      <c r="W301" s="216"/>
      <c r="X301" s="217"/>
      <c r="AT301" s="218" t="s">
        <v>141</v>
      </c>
      <c r="AU301" s="218" t="s">
        <v>87</v>
      </c>
      <c r="AV301" s="13" t="s">
        <v>87</v>
      </c>
      <c r="AW301" s="13" t="s">
        <v>5</v>
      </c>
      <c r="AX301" s="13" t="s">
        <v>82</v>
      </c>
      <c r="AY301" s="218" t="s">
        <v>128</v>
      </c>
    </row>
    <row r="302" spans="1:65" s="2" customFormat="1" ht="24.2" customHeight="1">
      <c r="A302" s="32"/>
      <c r="B302" s="33"/>
      <c r="C302" s="186" t="s">
        <v>418</v>
      </c>
      <c r="D302" s="186" t="s">
        <v>130</v>
      </c>
      <c r="E302" s="187" t="s">
        <v>419</v>
      </c>
      <c r="F302" s="188" t="s">
        <v>420</v>
      </c>
      <c r="G302" s="189" t="s">
        <v>146</v>
      </c>
      <c r="H302" s="190">
        <v>19.055</v>
      </c>
      <c r="I302" s="191"/>
      <c r="J302" s="192"/>
      <c r="K302" s="193">
        <f>ROUND(P302*H302,2)</f>
        <v>0</v>
      </c>
      <c r="L302" s="188" t="s">
        <v>134</v>
      </c>
      <c r="M302" s="194"/>
      <c r="N302" s="195" t="s">
        <v>1</v>
      </c>
      <c r="O302" s="196" t="s">
        <v>40</v>
      </c>
      <c r="P302" s="197">
        <f>I302+J302</f>
        <v>0</v>
      </c>
      <c r="Q302" s="197">
        <f>ROUND(I302*H302,2)</f>
        <v>0</v>
      </c>
      <c r="R302" s="197">
        <f>ROUND(J302*H302,2)</f>
        <v>0</v>
      </c>
      <c r="S302" s="69"/>
      <c r="T302" s="198">
        <f>S302*H302</f>
        <v>0</v>
      </c>
      <c r="U302" s="198">
        <v>0.175</v>
      </c>
      <c r="V302" s="198">
        <f>U302*H302</f>
        <v>3.334625</v>
      </c>
      <c r="W302" s="198">
        <v>0</v>
      </c>
      <c r="X302" s="199">
        <f>W302*H302</f>
        <v>0</v>
      </c>
      <c r="Y302" s="32"/>
      <c r="Z302" s="32"/>
      <c r="AA302" s="32"/>
      <c r="AB302" s="32"/>
      <c r="AC302" s="32"/>
      <c r="AD302" s="32"/>
      <c r="AE302" s="32"/>
      <c r="AR302" s="200" t="s">
        <v>421</v>
      </c>
      <c r="AT302" s="200" t="s">
        <v>130</v>
      </c>
      <c r="AU302" s="200" t="s">
        <v>87</v>
      </c>
      <c r="AY302" s="15" t="s">
        <v>128</v>
      </c>
      <c r="BE302" s="201">
        <f>IF(O302="základní",K302,0)</f>
        <v>0</v>
      </c>
      <c r="BF302" s="201">
        <f>IF(O302="snížená",K302,0)</f>
        <v>0</v>
      </c>
      <c r="BG302" s="201">
        <f>IF(O302="zákl. přenesená",K302,0)</f>
        <v>0</v>
      </c>
      <c r="BH302" s="201">
        <f>IF(O302="sníž. přenesená",K302,0)</f>
        <v>0</v>
      </c>
      <c r="BI302" s="201">
        <f>IF(O302="nulová",K302,0)</f>
        <v>0</v>
      </c>
      <c r="BJ302" s="15" t="s">
        <v>82</v>
      </c>
      <c r="BK302" s="201">
        <f>ROUND(P302*H302,2)</f>
        <v>0</v>
      </c>
      <c r="BL302" s="15" t="s">
        <v>421</v>
      </c>
      <c r="BM302" s="200" t="s">
        <v>422</v>
      </c>
    </row>
    <row r="303" spans="1:47" s="2" customFormat="1" ht="19.5">
      <c r="A303" s="32"/>
      <c r="B303" s="33"/>
      <c r="C303" s="34"/>
      <c r="D303" s="202" t="s">
        <v>138</v>
      </c>
      <c r="E303" s="34"/>
      <c r="F303" s="203" t="s">
        <v>420</v>
      </c>
      <c r="G303" s="34"/>
      <c r="H303" s="34"/>
      <c r="I303" s="204"/>
      <c r="J303" s="204"/>
      <c r="K303" s="34"/>
      <c r="L303" s="34"/>
      <c r="M303" s="37"/>
      <c r="N303" s="205"/>
      <c r="O303" s="206"/>
      <c r="P303" s="69"/>
      <c r="Q303" s="69"/>
      <c r="R303" s="69"/>
      <c r="S303" s="69"/>
      <c r="T303" s="69"/>
      <c r="U303" s="69"/>
      <c r="V303" s="69"/>
      <c r="W303" s="69"/>
      <c r="X303" s="70"/>
      <c r="Y303" s="32"/>
      <c r="Z303" s="32"/>
      <c r="AA303" s="32"/>
      <c r="AB303" s="32"/>
      <c r="AC303" s="32"/>
      <c r="AD303" s="32"/>
      <c r="AE303" s="32"/>
      <c r="AT303" s="15" t="s">
        <v>138</v>
      </c>
      <c r="AU303" s="15" t="s">
        <v>87</v>
      </c>
    </row>
    <row r="304" spans="1:47" s="2" customFormat="1" ht="19.5">
      <c r="A304" s="32"/>
      <c r="B304" s="33"/>
      <c r="C304" s="34"/>
      <c r="D304" s="202" t="s">
        <v>139</v>
      </c>
      <c r="E304" s="34"/>
      <c r="F304" s="207" t="s">
        <v>423</v>
      </c>
      <c r="G304" s="34"/>
      <c r="H304" s="34"/>
      <c r="I304" s="204"/>
      <c r="J304" s="204"/>
      <c r="K304" s="34"/>
      <c r="L304" s="34"/>
      <c r="M304" s="37"/>
      <c r="N304" s="205"/>
      <c r="O304" s="206"/>
      <c r="P304" s="69"/>
      <c r="Q304" s="69"/>
      <c r="R304" s="69"/>
      <c r="S304" s="69"/>
      <c r="T304" s="69"/>
      <c r="U304" s="69"/>
      <c r="V304" s="69"/>
      <c r="W304" s="69"/>
      <c r="X304" s="70"/>
      <c r="Y304" s="32"/>
      <c r="Z304" s="32"/>
      <c r="AA304" s="32"/>
      <c r="AB304" s="32"/>
      <c r="AC304" s="32"/>
      <c r="AD304" s="32"/>
      <c r="AE304" s="32"/>
      <c r="AT304" s="15" t="s">
        <v>139</v>
      </c>
      <c r="AU304" s="15" t="s">
        <v>87</v>
      </c>
    </row>
    <row r="305" spans="2:51" s="13" customFormat="1" ht="11.25">
      <c r="B305" s="208"/>
      <c r="C305" s="209"/>
      <c r="D305" s="202" t="s">
        <v>141</v>
      </c>
      <c r="E305" s="210" t="s">
        <v>1</v>
      </c>
      <c r="F305" s="211" t="s">
        <v>424</v>
      </c>
      <c r="G305" s="209"/>
      <c r="H305" s="212">
        <v>19.055</v>
      </c>
      <c r="I305" s="213"/>
      <c r="J305" s="213"/>
      <c r="K305" s="209"/>
      <c r="L305" s="209"/>
      <c r="M305" s="214"/>
      <c r="N305" s="215"/>
      <c r="O305" s="216"/>
      <c r="P305" s="216"/>
      <c r="Q305" s="216"/>
      <c r="R305" s="216"/>
      <c r="S305" s="216"/>
      <c r="T305" s="216"/>
      <c r="U305" s="216"/>
      <c r="V305" s="216"/>
      <c r="W305" s="216"/>
      <c r="X305" s="217"/>
      <c r="AT305" s="218" t="s">
        <v>141</v>
      </c>
      <c r="AU305" s="218" t="s">
        <v>87</v>
      </c>
      <c r="AV305" s="13" t="s">
        <v>87</v>
      </c>
      <c r="AW305" s="13" t="s">
        <v>5</v>
      </c>
      <c r="AX305" s="13" t="s">
        <v>82</v>
      </c>
      <c r="AY305" s="218" t="s">
        <v>128</v>
      </c>
    </row>
    <row r="306" spans="1:65" s="2" customFormat="1" ht="24.2" customHeight="1">
      <c r="A306" s="32"/>
      <c r="B306" s="33"/>
      <c r="C306" s="219" t="s">
        <v>425</v>
      </c>
      <c r="D306" s="219" t="s">
        <v>143</v>
      </c>
      <c r="E306" s="220" t="s">
        <v>426</v>
      </c>
      <c r="F306" s="221" t="s">
        <v>427</v>
      </c>
      <c r="G306" s="222" t="s">
        <v>146</v>
      </c>
      <c r="H306" s="223">
        <v>94.8</v>
      </c>
      <c r="I306" s="224"/>
      <c r="J306" s="224"/>
      <c r="K306" s="225">
        <f>ROUND(P306*H306,2)</f>
        <v>0</v>
      </c>
      <c r="L306" s="221" t="s">
        <v>147</v>
      </c>
      <c r="M306" s="37"/>
      <c r="N306" s="226" t="s">
        <v>1</v>
      </c>
      <c r="O306" s="196" t="s">
        <v>40</v>
      </c>
      <c r="P306" s="197">
        <f>I306+J306</f>
        <v>0</v>
      </c>
      <c r="Q306" s="197">
        <f>ROUND(I306*H306,2)</f>
        <v>0</v>
      </c>
      <c r="R306" s="197">
        <f>ROUND(J306*H306,2)</f>
        <v>0</v>
      </c>
      <c r="S306" s="69"/>
      <c r="T306" s="198">
        <f>S306*H306</f>
        <v>0</v>
      </c>
      <c r="U306" s="198">
        <v>0.09062</v>
      </c>
      <c r="V306" s="198">
        <f>U306*H306</f>
        <v>8.590776</v>
      </c>
      <c r="W306" s="198">
        <v>0</v>
      </c>
      <c r="X306" s="199">
        <f>W306*H306</f>
        <v>0</v>
      </c>
      <c r="Y306" s="32"/>
      <c r="Z306" s="32"/>
      <c r="AA306" s="32"/>
      <c r="AB306" s="32"/>
      <c r="AC306" s="32"/>
      <c r="AD306" s="32"/>
      <c r="AE306" s="32"/>
      <c r="AR306" s="200" t="s">
        <v>136</v>
      </c>
      <c r="AT306" s="200" t="s">
        <v>143</v>
      </c>
      <c r="AU306" s="200" t="s">
        <v>87</v>
      </c>
      <c r="AY306" s="15" t="s">
        <v>128</v>
      </c>
      <c r="BE306" s="201">
        <f>IF(O306="základní",K306,0)</f>
        <v>0</v>
      </c>
      <c r="BF306" s="201">
        <f>IF(O306="snížená",K306,0)</f>
        <v>0</v>
      </c>
      <c r="BG306" s="201">
        <f>IF(O306="zákl. přenesená",K306,0)</f>
        <v>0</v>
      </c>
      <c r="BH306" s="201">
        <f>IF(O306="sníž. přenesená",K306,0)</f>
        <v>0</v>
      </c>
      <c r="BI306" s="201">
        <f>IF(O306="nulová",K306,0)</f>
        <v>0</v>
      </c>
      <c r="BJ306" s="15" t="s">
        <v>82</v>
      </c>
      <c r="BK306" s="201">
        <f>ROUND(P306*H306,2)</f>
        <v>0</v>
      </c>
      <c r="BL306" s="15" t="s">
        <v>136</v>
      </c>
      <c r="BM306" s="200" t="s">
        <v>428</v>
      </c>
    </row>
    <row r="307" spans="1:47" s="2" customFormat="1" ht="48.75">
      <c r="A307" s="32"/>
      <c r="B307" s="33"/>
      <c r="C307" s="34"/>
      <c r="D307" s="202" t="s">
        <v>138</v>
      </c>
      <c r="E307" s="34"/>
      <c r="F307" s="203" t="s">
        <v>429</v>
      </c>
      <c r="G307" s="34"/>
      <c r="H307" s="34"/>
      <c r="I307" s="204"/>
      <c r="J307" s="204"/>
      <c r="K307" s="34"/>
      <c r="L307" s="34"/>
      <c r="M307" s="37"/>
      <c r="N307" s="205"/>
      <c r="O307" s="206"/>
      <c r="P307" s="69"/>
      <c r="Q307" s="69"/>
      <c r="R307" s="69"/>
      <c r="S307" s="69"/>
      <c r="T307" s="69"/>
      <c r="U307" s="69"/>
      <c r="V307" s="69"/>
      <c r="W307" s="69"/>
      <c r="X307" s="70"/>
      <c r="Y307" s="32"/>
      <c r="Z307" s="32"/>
      <c r="AA307" s="32"/>
      <c r="AB307" s="32"/>
      <c r="AC307" s="32"/>
      <c r="AD307" s="32"/>
      <c r="AE307" s="32"/>
      <c r="AT307" s="15" t="s">
        <v>138</v>
      </c>
      <c r="AU307" s="15" t="s">
        <v>87</v>
      </c>
    </row>
    <row r="308" spans="1:47" s="2" customFormat="1" ht="11.25">
      <c r="A308" s="32"/>
      <c r="B308" s="33"/>
      <c r="C308" s="34"/>
      <c r="D308" s="227" t="s">
        <v>150</v>
      </c>
      <c r="E308" s="34"/>
      <c r="F308" s="228" t="s">
        <v>430</v>
      </c>
      <c r="G308" s="34"/>
      <c r="H308" s="34"/>
      <c r="I308" s="204"/>
      <c r="J308" s="204"/>
      <c r="K308" s="34"/>
      <c r="L308" s="34"/>
      <c r="M308" s="37"/>
      <c r="N308" s="205"/>
      <c r="O308" s="206"/>
      <c r="P308" s="69"/>
      <c r="Q308" s="69"/>
      <c r="R308" s="69"/>
      <c r="S308" s="69"/>
      <c r="T308" s="69"/>
      <c r="U308" s="69"/>
      <c r="V308" s="69"/>
      <c r="W308" s="69"/>
      <c r="X308" s="70"/>
      <c r="Y308" s="32"/>
      <c r="Z308" s="32"/>
      <c r="AA308" s="32"/>
      <c r="AB308" s="32"/>
      <c r="AC308" s="32"/>
      <c r="AD308" s="32"/>
      <c r="AE308" s="32"/>
      <c r="AT308" s="15" t="s">
        <v>150</v>
      </c>
      <c r="AU308" s="15" t="s">
        <v>87</v>
      </c>
    </row>
    <row r="309" spans="1:47" s="2" customFormat="1" ht="19.5">
      <c r="A309" s="32"/>
      <c r="B309" s="33"/>
      <c r="C309" s="34"/>
      <c r="D309" s="202" t="s">
        <v>139</v>
      </c>
      <c r="E309" s="34"/>
      <c r="F309" s="207" t="s">
        <v>431</v>
      </c>
      <c r="G309" s="34"/>
      <c r="H309" s="34"/>
      <c r="I309" s="204"/>
      <c r="J309" s="204"/>
      <c r="K309" s="34"/>
      <c r="L309" s="34"/>
      <c r="M309" s="37"/>
      <c r="N309" s="205"/>
      <c r="O309" s="206"/>
      <c r="P309" s="69"/>
      <c r="Q309" s="69"/>
      <c r="R309" s="69"/>
      <c r="S309" s="69"/>
      <c r="T309" s="69"/>
      <c r="U309" s="69"/>
      <c r="V309" s="69"/>
      <c r="W309" s="69"/>
      <c r="X309" s="70"/>
      <c r="Y309" s="32"/>
      <c r="Z309" s="32"/>
      <c r="AA309" s="32"/>
      <c r="AB309" s="32"/>
      <c r="AC309" s="32"/>
      <c r="AD309" s="32"/>
      <c r="AE309" s="32"/>
      <c r="AT309" s="15" t="s">
        <v>139</v>
      </c>
      <c r="AU309" s="15" t="s">
        <v>87</v>
      </c>
    </row>
    <row r="310" spans="2:51" s="13" customFormat="1" ht="11.25">
      <c r="B310" s="208"/>
      <c r="C310" s="209"/>
      <c r="D310" s="202" t="s">
        <v>141</v>
      </c>
      <c r="E310" s="210" t="s">
        <v>1</v>
      </c>
      <c r="F310" s="211" t="s">
        <v>432</v>
      </c>
      <c r="G310" s="209"/>
      <c r="H310" s="212">
        <v>94.8</v>
      </c>
      <c r="I310" s="213"/>
      <c r="J310" s="213"/>
      <c r="K310" s="209"/>
      <c r="L310" s="209"/>
      <c r="M310" s="214"/>
      <c r="N310" s="215"/>
      <c r="O310" s="216"/>
      <c r="P310" s="216"/>
      <c r="Q310" s="216"/>
      <c r="R310" s="216"/>
      <c r="S310" s="216"/>
      <c r="T310" s="216"/>
      <c r="U310" s="216"/>
      <c r="V310" s="216"/>
      <c r="W310" s="216"/>
      <c r="X310" s="217"/>
      <c r="AT310" s="218" t="s">
        <v>141</v>
      </c>
      <c r="AU310" s="218" t="s">
        <v>87</v>
      </c>
      <c r="AV310" s="13" t="s">
        <v>87</v>
      </c>
      <c r="AW310" s="13" t="s">
        <v>5</v>
      </c>
      <c r="AX310" s="13" t="s">
        <v>82</v>
      </c>
      <c r="AY310" s="218" t="s">
        <v>128</v>
      </c>
    </row>
    <row r="311" spans="1:65" s="2" customFormat="1" ht="24.2" customHeight="1">
      <c r="A311" s="32"/>
      <c r="B311" s="33"/>
      <c r="C311" s="186" t="s">
        <v>433</v>
      </c>
      <c r="D311" s="186" t="s">
        <v>130</v>
      </c>
      <c r="E311" s="187" t="s">
        <v>434</v>
      </c>
      <c r="F311" s="188" t="s">
        <v>435</v>
      </c>
      <c r="G311" s="189" t="s">
        <v>146</v>
      </c>
      <c r="H311" s="190">
        <v>2.06</v>
      </c>
      <c r="I311" s="191"/>
      <c r="J311" s="192"/>
      <c r="K311" s="193">
        <f>ROUND(P311*H311,2)</f>
        <v>0</v>
      </c>
      <c r="L311" s="188" t="s">
        <v>134</v>
      </c>
      <c r="M311" s="194"/>
      <c r="N311" s="195" t="s">
        <v>1</v>
      </c>
      <c r="O311" s="196" t="s">
        <v>40</v>
      </c>
      <c r="P311" s="197">
        <f>I311+J311</f>
        <v>0</v>
      </c>
      <c r="Q311" s="197">
        <f>ROUND(I311*H311,2)</f>
        <v>0</v>
      </c>
      <c r="R311" s="197">
        <f>ROUND(J311*H311,2)</f>
        <v>0</v>
      </c>
      <c r="S311" s="69"/>
      <c r="T311" s="198">
        <f>S311*H311</f>
        <v>0</v>
      </c>
      <c r="U311" s="198">
        <v>0.131</v>
      </c>
      <c r="V311" s="198">
        <f>U311*H311</f>
        <v>0.26986000000000004</v>
      </c>
      <c r="W311" s="198">
        <v>0</v>
      </c>
      <c r="X311" s="199">
        <f>W311*H311</f>
        <v>0</v>
      </c>
      <c r="Y311" s="32"/>
      <c r="Z311" s="32"/>
      <c r="AA311" s="32"/>
      <c r="AB311" s="32"/>
      <c r="AC311" s="32"/>
      <c r="AD311" s="32"/>
      <c r="AE311" s="32"/>
      <c r="AR311" s="200" t="s">
        <v>135</v>
      </c>
      <c r="AT311" s="200" t="s">
        <v>130</v>
      </c>
      <c r="AU311" s="200" t="s">
        <v>87</v>
      </c>
      <c r="AY311" s="15" t="s">
        <v>128</v>
      </c>
      <c r="BE311" s="201">
        <f>IF(O311="základní",K311,0)</f>
        <v>0</v>
      </c>
      <c r="BF311" s="201">
        <f>IF(O311="snížená",K311,0)</f>
        <v>0</v>
      </c>
      <c r="BG311" s="201">
        <f>IF(O311="zákl. přenesená",K311,0)</f>
        <v>0</v>
      </c>
      <c r="BH311" s="201">
        <f>IF(O311="sníž. přenesená",K311,0)</f>
        <v>0</v>
      </c>
      <c r="BI311" s="201">
        <f>IF(O311="nulová",K311,0)</f>
        <v>0</v>
      </c>
      <c r="BJ311" s="15" t="s">
        <v>82</v>
      </c>
      <c r="BK311" s="201">
        <f>ROUND(P311*H311,2)</f>
        <v>0</v>
      </c>
      <c r="BL311" s="15" t="s">
        <v>136</v>
      </c>
      <c r="BM311" s="200" t="s">
        <v>436</v>
      </c>
    </row>
    <row r="312" spans="1:47" s="2" customFormat="1" ht="19.5">
      <c r="A312" s="32"/>
      <c r="B312" s="33"/>
      <c r="C312" s="34"/>
      <c r="D312" s="202" t="s">
        <v>138</v>
      </c>
      <c r="E312" s="34"/>
      <c r="F312" s="203" t="s">
        <v>435</v>
      </c>
      <c r="G312" s="34"/>
      <c r="H312" s="34"/>
      <c r="I312" s="204"/>
      <c r="J312" s="204"/>
      <c r="K312" s="34"/>
      <c r="L312" s="34"/>
      <c r="M312" s="37"/>
      <c r="N312" s="205"/>
      <c r="O312" s="206"/>
      <c r="P312" s="69"/>
      <c r="Q312" s="69"/>
      <c r="R312" s="69"/>
      <c r="S312" s="69"/>
      <c r="T312" s="69"/>
      <c r="U312" s="69"/>
      <c r="V312" s="69"/>
      <c r="W312" s="69"/>
      <c r="X312" s="70"/>
      <c r="Y312" s="32"/>
      <c r="Z312" s="32"/>
      <c r="AA312" s="32"/>
      <c r="AB312" s="32"/>
      <c r="AC312" s="32"/>
      <c r="AD312" s="32"/>
      <c r="AE312" s="32"/>
      <c r="AT312" s="15" t="s">
        <v>138</v>
      </c>
      <c r="AU312" s="15" t="s">
        <v>87</v>
      </c>
    </row>
    <row r="313" spans="1:47" s="2" customFormat="1" ht="19.5">
      <c r="A313" s="32"/>
      <c r="B313" s="33"/>
      <c r="C313" s="34"/>
      <c r="D313" s="202" t="s">
        <v>139</v>
      </c>
      <c r="E313" s="34"/>
      <c r="F313" s="207" t="s">
        <v>437</v>
      </c>
      <c r="G313" s="34"/>
      <c r="H313" s="34"/>
      <c r="I313" s="204"/>
      <c r="J313" s="204"/>
      <c r="K313" s="34"/>
      <c r="L313" s="34"/>
      <c r="M313" s="37"/>
      <c r="N313" s="205"/>
      <c r="O313" s="206"/>
      <c r="P313" s="69"/>
      <c r="Q313" s="69"/>
      <c r="R313" s="69"/>
      <c r="S313" s="69"/>
      <c r="T313" s="69"/>
      <c r="U313" s="69"/>
      <c r="V313" s="69"/>
      <c r="W313" s="69"/>
      <c r="X313" s="70"/>
      <c r="Y313" s="32"/>
      <c r="Z313" s="32"/>
      <c r="AA313" s="32"/>
      <c r="AB313" s="32"/>
      <c r="AC313" s="32"/>
      <c r="AD313" s="32"/>
      <c r="AE313" s="32"/>
      <c r="AT313" s="15" t="s">
        <v>139</v>
      </c>
      <c r="AU313" s="15" t="s">
        <v>87</v>
      </c>
    </row>
    <row r="314" spans="2:51" s="13" customFormat="1" ht="11.25">
      <c r="B314" s="208"/>
      <c r="C314" s="209"/>
      <c r="D314" s="202" t="s">
        <v>141</v>
      </c>
      <c r="E314" s="210" t="s">
        <v>1</v>
      </c>
      <c r="F314" s="211" t="s">
        <v>438</v>
      </c>
      <c r="G314" s="209"/>
      <c r="H314" s="212">
        <v>2.06</v>
      </c>
      <c r="I314" s="213"/>
      <c r="J314" s="213"/>
      <c r="K314" s="209"/>
      <c r="L314" s="209"/>
      <c r="M314" s="214"/>
      <c r="N314" s="215"/>
      <c r="O314" s="216"/>
      <c r="P314" s="216"/>
      <c r="Q314" s="216"/>
      <c r="R314" s="216"/>
      <c r="S314" s="216"/>
      <c r="T314" s="216"/>
      <c r="U314" s="216"/>
      <c r="V314" s="216"/>
      <c r="W314" s="216"/>
      <c r="X314" s="217"/>
      <c r="AT314" s="218" t="s">
        <v>141</v>
      </c>
      <c r="AU314" s="218" t="s">
        <v>87</v>
      </c>
      <c r="AV314" s="13" t="s">
        <v>87</v>
      </c>
      <c r="AW314" s="13" t="s">
        <v>5</v>
      </c>
      <c r="AX314" s="13" t="s">
        <v>82</v>
      </c>
      <c r="AY314" s="218" t="s">
        <v>128</v>
      </c>
    </row>
    <row r="315" spans="1:65" s="2" customFormat="1" ht="24.2" customHeight="1">
      <c r="A315" s="32"/>
      <c r="B315" s="33"/>
      <c r="C315" s="219" t="s">
        <v>439</v>
      </c>
      <c r="D315" s="219" t="s">
        <v>143</v>
      </c>
      <c r="E315" s="220" t="s">
        <v>440</v>
      </c>
      <c r="F315" s="221" t="s">
        <v>441</v>
      </c>
      <c r="G315" s="222" t="s">
        <v>146</v>
      </c>
      <c r="H315" s="223">
        <v>17</v>
      </c>
      <c r="I315" s="224"/>
      <c r="J315" s="224"/>
      <c r="K315" s="225">
        <f>ROUND(P315*H315,2)</f>
        <v>0</v>
      </c>
      <c r="L315" s="221" t="s">
        <v>147</v>
      </c>
      <c r="M315" s="37"/>
      <c r="N315" s="226" t="s">
        <v>1</v>
      </c>
      <c r="O315" s="196" t="s">
        <v>40</v>
      </c>
      <c r="P315" s="197">
        <f>I315+J315</f>
        <v>0</v>
      </c>
      <c r="Q315" s="197">
        <f>ROUND(I315*H315,2)</f>
        <v>0</v>
      </c>
      <c r="R315" s="197">
        <f>ROUND(J315*H315,2)</f>
        <v>0</v>
      </c>
      <c r="S315" s="69"/>
      <c r="T315" s="198">
        <f>S315*H315</f>
        <v>0</v>
      </c>
      <c r="U315" s="198">
        <v>0.11162</v>
      </c>
      <c r="V315" s="198">
        <f>U315*H315</f>
        <v>1.89754</v>
      </c>
      <c r="W315" s="198">
        <v>0</v>
      </c>
      <c r="X315" s="199">
        <f>W315*H315</f>
        <v>0</v>
      </c>
      <c r="Y315" s="32"/>
      <c r="Z315" s="32"/>
      <c r="AA315" s="32"/>
      <c r="AB315" s="32"/>
      <c r="AC315" s="32"/>
      <c r="AD315" s="32"/>
      <c r="AE315" s="32"/>
      <c r="AR315" s="200" t="s">
        <v>136</v>
      </c>
      <c r="AT315" s="200" t="s">
        <v>143</v>
      </c>
      <c r="AU315" s="200" t="s">
        <v>87</v>
      </c>
      <c r="AY315" s="15" t="s">
        <v>128</v>
      </c>
      <c r="BE315" s="201">
        <f>IF(O315="základní",K315,0)</f>
        <v>0</v>
      </c>
      <c r="BF315" s="201">
        <f>IF(O315="snížená",K315,0)</f>
        <v>0</v>
      </c>
      <c r="BG315" s="201">
        <f>IF(O315="zákl. přenesená",K315,0)</f>
        <v>0</v>
      </c>
      <c r="BH315" s="201">
        <f>IF(O315="sníž. přenesená",K315,0)</f>
        <v>0</v>
      </c>
      <c r="BI315" s="201">
        <f>IF(O315="nulová",K315,0)</f>
        <v>0</v>
      </c>
      <c r="BJ315" s="15" t="s">
        <v>82</v>
      </c>
      <c r="BK315" s="201">
        <f>ROUND(P315*H315,2)</f>
        <v>0</v>
      </c>
      <c r="BL315" s="15" t="s">
        <v>136</v>
      </c>
      <c r="BM315" s="200" t="s">
        <v>442</v>
      </c>
    </row>
    <row r="316" spans="1:47" s="2" customFormat="1" ht="48.75">
      <c r="A316" s="32"/>
      <c r="B316" s="33"/>
      <c r="C316" s="34"/>
      <c r="D316" s="202" t="s">
        <v>138</v>
      </c>
      <c r="E316" s="34"/>
      <c r="F316" s="203" t="s">
        <v>443</v>
      </c>
      <c r="G316" s="34"/>
      <c r="H316" s="34"/>
      <c r="I316" s="204"/>
      <c r="J316" s="204"/>
      <c r="K316" s="34"/>
      <c r="L316" s="34"/>
      <c r="M316" s="37"/>
      <c r="N316" s="205"/>
      <c r="O316" s="206"/>
      <c r="P316" s="69"/>
      <c r="Q316" s="69"/>
      <c r="R316" s="69"/>
      <c r="S316" s="69"/>
      <c r="T316" s="69"/>
      <c r="U316" s="69"/>
      <c r="V316" s="69"/>
      <c r="W316" s="69"/>
      <c r="X316" s="70"/>
      <c r="Y316" s="32"/>
      <c r="Z316" s="32"/>
      <c r="AA316" s="32"/>
      <c r="AB316" s="32"/>
      <c r="AC316" s="32"/>
      <c r="AD316" s="32"/>
      <c r="AE316" s="32"/>
      <c r="AT316" s="15" t="s">
        <v>138</v>
      </c>
      <c r="AU316" s="15" t="s">
        <v>87</v>
      </c>
    </row>
    <row r="317" spans="1:47" s="2" customFormat="1" ht="11.25">
      <c r="A317" s="32"/>
      <c r="B317" s="33"/>
      <c r="C317" s="34"/>
      <c r="D317" s="227" t="s">
        <v>150</v>
      </c>
      <c r="E317" s="34"/>
      <c r="F317" s="228" t="s">
        <v>444</v>
      </c>
      <c r="G317" s="34"/>
      <c r="H317" s="34"/>
      <c r="I317" s="204"/>
      <c r="J317" s="204"/>
      <c r="K317" s="34"/>
      <c r="L317" s="34"/>
      <c r="M317" s="37"/>
      <c r="N317" s="205"/>
      <c r="O317" s="206"/>
      <c r="P317" s="69"/>
      <c r="Q317" s="69"/>
      <c r="R317" s="69"/>
      <c r="S317" s="69"/>
      <c r="T317" s="69"/>
      <c r="U317" s="69"/>
      <c r="V317" s="69"/>
      <c r="W317" s="69"/>
      <c r="X317" s="70"/>
      <c r="Y317" s="32"/>
      <c r="Z317" s="32"/>
      <c r="AA317" s="32"/>
      <c r="AB317" s="32"/>
      <c r="AC317" s="32"/>
      <c r="AD317" s="32"/>
      <c r="AE317" s="32"/>
      <c r="AT317" s="15" t="s">
        <v>150</v>
      </c>
      <c r="AU317" s="15" t="s">
        <v>87</v>
      </c>
    </row>
    <row r="318" spans="1:47" s="2" customFormat="1" ht="19.5">
      <c r="A318" s="32"/>
      <c r="B318" s="33"/>
      <c r="C318" s="34"/>
      <c r="D318" s="202" t="s">
        <v>139</v>
      </c>
      <c r="E318" s="34"/>
      <c r="F318" s="207" t="s">
        <v>445</v>
      </c>
      <c r="G318" s="34"/>
      <c r="H318" s="34"/>
      <c r="I318" s="204"/>
      <c r="J318" s="204"/>
      <c r="K318" s="34"/>
      <c r="L318" s="34"/>
      <c r="M318" s="37"/>
      <c r="N318" s="205"/>
      <c r="O318" s="206"/>
      <c r="P318" s="69"/>
      <c r="Q318" s="69"/>
      <c r="R318" s="69"/>
      <c r="S318" s="69"/>
      <c r="T318" s="69"/>
      <c r="U318" s="69"/>
      <c r="V318" s="69"/>
      <c r="W318" s="69"/>
      <c r="X318" s="70"/>
      <c r="Y318" s="32"/>
      <c r="Z318" s="32"/>
      <c r="AA318" s="32"/>
      <c r="AB318" s="32"/>
      <c r="AC318" s="32"/>
      <c r="AD318" s="32"/>
      <c r="AE318" s="32"/>
      <c r="AT318" s="15" t="s">
        <v>139</v>
      </c>
      <c r="AU318" s="15" t="s">
        <v>87</v>
      </c>
    </row>
    <row r="319" spans="1:65" s="2" customFormat="1" ht="16.5" customHeight="1">
      <c r="A319" s="32"/>
      <c r="B319" s="33"/>
      <c r="C319" s="186" t="s">
        <v>446</v>
      </c>
      <c r="D319" s="186" t="s">
        <v>130</v>
      </c>
      <c r="E319" s="187" t="s">
        <v>447</v>
      </c>
      <c r="F319" s="188" t="s">
        <v>448</v>
      </c>
      <c r="G319" s="189" t="s">
        <v>146</v>
      </c>
      <c r="H319" s="190">
        <v>95.166</v>
      </c>
      <c r="I319" s="191"/>
      <c r="J319" s="192"/>
      <c r="K319" s="193">
        <f>ROUND(P319*H319,2)</f>
        <v>0</v>
      </c>
      <c r="L319" s="188" t="s">
        <v>1</v>
      </c>
      <c r="M319" s="194"/>
      <c r="N319" s="195" t="s">
        <v>1</v>
      </c>
      <c r="O319" s="196" t="s">
        <v>40</v>
      </c>
      <c r="P319" s="197">
        <f>I319+J319</f>
        <v>0</v>
      </c>
      <c r="Q319" s="197">
        <f>ROUND(I319*H319,2)</f>
        <v>0</v>
      </c>
      <c r="R319" s="197">
        <f>ROUND(J319*H319,2)</f>
        <v>0</v>
      </c>
      <c r="S319" s="69"/>
      <c r="T319" s="198">
        <f>S319*H319</f>
        <v>0</v>
      </c>
      <c r="U319" s="198">
        <v>0.176</v>
      </c>
      <c r="V319" s="198">
        <f>U319*H319</f>
        <v>16.749215999999997</v>
      </c>
      <c r="W319" s="198">
        <v>0</v>
      </c>
      <c r="X319" s="199">
        <f>W319*H319</f>
        <v>0</v>
      </c>
      <c r="Y319" s="32"/>
      <c r="Z319" s="32"/>
      <c r="AA319" s="32"/>
      <c r="AB319" s="32"/>
      <c r="AC319" s="32"/>
      <c r="AD319" s="32"/>
      <c r="AE319" s="32"/>
      <c r="AR319" s="200" t="s">
        <v>135</v>
      </c>
      <c r="AT319" s="200" t="s">
        <v>130</v>
      </c>
      <c r="AU319" s="200" t="s">
        <v>87</v>
      </c>
      <c r="AY319" s="15" t="s">
        <v>128</v>
      </c>
      <c r="BE319" s="201">
        <f>IF(O319="základní",K319,0)</f>
        <v>0</v>
      </c>
      <c r="BF319" s="201">
        <f>IF(O319="snížená",K319,0)</f>
        <v>0</v>
      </c>
      <c r="BG319" s="201">
        <f>IF(O319="zákl. přenesená",K319,0)</f>
        <v>0</v>
      </c>
      <c r="BH319" s="201">
        <f>IF(O319="sníž. přenesená",K319,0)</f>
        <v>0</v>
      </c>
      <c r="BI319" s="201">
        <f>IF(O319="nulová",K319,0)</f>
        <v>0</v>
      </c>
      <c r="BJ319" s="15" t="s">
        <v>82</v>
      </c>
      <c r="BK319" s="201">
        <f>ROUND(P319*H319,2)</f>
        <v>0</v>
      </c>
      <c r="BL319" s="15" t="s">
        <v>136</v>
      </c>
      <c r="BM319" s="200" t="s">
        <v>449</v>
      </c>
    </row>
    <row r="320" spans="1:47" s="2" customFormat="1" ht="11.25">
      <c r="A320" s="32"/>
      <c r="B320" s="33"/>
      <c r="C320" s="34"/>
      <c r="D320" s="202" t="s">
        <v>138</v>
      </c>
      <c r="E320" s="34"/>
      <c r="F320" s="203" t="s">
        <v>448</v>
      </c>
      <c r="G320" s="34"/>
      <c r="H320" s="34"/>
      <c r="I320" s="204"/>
      <c r="J320" s="204"/>
      <c r="K320" s="34"/>
      <c r="L320" s="34"/>
      <c r="M320" s="37"/>
      <c r="N320" s="205"/>
      <c r="O320" s="206"/>
      <c r="P320" s="69"/>
      <c r="Q320" s="69"/>
      <c r="R320" s="69"/>
      <c r="S320" s="69"/>
      <c r="T320" s="69"/>
      <c r="U320" s="69"/>
      <c r="V320" s="69"/>
      <c r="W320" s="69"/>
      <c r="X320" s="70"/>
      <c r="Y320" s="32"/>
      <c r="Z320" s="32"/>
      <c r="AA320" s="32"/>
      <c r="AB320" s="32"/>
      <c r="AC320" s="32"/>
      <c r="AD320" s="32"/>
      <c r="AE320" s="32"/>
      <c r="AT320" s="15" t="s">
        <v>138</v>
      </c>
      <c r="AU320" s="15" t="s">
        <v>87</v>
      </c>
    </row>
    <row r="321" spans="1:47" s="2" customFormat="1" ht="19.5">
      <c r="A321" s="32"/>
      <c r="B321" s="33"/>
      <c r="C321" s="34"/>
      <c r="D321" s="202" t="s">
        <v>139</v>
      </c>
      <c r="E321" s="34"/>
      <c r="F321" s="207" t="s">
        <v>450</v>
      </c>
      <c r="G321" s="34"/>
      <c r="H321" s="34"/>
      <c r="I321" s="204"/>
      <c r="J321" s="204"/>
      <c r="K321" s="34"/>
      <c r="L321" s="34"/>
      <c r="M321" s="37"/>
      <c r="N321" s="205"/>
      <c r="O321" s="206"/>
      <c r="P321" s="69"/>
      <c r="Q321" s="69"/>
      <c r="R321" s="69"/>
      <c r="S321" s="69"/>
      <c r="T321" s="69"/>
      <c r="U321" s="69"/>
      <c r="V321" s="69"/>
      <c r="W321" s="69"/>
      <c r="X321" s="70"/>
      <c r="Y321" s="32"/>
      <c r="Z321" s="32"/>
      <c r="AA321" s="32"/>
      <c r="AB321" s="32"/>
      <c r="AC321" s="32"/>
      <c r="AD321" s="32"/>
      <c r="AE321" s="32"/>
      <c r="AT321" s="15" t="s">
        <v>139</v>
      </c>
      <c r="AU321" s="15" t="s">
        <v>87</v>
      </c>
    </row>
    <row r="322" spans="2:51" s="13" customFormat="1" ht="11.25">
      <c r="B322" s="208"/>
      <c r="C322" s="209"/>
      <c r="D322" s="202" t="s">
        <v>141</v>
      </c>
      <c r="E322" s="210" t="s">
        <v>1</v>
      </c>
      <c r="F322" s="211" t="s">
        <v>451</v>
      </c>
      <c r="G322" s="209"/>
      <c r="H322" s="212">
        <v>95.166</v>
      </c>
      <c r="I322" s="213"/>
      <c r="J322" s="213"/>
      <c r="K322" s="209"/>
      <c r="L322" s="209"/>
      <c r="M322" s="214"/>
      <c r="N322" s="215"/>
      <c r="O322" s="216"/>
      <c r="P322" s="216"/>
      <c r="Q322" s="216"/>
      <c r="R322" s="216"/>
      <c r="S322" s="216"/>
      <c r="T322" s="216"/>
      <c r="U322" s="216"/>
      <c r="V322" s="216"/>
      <c r="W322" s="216"/>
      <c r="X322" s="217"/>
      <c r="AT322" s="218" t="s">
        <v>141</v>
      </c>
      <c r="AU322" s="218" t="s">
        <v>87</v>
      </c>
      <c r="AV322" s="13" t="s">
        <v>87</v>
      </c>
      <c r="AW322" s="13" t="s">
        <v>5</v>
      </c>
      <c r="AX322" s="13" t="s">
        <v>82</v>
      </c>
      <c r="AY322" s="218" t="s">
        <v>128</v>
      </c>
    </row>
    <row r="323" spans="1:65" s="2" customFormat="1" ht="24.2" customHeight="1">
      <c r="A323" s="32"/>
      <c r="B323" s="33"/>
      <c r="C323" s="219" t="s">
        <v>452</v>
      </c>
      <c r="D323" s="219" t="s">
        <v>143</v>
      </c>
      <c r="E323" s="220" t="s">
        <v>453</v>
      </c>
      <c r="F323" s="221" t="s">
        <v>454</v>
      </c>
      <c r="G323" s="222" t="s">
        <v>146</v>
      </c>
      <c r="H323" s="223">
        <v>55.2</v>
      </c>
      <c r="I323" s="224"/>
      <c r="J323" s="224"/>
      <c r="K323" s="225">
        <f>ROUND(P323*H323,2)</f>
        <v>0</v>
      </c>
      <c r="L323" s="221" t="s">
        <v>147</v>
      </c>
      <c r="M323" s="37"/>
      <c r="N323" s="226" t="s">
        <v>1</v>
      </c>
      <c r="O323" s="196" t="s">
        <v>40</v>
      </c>
      <c r="P323" s="197">
        <f>I323+J323</f>
        <v>0</v>
      </c>
      <c r="Q323" s="197">
        <f>ROUND(I323*H323,2)</f>
        <v>0</v>
      </c>
      <c r="R323" s="197">
        <f>ROUND(J323*H323,2)</f>
        <v>0</v>
      </c>
      <c r="S323" s="69"/>
      <c r="T323" s="198">
        <f>S323*H323</f>
        <v>0</v>
      </c>
      <c r="U323" s="198">
        <v>0.50077</v>
      </c>
      <c r="V323" s="198">
        <f>U323*H323</f>
        <v>27.642504000000002</v>
      </c>
      <c r="W323" s="198">
        <v>0</v>
      </c>
      <c r="X323" s="199">
        <f>W323*H323</f>
        <v>0</v>
      </c>
      <c r="Y323" s="32"/>
      <c r="Z323" s="32"/>
      <c r="AA323" s="32"/>
      <c r="AB323" s="32"/>
      <c r="AC323" s="32"/>
      <c r="AD323" s="32"/>
      <c r="AE323" s="32"/>
      <c r="AR323" s="200" t="s">
        <v>136</v>
      </c>
      <c r="AT323" s="200" t="s">
        <v>143</v>
      </c>
      <c r="AU323" s="200" t="s">
        <v>87</v>
      </c>
      <c r="AY323" s="15" t="s">
        <v>128</v>
      </c>
      <c r="BE323" s="201">
        <f>IF(O323="základní",K323,0)</f>
        <v>0</v>
      </c>
      <c r="BF323" s="201">
        <f>IF(O323="snížená",K323,0)</f>
        <v>0</v>
      </c>
      <c r="BG323" s="201">
        <f>IF(O323="zákl. přenesená",K323,0)</f>
        <v>0</v>
      </c>
      <c r="BH323" s="201">
        <f>IF(O323="sníž. přenesená",K323,0)</f>
        <v>0</v>
      </c>
      <c r="BI323" s="201">
        <f>IF(O323="nulová",K323,0)</f>
        <v>0</v>
      </c>
      <c r="BJ323" s="15" t="s">
        <v>82</v>
      </c>
      <c r="BK323" s="201">
        <f>ROUND(P323*H323,2)</f>
        <v>0</v>
      </c>
      <c r="BL323" s="15" t="s">
        <v>136</v>
      </c>
      <c r="BM323" s="200" t="s">
        <v>455</v>
      </c>
    </row>
    <row r="324" spans="1:47" s="2" customFormat="1" ht="19.5">
      <c r="A324" s="32"/>
      <c r="B324" s="33"/>
      <c r="C324" s="34"/>
      <c r="D324" s="202" t="s">
        <v>138</v>
      </c>
      <c r="E324" s="34"/>
      <c r="F324" s="203" t="s">
        <v>456</v>
      </c>
      <c r="G324" s="34"/>
      <c r="H324" s="34"/>
      <c r="I324" s="204"/>
      <c r="J324" s="204"/>
      <c r="K324" s="34"/>
      <c r="L324" s="34"/>
      <c r="M324" s="37"/>
      <c r="N324" s="205"/>
      <c r="O324" s="206"/>
      <c r="P324" s="69"/>
      <c r="Q324" s="69"/>
      <c r="R324" s="69"/>
      <c r="S324" s="69"/>
      <c r="T324" s="69"/>
      <c r="U324" s="69"/>
      <c r="V324" s="69"/>
      <c r="W324" s="69"/>
      <c r="X324" s="70"/>
      <c r="Y324" s="32"/>
      <c r="Z324" s="32"/>
      <c r="AA324" s="32"/>
      <c r="AB324" s="32"/>
      <c r="AC324" s="32"/>
      <c r="AD324" s="32"/>
      <c r="AE324" s="32"/>
      <c r="AT324" s="15" t="s">
        <v>138</v>
      </c>
      <c r="AU324" s="15" t="s">
        <v>87</v>
      </c>
    </row>
    <row r="325" spans="1:47" s="2" customFormat="1" ht="11.25">
      <c r="A325" s="32"/>
      <c r="B325" s="33"/>
      <c r="C325" s="34"/>
      <c r="D325" s="227" t="s">
        <v>150</v>
      </c>
      <c r="E325" s="34"/>
      <c r="F325" s="228" t="s">
        <v>457</v>
      </c>
      <c r="G325" s="34"/>
      <c r="H325" s="34"/>
      <c r="I325" s="204"/>
      <c r="J325" s="204"/>
      <c r="K325" s="34"/>
      <c r="L325" s="34"/>
      <c r="M325" s="37"/>
      <c r="N325" s="205"/>
      <c r="O325" s="206"/>
      <c r="P325" s="69"/>
      <c r="Q325" s="69"/>
      <c r="R325" s="69"/>
      <c r="S325" s="69"/>
      <c r="T325" s="69"/>
      <c r="U325" s="69"/>
      <c r="V325" s="69"/>
      <c r="W325" s="69"/>
      <c r="X325" s="70"/>
      <c r="Y325" s="32"/>
      <c r="Z325" s="32"/>
      <c r="AA325" s="32"/>
      <c r="AB325" s="32"/>
      <c r="AC325" s="32"/>
      <c r="AD325" s="32"/>
      <c r="AE325" s="32"/>
      <c r="AT325" s="15" t="s">
        <v>150</v>
      </c>
      <c r="AU325" s="15" t="s">
        <v>87</v>
      </c>
    </row>
    <row r="326" spans="1:47" s="2" customFormat="1" ht="19.5">
      <c r="A326" s="32"/>
      <c r="B326" s="33"/>
      <c r="C326" s="34"/>
      <c r="D326" s="202" t="s">
        <v>139</v>
      </c>
      <c r="E326" s="34"/>
      <c r="F326" s="207" t="s">
        <v>458</v>
      </c>
      <c r="G326" s="34"/>
      <c r="H326" s="34"/>
      <c r="I326" s="204"/>
      <c r="J326" s="204"/>
      <c r="K326" s="34"/>
      <c r="L326" s="34"/>
      <c r="M326" s="37"/>
      <c r="N326" s="205"/>
      <c r="O326" s="206"/>
      <c r="P326" s="69"/>
      <c r="Q326" s="69"/>
      <c r="R326" s="69"/>
      <c r="S326" s="69"/>
      <c r="T326" s="69"/>
      <c r="U326" s="69"/>
      <c r="V326" s="69"/>
      <c r="W326" s="69"/>
      <c r="X326" s="70"/>
      <c r="Y326" s="32"/>
      <c r="Z326" s="32"/>
      <c r="AA326" s="32"/>
      <c r="AB326" s="32"/>
      <c r="AC326" s="32"/>
      <c r="AD326" s="32"/>
      <c r="AE326" s="32"/>
      <c r="AT326" s="15" t="s">
        <v>139</v>
      </c>
      <c r="AU326" s="15" t="s">
        <v>87</v>
      </c>
    </row>
    <row r="327" spans="1:65" s="2" customFormat="1" ht="24.2" customHeight="1">
      <c r="A327" s="32"/>
      <c r="B327" s="33"/>
      <c r="C327" s="186" t="s">
        <v>459</v>
      </c>
      <c r="D327" s="186" t="s">
        <v>130</v>
      </c>
      <c r="E327" s="187" t="s">
        <v>460</v>
      </c>
      <c r="F327" s="188" t="s">
        <v>461</v>
      </c>
      <c r="G327" s="189" t="s">
        <v>146</v>
      </c>
      <c r="H327" s="190">
        <v>71.895</v>
      </c>
      <c r="I327" s="191"/>
      <c r="J327" s="192"/>
      <c r="K327" s="193">
        <f>ROUND(P327*H327,2)</f>
        <v>0</v>
      </c>
      <c r="L327" s="188" t="s">
        <v>215</v>
      </c>
      <c r="M327" s="194"/>
      <c r="N327" s="195" t="s">
        <v>1</v>
      </c>
      <c r="O327" s="196" t="s">
        <v>40</v>
      </c>
      <c r="P327" s="197">
        <f>I327+J327</f>
        <v>0</v>
      </c>
      <c r="Q327" s="197">
        <f>ROUND(I327*H327,2)</f>
        <v>0</v>
      </c>
      <c r="R327" s="197">
        <f>ROUND(J327*H327,2)</f>
        <v>0</v>
      </c>
      <c r="S327" s="69"/>
      <c r="T327" s="198">
        <f>S327*H327</f>
        <v>0</v>
      </c>
      <c r="U327" s="198">
        <v>0.222</v>
      </c>
      <c r="V327" s="198">
        <f>U327*H327</f>
        <v>15.96069</v>
      </c>
      <c r="W327" s="198">
        <v>0</v>
      </c>
      <c r="X327" s="199">
        <f>W327*H327</f>
        <v>0</v>
      </c>
      <c r="Y327" s="32"/>
      <c r="Z327" s="32"/>
      <c r="AA327" s="32"/>
      <c r="AB327" s="32"/>
      <c r="AC327" s="32"/>
      <c r="AD327" s="32"/>
      <c r="AE327" s="32"/>
      <c r="AR327" s="200" t="s">
        <v>135</v>
      </c>
      <c r="AT327" s="200" t="s">
        <v>130</v>
      </c>
      <c r="AU327" s="200" t="s">
        <v>87</v>
      </c>
      <c r="AY327" s="15" t="s">
        <v>128</v>
      </c>
      <c r="BE327" s="201">
        <f>IF(O327="základní",K327,0)</f>
        <v>0</v>
      </c>
      <c r="BF327" s="201">
        <f>IF(O327="snížená",K327,0)</f>
        <v>0</v>
      </c>
      <c r="BG327" s="201">
        <f>IF(O327="zákl. přenesená",K327,0)</f>
        <v>0</v>
      </c>
      <c r="BH327" s="201">
        <f>IF(O327="sníž. přenesená",K327,0)</f>
        <v>0</v>
      </c>
      <c r="BI327" s="201">
        <f>IF(O327="nulová",K327,0)</f>
        <v>0</v>
      </c>
      <c r="BJ327" s="15" t="s">
        <v>82</v>
      </c>
      <c r="BK327" s="201">
        <f>ROUND(P327*H327,2)</f>
        <v>0</v>
      </c>
      <c r="BL327" s="15" t="s">
        <v>136</v>
      </c>
      <c r="BM327" s="200" t="s">
        <v>462</v>
      </c>
    </row>
    <row r="328" spans="1:47" s="2" customFormat="1" ht="11.25">
      <c r="A328" s="32"/>
      <c r="B328" s="33"/>
      <c r="C328" s="34"/>
      <c r="D328" s="202" t="s">
        <v>138</v>
      </c>
      <c r="E328" s="34"/>
      <c r="F328" s="203" t="s">
        <v>463</v>
      </c>
      <c r="G328" s="34"/>
      <c r="H328" s="34"/>
      <c r="I328" s="204"/>
      <c r="J328" s="204"/>
      <c r="K328" s="34"/>
      <c r="L328" s="34"/>
      <c r="M328" s="37"/>
      <c r="N328" s="205"/>
      <c r="O328" s="206"/>
      <c r="P328" s="69"/>
      <c r="Q328" s="69"/>
      <c r="R328" s="69"/>
      <c r="S328" s="69"/>
      <c r="T328" s="69"/>
      <c r="U328" s="69"/>
      <c r="V328" s="69"/>
      <c r="W328" s="69"/>
      <c r="X328" s="70"/>
      <c r="Y328" s="32"/>
      <c r="Z328" s="32"/>
      <c r="AA328" s="32"/>
      <c r="AB328" s="32"/>
      <c r="AC328" s="32"/>
      <c r="AD328" s="32"/>
      <c r="AE328" s="32"/>
      <c r="AT328" s="15" t="s">
        <v>138</v>
      </c>
      <c r="AU328" s="15" t="s">
        <v>87</v>
      </c>
    </row>
    <row r="329" spans="1:47" s="2" customFormat="1" ht="19.5">
      <c r="A329" s="32"/>
      <c r="B329" s="33"/>
      <c r="C329" s="34"/>
      <c r="D329" s="202" t="s">
        <v>139</v>
      </c>
      <c r="E329" s="34"/>
      <c r="F329" s="207" t="s">
        <v>464</v>
      </c>
      <c r="G329" s="34"/>
      <c r="H329" s="34"/>
      <c r="I329" s="204"/>
      <c r="J329" s="204"/>
      <c r="K329" s="34"/>
      <c r="L329" s="34"/>
      <c r="M329" s="37"/>
      <c r="N329" s="205"/>
      <c r="O329" s="206"/>
      <c r="P329" s="69"/>
      <c r="Q329" s="69"/>
      <c r="R329" s="69"/>
      <c r="S329" s="69"/>
      <c r="T329" s="69"/>
      <c r="U329" s="69"/>
      <c r="V329" s="69"/>
      <c r="W329" s="69"/>
      <c r="X329" s="70"/>
      <c r="Y329" s="32"/>
      <c r="Z329" s="32"/>
      <c r="AA329" s="32"/>
      <c r="AB329" s="32"/>
      <c r="AC329" s="32"/>
      <c r="AD329" s="32"/>
      <c r="AE329" s="32"/>
      <c r="AT329" s="15" t="s">
        <v>139</v>
      </c>
      <c r="AU329" s="15" t="s">
        <v>87</v>
      </c>
    </row>
    <row r="330" spans="2:51" s="13" customFormat="1" ht="11.25">
      <c r="B330" s="208"/>
      <c r="C330" s="209"/>
      <c r="D330" s="202" t="s">
        <v>141</v>
      </c>
      <c r="E330" s="210" t="s">
        <v>1</v>
      </c>
      <c r="F330" s="211" t="s">
        <v>465</v>
      </c>
      <c r="G330" s="209"/>
      <c r="H330" s="212">
        <v>71.895</v>
      </c>
      <c r="I330" s="213"/>
      <c r="J330" s="213"/>
      <c r="K330" s="209"/>
      <c r="L330" s="209"/>
      <c r="M330" s="214"/>
      <c r="N330" s="215"/>
      <c r="O330" s="216"/>
      <c r="P330" s="216"/>
      <c r="Q330" s="216"/>
      <c r="R330" s="216"/>
      <c r="S330" s="216"/>
      <c r="T330" s="216"/>
      <c r="U330" s="216"/>
      <c r="V330" s="216"/>
      <c r="W330" s="216"/>
      <c r="X330" s="217"/>
      <c r="AT330" s="218" t="s">
        <v>141</v>
      </c>
      <c r="AU330" s="218" t="s">
        <v>87</v>
      </c>
      <c r="AV330" s="13" t="s">
        <v>87</v>
      </c>
      <c r="AW330" s="13" t="s">
        <v>5</v>
      </c>
      <c r="AX330" s="13" t="s">
        <v>82</v>
      </c>
      <c r="AY330" s="218" t="s">
        <v>128</v>
      </c>
    </row>
    <row r="331" spans="2:63" s="12" customFormat="1" ht="22.9" customHeight="1">
      <c r="B331" s="169"/>
      <c r="C331" s="170"/>
      <c r="D331" s="171" t="s">
        <v>76</v>
      </c>
      <c r="E331" s="184" t="s">
        <v>135</v>
      </c>
      <c r="F331" s="184" t="s">
        <v>466</v>
      </c>
      <c r="G331" s="170"/>
      <c r="H331" s="170"/>
      <c r="I331" s="173"/>
      <c r="J331" s="173"/>
      <c r="K331" s="185">
        <f>BK331</f>
        <v>0</v>
      </c>
      <c r="L331" s="170"/>
      <c r="M331" s="175"/>
      <c r="N331" s="176"/>
      <c r="O331" s="177"/>
      <c r="P331" s="177"/>
      <c r="Q331" s="178">
        <f>SUM(Q332:Q348)</f>
        <v>0</v>
      </c>
      <c r="R331" s="178">
        <f>SUM(R332:R348)</f>
        <v>0</v>
      </c>
      <c r="S331" s="177"/>
      <c r="T331" s="179">
        <f>SUM(T332:T348)</f>
        <v>0</v>
      </c>
      <c r="U331" s="177"/>
      <c r="V331" s="179">
        <f>SUM(V332:V348)</f>
        <v>18.65856</v>
      </c>
      <c r="W331" s="177"/>
      <c r="X331" s="180">
        <f>SUM(X332:X348)</f>
        <v>5.76</v>
      </c>
      <c r="AR331" s="181" t="s">
        <v>82</v>
      </c>
      <c r="AT331" s="182" t="s">
        <v>76</v>
      </c>
      <c r="AU331" s="182" t="s">
        <v>82</v>
      </c>
      <c r="AY331" s="181" t="s">
        <v>128</v>
      </c>
      <c r="BK331" s="183">
        <f>SUM(BK332:BK348)</f>
        <v>0</v>
      </c>
    </row>
    <row r="332" spans="1:65" s="2" customFormat="1" ht="24.2" customHeight="1">
      <c r="A332" s="32"/>
      <c r="B332" s="33"/>
      <c r="C332" s="219" t="s">
        <v>467</v>
      </c>
      <c r="D332" s="219" t="s">
        <v>143</v>
      </c>
      <c r="E332" s="220" t="s">
        <v>468</v>
      </c>
      <c r="F332" s="221" t="s">
        <v>469</v>
      </c>
      <c r="G332" s="222" t="s">
        <v>193</v>
      </c>
      <c r="H332" s="223">
        <v>3</v>
      </c>
      <c r="I332" s="224"/>
      <c r="J332" s="224"/>
      <c r="K332" s="225">
        <f>ROUND(P332*H332,2)</f>
        <v>0</v>
      </c>
      <c r="L332" s="221" t="s">
        <v>147</v>
      </c>
      <c r="M332" s="37"/>
      <c r="N332" s="226" t="s">
        <v>1</v>
      </c>
      <c r="O332" s="196" t="s">
        <v>40</v>
      </c>
      <c r="P332" s="197">
        <f>I332+J332</f>
        <v>0</v>
      </c>
      <c r="Q332" s="197">
        <f>ROUND(I332*H332,2)</f>
        <v>0</v>
      </c>
      <c r="R332" s="197">
        <f>ROUND(J332*H332,2)</f>
        <v>0</v>
      </c>
      <c r="S332" s="69"/>
      <c r="T332" s="198">
        <f>S332*H332</f>
        <v>0</v>
      </c>
      <c r="U332" s="198">
        <v>0</v>
      </c>
      <c r="V332" s="198">
        <f>U332*H332</f>
        <v>0</v>
      </c>
      <c r="W332" s="198">
        <v>1.92</v>
      </c>
      <c r="X332" s="199">
        <f>W332*H332</f>
        <v>5.76</v>
      </c>
      <c r="Y332" s="32"/>
      <c r="Z332" s="32"/>
      <c r="AA332" s="32"/>
      <c r="AB332" s="32"/>
      <c r="AC332" s="32"/>
      <c r="AD332" s="32"/>
      <c r="AE332" s="32"/>
      <c r="AR332" s="200" t="s">
        <v>136</v>
      </c>
      <c r="AT332" s="200" t="s">
        <v>143</v>
      </c>
      <c r="AU332" s="200" t="s">
        <v>87</v>
      </c>
      <c r="AY332" s="15" t="s">
        <v>128</v>
      </c>
      <c r="BE332" s="201">
        <f>IF(O332="základní",K332,0)</f>
        <v>0</v>
      </c>
      <c r="BF332" s="201">
        <f>IF(O332="snížená",K332,0)</f>
        <v>0</v>
      </c>
      <c r="BG332" s="201">
        <f>IF(O332="zákl. přenesená",K332,0)</f>
        <v>0</v>
      </c>
      <c r="BH332" s="201">
        <f>IF(O332="sníž. přenesená",K332,0)</f>
        <v>0</v>
      </c>
      <c r="BI332" s="201">
        <f>IF(O332="nulová",K332,0)</f>
        <v>0</v>
      </c>
      <c r="BJ332" s="15" t="s">
        <v>82</v>
      </c>
      <c r="BK332" s="201">
        <f>ROUND(P332*H332,2)</f>
        <v>0</v>
      </c>
      <c r="BL332" s="15" t="s">
        <v>136</v>
      </c>
      <c r="BM332" s="200" t="s">
        <v>470</v>
      </c>
    </row>
    <row r="333" spans="1:47" s="2" customFormat="1" ht="19.5">
      <c r="A333" s="32"/>
      <c r="B333" s="33"/>
      <c r="C333" s="34"/>
      <c r="D333" s="202" t="s">
        <v>138</v>
      </c>
      <c r="E333" s="34"/>
      <c r="F333" s="203" t="s">
        <v>471</v>
      </c>
      <c r="G333" s="34"/>
      <c r="H333" s="34"/>
      <c r="I333" s="204"/>
      <c r="J333" s="204"/>
      <c r="K333" s="34"/>
      <c r="L333" s="34"/>
      <c r="M333" s="37"/>
      <c r="N333" s="205"/>
      <c r="O333" s="206"/>
      <c r="P333" s="69"/>
      <c r="Q333" s="69"/>
      <c r="R333" s="69"/>
      <c r="S333" s="69"/>
      <c r="T333" s="69"/>
      <c r="U333" s="69"/>
      <c r="V333" s="69"/>
      <c r="W333" s="69"/>
      <c r="X333" s="70"/>
      <c r="Y333" s="32"/>
      <c r="Z333" s="32"/>
      <c r="AA333" s="32"/>
      <c r="AB333" s="32"/>
      <c r="AC333" s="32"/>
      <c r="AD333" s="32"/>
      <c r="AE333" s="32"/>
      <c r="AT333" s="15" t="s">
        <v>138</v>
      </c>
      <c r="AU333" s="15" t="s">
        <v>87</v>
      </c>
    </row>
    <row r="334" spans="1:47" s="2" customFormat="1" ht="11.25">
      <c r="A334" s="32"/>
      <c r="B334" s="33"/>
      <c r="C334" s="34"/>
      <c r="D334" s="227" t="s">
        <v>150</v>
      </c>
      <c r="E334" s="34"/>
      <c r="F334" s="228" t="s">
        <v>472</v>
      </c>
      <c r="G334" s="34"/>
      <c r="H334" s="34"/>
      <c r="I334" s="204"/>
      <c r="J334" s="204"/>
      <c r="K334" s="34"/>
      <c r="L334" s="34"/>
      <c r="M334" s="37"/>
      <c r="N334" s="205"/>
      <c r="O334" s="206"/>
      <c r="P334" s="69"/>
      <c r="Q334" s="69"/>
      <c r="R334" s="69"/>
      <c r="S334" s="69"/>
      <c r="T334" s="69"/>
      <c r="U334" s="69"/>
      <c r="V334" s="69"/>
      <c r="W334" s="69"/>
      <c r="X334" s="70"/>
      <c r="Y334" s="32"/>
      <c r="Z334" s="32"/>
      <c r="AA334" s="32"/>
      <c r="AB334" s="32"/>
      <c r="AC334" s="32"/>
      <c r="AD334" s="32"/>
      <c r="AE334" s="32"/>
      <c r="AT334" s="15" t="s">
        <v>150</v>
      </c>
      <c r="AU334" s="15" t="s">
        <v>87</v>
      </c>
    </row>
    <row r="335" spans="1:47" s="2" customFormat="1" ht="29.25">
      <c r="A335" s="32"/>
      <c r="B335" s="33"/>
      <c r="C335" s="34"/>
      <c r="D335" s="202" t="s">
        <v>139</v>
      </c>
      <c r="E335" s="34"/>
      <c r="F335" s="207" t="s">
        <v>473</v>
      </c>
      <c r="G335" s="34"/>
      <c r="H335" s="34"/>
      <c r="I335" s="204"/>
      <c r="J335" s="204"/>
      <c r="K335" s="34"/>
      <c r="L335" s="34"/>
      <c r="M335" s="37"/>
      <c r="N335" s="205"/>
      <c r="O335" s="206"/>
      <c r="P335" s="69"/>
      <c r="Q335" s="69"/>
      <c r="R335" s="69"/>
      <c r="S335" s="69"/>
      <c r="T335" s="69"/>
      <c r="U335" s="69"/>
      <c r="V335" s="69"/>
      <c r="W335" s="69"/>
      <c r="X335" s="70"/>
      <c r="Y335" s="32"/>
      <c r="Z335" s="32"/>
      <c r="AA335" s="32"/>
      <c r="AB335" s="32"/>
      <c r="AC335" s="32"/>
      <c r="AD335" s="32"/>
      <c r="AE335" s="32"/>
      <c r="AT335" s="15" t="s">
        <v>139</v>
      </c>
      <c r="AU335" s="15" t="s">
        <v>87</v>
      </c>
    </row>
    <row r="336" spans="1:65" s="2" customFormat="1" ht="24.2" customHeight="1">
      <c r="A336" s="32"/>
      <c r="B336" s="33"/>
      <c r="C336" s="219" t="s">
        <v>474</v>
      </c>
      <c r="D336" s="219" t="s">
        <v>143</v>
      </c>
      <c r="E336" s="220" t="s">
        <v>475</v>
      </c>
      <c r="F336" s="221" t="s">
        <v>476</v>
      </c>
      <c r="G336" s="222" t="s">
        <v>334</v>
      </c>
      <c r="H336" s="223">
        <v>11</v>
      </c>
      <c r="I336" s="224"/>
      <c r="J336" s="224"/>
      <c r="K336" s="225">
        <f>ROUND(P336*H336,2)</f>
        <v>0</v>
      </c>
      <c r="L336" s="221" t="s">
        <v>1</v>
      </c>
      <c r="M336" s="37"/>
      <c r="N336" s="226" t="s">
        <v>1</v>
      </c>
      <c r="O336" s="196" t="s">
        <v>40</v>
      </c>
      <c r="P336" s="197">
        <f>I336+J336</f>
        <v>0</v>
      </c>
      <c r="Q336" s="197">
        <f>ROUND(I336*H336,2)</f>
        <v>0</v>
      </c>
      <c r="R336" s="197">
        <f>ROUND(J336*H336,2)</f>
        <v>0</v>
      </c>
      <c r="S336" s="69"/>
      <c r="T336" s="198">
        <f>S336*H336</f>
        <v>0</v>
      </c>
      <c r="U336" s="198">
        <v>0.3409</v>
      </c>
      <c r="V336" s="198">
        <f>U336*H336</f>
        <v>3.7499</v>
      </c>
      <c r="W336" s="198">
        <v>0</v>
      </c>
      <c r="X336" s="199">
        <f>W336*H336</f>
        <v>0</v>
      </c>
      <c r="Y336" s="32"/>
      <c r="Z336" s="32"/>
      <c r="AA336" s="32"/>
      <c r="AB336" s="32"/>
      <c r="AC336" s="32"/>
      <c r="AD336" s="32"/>
      <c r="AE336" s="32"/>
      <c r="AR336" s="200" t="s">
        <v>136</v>
      </c>
      <c r="AT336" s="200" t="s">
        <v>143</v>
      </c>
      <c r="AU336" s="200" t="s">
        <v>87</v>
      </c>
      <c r="AY336" s="15" t="s">
        <v>128</v>
      </c>
      <c r="BE336" s="201">
        <f>IF(O336="základní",K336,0)</f>
        <v>0</v>
      </c>
      <c r="BF336" s="201">
        <f>IF(O336="snížená",K336,0)</f>
        <v>0</v>
      </c>
      <c r="BG336" s="201">
        <f>IF(O336="zákl. přenesená",K336,0)</f>
        <v>0</v>
      </c>
      <c r="BH336" s="201">
        <f>IF(O336="sníž. přenesená",K336,0)</f>
        <v>0</v>
      </c>
      <c r="BI336" s="201">
        <f>IF(O336="nulová",K336,0)</f>
        <v>0</v>
      </c>
      <c r="BJ336" s="15" t="s">
        <v>82</v>
      </c>
      <c r="BK336" s="201">
        <f>ROUND(P336*H336,2)</f>
        <v>0</v>
      </c>
      <c r="BL336" s="15" t="s">
        <v>136</v>
      </c>
      <c r="BM336" s="200" t="s">
        <v>477</v>
      </c>
    </row>
    <row r="337" spans="1:47" s="2" customFormat="1" ht="19.5">
      <c r="A337" s="32"/>
      <c r="B337" s="33"/>
      <c r="C337" s="34"/>
      <c r="D337" s="202" t="s">
        <v>138</v>
      </c>
      <c r="E337" s="34"/>
      <c r="F337" s="203" t="s">
        <v>478</v>
      </c>
      <c r="G337" s="34"/>
      <c r="H337" s="34"/>
      <c r="I337" s="204"/>
      <c r="J337" s="204"/>
      <c r="K337" s="34"/>
      <c r="L337" s="34"/>
      <c r="M337" s="37"/>
      <c r="N337" s="205"/>
      <c r="O337" s="206"/>
      <c r="P337" s="69"/>
      <c r="Q337" s="69"/>
      <c r="R337" s="69"/>
      <c r="S337" s="69"/>
      <c r="T337" s="69"/>
      <c r="U337" s="69"/>
      <c r="V337" s="69"/>
      <c r="W337" s="69"/>
      <c r="X337" s="70"/>
      <c r="Y337" s="32"/>
      <c r="Z337" s="32"/>
      <c r="AA337" s="32"/>
      <c r="AB337" s="32"/>
      <c r="AC337" s="32"/>
      <c r="AD337" s="32"/>
      <c r="AE337" s="32"/>
      <c r="AT337" s="15" t="s">
        <v>138</v>
      </c>
      <c r="AU337" s="15" t="s">
        <v>87</v>
      </c>
    </row>
    <row r="338" spans="1:47" s="2" customFormat="1" ht="19.5">
      <c r="A338" s="32"/>
      <c r="B338" s="33"/>
      <c r="C338" s="34"/>
      <c r="D338" s="202" t="s">
        <v>139</v>
      </c>
      <c r="E338" s="34"/>
      <c r="F338" s="207" t="s">
        <v>479</v>
      </c>
      <c r="G338" s="34"/>
      <c r="H338" s="34"/>
      <c r="I338" s="204"/>
      <c r="J338" s="204"/>
      <c r="K338" s="34"/>
      <c r="L338" s="34"/>
      <c r="M338" s="37"/>
      <c r="N338" s="205"/>
      <c r="O338" s="206"/>
      <c r="P338" s="69"/>
      <c r="Q338" s="69"/>
      <c r="R338" s="69"/>
      <c r="S338" s="69"/>
      <c r="T338" s="69"/>
      <c r="U338" s="69"/>
      <c r="V338" s="69"/>
      <c r="W338" s="69"/>
      <c r="X338" s="70"/>
      <c r="Y338" s="32"/>
      <c r="Z338" s="32"/>
      <c r="AA338" s="32"/>
      <c r="AB338" s="32"/>
      <c r="AC338" s="32"/>
      <c r="AD338" s="32"/>
      <c r="AE338" s="32"/>
      <c r="AT338" s="15" t="s">
        <v>139</v>
      </c>
      <c r="AU338" s="15" t="s">
        <v>87</v>
      </c>
    </row>
    <row r="339" spans="1:65" s="2" customFormat="1" ht="16.5" customHeight="1">
      <c r="A339" s="32"/>
      <c r="B339" s="33"/>
      <c r="C339" s="219" t="s">
        <v>480</v>
      </c>
      <c r="D339" s="219" t="s">
        <v>143</v>
      </c>
      <c r="E339" s="220" t="s">
        <v>481</v>
      </c>
      <c r="F339" s="221" t="s">
        <v>482</v>
      </c>
      <c r="G339" s="222" t="s">
        <v>334</v>
      </c>
      <c r="H339" s="223">
        <v>3</v>
      </c>
      <c r="I339" s="224"/>
      <c r="J339" s="224"/>
      <c r="K339" s="225">
        <f>ROUND(P339*H339,2)</f>
        <v>0</v>
      </c>
      <c r="L339" s="221" t="s">
        <v>1</v>
      </c>
      <c r="M339" s="37"/>
      <c r="N339" s="226" t="s">
        <v>1</v>
      </c>
      <c r="O339" s="196" t="s">
        <v>40</v>
      </c>
      <c r="P339" s="197">
        <f>I339+J339</f>
        <v>0</v>
      </c>
      <c r="Q339" s="197">
        <f>ROUND(I339*H339,2)</f>
        <v>0</v>
      </c>
      <c r="R339" s="197">
        <f>ROUND(J339*H339,2)</f>
        <v>0</v>
      </c>
      <c r="S339" s="69"/>
      <c r="T339" s="198">
        <f>S339*H339</f>
        <v>0</v>
      </c>
      <c r="U339" s="198">
        <v>0.3409</v>
      </c>
      <c r="V339" s="198">
        <f>U339*H339</f>
        <v>1.0227</v>
      </c>
      <c r="W339" s="198">
        <v>0</v>
      </c>
      <c r="X339" s="199">
        <f>W339*H339</f>
        <v>0</v>
      </c>
      <c r="Y339" s="32"/>
      <c r="Z339" s="32"/>
      <c r="AA339" s="32"/>
      <c r="AB339" s="32"/>
      <c r="AC339" s="32"/>
      <c r="AD339" s="32"/>
      <c r="AE339" s="32"/>
      <c r="AR339" s="200" t="s">
        <v>136</v>
      </c>
      <c r="AT339" s="200" t="s">
        <v>143</v>
      </c>
      <c r="AU339" s="200" t="s">
        <v>87</v>
      </c>
      <c r="AY339" s="15" t="s">
        <v>128</v>
      </c>
      <c r="BE339" s="201">
        <f>IF(O339="základní",K339,0)</f>
        <v>0</v>
      </c>
      <c r="BF339" s="201">
        <f>IF(O339="snížená",K339,0)</f>
        <v>0</v>
      </c>
      <c r="BG339" s="201">
        <f>IF(O339="zákl. přenesená",K339,0)</f>
        <v>0</v>
      </c>
      <c r="BH339" s="201">
        <f>IF(O339="sníž. přenesená",K339,0)</f>
        <v>0</v>
      </c>
      <c r="BI339" s="201">
        <f>IF(O339="nulová",K339,0)</f>
        <v>0</v>
      </c>
      <c r="BJ339" s="15" t="s">
        <v>82</v>
      </c>
      <c r="BK339" s="201">
        <f>ROUND(P339*H339,2)</f>
        <v>0</v>
      </c>
      <c r="BL339" s="15" t="s">
        <v>136</v>
      </c>
      <c r="BM339" s="200" t="s">
        <v>483</v>
      </c>
    </row>
    <row r="340" spans="1:47" s="2" customFormat="1" ht="19.5">
      <c r="A340" s="32"/>
      <c r="B340" s="33"/>
      <c r="C340" s="34"/>
      <c r="D340" s="202" t="s">
        <v>138</v>
      </c>
      <c r="E340" s="34"/>
      <c r="F340" s="203" t="s">
        <v>478</v>
      </c>
      <c r="G340" s="34"/>
      <c r="H340" s="34"/>
      <c r="I340" s="204"/>
      <c r="J340" s="204"/>
      <c r="K340" s="34"/>
      <c r="L340" s="34"/>
      <c r="M340" s="37"/>
      <c r="N340" s="205"/>
      <c r="O340" s="206"/>
      <c r="P340" s="69"/>
      <c r="Q340" s="69"/>
      <c r="R340" s="69"/>
      <c r="S340" s="69"/>
      <c r="T340" s="69"/>
      <c r="U340" s="69"/>
      <c r="V340" s="69"/>
      <c r="W340" s="69"/>
      <c r="X340" s="70"/>
      <c r="Y340" s="32"/>
      <c r="Z340" s="32"/>
      <c r="AA340" s="32"/>
      <c r="AB340" s="32"/>
      <c r="AC340" s="32"/>
      <c r="AD340" s="32"/>
      <c r="AE340" s="32"/>
      <c r="AT340" s="15" t="s">
        <v>138</v>
      </c>
      <c r="AU340" s="15" t="s">
        <v>87</v>
      </c>
    </row>
    <row r="341" spans="1:47" s="2" customFormat="1" ht="19.5">
      <c r="A341" s="32"/>
      <c r="B341" s="33"/>
      <c r="C341" s="34"/>
      <c r="D341" s="202" t="s">
        <v>139</v>
      </c>
      <c r="E341" s="34"/>
      <c r="F341" s="207" t="s">
        <v>479</v>
      </c>
      <c r="G341" s="34"/>
      <c r="H341" s="34"/>
      <c r="I341" s="204"/>
      <c r="J341" s="204"/>
      <c r="K341" s="34"/>
      <c r="L341" s="34"/>
      <c r="M341" s="37"/>
      <c r="N341" s="205"/>
      <c r="O341" s="206"/>
      <c r="P341" s="69"/>
      <c r="Q341" s="69"/>
      <c r="R341" s="69"/>
      <c r="S341" s="69"/>
      <c r="T341" s="69"/>
      <c r="U341" s="69"/>
      <c r="V341" s="69"/>
      <c r="W341" s="69"/>
      <c r="X341" s="70"/>
      <c r="Y341" s="32"/>
      <c r="Z341" s="32"/>
      <c r="AA341" s="32"/>
      <c r="AB341" s="32"/>
      <c r="AC341" s="32"/>
      <c r="AD341" s="32"/>
      <c r="AE341" s="32"/>
      <c r="AT341" s="15" t="s">
        <v>139</v>
      </c>
      <c r="AU341" s="15" t="s">
        <v>87</v>
      </c>
    </row>
    <row r="342" spans="1:65" s="2" customFormat="1" ht="24.2" customHeight="1">
      <c r="A342" s="32"/>
      <c r="B342" s="33"/>
      <c r="C342" s="219" t="s">
        <v>484</v>
      </c>
      <c r="D342" s="219" t="s">
        <v>143</v>
      </c>
      <c r="E342" s="220" t="s">
        <v>485</v>
      </c>
      <c r="F342" s="221" t="s">
        <v>486</v>
      </c>
      <c r="G342" s="222" t="s">
        <v>334</v>
      </c>
      <c r="H342" s="223">
        <v>8</v>
      </c>
      <c r="I342" s="224"/>
      <c r="J342" s="224"/>
      <c r="K342" s="225">
        <f>ROUND(P342*H342,2)</f>
        <v>0</v>
      </c>
      <c r="L342" s="221" t="s">
        <v>147</v>
      </c>
      <c r="M342" s="37"/>
      <c r="N342" s="226" t="s">
        <v>1</v>
      </c>
      <c r="O342" s="196" t="s">
        <v>40</v>
      </c>
      <c r="P342" s="197">
        <f>I342+J342</f>
        <v>0</v>
      </c>
      <c r="Q342" s="197">
        <f>ROUND(I342*H342,2)</f>
        <v>0</v>
      </c>
      <c r="R342" s="197">
        <f>ROUND(J342*H342,2)</f>
        <v>0</v>
      </c>
      <c r="S342" s="69"/>
      <c r="T342" s="198">
        <f>S342*H342</f>
        <v>0</v>
      </c>
      <c r="U342" s="198">
        <v>0.4208</v>
      </c>
      <c r="V342" s="198">
        <f>U342*H342</f>
        <v>3.3664</v>
      </c>
      <c r="W342" s="198">
        <v>0</v>
      </c>
      <c r="X342" s="199">
        <f>W342*H342</f>
        <v>0</v>
      </c>
      <c r="Y342" s="32"/>
      <c r="Z342" s="32"/>
      <c r="AA342" s="32"/>
      <c r="AB342" s="32"/>
      <c r="AC342" s="32"/>
      <c r="AD342" s="32"/>
      <c r="AE342" s="32"/>
      <c r="AR342" s="200" t="s">
        <v>136</v>
      </c>
      <c r="AT342" s="200" t="s">
        <v>143</v>
      </c>
      <c r="AU342" s="200" t="s">
        <v>87</v>
      </c>
      <c r="AY342" s="15" t="s">
        <v>128</v>
      </c>
      <c r="BE342" s="201">
        <f>IF(O342="základní",K342,0)</f>
        <v>0</v>
      </c>
      <c r="BF342" s="201">
        <f>IF(O342="snížená",K342,0)</f>
        <v>0</v>
      </c>
      <c r="BG342" s="201">
        <f>IF(O342="zákl. přenesená",K342,0)</f>
        <v>0</v>
      </c>
      <c r="BH342" s="201">
        <f>IF(O342="sníž. přenesená",K342,0)</f>
        <v>0</v>
      </c>
      <c r="BI342" s="201">
        <f>IF(O342="nulová",K342,0)</f>
        <v>0</v>
      </c>
      <c r="BJ342" s="15" t="s">
        <v>82</v>
      </c>
      <c r="BK342" s="201">
        <f>ROUND(P342*H342,2)</f>
        <v>0</v>
      </c>
      <c r="BL342" s="15" t="s">
        <v>136</v>
      </c>
      <c r="BM342" s="200" t="s">
        <v>487</v>
      </c>
    </row>
    <row r="343" spans="1:47" s="2" customFormat="1" ht="19.5">
      <c r="A343" s="32"/>
      <c r="B343" s="33"/>
      <c r="C343" s="34"/>
      <c r="D343" s="202" t="s">
        <v>138</v>
      </c>
      <c r="E343" s="34"/>
      <c r="F343" s="203" t="s">
        <v>488</v>
      </c>
      <c r="G343" s="34"/>
      <c r="H343" s="34"/>
      <c r="I343" s="204"/>
      <c r="J343" s="204"/>
      <c r="K343" s="34"/>
      <c r="L343" s="34"/>
      <c r="M343" s="37"/>
      <c r="N343" s="205"/>
      <c r="O343" s="206"/>
      <c r="P343" s="69"/>
      <c r="Q343" s="69"/>
      <c r="R343" s="69"/>
      <c r="S343" s="69"/>
      <c r="T343" s="69"/>
      <c r="U343" s="69"/>
      <c r="V343" s="69"/>
      <c r="W343" s="69"/>
      <c r="X343" s="70"/>
      <c r="Y343" s="32"/>
      <c r="Z343" s="32"/>
      <c r="AA343" s="32"/>
      <c r="AB343" s="32"/>
      <c r="AC343" s="32"/>
      <c r="AD343" s="32"/>
      <c r="AE343" s="32"/>
      <c r="AT343" s="15" t="s">
        <v>138</v>
      </c>
      <c r="AU343" s="15" t="s">
        <v>87</v>
      </c>
    </row>
    <row r="344" spans="1:47" s="2" customFormat="1" ht="11.25">
      <c r="A344" s="32"/>
      <c r="B344" s="33"/>
      <c r="C344" s="34"/>
      <c r="D344" s="227" t="s">
        <v>150</v>
      </c>
      <c r="E344" s="34"/>
      <c r="F344" s="228" t="s">
        <v>489</v>
      </c>
      <c r="G344" s="34"/>
      <c r="H344" s="34"/>
      <c r="I344" s="204"/>
      <c r="J344" s="204"/>
      <c r="K344" s="34"/>
      <c r="L344" s="34"/>
      <c r="M344" s="37"/>
      <c r="N344" s="205"/>
      <c r="O344" s="206"/>
      <c r="P344" s="69"/>
      <c r="Q344" s="69"/>
      <c r="R344" s="69"/>
      <c r="S344" s="69"/>
      <c r="T344" s="69"/>
      <c r="U344" s="69"/>
      <c r="V344" s="69"/>
      <c r="W344" s="69"/>
      <c r="X344" s="70"/>
      <c r="Y344" s="32"/>
      <c r="Z344" s="32"/>
      <c r="AA344" s="32"/>
      <c r="AB344" s="32"/>
      <c r="AC344" s="32"/>
      <c r="AD344" s="32"/>
      <c r="AE344" s="32"/>
      <c r="AT344" s="15" t="s">
        <v>150</v>
      </c>
      <c r="AU344" s="15" t="s">
        <v>87</v>
      </c>
    </row>
    <row r="345" spans="1:65" s="2" customFormat="1" ht="24.2" customHeight="1">
      <c r="A345" s="32"/>
      <c r="B345" s="33"/>
      <c r="C345" s="219" t="s">
        <v>490</v>
      </c>
      <c r="D345" s="219" t="s">
        <v>143</v>
      </c>
      <c r="E345" s="220" t="s">
        <v>491</v>
      </c>
      <c r="F345" s="221" t="s">
        <v>492</v>
      </c>
      <c r="G345" s="222" t="s">
        <v>181</v>
      </c>
      <c r="H345" s="223">
        <v>36</v>
      </c>
      <c r="I345" s="224"/>
      <c r="J345" s="224"/>
      <c r="K345" s="225">
        <f>ROUND(P345*H345,2)</f>
        <v>0</v>
      </c>
      <c r="L345" s="221" t="s">
        <v>134</v>
      </c>
      <c r="M345" s="37"/>
      <c r="N345" s="226" t="s">
        <v>1</v>
      </c>
      <c r="O345" s="196" t="s">
        <v>40</v>
      </c>
      <c r="P345" s="197">
        <f>I345+J345</f>
        <v>0</v>
      </c>
      <c r="Q345" s="197">
        <f>ROUND(I345*H345,2)</f>
        <v>0</v>
      </c>
      <c r="R345" s="197">
        <f>ROUND(J345*H345,2)</f>
        <v>0</v>
      </c>
      <c r="S345" s="69"/>
      <c r="T345" s="198">
        <f>S345*H345</f>
        <v>0</v>
      </c>
      <c r="U345" s="198">
        <v>0.29221</v>
      </c>
      <c r="V345" s="198">
        <f>U345*H345</f>
        <v>10.51956</v>
      </c>
      <c r="W345" s="198">
        <v>0</v>
      </c>
      <c r="X345" s="199">
        <f>W345*H345</f>
        <v>0</v>
      </c>
      <c r="Y345" s="32"/>
      <c r="Z345" s="32"/>
      <c r="AA345" s="32"/>
      <c r="AB345" s="32"/>
      <c r="AC345" s="32"/>
      <c r="AD345" s="32"/>
      <c r="AE345" s="32"/>
      <c r="AR345" s="200" t="s">
        <v>136</v>
      </c>
      <c r="AT345" s="200" t="s">
        <v>143</v>
      </c>
      <c r="AU345" s="200" t="s">
        <v>87</v>
      </c>
      <c r="AY345" s="15" t="s">
        <v>128</v>
      </c>
      <c r="BE345" s="201">
        <f>IF(O345="základní",K345,0)</f>
        <v>0</v>
      </c>
      <c r="BF345" s="201">
        <f>IF(O345="snížená",K345,0)</f>
        <v>0</v>
      </c>
      <c r="BG345" s="201">
        <f>IF(O345="zákl. přenesená",K345,0)</f>
        <v>0</v>
      </c>
      <c r="BH345" s="201">
        <f>IF(O345="sníž. přenesená",K345,0)</f>
        <v>0</v>
      </c>
      <c r="BI345" s="201">
        <f>IF(O345="nulová",K345,0)</f>
        <v>0</v>
      </c>
      <c r="BJ345" s="15" t="s">
        <v>82</v>
      </c>
      <c r="BK345" s="201">
        <f>ROUND(P345*H345,2)</f>
        <v>0</v>
      </c>
      <c r="BL345" s="15" t="s">
        <v>136</v>
      </c>
      <c r="BM345" s="200" t="s">
        <v>493</v>
      </c>
    </row>
    <row r="346" spans="1:47" s="2" customFormat="1" ht="19.5">
      <c r="A346" s="32"/>
      <c r="B346" s="33"/>
      <c r="C346" s="34"/>
      <c r="D346" s="202" t="s">
        <v>138</v>
      </c>
      <c r="E346" s="34"/>
      <c r="F346" s="203" t="s">
        <v>494</v>
      </c>
      <c r="G346" s="34"/>
      <c r="H346" s="34"/>
      <c r="I346" s="204"/>
      <c r="J346" s="204"/>
      <c r="K346" s="34"/>
      <c r="L346" s="34"/>
      <c r="M346" s="37"/>
      <c r="N346" s="205"/>
      <c r="O346" s="206"/>
      <c r="P346" s="69"/>
      <c r="Q346" s="69"/>
      <c r="R346" s="69"/>
      <c r="S346" s="69"/>
      <c r="T346" s="69"/>
      <c r="U346" s="69"/>
      <c r="V346" s="69"/>
      <c r="W346" s="69"/>
      <c r="X346" s="70"/>
      <c r="Y346" s="32"/>
      <c r="Z346" s="32"/>
      <c r="AA346" s="32"/>
      <c r="AB346" s="32"/>
      <c r="AC346" s="32"/>
      <c r="AD346" s="32"/>
      <c r="AE346" s="32"/>
      <c r="AT346" s="15" t="s">
        <v>138</v>
      </c>
      <c r="AU346" s="15" t="s">
        <v>87</v>
      </c>
    </row>
    <row r="347" spans="1:65" s="2" customFormat="1" ht="24.2" customHeight="1">
      <c r="A347" s="32"/>
      <c r="B347" s="33"/>
      <c r="C347" s="186" t="s">
        <v>495</v>
      </c>
      <c r="D347" s="186" t="s">
        <v>130</v>
      </c>
      <c r="E347" s="187" t="s">
        <v>496</v>
      </c>
      <c r="F347" s="188" t="s">
        <v>497</v>
      </c>
      <c r="G347" s="189" t="s">
        <v>181</v>
      </c>
      <c r="H347" s="190">
        <v>36</v>
      </c>
      <c r="I347" s="191"/>
      <c r="J347" s="192"/>
      <c r="K347" s="193">
        <f>ROUND(P347*H347,2)</f>
        <v>0</v>
      </c>
      <c r="L347" s="188" t="s">
        <v>1</v>
      </c>
      <c r="M347" s="194"/>
      <c r="N347" s="195" t="s">
        <v>1</v>
      </c>
      <c r="O347" s="196" t="s">
        <v>40</v>
      </c>
      <c r="P347" s="197">
        <f>I347+J347</f>
        <v>0</v>
      </c>
      <c r="Q347" s="197">
        <f>ROUND(I347*H347,2)</f>
        <v>0</v>
      </c>
      <c r="R347" s="197">
        <f>ROUND(J347*H347,2)</f>
        <v>0</v>
      </c>
      <c r="S347" s="69"/>
      <c r="T347" s="198">
        <f>S347*H347</f>
        <v>0</v>
      </c>
      <c r="U347" s="198">
        <v>0</v>
      </c>
      <c r="V347" s="198">
        <f>U347*H347</f>
        <v>0</v>
      </c>
      <c r="W347" s="198">
        <v>0</v>
      </c>
      <c r="X347" s="199">
        <f>W347*H347</f>
        <v>0</v>
      </c>
      <c r="Y347" s="32"/>
      <c r="Z347" s="32"/>
      <c r="AA347" s="32"/>
      <c r="AB347" s="32"/>
      <c r="AC347" s="32"/>
      <c r="AD347" s="32"/>
      <c r="AE347" s="32"/>
      <c r="AR347" s="200" t="s">
        <v>135</v>
      </c>
      <c r="AT347" s="200" t="s">
        <v>130</v>
      </c>
      <c r="AU347" s="200" t="s">
        <v>87</v>
      </c>
      <c r="AY347" s="15" t="s">
        <v>128</v>
      </c>
      <c r="BE347" s="201">
        <f>IF(O347="základní",K347,0)</f>
        <v>0</v>
      </c>
      <c r="BF347" s="201">
        <f>IF(O347="snížená",K347,0)</f>
        <v>0</v>
      </c>
      <c r="BG347" s="201">
        <f>IF(O347="zákl. přenesená",K347,0)</f>
        <v>0</v>
      </c>
      <c r="BH347" s="201">
        <f>IF(O347="sníž. přenesená",K347,0)</f>
        <v>0</v>
      </c>
      <c r="BI347" s="201">
        <f>IF(O347="nulová",K347,0)</f>
        <v>0</v>
      </c>
      <c r="BJ347" s="15" t="s">
        <v>82</v>
      </c>
      <c r="BK347" s="201">
        <f>ROUND(P347*H347,2)</f>
        <v>0</v>
      </c>
      <c r="BL347" s="15" t="s">
        <v>136</v>
      </c>
      <c r="BM347" s="200" t="s">
        <v>498</v>
      </c>
    </row>
    <row r="348" spans="1:47" s="2" customFormat="1" ht="11.25">
      <c r="A348" s="32"/>
      <c r="B348" s="33"/>
      <c r="C348" s="34"/>
      <c r="D348" s="202" t="s">
        <v>138</v>
      </c>
      <c r="E348" s="34"/>
      <c r="F348" s="203" t="s">
        <v>497</v>
      </c>
      <c r="G348" s="34"/>
      <c r="H348" s="34"/>
      <c r="I348" s="204"/>
      <c r="J348" s="204"/>
      <c r="K348" s="34"/>
      <c r="L348" s="34"/>
      <c r="M348" s="37"/>
      <c r="N348" s="205"/>
      <c r="O348" s="206"/>
      <c r="P348" s="69"/>
      <c r="Q348" s="69"/>
      <c r="R348" s="69"/>
      <c r="S348" s="69"/>
      <c r="T348" s="69"/>
      <c r="U348" s="69"/>
      <c r="V348" s="69"/>
      <c r="W348" s="69"/>
      <c r="X348" s="70"/>
      <c r="Y348" s="32"/>
      <c r="Z348" s="32"/>
      <c r="AA348" s="32"/>
      <c r="AB348" s="32"/>
      <c r="AC348" s="32"/>
      <c r="AD348" s="32"/>
      <c r="AE348" s="32"/>
      <c r="AT348" s="15" t="s">
        <v>138</v>
      </c>
      <c r="AU348" s="15" t="s">
        <v>87</v>
      </c>
    </row>
    <row r="349" spans="2:63" s="12" customFormat="1" ht="22.9" customHeight="1">
      <c r="B349" s="169"/>
      <c r="C349" s="170"/>
      <c r="D349" s="171" t="s">
        <v>76</v>
      </c>
      <c r="E349" s="184" t="s">
        <v>190</v>
      </c>
      <c r="F349" s="184" t="s">
        <v>499</v>
      </c>
      <c r="G349" s="170"/>
      <c r="H349" s="170"/>
      <c r="I349" s="173"/>
      <c r="J349" s="173"/>
      <c r="K349" s="185">
        <f>BK349</f>
        <v>0</v>
      </c>
      <c r="L349" s="170"/>
      <c r="M349" s="175"/>
      <c r="N349" s="176"/>
      <c r="O349" s="177"/>
      <c r="P349" s="177"/>
      <c r="Q349" s="178">
        <f>SUM(Q350:Q426)</f>
        <v>0</v>
      </c>
      <c r="R349" s="178">
        <f>SUM(R350:R426)</f>
        <v>0</v>
      </c>
      <c r="S349" s="177"/>
      <c r="T349" s="179">
        <f>SUM(T350:T426)</f>
        <v>0</v>
      </c>
      <c r="U349" s="177"/>
      <c r="V349" s="179">
        <f>SUM(V350:V426)</f>
        <v>101.7310105</v>
      </c>
      <c r="W349" s="177"/>
      <c r="X349" s="180">
        <f>SUM(X350:X426)</f>
        <v>22.236</v>
      </c>
      <c r="AR349" s="181" t="s">
        <v>82</v>
      </c>
      <c r="AT349" s="182" t="s">
        <v>76</v>
      </c>
      <c r="AU349" s="182" t="s">
        <v>82</v>
      </c>
      <c r="AY349" s="181" t="s">
        <v>128</v>
      </c>
      <c r="BK349" s="183">
        <f>SUM(BK350:BK426)</f>
        <v>0</v>
      </c>
    </row>
    <row r="350" spans="1:65" s="2" customFormat="1" ht="24.2" customHeight="1">
      <c r="A350" s="32"/>
      <c r="B350" s="33"/>
      <c r="C350" s="219" t="s">
        <v>500</v>
      </c>
      <c r="D350" s="219" t="s">
        <v>143</v>
      </c>
      <c r="E350" s="220" t="s">
        <v>501</v>
      </c>
      <c r="F350" s="221" t="s">
        <v>502</v>
      </c>
      <c r="G350" s="222" t="s">
        <v>181</v>
      </c>
      <c r="H350" s="223">
        <v>3</v>
      </c>
      <c r="I350" s="224"/>
      <c r="J350" s="224"/>
      <c r="K350" s="225">
        <f>ROUND(P350*H350,2)</f>
        <v>0</v>
      </c>
      <c r="L350" s="221" t="s">
        <v>147</v>
      </c>
      <c r="M350" s="37"/>
      <c r="N350" s="226" t="s">
        <v>1</v>
      </c>
      <c r="O350" s="196" t="s">
        <v>40</v>
      </c>
      <c r="P350" s="197">
        <f>I350+J350</f>
        <v>0</v>
      </c>
      <c r="Q350" s="197">
        <f>ROUND(I350*H350,2)</f>
        <v>0</v>
      </c>
      <c r="R350" s="197">
        <f>ROUND(J350*H350,2)</f>
        <v>0</v>
      </c>
      <c r="S350" s="69"/>
      <c r="T350" s="198">
        <f>S350*H350</f>
        <v>0</v>
      </c>
      <c r="U350" s="198">
        <v>0.04008</v>
      </c>
      <c r="V350" s="198">
        <f>U350*H350</f>
        <v>0.12023999999999999</v>
      </c>
      <c r="W350" s="198">
        <v>0</v>
      </c>
      <c r="X350" s="199">
        <f>W350*H350</f>
        <v>0</v>
      </c>
      <c r="Y350" s="32"/>
      <c r="Z350" s="32"/>
      <c r="AA350" s="32"/>
      <c r="AB350" s="32"/>
      <c r="AC350" s="32"/>
      <c r="AD350" s="32"/>
      <c r="AE350" s="32"/>
      <c r="AR350" s="200" t="s">
        <v>136</v>
      </c>
      <c r="AT350" s="200" t="s">
        <v>143</v>
      </c>
      <c r="AU350" s="200" t="s">
        <v>87</v>
      </c>
      <c r="AY350" s="15" t="s">
        <v>128</v>
      </c>
      <c r="BE350" s="201">
        <f>IF(O350="základní",K350,0)</f>
        <v>0</v>
      </c>
      <c r="BF350" s="201">
        <f>IF(O350="snížená",K350,0)</f>
        <v>0</v>
      </c>
      <c r="BG350" s="201">
        <f>IF(O350="zákl. přenesená",K350,0)</f>
        <v>0</v>
      </c>
      <c r="BH350" s="201">
        <f>IF(O350="sníž. přenesená",K350,0)</f>
        <v>0</v>
      </c>
      <c r="BI350" s="201">
        <f>IF(O350="nulová",K350,0)</f>
        <v>0</v>
      </c>
      <c r="BJ350" s="15" t="s">
        <v>82</v>
      </c>
      <c r="BK350" s="201">
        <f>ROUND(P350*H350,2)</f>
        <v>0</v>
      </c>
      <c r="BL350" s="15" t="s">
        <v>136</v>
      </c>
      <c r="BM350" s="200" t="s">
        <v>503</v>
      </c>
    </row>
    <row r="351" spans="1:47" s="2" customFormat="1" ht="11.25">
      <c r="A351" s="32"/>
      <c r="B351" s="33"/>
      <c r="C351" s="34"/>
      <c r="D351" s="202" t="s">
        <v>138</v>
      </c>
      <c r="E351" s="34"/>
      <c r="F351" s="203" t="s">
        <v>504</v>
      </c>
      <c r="G351" s="34"/>
      <c r="H351" s="34"/>
      <c r="I351" s="204"/>
      <c r="J351" s="204"/>
      <c r="K351" s="34"/>
      <c r="L351" s="34"/>
      <c r="M351" s="37"/>
      <c r="N351" s="205"/>
      <c r="O351" s="206"/>
      <c r="P351" s="69"/>
      <c r="Q351" s="69"/>
      <c r="R351" s="69"/>
      <c r="S351" s="69"/>
      <c r="T351" s="69"/>
      <c r="U351" s="69"/>
      <c r="V351" s="69"/>
      <c r="W351" s="69"/>
      <c r="X351" s="70"/>
      <c r="Y351" s="32"/>
      <c r="Z351" s="32"/>
      <c r="AA351" s="32"/>
      <c r="AB351" s="32"/>
      <c r="AC351" s="32"/>
      <c r="AD351" s="32"/>
      <c r="AE351" s="32"/>
      <c r="AT351" s="15" t="s">
        <v>138</v>
      </c>
      <c r="AU351" s="15" t="s">
        <v>87</v>
      </c>
    </row>
    <row r="352" spans="1:47" s="2" customFormat="1" ht="11.25">
      <c r="A352" s="32"/>
      <c r="B352" s="33"/>
      <c r="C352" s="34"/>
      <c r="D352" s="227" t="s">
        <v>150</v>
      </c>
      <c r="E352" s="34"/>
      <c r="F352" s="228" t="s">
        <v>505</v>
      </c>
      <c r="G352" s="34"/>
      <c r="H352" s="34"/>
      <c r="I352" s="204"/>
      <c r="J352" s="204"/>
      <c r="K352" s="34"/>
      <c r="L352" s="34"/>
      <c r="M352" s="37"/>
      <c r="N352" s="205"/>
      <c r="O352" s="206"/>
      <c r="P352" s="69"/>
      <c r="Q352" s="69"/>
      <c r="R352" s="69"/>
      <c r="S352" s="69"/>
      <c r="T352" s="69"/>
      <c r="U352" s="69"/>
      <c r="V352" s="69"/>
      <c r="W352" s="69"/>
      <c r="X352" s="70"/>
      <c r="Y352" s="32"/>
      <c r="Z352" s="32"/>
      <c r="AA352" s="32"/>
      <c r="AB352" s="32"/>
      <c r="AC352" s="32"/>
      <c r="AD352" s="32"/>
      <c r="AE352" s="32"/>
      <c r="AT352" s="15" t="s">
        <v>150</v>
      </c>
      <c r="AU352" s="15" t="s">
        <v>87</v>
      </c>
    </row>
    <row r="353" spans="1:47" s="2" customFormat="1" ht="19.5">
      <c r="A353" s="32"/>
      <c r="B353" s="33"/>
      <c r="C353" s="34"/>
      <c r="D353" s="202" t="s">
        <v>139</v>
      </c>
      <c r="E353" s="34"/>
      <c r="F353" s="207" t="s">
        <v>506</v>
      </c>
      <c r="G353" s="34"/>
      <c r="H353" s="34"/>
      <c r="I353" s="204"/>
      <c r="J353" s="204"/>
      <c r="K353" s="34"/>
      <c r="L353" s="34"/>
      <c r="M353" s="37"/>
      <c r="N353" s="205"/>
      <c r="O353" s="206"/>
      <c r="P353" s="69"/>
      <c r="Q353" s="69"/>
      <c r="R353" s="69"/>
      <c r="S353" s="69"/>
      <c r="T353" s="69"/>
      <c r="U353" s="69"/>
      <c r="V353" s="69"/>
      <c r="W353" s="69"/>
      <c r="X353" s="70"/>
      <c r="Y353" s="32"/>
      <c r="Z353" s="32"/>
      <c r="AA353" s="32"/>
      <c r="AB353" s="32"/>
      <c r="AC353" s="32"/>
      <c r="AD353" s="32"/>
      <c r="AE353" s="32"/>
      <c r="AT353" s="15" t="s">
        <v>139</v>
      </c>
      <c r="AU353" s="15" t="s">
        <v>87</v>
      </c>
    </row>
    <row r="354" spans="1:65" s="2" customFormat="1" ht="16.5" customHeight="1">
      <c r="A354" s="32"/>
      <c r="B354" s="33"/>
      <c r="C354" s="186" t="s">
        <v>507</v>
      </c>
      <c r="D354" s="186" t="s">
        <v>130</v>
      </c>
      <c r="E354" s="187" t="s">
        <v>508</v>
      </c>
      <c r="F354" s="188" t="s">
        <v>509</v>
      </c>
      <c r="G354" s="189" t="s">
        <v>181</v>
      </c>
      <c r="H354" s="190">
        <v>3</v>
      </c>
      <c r="I354" s="191"/>
      <c r="J354" s="192"/>
      <c r="K354" s="193">
        <f>ROUND(P354*H354,2)</f>
        <v>0</v>
      </c>
      <c r="L354" s="188" t="s">
        <v>1</v>
      </c>
      <c r="M354" s="194"/>
      <c r="N354" s="195" t="s">
        <v>1</v>
      </c>
      <c r="O354" s="196" t="s">
        <v>40</v>
      </c>
      <c r="P354" s="197">
        <f>I354+J354</f>
        <v>0</v>
      </c>
      <c r="Q354" s="197">
        <f>ROUND(I354*H354,2)</f>
        <v>0</v>
      </c>
      <c r="R354" s="197">
        <f>ROUND(J354*H354,2)</f>
        <v>0</v>
      </c>
      <c r="S354" s="69"/>
      <c r="T354" s="198">
        <f>S354*H354</f>
        <v>0</v>
      </c>
      <c r="U354" s="198">
        <v>0</v>
      </c>
      <c r="V354" s="198">
        <f>U354*H354</f>
        <v>0</v>
      </c>
      <c r="W354" s="198">
        <v>0</v>
      </c>
      <c r="X354" s="199">
        <f>W354*H354</f>
        <v>0</v>
      </c>
      <c r="Y354" s="32"/>
      <c r="Z354" s="32"/>
      <c r="AA354" s="32"/>
      <c r="AB354" s="32"/>
      <c r="AC354" s="32"/>
      <c r="AD354" s="32"/>
      <c r="AE354" s="32"/>
      <c r="AR354" s="200" t="s">
        <v>135</v>
      </c>
      <c r="AT354" s="200" t="s">
        <v>130</v>
      </c>
      <c r="AU354" s="200" t="s">
        <v>87</v>
      </c>
      <c r="AY354" s="15" t="s">
        <v>128</v>
      </c>
      <c r="BE354" s="201">
        <f>IF(O354="základní",K354,0)</f>
        <v>0</v>
      </c>
      <c r="BF354" s="201">
        <f>IF(O354="snížená",K354,0)</f>
        <v>0</v>
      </c>
      <c r="BG354" s="201">
        <f>IF(O354="zákl. přenesená",K354,0)</f>
        <v>0</v>
      </c>
      <c r="BH354" s="201">
        <f>IF(O354="sníž. přenesená",K354,0)</f>
        <v>0</v>
      </c>
      <c r="BI354" s="201">
        <f>IF(O354="nulová",K354,0)</f>
        <v>0</v>
      </c>
      <c r="BJ354" s="15" t="s">
        <v>82</v>
      </c>
      <c r="BK354" s="201">
        <f>ROUND(P354*H354,2)</f>
        <v>0</v>
      </c>
      <c r="BL354" s="15" t="s">
        <v>136</v>
      </c>
      <c r="BM354" s="200" t="s">
        <v>510</v>
      </c>
    </row>
    <row r="355" spans="1:47" s="2" customFormat="1" ht="11.25">
      <c r="A355" s="32"/>
      <c r="B355" s="33"/>
      <c r="C355" s="34"/>
      <c r="D355" s="202" t="s">
        <v>138</v>
      </c>
      <c r="E355" s="34"/>
      <c r="F355" s="203" t="s">
        <v>509</v>
      </c>
      <c r="G355" s="34"/>
      <c r="H355" s="34"/>
      <c r="I355" s="204"/>
      <c r="J355" s="204"/>
      <c r="K355" s="34"/>
      <c r="L355" s="34"/>
      <c r="M355" s="37"/>
      <c r="N355" s="205"/>
      <c r="O355" s="206"/>
      <c r="P355" s="69"/>
      <c r="Q355" s="69"/>
      <c r="R355" s="69"/>
      <c r="S355" s="69"/>
      <c r="T355" s="69"/>
      <c r="U355" s="69"/>
      <c r="V355" s="69"/>
      <c r="W355" s="69"/>
      <c r="X355" s="70"/>
      <c r="Y355" s="32"/>
      <c r="Z355" s="32"/>
      <c r="AA355" s="32"/>
      <c r="AB355" s="32"/>
      <c r="AC355" s="32"/>
      <c r="AD355" s="32"/>
      <c r="AE355" s="32"/>
      <c r="AT355" s="15" t="s">
        <v>138</v>
      </c>
      <c r="AU355" s="15" t="s">
        <v>87</v>
      </c>
    </row>
    <row r="356" spans="1:47" s="2" customFormat="1" ht="19.5">
      <c r="A356" s="32"/>
      <c r="B356" s="33"/>
      <c r="C356" s="34"/>
      <c r="D356" s="202" t="s">
        <v>139</v>
      </c>
      <c r="E356" s="34"/>
      <c r="F356" s="207" t="s">
        <v>511</v>
      </c>
      <c r="G356" s="34"/>
      <c r="H356" s="34"/>
      <c r="I356" s="204"/>
      <c r="J356" s="204"/>
      <c r="K356" s="34"/>
      <c r="L356" s="34"/>
      <c r="M356" s="37"/>
      <c r="N356" s="205"/>
      <c r="O356" s="206"/>
      <c r="P356" s="69"/>
      <c r="Q356" s="69"/>
      <c r="R356" s="69"/>
      <c r="S356" s="69"/>
      <c r="T356" s="69"/>
      <c r="U356" s="69"/>
      <c r="V356" s="69"/>
      <c r="W356" s="69"/>
      <c r="X356" s="70"/>
      <c r="Y356" s="32"/>
      <c r="Z356" s="32"/>
      <c r="AA356" s="32"/>
      <c r="AB356" s="32"/>
      <c r="AC356" s="32"/>
      <c r="AD356" s="32"/>
      <c r="AE356" s="32"/>
      <c r="AT356" s="15" t="s">
        <v>139</v>
      </c>
      <c r="AU356" s="15" t="s">
        <v>87</v>
      </c>
    </row>
    <row r="357" spans="1:65" s="2" customFormat="1" ht="24.2" customHeight="1">
      <c r="A357" s="32"/>
      <c r="B357" s="33"/>
      <c r="C357" s="219" t="s">
        <v>512</v>
      </c>
      <c r="D357" s="219" t="s">
        <v>143</v>
      </c>
      <c r="E357" s="220" t="s">
        <v>513</v>
      </c>
      <c r="F357" s="221" t="s">
        <v>514</v>
      </c>
      <c r="G357" s="222" t="s">
        <v>334</v>
      </c>
      <c r="H357" s="223">
        <v>12</v>
      </c>
      <c r="I357" s="224"/>
      <c r="J357" s="224"/>
      <c r="K357" s="225">
        <f>ROUND(P357*H357,2)</f>
        <v>0</v>
      </c>
      <c r="L357" s="221" t="s">
        <v>134</v>
      </c>
      <c r="M357" s="37"/>
      <c r="N357" s="226" t="s">
        <v>1</v>
      </c>
      <c r="O357" s="196" t="s">
        <v>40</v>
      </c>
      <c r="P357" s="197">
        <f>I357+J357</f>
        <v>0</v>
      </c>
      <c r="Q357" s="197">
        <f>ROUND(I357*H357,2)</f>
        <v>0</v>
      </c>
      <c r="R357" s="197">
        <f>ROUND(J357*H357,2)</f>
        <v>0</v>
      </c>
      <c r="S357" s="69"/>
      <c r="T357" s="198">
        <f>S357*H357</f>
        <v>0</v>
      </c>
      <c r="U357" s="198">
        <v>0</v>
      </c>
      <c r="V357" s="198">
        <f>U357*H357</f>
        <v>0</v>
      </c>
      <c r="W357" s="198">
        <v>0</v>
      </c>
      <c r="X357" s="199">
        <f>W357*H357</f>
        <v>0</v>
      </c>
      <c r="Y357" s="32"/>
      <c r="Z357" s="32"/>
      <c r="AA357" s="32"/>
      <c r="AB357" s="32"/>
      <c r="AC357" s="32"/>
      <c r="AD357" s="32"/>
      <c r="AE357" s="32"/>
      <c r="AR357" s="200" t="s">
        <v>136</v>
      </c>
      <c r="AT357" s="200" t="s">
        <v>143</v>
      </c>
      <c r="AU357" s="200" t="s">
        <v>87</v>
      </c>
      <c r="AY357" s="15" t="s">
        <v>128</v>
      </c>
      <c r="BE357" s="201">
        <f>IF(O357="základní",K357,0)</f>
        <v>0</v>
      </c>
      <c r="BF357" s="201">
        <f>IF(O357="snížená",K357,0)</f>
        <v>0</v>
      </c>
      <c r="BG357" s="201">
        <f>IF(O357="zákl. přenesená",K357,0)</f>
        <v>0</v>
      </c>
      <c r="BH357" s="201">
        <f>IF(O357="sníž. přenesená",K357,0)</f>
        <v>0</v>
      </c>
      <c r="BI357" s="201">
        <f>IF(O357="nulová",K357,0)</f>
        <v>0</v>
      </c>
      <c r="BJ357" s="15" t="s">
        <v>82</v>
      </c>
      <c r="BK357" s="201">
        <f>ROUND(P357*H357,2)</f>
        <v>0</v>
      </c>
      <c r="BL357" s="15" t="s">
        <v>136</v>
      </c>
      <c r="BM357" s="200" t="s">
        <v>515</v>
      </c>
    </row>
    <row r="358" spans="1:47" s="2" customFormat="1" ht="19.5">
      <c r="A358" s="32"/>
      <c r="B358" s="33"/>
      <c r="C358" s="34"/>
      <c r="D358" s="202" t="s">
        <v>138</v>
      </c>
      <c r="E358" s="34"/>
      <c r="F358" s="203" t="s">
        <v>516</v>
      </c>
      <c r="G358" s="34"/>
      <c r="H358" s="34"/>
      <c r="I358" s="204"/>
      <c r="J358" s="204"/>
      <c r="K358" s="34"/>
      <c r="L358" s="34"/>
      <c r="M358" s="37"/>
      <c r="N358" s="205"/>
      <c r="O358" s="206"/>
      <c r="P358" s="69"/>
      <c r="Q358" s="69"/>
      <c r="R358" s="69"/>
      <c r="S358" s="69"/>
      <c r="T358" s="69"/>
      <c r="U358" s="69"/>
      <c r="V358" s="69"/>
      <c r="W358" s="69"/>
      <c r="X358" s="70"/>
      <c r="Y358" s="32"/>
      <c r="Z358" s="32"/>
      <c r="AA358" s="32"/>
      <c r="AB358" s="32"/>
      <c r="AC358" s="32"/>
      <c r="AD358" s="32"/>
      <c r="AE358" s="32"/>
      <c r="AT358" s="15" t="s">
        <v>138</v>
      </c>
      <c r="AU358" s="15" t="s">
        <v>87</v>
      </c>
    </row>
    <row r="359" spans="1:65" s="2" customFormat="1" ht="24.2" customHeight="1">
      <c r="A359" s="32"/>
      <c r="B359" s="33"/>
      <c r="C359" s="219" t="s">
        <v>517</v>
      </c>
      <c r="D359" s="219" t="s">
        <v>143</v>
      </c>
      <c r="E359" s="220" t="s">
        <v>518</v>
      </c>
      <c r="F359" s="221" t="s">
        <v>519</v>
      </c>
      <c r="G359" s="222" t="s">
        <v>334</v>
      </c>
      <c r="H359" s="223">
        <v>720</v>
      </c>
      <c r="I359" s="224"/>
      <c r="J359" s="224"/>
      <c r="K359" s="225">
        <f>ROUND(P359*H359,2)</f>
        <v>0</v>
      </c>
      <c r="L359" s="221" t="s">
        <v>147</v>
      </c>
      <c r="M359" s="37"/>
      <c r="N359" s="226" t="s">
        <v>1</v>
      </c>
      <c r="O359" s="196" t="s">
        <v>40</v>
      </c>
      <c r="P359" s="197">
        <f>I359+J359</f>
        <v>0</v>
      </c>
      <c r="Q359" s="197">
        <f>ROUND(I359*H359,2)</f>
        <v>0</v>
      </c>
      <c r="R359" s="197">
        <f>ROUND(J359*H359,2)</f>
        <v>0</v>
      </c>
      <c r="S359" s="69"/>
      <c r="T359" s="198">
        <f>S359*H359</f>
        <v>0</v>
      </c>
      <c r="U359" s="198">
        <v>0</v>
      </c>
      <c r="V359" s="198">
        <f>U359*H359</f>
        <v>0</v>
      </c>
      <c r="W359" s="198">
        <v>0</v>
      </c>
      <c r="X359" s="199">
        <f>W359*H359</f>
        <v>0</v>
      </c>
      <c r="Y359" s="32"/>
      <c r="Z359" s="32"/>
      <c r="AA359" s="32"/>
      <c r="AB359" s="32"/>
      <c r="AC359" s="32"/>
      <c r="AD359" s="32"/>
      <c r="AE359" s="32"/>
      <c r="AR359" s="200" t="s">
        <v>136</v>
      </c>
      <c r="AT359" s="200" t="s">
        <v>143</v>
      </c>
      <c r="AU359" s="200" t="s">
        <v>87</v>
      </c>
      <c r="AY359" s="15" t="s">
        <v>128</v>
      </c>
      <c r="BE359" s="201">
        <f>IF(O359="základní",K359,0)</f>
        <v>0</v>
      </c>
      <c r="BF359" s="201">
        <f>IF(O359="snížená",K359,0)</f>
        <v>0</v>
      </c>
      <c r="BG359" s="201">
        <f>IF(O359="zákl. přenesená",K359,0)</f>
        <v>0</v>
      </c>
      <c r="BH359" s="201">
        <f>IF(O359="sníž. přenesená",K359,0)</f>
        <v>0</v>
      </c>
      <c r="BI359" s="201">
        <f>IF(O359="nulová",K359,0)</f>
        <v>0</v>
      </c>
      <c r="BJ359" s="15" t="s">
        <v>82</v>
      </c>
      <c r="BK359" s="201">
        <f>ROUND(P359*H359,2)</f>
        <v>0</v>
      </c>
      <c r="BL359" s="15" t="s">
        <v>136</v>
      </c>
      <c r="BM359" s="200" t="s">
        <v>520</v>
      </c>
    </row>
    <row r="360" spans="1:47" s="2" customFormat="1" ht="29.25">
      <c r="A360" s="32"/>
      <c r="B360" s="33"/>
      <c r="C360" s="34"/>
      <c r="D360" s="202" t="s">
        <v>138</v>
      </c>
      <c r="E360" s="34"/>
      <c r="F360" s="203" t="s">
        <v>521</v>
      </c>
      <c r="G360" s="34"/>
      <c r="H360" s="34"/>
      <c r="I360" s="204"/>
      <c r="J360" s="204"/>
      <c r="K360" s="34"/>
      <c r="L360" s="34"/>
      <c r="M360" s="37"/>
      <c r="N360" s="205"/>
      <c r="O360" s="206"/>
      <c r="P360" s="69"/>
      <c r="Q360" s="69"/>
      <c r="R360" s="69"/>
      <c r="S360" s="69"/>
      <c r="T360" s="69"/>
      <c r="U360" s="69"/>
      <c r="V360" s="69"/>
      <c r="W360" s="69"/>
      <c r="X360" s="70"/>
      <c r="Y360" s="32"/>
      <c r="Z360" s="32"/>
      <c r="AA360" s="32"/>
      <c r="AB360" s="32"/>
      <c r="AC360" s="32"/>
      <c r="AD360" s="32"/>
      <c r="AE360" s="32"/>
      <c r="AT360" s="15" t="s">
        <v>138</v>
      </c>
      <c r="AU360" s="15" t="s">
        <v>87</v>
      </c>
    </row>
    <row r="361" spans="1:47" s="2" customFormat="1" ht="11.25">
      <c r="A361" s="32"/>
      <c r="B361" s="33"/>
      <c r="C361" s="34"/>
      <c r="D361" s="227" t="s">
        <v>150</v>
      </c>
      <c r="E361" s="34"/>
      <c r="F361" s="228" t="s">
        <v>522</v>
      </c>
      <c r="G361" s="34"/>
      <c r="H361" s="34"/>
      <c r="I361" s="204"/>
      <c r="J361" s="204"/>
      <c r="K361" s="34"/>
      <c r="L361" s="34"/>
      <c r="M361" s="37"/>
      <c r="N361" s="205"/>
      <c r="O361" s="206"/>
      <c r="P361" s="69"/>
      <c r="Q361" s="69"/>
      <c r="R361" s="69"/>
      <c r="S361" s="69"/>
      <c r="T361" s="69"/>
      <c r="U361" s="69"/>
      <c r="V361" s="69"/>
      <c r="W361" s="69"/>
      <c r="X361" s="70"/>
      <c r="Y361" s="32"/>
      <c r="Z361" s="32"/>
      <c r="AA361" s="32"/>
      <c r="AB361" s="32"/>
      <c r="AC361" s="32"/>
      <c r="AD361" s="32"/>
      <c r="AE361" s="32"/>
      <c r="AT361" s="15" t="s">
        <v>150</v>
      </c>
      <c r="AU361" s="15" t="s">
        <v>87</v>
      </c>
    </row>
    <row r="362" spans="2:51" s="13" customFormat="1" ht="11.25">
      <c r="B362" s="208"/>
      <c r="C362" s="209"/>
      <c r="D362" s="202" t="s">
        <v>141</v>
      </c>
      <c r="E362" s="210" t="s">
        <v>1</v>
      </c>
      <c r="F362" s="211" t="s">
        <v>523</v>
      </c>
      <c r="G362" s="209"/>
      <c r="H362" s="212">
        <v>720</v>
      </c>
      <c r="I362" s="213"/>
      <c r="J362" s="213"/>
      <c r="K362" s="209"/>
      <c r="L362" s="209"/>
      <c r="M362" s="214"/>
      <c r="N362" s="215"/>
      <c r="O362" s="216"/>
      <c r="P362" s="216"/>
      <c r="Q362" s="216"/>
      <c r="R362" s="216"/>
      <c r="S362" s="216"/>
      <c r="T362" s="216"/>
      <c r="U362" s="216"/>
      <c r="V362" s="216"/>
      <c r="W362" s="216"/>
      <c r="X362" s="217"/>
      <c r="AT362" s="218" t="s">
        <v>141</v>
      </c>
      <c r="AU362" s="218" t="s">
        <v>87</v>
      </c>
      <c r="AV362" s="13" t="s">
        <v>87</v>
      </c>
      <c r="AW362" s="13" t="s">
        <v>5</v>
      </c>
      <c r="AX362" s="13" t="s">
        <v>82</v>
      </c>
      <c r="AY362" s="218" t="s">
        <v>128</v>
      </c>
    </row>
    <row r="363" spans="1:65" s="2" customFormat="1" ht="24.2" customHeight="1">
      <c r="A363" s="32"/>
      <c r="B363" s="33"/>
      <c r="C363" s="219" t="s">
        <v>524</v>
      </c>
      <c r="D363" s="219" t="s">
        <v>143</v>
      </c>
      <c r="E363" s="220" t="s">
        <v>525</v>
      </c>
      <c r="F363" s="221" t="s">
        <v>526</v>
      </c>
      <c r="G363" s="222" t="s">
        <v>334</v>
      </c>
      <c r="H363" s="223">
        <v>1</v>
      </c>
      <c r="I363" s="224"/>
      <c r="J363" s="224"/>
      <c r="K363" s="225">
        <f>ROUND(P363*H363,2)</f>
        <v>0</v>
      </c>
      <c r="L363" s="221" t="s">
        <v>147</v>
      </c>
      <c r="M363" s="37"/>
      <c r="N363" s="226" t="s">
        <v>1</v>
      </c>
      <c r="O363" s="196" t="s">
        <v>40</v>
      </c>
      <c r="P363" s="197">
        <f>I363+J363</f>
        <v>0</v>
      </c>
      <c r="Q363" s="197">
        <f>ROUND(I363*H363,2)</f>
        <v>0</v>
      </c>
      <c r="R363" s="197">
        <f>ROUND(J363*H363,2)</f>
        <v>0</v>
      </c>
      <c r="S363" s="69"/>
      <c r="T363" s="198">
        <f>S363*H363</f>
        <v>0</v>
      </c>
      <c r="U363" s="198">
        <v>0</v>
      </c>
      <c r="V363" s="198">
        <f>U363*H363</f>
        <v>0</v>
      </c>
      <c r="W363" s="198">
        <v>0</v>
      </c>
      <c r="X363" s="199">
        <f>W363*H363</f>
        <v>0</v>
      </c>
      <c r="Y363" s="32"/>
      <c r="Z363" s="32"/>
      <c r="AA363" s="32"/>
      <c r="AB363" s="32"/>
      <c r="AC363" s="32"/>
      <c r="AD363" s="32"/>
      <c r="AE363" s="32"/>
      <c r="AR363" s="200" t="s">
        <v>136</v>
      </c>
      <c r="AT363" s="200" t="s">
        <v>143</v>
      </c>
      <c r="AU363" s="200" t="s">
        <v>87</v>
      </c>
      <c r="AY363" s="15" t="s">
        <v>128</v>
      </c>
      <c r="BE363" s="201">
        <f>IF(O363="základní",K363,0)</f>
        <v>0</v>
      </c>
      <c r="BF363" s="201">
        <f>IF(O363="snížená",K363,0)</f>
        <v>0</v>
      </c>
      <c r="BG363" s="201">
        <f>IF(O363="zákl. přenesená",K363,0)</f>
        <v>0</v>
      </c>
      <c r="BH363" s="201">
        <f>IF(O363="sníž. přenesená",K363,0)</f>
        <v>0</v>
      </c>
      <c r="BI363" s="201">
        <f>IF(O363="nulová",K363,0)</f>
        <v>0</v>
      </c>
      <c r="BJ363" s="15" t="s">
        <v>82</v>
      </c>
      <c r="BK363" s="201">
        <f>ROUND(P363*H363,2)</f>
        <v>0</v>
      </c>
      <c r="BL363" s="15" t="s">
        <v>136</v>
      </c>
      <c r="BM363" s="200" t="s">
        <v>527</v>
      </c>
    </row>
    <row r="364" spans="1:47" s="2" customFormat="1" ht="19.5">
      <c r="A364" s="32"/>
      <c r="B364" s="33"/>
      <c r="C364" s="34"/>
      <c r="D364" s="202" t="s">
        <v>138</v>
      </c>
      <c r="E364" s="34"/>
      <c r="F364" s="203" t="s">
        <v>528</v>
      </c>
      <c r="G364" s="34"/>
      <c r="H364" s="34"/>
      <c r="I364" s="204"/>
      <c r="J364" s="204"/>
      <c r="K364" s="34"/>
      <c r="L364" s="34"/>
      <c r="M364" s="37"/>
      <c r="N364" s="205"/>
      <c r="O364" s="206"/>
      <c r="P364" s="69"/>
      <c r="Q364" s="69"/>
      <c r="R364" s="69"/>
      <c r="S364" s="69"/>
      <c r="T364" s="69"/>
      <c r="U364" s="69"/>
      <c r="V364" s="69"/>
      <c r="W364" s="69"/>
      <c r="X364" s="70"/>
      <c r="Y364" s="32"/>
      <c r="Z364" s="32"/>
      <c r="AA364" s="32"/>
      <c r="AB364" s="32"/>
      <c r="AC364" s="32"/>
      <c r="AD364" s="32"/>
      <c r="AE364" s="32"/>
      <c r="AT364" s="15" t="s">
        <v>138</v>
      </c>
      <c r="AU364" s="15" t="s">
        <v>87</v>
      </c>
    </row>
    <row r="365" spans="1:47" s="2" customFormat="1" ht="11.25">
      <c r="A365" s="32"/>
      <c r="B365" s="33"/>
      <c r="C365" s="34"/>
      <c r="D365" s="227" t="s">
        <v>150</v>
      </c>
      <c r="E365" s="34"/>
      <c r="F365" s="228" t="s">
        <v>529</v>
      </c>
      <c r="G365" s="34"/>
      <c r="H365" s="34"/>
      <c r="I365" s="204"/>
      <c r="J365" s="204"/>
      <c r="K365" s="34"/>
      <c r="L365" s="34"/>
      <c r="M365" s="37"/>
      <c r="N365" s="205"/>
      <c r="O365" s="206"/>
      <c r="P365" s="69"/>
      <c r="Q365" s="69"/>
      <c r="R365" s="69"/>
      <c r="S365" s="69"/>
      <c r="T365" s="69"/>
      <c r="U365" s="69"/>
      <c r="V365" s="69"/>
      <c r="W365" s="69"/>
      <c r="X365" s="70"/>
      <c r="Y365" s="32"/>
      <c r="Z365" s="32"/>
      <c r="AA365" s="32"/>
      <c r="AB365" s="32"/>
      <c r="AC365" s="32"/>
      <c r="AD365" s="32"/>
      <c r="AE365" s="32"/>
      <c r="AT365" s="15" t="s">
        <v>150</v>
      </c>
      <c r="AU365" s="15" t="s">
        <v>87</v>
      </c>
    </row>
    <row r="366" spans="1:65" s="2" customFormat="1" ht="33" customHeight="1">
      <c r="A366" s="32"/>
      <c r="B366" s="33"/>
      <c r="C366" s="219" t="s">
        <v>530</v>
      </c>
      <c r="D366" s="219" t="s">
        <v>143</v>
      </c>
      <c r="E366" s="220" t="s">
        <v>531</v>
      </c>
      <c r="F366" s="221" t="s">
        <v>532</v>
      </c>
      <c r="G366" s="222" t="s">
        <v>334</v>
      </c>
      <c r="H366" s="223">
        <v>60</v>
      </c>
      <c r="I366" s="224"/>
      <c r="J366" s="224"/>
      <c r="K366" s="225">
        <f>ROUND(P366*H366,2)</f>
        <v>0</v>
      </c>
      <c r="L366" s="221" t="s">
        <v>147</v>
      </c>
      <c r="M366" s="37"/>
      <c r="N366" s="226" t="s">
        <v>1</v>
      </c>
      <c r="O366" s="196" t="s">
        <v>40</v>
      </c>
      <c r="P366" s="197">
        <f>I366+J366</f>
        <v>0</v>
      </c>
      <c r="Q366" s="197">
        <f>ROUND(I366*H366,2)</f>
        <v>0</v>
      </c>
      <c r="R366" s="197">
        <f>ROUND(J366*H366,2)</f>
        <v>0</v>
      </c>
      <c r="S366" s="69"/>
      <c r="T366" s="198">
        <f>S366*H366</f>
        <v>0</v>
      </c>
      <c r="U366" s="198">
        <v>0</v>
      </c>
      <c r="V366" s="198">
        <f>U366*H366</f>
        <v>0</v>
      </c>
      <c r="W366" s="198">
        <v>0</v>
      </c>
      <c r="X366" s="199">
        <f>W366*H366</f>
        <v>0</v>
      </c>
      <c r="Y366" s="32"/>
      <c r="Z366" s="32"/>
      <c r="AA366" s="32"/>
      <c r="AB366" s="32"/>
      <c r="AC366" s="32"/>
      <c r="AD366" s="32"/>
      <c r="AE366" s="32"/>
      <c r="AR366" s="200" t="s">
        <v>136</v>
      </c>
      <c r="AT366" s="200" t="s">
        <v>143</v>
      </c>
      <c r="AU366" s="200" t="s">
        <v>87</v>
      </c>
      <c r="AY366" s="15" t="s">
        <v>128</v>
      </c>
      <c r="BE366" s="201">
        <f>IF(O366="základní",K366,0)</f>
        <v>0</v>
      </c>
      <c r="BF366" s="201">
        <f>IF(O366="snížená",K366,0)</f>
        <v>0</v>
      </c>
      <c r="BG366" s="201">
        <f>IF(O366="zákl. přenesená",K366,0)</f>
        <v>0</v>
      </c>
      <c r="BH366" s="201">
        <f>IF(O366="sníž. přenesená",K366,0)</f>
        <v>0</v>
      </c>
      <c r="BI366" s="201">
        <f>IF(O366="nulová",K366,0)</f>
        <v>0</v>
      </c>
      <c r="BJ366" s="15" t="s">
        <v>82</v>
      </c>
      <c r="BK366" s="201">
        <f>ROUND(P366*H366,2)</f>
        <v>0</v>
      </c>
      <c r="BL366" s="15" t="s">
        <v>136</v>
      </c>
      <c r="BM366" s="200" t="s">
        <v>533</v>
      </c>
    </row>
    <row r="367" spans="1:47" s="2" customFormat="1" ht="29.25">
      <c r="A367" s="32"/>
      <c r="B367" s="33"/>
      <c r="C367" s="34"/>
      <c r="D367" s="202" t="s">
        <v>138</v>
      </c>
      <c r="E367" s="34"/>
      <c r="F367" s="203" t="s">
        <v>534</v>
      </c>
      <c r="G367" s="34"/>
      <c r="H367" s="34"/>
      <c r="I367" s="204"/>
      <c r="J367" s="204"/>
      <c r="K367" s="34"/>
      <c r="L367" s="34"/>
      <c r="M367" s="37"/>
      <c r="N367" s="205"/>
      <c r="O367" s="206"/>
      <c r="P367" s="69"/>
      <c r="Q367" s="69"/>
      <c r="R367" s="69"/>
      <c r="S367" s="69"/>
      <c r="T367" s="69"/>
      <c r="U367" s="69"/>
      <c r="V367" s="69"/>
      <c r="W367" s="69"/>
      <c r="X367" s="70"/>
      <c r="Y367" s="32"/>
      <c r="Z367" s="32"/>
      <c r="AA367" s="32"/>
      <c r="AB367" s="32"/>
      <c r="AC367" s="32"/>
      <c r="AD367" s="32"/>
      <c r="AE367" s="32"/>
      <c r="AT367" s="15" t="s">
        <v>138</v>
      </c>
      <c r="AU367" s="15" t="s">
        <v>87</v>
      </c>
    </row>
    <row r="368" spans="1:47" s="2" customFormat="1" ht="11.25">
      <c r="A368" s="32"/>
      <c r="B368" s="33"/>
      <c r="C368" s="34"/>
      <c r="D368" s="227" t="s">
        <v>150</v>
      </c>
      <c r="E368" s="34"/>
      <c r="F368" s="228" t="s">
        <v>535</v>
      </c>
      <c r="G368" s="34"/>
      <c r="H368" s="34"/>
      <c r="I368" s="204"/>
      <c r="J368" s="204"/>
      <c r="K368" s="34"/>
      <c r="L368" s="34"/>
      <c r="M368" s="37"/>
      <c r="N368" s="205"/>
      <c r="O368" s="206"/>
      <c r="P368" s="69"/>
      <c r="Q368" s="69"/>
      <c r="R368" s="69"/>
      <c r="S368" s="69"/>
      <c r="T368" s="69"/>
      <c r="U368" s="69"/>
      <c r="V368" s="69"/>
      <c r="W368" s="69"/>
      <c r="X368" s="70"/>
      <c r="Y368" s="32"/>
      <c r="Z368" s="32"/>
      <c r="AA368" s="32"/>
      <c r="AB368" s="32"/>
      <c r="AC368" s="32"/>
      <c r="AD368" s="32"/>
      <c r="AE368" s="32"/>
      <c r="AT368" s="15" t="s">
        <v>150</v>
      </c>
      <c r="AU368" s="15" t="s">
        <v>87</v>
      </c>
    </row>
    <row r="369" spans="1:65" s="2" customFormat="1" ht="24.2" customHeight="1">
      <c r="A369" s="32"/>
      <c r="B369" s="33"/>
      <c r="C369" s="219" t="s">
        <v>536</v>
      </c>
      <c r="D369" s="219" t="s">
        <v>143</v>
      </c>
      <c r="E369" s="220" t="s">
        <v>537</v>
      </c>
      <c r="F369" s="221" t="s">
        <v>538</v>
      </c>
      <c r="G369" s="222" t="s">
        <v>334</v>
      </c>
      <c r="H369" s="223">
        <v>10</v>
      </c>
      <c r="I369" s="224"/>
      <c r="J369" s="224"/>
      <c r="K369" s="225">
        <f>ROUND(P369*H369,2)</f>
        <v>0</v>
      </c>
      <c r="L369" s="221" t="s">
        <v>134</v>
      </c>
      <c r="M369" s="37"/>
      <c r="N369" s="226" t="s">
        <v>1</v>
      </c>
      <c r="O369" s="196" t="s">
        <v>40</v>
      </c>
      <c r="P369" s="197">
        <f>I369+J369</f>
        <v>0</v>
      </c>
      <c r="Q369" s="197">
        <f>ROUND(I369*H369,2)</f>
        <v>0</v>
      </c>
      <c r="R369" s="197">
        <f>ROUND(J369*H369,2)</f>
        <v>0</v>
      </c>
      <c r="S369" s="69"/>
      <c r="T369" s="198">
        <f>S369*H369</f>
        <v>0</v>
      </c>
      <c r="U369" s="198">
        <v>0</v>
      </c>
      <c r="V369" s="198">
        <f>U369*H369</f>
        <v>0</v>
      </c>
      <c r="W369" s="198">
        <v>0</v>
      </c>
      <c r="X369" s="199">
        <f>W369*H369</f>
        <v>0</v>
      </c>
      <c r="Y369" s="32"/>
      <c r="Z369" s="32"/>
      <c r="AA369" s="32"/>
      <c r="AB369" s="32"/>
      <c r="AC369" s="32"/>
      <c r="AD369" s="32"/>
      <c r="AE369" s="32"/>
      <c r="AR369" s="200" t="s">
        <v>136</v>
      </c>
      <c r="AT369" s="200" t="s">
        <v>143</v>
      </c>
      <c r="AU369" s="200" t="s">
        <v>87</v>
      </c>
      <c r="AY369" s="15" t="s">
        <v>128</v>
      </c>
      <c r="BE369" s="201">
        <f>IF(O369="základní",K369,0)</f>
        <v>0</v>
      </c>
      <c r="BF369" s="201">
        <f>IF(O369="snížená",K369,0)</f>
        <v>0</v>
      </c>
      <c r="BG369" s="201">
        <f>IF(O369="zákl. přenesená",K369,0)</f>
        <v>0</v>
      </c>
      <c r="BH369" s="201">
        <f>IF(O369="sníž. přenesená",K369,0)</f>
        <v>0</v>
      </c>
      <c r="BI369" s="201">
        <f>IF(O369="nulová",K369,0)</f>
        <v>0</v>
      </c>
      <c r="BJ369" s="15" t="s">
        <v>82</v>
      </c>
      <c r="BK369" s="201">
        <f>ROUND(P369*H369,2)</f>
        <v>0</v>
      </c>
      <c r="BL369" s="15" t="s">
        <v>136</v>
      </c>
      <c r="BM369" s="200" t="s">
        <v>539</v>
      </c>
    </row>
    <row r="370" spans="1:47" s="2" customFormat="1" ht="19.5">
      <c r="A370" s="32"/>
      <c r="B370" s="33"/>
      <c r="C370" s="34"/>
      <c r="D370" s="202" t="s">
        <v>138</v>
      </c>
      <c r="E370" s="34"/>
      <c r="F370" s="203" t="s">
        <v>540</v>
      </c>
      <c r="G370" s="34"/>
      <c r="H370" s="34"/>
      <c r="I370" s="204"/>
      <c r="J370" s="204"/>
      <c r="K370" s="34"/>
      <c r="L370" s="34"/>
      <c r="M370" s="37"/>
      <c r="N370" s="205"/>
      <c r="O370" s="206"/>
      <c r="P370" s="69"/>
      <c r="Q370" s="69"/>
      <c r="R370" s="69"/>
      <c r="S370" s="69"/>
      <c r="T370" s="69"/>
      <c r="U370" s="69"/>
      <c r="V370" s="69"/>
      <c r="W370" s="69"/>
      <c r="X370" s="70"/>
      <c r="Y370" s="32"/>
      <c r="Z370" s="32"/>
      <c r="AA370" s="32"/>
      <c r="AB370" s="32"/>
      <c r="AC370" s="32"/>
      <c r="AD370" s="32"/>
      <c r="AE370" s="32"/>
      <c r="AT370" s="15" t="s">
        <v>138</v>
      </c>
      <c r="AU370" s="15" t="s">
        <v>87</v>
      </c>
    </row>
    <row r="371" spans="1:65" s="2" customFormat="1" ht="24.2" customHeight="1">
      <c r="A371" s="32"/>
      <c r="B371" s="33"/>
      <c r="C371" s="219" t="s">
        <v>541</v>
      </c>
      <c r="D371" s="219" t="s">
        <v>143</v>
      </c>
      <c r="E371" s="220" t="s">
        <v>542</v>
      </c>
      <c r="F371" s="221" t="s">
        <v>543</v>
      </c>
      <c r="G371" s="222" t="s">
        <v>334</v>
      </c>
      <c r="H371" s="223">
        <v>1</v>
      </c>
      <c r="I371" s="224"/>
      <c r="J371" s="224"/>
      <c r="K371" s="225">
        <f>ROUND(P371*H371,2)</f>
        <v>0</v>
      </c>
      <c r="L371" s="221" t="s">
        <v>134</v>
      </c>
      <c r="M371" s="37"/>
      <c r="N371" s="226" t="s">
        <v>1</v>
      </c>
      <c r="O371" s="196" t="s">
        <v>40</v>
      </c>
      <c r="P371" s="197">
        <f>I371+J371</f>
        <v>0</v>
      </c>
      <c r="Q371" s="197">
        <f>ROUND(I371*H371,2)</f>
        <v>0</v>
      </c>
      <c r="R371" s="197">
        <f>ROUND(J371*H371,2)</f>
        <v>0</v>
      </c>
      <c r="S371" s="69"/>
      <c r="T371" s="198">
        <f>S371*H371</f>
        <v>0</v>
      </c>
      <c r="U371" s="198">
        <v>0</v>
      </c>
      <c r="V371" s="198">
        <f>U371*H371</f>
        <v>0</v>
      </c>
      <c r="W371" s="198">
        <v>0</v>
      </c>
      <c r="X371" s="199">
        <f>W371*H371</f>
        <v>0</v>
      </c>
      <c r="Y371" s="32"/>
      <c r="Z371" s="32"/>
      <c r="AA371" s="32"/>
      <c r="AB371" s="32"/>
      <c r="AC371" s="32"/>
      <c r="AD371" s="32"/>
      <c r="AE371" s="32"/>
      <c r="AR371" s="200" t="s">
        <v>136</v>
      </c>
      <c r="AT371" s="200" t="s">
        <v>143</v>
      </c>
      <c r="AU371" s="200" t="s">
        <v>87</v>
      </c>
      <c r="AY371" s="15" t="s">
        <v>128</v>
      </c>
      <c r="BE371" s="201">
        <f>IF(O371="základní",K371,0)</f>
        <v>0</v>
      </c>
      <c r="BF371" s="201">
        <f>IF(O371="snížená",K371,0)</f>
        <v>0</v>
      </c>
      <c r="BG371" s="201">
        <f>IF(O371="zákl. přenesená",K371,0)</f>
        <v>0</v>
      </c>
      <c r="BH371" s="201">
        <f>IF(O371="sníž. přenesená",K371,0)</f>
        <v>0</v>
      </c>
      <c r="BI371" s="201">
        <f>IF(O371="nulová",K371,0)</f>
        <v>0</v>
      </c>
      <c r="BJ371" s="15" t="s">
        <v>82</v>
      </c>
      <c r="BK371" s="201">
        <f>ROUND(P371*H371,2)</f>
        <v>0</v>
      </c>
      <c r="BL371" s="15" t="s">
        <v>136</v>
      </c>
      <c r="BM371" s="200" t="s">
        <v>544</v>
      </c>
    </row>
    <row r="372" spans="1:47" s="2" customFormat="1" ht="19.5">
      <c r="A372" s="32"/>
      <c r="B372" s="33"/>
      <c r="C372" s="34"/>
      <c r="D372" s="202" t="s">
        <v>138</v>
      </c>
      <c r="E372" s="34"/>
      <c r="F372" s="203" t="s">
        <v>545</v>
      </c>
      <c r="G372" s="34"/>
      <c r="H372" s="34"/>
      <c r="I372" s="204"/>
      <c r="J372" s="204"/>
      <c r="K372" s="34"/>
      <c r="L372" s="34"/>
      <c r="M372" s="37"/>
      <c r="N372" s="205"/>
      <c r="O372" s="206"/>
      <c r="P372" s="69"/>
      <c r="Q372" s="69"/>
      <c r="R372" s="69"/>
      <c r="S372" s="69"/>
      <c r="T372" s="69"/>
      <c r="U372" s="69"/>
      <c r="V372" s="69"/>
      <c r="W372" s="69"/>
      <c r="X372" s="70"/>
      <c r="Y372" s="32"/>
      <c r="Z372" s="32"/>
      <c r="AA372" s="32"/>
      <c r="AB372" s="32"/>
      <c r="AC372" s="32"/>
      <c r="AD372" s="32"/>
      <c r="AE372" s="32"/>
      <c r="AT372" s="15" t="s">
        <v>138</v>
      </c>
      <c r="AU372" s="15" t="s">
        <v>87</v>
      </c>
    </row>
    <row r="373" spans="1:65" s="2" customFormat="1" ht="24.2" customHeight="1">
      <c r="A373" s="32"/>
      <c r="B373" s="33"/>
      <c r="C373" s="219" t="s">
        <v>546</v>
      </c>
      <c r="D373" s="219" t="s">
        <v>143</v>
      </c>
      <c r="E373" s="220" t="s">
        <v>547</v>
      </c>
      <c r="F373" s="221" t="s">
        <v>548</v>
      </c>
      <c r="G373" s="222" t="s">
        <v>334</v>
      </c>
      <c r="H373" s="223">
        <v>600</v>
      </c>
      <c r="I373" s="224"/>
      <c r="J373" s="224"/>
      <c r="K373" s="225">
        <f>ROUND(P373*H373,2)</f>
        <v>0</v>
      </c>
      <c r="L373" s="221" t="s">
        <v>147</v>
      </c>
      <c r="M373" s="37"/>
      <c r="N373" s="226" t="s">
        <v>1</v>
      </c>
      <c r="O373" s="196" t="s">
        <v>40</v>
      </c>
      <c r="P373" s="197">
        <f>I373+J373</f>
        <v>0</v>
      </c>
      <c r="Q373" s="197">
        <f>ROUND(I373*H373,2)</f>
        <v>0</v>
      </c>
      <c r="R373" s="197">
        <f>ROUND(J373*H373,2)</f>
        <v>0</v>
      </c>
      <c r="S373" s="69"/>
      <c r="T373" s="198">
        <f>S373*H373</f>
        <v>0</v>
      </c>
      <c r="U373" s="198">
        <v>0</v>
      </c>
      <c r="V373" s="198">
        <f>U373*H373</f>
        <v>0</v>
      </c>
      <c r="W373" s="198">
        <v>0</v>
      </c>
      <c r="X373" s="199">
        <f>W373*H373</f>
        <v>0</v>
      </c>
      <c r="Y373" s="32"/>
      <c r="Z373" s="32"/>
      <c r="AA373" s="32"/>
      <c r="AB373" s="32"/>
      <c r="AC373" s="32"/>
      <c r="AD373" s="32"/>
      <c r="AE373" s="32"/>
      <c r="AR373" s="200" t="s">
        <v>136</v>
      </c>
      <c r="AT373" s="200" t="s">
        <v>143</v>
      </c>
      <c r="AU373" s="200" t="s">
        <v>87</v>
      </c>
      <c r="AY373" s="15" t="s">
        <v>128</v>
      </c>
      <c r="BE373" s="201">
        <f>IF(O373="základní",K373,0)</f>
        <v>0</v>
      </c>
      <c r="BF373" s="201">
        <f>IF(O373="snížená",K373,0)</f>
        <v>0</v>
      </c>
      <c r="BG373" s="201">
        <f>IF(O373="zákl. přenesená",K373,0)</f>
        <v>0</v>
      </c>
      <c r="BH373" s="201">
        <f>IF(O373="sníž. přenesená",K373,0)</f>
        <v>0</v>
      </c>
      <c r="BI373" s="201">
        <f>IF(O373="nulová",K373,0)</f>
        <v>0</v>
      </c>
      <c r="BJ373" s="15" t="s">
        <v>82</v>
      </c>
      <c r="BK373" s="201">
        <f>ROUND(P373*H373,2)</f>
        <v>0</v>
      </c>
      <c r="BL373" s="15" t="s">
        <v>136</v>
      </c>
      <c r="BM373" s="200" t="s">
        <v>549</v>
      </c>
    </row>
    <row r="374" spans="1:47" s="2" customFormat="1" ht="29.25">
      <c r="A374" s="32"/>
      <c r="B374" s="33"/>
      <c r="C374" s="34"/>
      <c r="D374" s="202" t="s">
        <v>138</v>
      </c>
      <c r="E374" s="34"/>
      <c r="F374" s="203" t="s">
        <v>550</v>
      </c>
      <c r="G374" s="34"/>
      <c r="H374" s="34"/>
      <c r="I374" s="204"/>
      <c r="J374" s="204"/>
      <c r="K374" s="34"/>
      <c r="L374" s="34"/>
      <c r="M374" s="37"/>
      <c r="N374" s="205"/>
      <c r="O374" s="206"/>
      <c r="P374" s="69"/>
      <c r="Q374" s="69"/>
      <c r="R374" s="69"/>
      <c r="S374" s="69"/>
      <c r="T374" s="69"/>
      <c r="U374" s="69"/>
      <c r="V374" s="69"/>
      <c r="W374" s="69"/>
      <c r="X374" s="70"/>
      <c r="Y374" s="32"/>
      <c r="Z374" s="32"/>
      <c r="AA374" s="32"/>
      <c r="AB374" s="32"/>
      <c r="AC374" s="32"/>
      <c r="AD374" s="32"/>
      <c r="AE374" s="32"/>
      <c r="AT374" s="15" t="s">
        <v>138</v>
      </c>
      <c r="AU374" s="15" t="s">
        <v>87</v>
      </c>
    </row>
    <row r="375" spans="1:47" s="2" customFormat="1" ht="11.25">
      <c r="A375" s="32"/>
      <c r="B375" s="33"/>
      <c r="C375" s="34"/>
      <c r="D375" s="227" t="s">
        <v>150</v>
      </c>
      <c r="E375" s="34"/>
      <c r="F375" s="228" t="s">
        <v>551</v>
      </c>
      <c r="G375" s="34"/>
      <c r="H375" s="34"/>
      <c r="I375" s="204"/>
      <c r="J375" s="204"/>
      <c r="K375" s="34"/>
      <c r="L375" s="34"/>
      <c r="M375" s="37"/>
      <c r="N375" s="205"/>
      <c r="O375" s="206"/>
      <c r="P375" s="69"/>
      <c r="Q375" s="69"/>
      <c r="R375" s="69"/>
      <c r="S375" s="69"/>
      <c r="T375" s="69"/>
      <c r="U375" s="69"/>
      <c r="V375" s="69"/>
      <c r="W375" s="69"/>
      <c r="X375" s="70"/>
      <c r="Y375" s="32"/>
      <c r="Z375" s="32"/>
      <c r="AA375" s="32"/>
      <c r="AB375" s="32"/>
      <c r="AC375" s="32"/>
      <c r="AD375" s="32"/>
      <c r="AE375" s="32"/>
      <c r="AT375" s="15" t="s">
        <v>150</v>
      </c>
      <c r="AU375" s="15" t="s">
        <v>87</v>
      </c>
    </row>
    <row r="376" spans="2:51" s="13" customFormat="1" ht="11.25">
      <c r="B376" s="208"/>
      <c r="C376" s="209"/>
      <c r="D376" s="202" t="s">
        <v>141</v>
      </c>
      <c r="E376" s="210" t="s">
        <v>1</v>
      </c>
      <c r="F376" s="211" t="s">
        <v>552</v>
      </c>
      <c r="G376" s="209"/>
      <c r="H376" s="212">
        <v>600</v>
      </c>
      <c r="I376" s="213"/>
      <c r="J376" s="213"/>
      <c r="K376" s="209"/>
      <c r="L376" s="209"/>
      <c r="M376" s="214"/>
      <c r="N376" s="215"/>
      <c r="O376" s="216"/>
      <c r="P376" s="216"/>
      <c r="Q376" s="216"/>
      <c r="R376" s="216"/>
      <c r="S376" s="216"/>
      <c r="T376" s="216"/>
      <c r="U376" s="216"/>
      <c r="V376" s="216"/>
      <c r="W376" s="216"/>
      <c r="X376" s="217"/>
      <c r="AT376" s="218" t="s">
        <v>141</v>
      </c>
      <c r="AU376" s="218" t="s">
        <v>87</v>
      </c>
      <c r="AV376" s="13" t="s">
        <v>87</v>
      </c>
      <c r="AW376" s="13" t="s">
        <v>5</v>
      </c>
      <c r="AX376" s="13" t="s">
        <v>82</v>
      </c>
      <c r="AY376" s="218" t="s">
        <v>128</v>
      </c>
    </row>
    <row r="377" spans="1:65" s="2" customFormat="1" ht="33" customHeight="1">
      <c r="A377" s="32"/>
      <c r="B377" s="33"/>
      <c r="C377" s="219" t="s">
        <v>553</v>
      </c>
      <c r="D377" s="219" t="s">
        <v>143</v>
      </c>
      <c r="E377" s="220" t="s">
        <v>554</v>
      </c>
      <c r="F377" s="221" t="s">
        <v>555</v>
      </c>
      <c r="G377" s="222" t="s">
        <v>334</v>
      </c>
      <c r="H377" s="223">
        <v>60</v>
      </c>
      <c r="I377" s="224"/>
      <c r="J377" s="224"/>
      <c r="K377" s="225">
        <f>ROUND(P377*H377,2)</f>
        <v>0</v>
      </c>
      <c r="L377" s="221" t="s">
        <v>147</v>
      </c>
      <c r="M377" s="37"/>
      <c r="N377" s="226" t="s">
        <v>1</v>
      </c>
      <c r="O377" s="196" t="s">
        <v>40</v>
      </c>
      <c r="P377" s="197">
        <f>I377+J377</f>
        <v>0</v>
      </c>
      <c r="Q377" s="197">
        <f>ROUND(I377*H377,2)</f>
        <v>0</v>
      </c>
      <c r="R377" s="197">
        <f>ROUND(J377*H377,2)</f>
        <v>0</v>
      </c>
      <c r="S377" s="69"/>
      <c r="T377" s="198">
        <f>S377*H377</f>
        <v>0</v>
      </c>
      <c r="U377" s="198">
        <v>0</v>
      </c>
      <c r="V377" s="198">
        <f>U377*H377</f>
        <v>0</v>
      </c>
      <c r="W377" s="198">
        <v>0</v>
      </c>
      <c r="X377" s="199">
        <f>W377*H377</f>
        <v>0</v>
      </c>
      <c r="Y377" s="32"/>
      <c r="Z377" s="32"/>
      <c r="AA377" s="32"/>
      <c r="AB377" s="32"/>
      <c r="AC377" s="32"/>
      <c r="AD377" s="32"/>
      <c r="AE377" s="32"/>
      <c r="AR377" s="200" t="s">
        <v>136</v>
      </c>
      <c r="AT377" s="200" t="s">
        <v>143</v>
      </c>
      <c r="AU377" s="200" t="s">
        <v>87</v>
      </c>
      <c r="AY377" s="15" t="s">
        <v>128</v>
      </c>
      <c r="BE377" s="201">
        <f>IF(O377="základní",K377,0)</f>
        <v>0</v>
      </c>
      <c r="BF377" s="201">
        <f>IF(O377="snížená",K377,0)</f>
        <v>0</v>
      </c>
      <c r="BG377" s="201">
        <f>IF(O377="zákl. přenesená",K377,0)</f>
        <v>0</v>
      </c>
      <c r="BH377" s="201">
        <f>IF(O377="sníž. přenesená",K377,0)</f>
        <v>0</v>
      </c>
      <c r="BI377" s="201">
        <f>IF(O377="nulová",K377,0)</f>
        <v>0</v>
      </c>
      <c r="BJ377" s="15" t="s">
        <v>82</v>
      </c>
      <c r="BK377" s="201">
        <f>ROUND(P377*H377,2)</f>
        <v>0</v>
      </c>
      <c r="BL377" s="15" t="s">
        <v>136</v>
      </c>
      <c r="BM377" s="200" t="s">
        <v>556</v>
      </c>
    </row>
    <row r="378" spans="1:47" s="2" customFormat="1" ht="29.25">
      <c r="A378" s="32"/>
      <c r="B378" s="33"/>
      <c r="C378" s="34"/>
      <c r="D378" s="202" t="s">
        <v>138</v>
      </c>
      <c r="E378" s="34"/>
      <c r="F378" s="203" t="s">
        <v>557</v>
      </c>
      <c r="G378" s="34"/>
      <c r="H378" s="34"/>
      <c r="I378" s="204"/>
      <c r="J378" s="204"/>
      <c r="K378" s="34"/>
      <c r="L378" s="34"/>
      <c r="M378" s="37"/>
      <c r="N378" s="205"/>
      <c r="O378" s="206"/>
      <c r="P378" s="69"/>
      <c r="Q378" s="69"/>
      <c r="R378" s="69"/>
      <c r="S378" s="69"/>
      <c r="T378" s="69"/>
      <c r="U378" s="69"/>
      <c r="V378" s="69"/>
      <c r="W378" s="69"/>
      <c r="X378" s="70"/>
      <c r="Y378" s="32"/>
      <c r="Z378" s="32"/>
      <c r="AA378" s="32"/>
      <c r="AB378" s="32"/>
      <c r="AC378" s="32"/>
      <c r="AD378" s="32"/>
      <c r="AE378" s="32"/>
      <c r="AT378" s="15" t="s">
        <v>138</v>
      </c>
      <c r="AU378" s="15" t="s">
        <v>87</v>
      </c>
    </row>
    <row r="379" spans="1:47" s="2" customFormat="1" ht="11.25">
      <c r="A379" s="32"/>
      <c r="B379" s="33"/>
      <c r="C379" s="34"/>
      <c r="D379" s="227" t="s">
        <v>150</v>
      </c>
      <c r="E379" s="34"/>
      <c r="F379" s="228" t="s">
        <v>558</v>
      </c>
      <c r="G379" s="34"/>
      <c r="H379" s="34"/>
      <c r="I379" s="204"/>
      <c r="J379" s="204"/>
      <c r="K379" s="34"/>
      <c r="L379" s="34"/>
      <c r="M379" s="37"/>
      <c r="N379" s="205"/>
      <c r="O379" s="206"/>
      <c r="P379" s="69"/>
      <c r="Q379" s="69"/>
      <c r="R379" s="69"/>
      <c r="S379" s="69"/>
      <c r="T379" s="69"/>
      <c r="U379" s="69"/>
      <c r="V379" s="69"/>
      <c r="W379" s="69"/>
      <c r="X379" s="70"/>
      <c r="Y379" s="32"/>
      <c r="Z379" s="32"/>
      <c r="AA379" s="32"/>
      <c r="AB379" s="32"/>
      <c r="AC379" s="32"/>
      <c r="AD379" s="32"/>
      <c r="AE379" s="32"/>
      <c r="AT379" s="15" t="s">
        <v>150</v>
      </c>
      <c r="AU379" s="15" t="s">
        <v>87</v>
      </c>
    </row>
    <row r="380" spans="1:65" s="2" customFormat="1" ht="24.2" customHeight="1">
      <c r="A380" s="32"/>
      <c r="B380" s="33"/>
      <c r="C380" s="219" t="s">
        <v>559</v>
      </c>
      <c r="D380" s="219" t="s">
        <v>143</v>
      </c>
      <c r="E380" s="220" t="s">
        <v>560</v>
      </c>
      <c r="F380" s="221" t="s">
        <v>561</v>
      </c>
      <c r="G380" s="222" t="s">
        <v>334</v>
      </c>
      <c r="H380" s="223">
        <v>1</v>
      </c>
      <c r="I380" s="224"/>
      <c r="J380" s="224"/>
      <c r="K380" s="225">
        <f>ROUND(P380*H380,2)</f>
        <v>0</v>
      </c>
      <c r="L380" s="221" t="s">
        <v>134</v>
      </c>
      <c r="M380" s="37"/>
      <c r="N380" s="226" t="s">
        <v>1</v>
      </c>
      <c r="O380" s="196" t="s">
        <v>40</v>
      </c>
      <c r="P380" s="197">
        <f>I380+J380</f>
        <v>0</v>
      </c>
      <c r="Q380" s="197">
        <f>ROUND(I380*H380,2)</f>
        <v>0</v>
      </c>
      <c r="R380" s="197">
        <f>ROUND(J380*H380,2)</f>
        <v>0</v>
      </c>
      <c r="S380" s="69"/>
      <c r="T380" s="198">
        <f>S380*H380</f>
        <v>0</v>
      </c>
      <c r="U380" s="198">
        <v>0</v>
      </c>
      <c r="V380" s="198">
        <f>U380*H380</f>
        <v>0</v>
      </c>
      <c r="W380" s="198">
        <v>0</v>
      </c>
      <c r="X380" s="199">
        <f>W380*H380</f>
        <v>0</v>
      </c>
      <c r="Y380" s="32"/>
      <c r="Z380" s="32"/>
      <c r="AA380" s="32"/>
      <c r="AB380" s="32"/>
      <c r="AC380" s="32"/>
      <c r="AD380" s="32"/>
      <c r="AE380" s="32"/>
      <c r="AR380" s="200" t="s">
        <v>136</v>
      </c>
      <c r="AT380" s="200" t="s">
        <v>143</v>
      </c>
      <c r="AU380" s="200" t="s">
        <v>87</v>
      </c>
      <c r="AY380" s="15" t="s">
        <v>128</v>
      </c>
      <c r="BE380" s="201">
        <f>IF(O380="základní",K380,0)</f>
        <v>0</v>
      </c>
      <c r="BF380" s="201">
        <f>IF(O380="snížená",K380,0)</f>
        <v>0</v>
      </c>
      <c r="BG380" s="201">
        <f>IF(O380="zákl. přenesená",K380,0)</f>
        <v>0</v>
      </c>
      <c r="BH380" s="201">
        <f>IF(O380="sníž. přenesená",K380,0)</f>
        <v>0</v>
      </c>
      <c r="BI380" s="201">
        <f>IF(O380="nulová",K380,0)</f>
        <v>0</v>
      </c>
      <c r="BJ380" s="15" t="s">
        <v>82</v>
      </c>
      <c r="BK380" s="201">
        <f>ROUND(P380*H380,2)</f>
        <v>0</v>
      </c>
      <c r="BL380" s="15" t="s">
        <v>136</v>
      </c>
      <c r="BM380" s="200" t="s">
        <v>562</v>
      </c>
    </row>
    <row r="381" spans="1:47" s="2" customFormat="1" ht="19.5">
      <c r="A381" s="32"/>
      <c r="B381" s="33"/>
      <c r="C381" s="34"/>
      <c r="D381" s="202" t="s">
        <v>138</v>
      </c>
      <c r="E381" s="34"/>
      <c r="F381" s="203" t="s">
        <v>563</v>
      </c>
      <c r="G381" s="34"/>
      <c r="H381" s="34"/>
      <c r="I381" s="204"/>
      <c r="J381" s="204"/>
      <c r="K381" s="34"/>
      <c r="L381" s="34"/>
      <c r="M381" s="37"/>
      <c r="N381" s="205"/>
      <c r="O381" s="206"/>
      <c r="P381" s="69"/>
      <c r="Q381" s="69"/>
      <c r="R381" s="69"/>
      <c r="S381" s="69"/>
      <c r="T381" s="69"/>
      <c r="U381" s="69"/>
      <c r="V381" s="69"/>
      <c r="W381" s="69"/>
      <c r="X381" s="70"/>
      <c r="Y381" s="32"/>
      <c r="Z381" s="32"/>
      <c r="AA381" s="32"/>
      <c r="AB381" s="32"/>
      <c r="AC381" s="32"/>
      <c r="AD381" s="32"/>
      <c r="AE381" s="32"/>
      <c r="AT381" s="15" t="s">
        <v>138</v>
      </c>
      <c r="AU381" s="15" t="s">
        <v>87</v>
      </c>
    </row>
    <row r="382" spans="1:47" s="2" customFormat="1" ht="19.5">
      <c r="A382" s="32"/>
      <c r="B382" s="33"/>
      <c r="C382" s="34"/>
      <c r="D382" s="202" t="s">
        <v>139</v>
      </c>
      <c r="E382" s="34"/>
      <c r="F382" s="207" t="s">
        <v>233</v>
      </c>
      <c r="G382" s="34"/>
      <c r="H382" s="34"/>
      <c r="I382" s="204"/>
      <c r="J382" s="204"/>
      <c r="K382" s="34"/>
      <c r="L382" s="34"/>
      <c r="M382" s="37"/>
      <c r="N382" s="205"/>
      <c r="O382" s="206"/>
      <c r="P382" s="69"/>
      <c r="Q382" s="69"/>
      <c r="R382" s="69"/>
      <c r="S382" s="69"/>
      <c r="T382" s="69"/>
      <c r="U382" s="69"/>
      <c r="V382" s="69"/>
      <c r="W382" s="69"/>
      <c r="X382" s="70"/>
      <c r="Y382" s="32"/>
      <c r="Z382" s="32"/>
      <c r="AA382" s="32"/>
      <c r="AB382" s="32"/>
      <c r="AC382" s="32"/>
      <c r="AD382" s="32"/>
      <c r="AE382" s="32"/>
      <c r="AT382" s="15" t="s">
        <v>139</v>
      </c>
      <c r="AU382" s="15" t="s">
        <v>87</v>
      </c>
    </row>
    <row r="383" spans="1:65" s="2" customFormat="1" ht="24.2" customHeight="1">
      <c r="A383" s="32"/>
      <c r="B383" s="33"/>
      <c r="C383" s="219" t="s">
        <v>564</v>
      </c>
      <c r="D383" s="219" t="s">
        <v>143</v>
      </c>
      <c r="E383" s="220" t="s">
        <v>565</v>
      </c>
      <c r="F383" s="221" t="s">
        <v>566</v>
      </c>
      <c r="G383" s="222" t="s">
        <v>334</v>
      </c>
      <c r="H383" s="223">
        <v>60</v>
      </c>
      <c r="I383" s="224"/>
      <c r="J383" s="224"/>
      <c r="K383" s="225">
        <f>ROUND(P383*H383,2)</f>
        <v>0</v>
      </c>
      <c r="L383" s="221" t="s">
        <v>134</v>
      </c>
      <c r="M383" s="37"/>
      <c r="N383" s="226" t="s">
        <v>1</v>
      </c>
      <c r="O383" s="196" t="s">
        <v>40</v>
      </c>
      <c r="P383" s="197">
        <f>I383+J383</f>
        <v>0</v>
      </c>
      <c r="Q383" s="197">
        <f>ROUND(I383*H383,2)</f>
        <v>0</v>
      </c>
      <c r="R383" s="197">
        <f>ROUND(J383*H383,2)</f>
        <v>0</v>
      </c>
      <c r="S383" s="69"/>
      <c r="T383" s="198">
        <f>S383*H383</f>
        <v>0</v>
      </c>
      <c r="U383" s="198">
        <v>0</v>
      </c>
      <c r="V383" s="198">
        <f>U383*H383</f>
        <v>0</v>
      </c>
      <c r="W383" s="198">
        <v>0</v>
      </c>
      <c r="X383" s="199">
        <f>W383*H383</f>
        <v>0</v>
      </c>
      <c r="Y383" s="32"/>
      <c r="Z383" s="32"/>
      <c r="AA383" s="32"/>
      <c r="AB383" s="32"/>
      <c r="AC383" s="32"/>
      <c r="AD383" s="32"/>
      <c r="AE383" s="32"/>
      <c r="AR383" s="200" t="s">
        <v>136</v>
      </c>
      <c r="AT383" s="200" t="s">
        <v>143</v>
      </c>
      <c r="AU383" s="200" t="s">
        <v>87</v>
      </c>
      <c r="AY383" s="15" t="s">
        <v>128</v>
      </c>
      <c r="BE383" s="201">
        <f>IF(O383="základní",K383,0)</f>
        <v>0</v>
      </c>
      <c r="BF383" s="201">
        <f>IF(O383="snížená",K383,0)</f>
        <v>0</v>
      </c>
      <c r="BG383" s="201">
        <f>IF(O383="zákl. přenesená",K383,0)</f>
        <v>0</v>
      </c>
      <c r="BH383" s="201">
        <f>IF(O383="sníž. přenesená",K383,0)</f>
        <v>0</v>
      </c>
      <c r="BI383" s="201">
        <f>IF(O383="nulová",K383,0)</f>
        <v>0</v>
      </c>
      <c r="BJ383" s="15" t="s">
        <v>82</v>
      </c>
      <c r="BK383" s="201">
        <f>ROUND(P383*H383,2)</f>
        <v>0</v>
      </c>
      <c r="BL383" s="15" t="s">
        <v>136</v>
      </c>
      <c r="BM383" s="200" t="s">
        <v>567</v>
      </c>
    </row>
    <row r="384" spans="1:47" s="2" customFormat="1" ht="29.25">
      <c r="A384" s="32"/>
      <c r="B384" s="33"/>
      <c r="C384" s="34"/>
      <c r="D384" s="202" t="s">
        <v>138</v>
      </c>
      <c r="E384" s="34"/>
      <c r="F384" s="203" t="s">
        <v>568</v>
      </c>
      <c r="G384" s="34"/>
      <c r="H384" s="34"/>
      <c r="I384" s="204"/>
      <c r="J384" s="204"/>
      <c r="K384" s="34"/>
      <c r="L384" s="34"/>
      <c r="M384" s="37"/>
      <c r="N384" s="205"/>
      <c r="O384" s="206"/>
      <c r="P384" s="69"/>
      <c r="Q384" s="69"/>
      <c r="R384" s="69"/>
      <c r="S384" s="69"/>
      <c r="T384" s="69"/>
      <c r="U384" s="69"/>
      <c r="V384" s="69"/>
      <c r="W384" s="69"/>
      <c r="X384" s="70"/>
      <c r="Y384" s="32"/>
      <c r="Z384" s="32"/>
      <c r="AA384" s="32"/>
      <c r="AB384" s="32"/>
      <c r="AC384" s="32"/>
      <c r="AD384" s="32"/>
      <c r="AE384" s="32"/>
      <c r="AT384" s="15" t="s">
        <v>138</v>
      </c>
      <c r="AU384" s="15" t="s">
        <v>87</v>
      </c>
    </row>
    <row r="385" spans="1:65" s="2" customFormat="1" ht="16.5" customHeight="1">
      <c r="A385" s="32"/>
      <c r="B385" s="33"/>
      <c r="C385" s="186" t="s">
        <v>569</v>
      </c>
      <c r="D385" s="186" t="s">
        <v>130</v>
      </c>
      <c r="E385" s="187" t="s">
        <v>570</v>
      </c>
      <c r="F385" s="188" t="s">
        <v>571</v>
      </c>
      <c r="G385" s="189" t="s">
        <v>572</v>
      </c>
      <c r="H385" s="190">
        <v>2</v>
      </c>
      <c r="I385" s="191"/>
      <c r="J385" s="192"/>
      <c r="K385" s="193">
        <f>ROUND(P385*H385,2)</f>
        <v>0</v>
      </c>
      <c r="L385" s="188" t="s">
        <v>1</v>
      </c>
      <c r="M385" s="194"/>
      <c r="N385" s="195" t="s">
        <v>1</v>
      </c>
      <c r="O385" s="196" t="s">
        <v>40</v>
      </c>
      <c r="P385" s="197">
        <f>I385+J385</f>
        <v>0</v>
      </c>
      <c r="Q385" s="197">
        <f>ROUND(I385*H385,2)</f>
        <v>0</v>
      </c>
      <c r="R385" s="197">
        <f>ROUND(J385*H385,2)</f>
        <v>0</v>
      </c>
      <c r="S385" s="69"/>
      <c r="T385" s="198">
        <f>S385*H385</f>
        <v>0</v>
      </c>
      <c r="U385" s="198">
        <v>0</v>
      </c>
      <c r="V385" s="198">
        <f>U385*H385</f>
        <v>0</v>
      </c>
      <c r="W385" s="198">
        <v>0</v>
      </c>
      <c r="X385" s="199">
        <f>W385*H385</f>
        <v>0</v>
      </c>
      <c r="Y385" s="32"/>
      <c r="Z385" s="32"/>
      <c r="AA385" s="32"/>
      <c r="AB385" s="32"/>
      <c r="AC385" s="32"/>
      <c r="AD385" s="32"/>
      <c r="AE385" s="32"/>
      <c r="AR385" s="200" t="s">
        <v>135</v>
      </c>
      <c r="AT385" s="200" t="s">
        <v>130</v>
      </c>
      <c r="AU385" s="200" t="s">
        <v>87</v>
      </c>
      <c r="AY385" s="15" t="s">
        <v>128</v>
      </c>
      <c r="BE385" s="201">
        <f>IF(O385="základní",K385,0)</f>
        <v>0</v>
      </c>
      <c r="BF385" s="201">
        <f>IF(O385="snížená",K385,0)</f>
        <v>0</v>
      </c>
      <c r="BG385" s="201">
        <f>IF(O385="zákl. přenesená",K385,0)</f>
        <v>0</v>
      </c>
      <c r="BH385" s="201">
        <f>IF(O385="sníž. přenesená",K385,0)</f>
        <v>0</v>
      </c>
      <c r="BI385" s="201">
        <f>IF(O385="nulová",K385,0)</f>
        <v>0</v>
      </c>
      <c r="BJ385" s="15" t="s">
        <v>82</v>
      </c>
      <c r="BK385" s="201">
        <f>ROUND(P385*H385,2)</f>
        <v>0</v>
      </c>
      <c r="BL385" s="15" t="s">
        <v>136</v>
      </c>
      <c r="BM385" s="200" t="s">
        <v>573</v>
      </c>
    </row>
    <row r="386" spans="1:47" s="2" customFormat="1" ht="11.25">
      <c r="A386" s="32"/>
      <c r="B386" s="33"/>
      <c r="C386" s="34"/>
      <c r="D386" s="202" t="s">
        <v>138</v>
      </c>
      <c r="E386" s="34"/>
      <c r="F386" s="203" t="s">
        <v>571</v>
      </c>
      <c r="G386" s="34"/>
      <c r="H386" s="34"/>
      <c r="I386" s="204"/>
      <c r="J386" s="204"/>
      <c r="K386" s="34"/>
      <c r="L386" s="34"/>
      <c r="M386" s="37"/>
      <c r="N386" s="205"/>
      <c r="O386" s="206"/>
      <c r="P386" s="69"/>
      <c r="Q386" s="69"/>
      <c r="R386" s="69"/>
      <c r="S386" s="69"/>
      <c r="T386" s="69"/>
      <c r="U386" s="69"/>
      <c r="V386" s="69"/>
      <c r="W386" s="69"/>
      <c r="X386" s="70"/>
      <c r="Y386" s="32"/>
      <c r="Z386" s="32"/>
      <c r="AA386" s="32"/>
      <c r="AB386" s="32"/>
      <c r="AC386" s="32"/>
      <c r="AD386" s="32"/>
      <c r="AE386" s="32"/>
      <c r="AT386" s="15" t="s">
        <v>138</v>
      </c>
      <c r="AU386" s="15" t="s">
        <v>87</v>
      </c>
    </row>
    <row r="387" spans="1:47" s="2" customFormat="1" ht="19.5">
      <c r="A387" s="32"/>
      <c r="B387" s="33"/>
      <c r="C387" s="34"/>
      <c r="D387" s="202" t="s">
        <v>139</v>
      </c>
      <c r="E387" s="34"/>
      <c r="F387" s="207" t="s">
        <v>574</v>
      </c>
      <c r="G387" s="34"/>
      <c r="H387" s="34"/>
      <c r="I387" s="204"/>
      <c r="J387" s="204"/>
      <c r="K387" s="34"/>
      <c r="L387" s="34"/>
      <c r="M387" s="37"/>
      <c r="N387" s="205"/>
      <c r="O387" s="206"/>
      <c r="P387" s="69"/>
      <c r="Q387" s="69"/>
      <c r="R387" s="69"/>
      <c r="S387" s="69"/>
      <c r="T387" s="69"/>
      <c r="U387" s="69"/>
      <c r="V387" s="69"/>
      <c r="W387" s="69"/>
      <c r="X387" s="70"/>
      <c r="Y387" s="32"/>
      <c r="Z387" s="32"/>
      <c r="AA387" s="32"/>
      <c r="AB387" s="32"/>
      <c r="AC387" s="32"/>
      <c r="AD387" s="32"/>
      <c r="AE387" s="32"/>
      <c r="AT387" s="15" t="s">
        <v>139</v>
      </c>
      <c r="AU387" s="15" t="s">
        <v>87</v>
      </c>
    </row>
    <row r="388" spans="1:65" s="2" customFormat="1" ht="24.2" customHeight="1">
      <c r="A388" s="32"/>
      <c r="B388" s="33"/>
      <c r="C388" s="219" t="s">
        <v>575</v>
      </c>
      <c r="D388" s="219" t="s">
        <v>143</v>
      </c>
      <c r="E388" s="220" t="s">
        <v>576</v>
      </c>
      <c r="F388" s="221" t="s">
        <v>577</v>
      </c>
      <c r="G388" s="222" t="s">
        <v>181</v>
      </c>
      <c r="H388" s="223">
        <v>136.4</v>
      </c>
      <c r="I388" s="224"/>
      <c r="J388" s="224"/>
      <c r="K388" s="225">
        <f>ROUND(P388*H388,2)</f>
        <v>0</v>
      </c>
      <c r="L388" s="221" t="s">
        <v>147</v>
      </c>
      <c r="M388" s="37"/>
      <c r="N388" s="226" t="s">
        <v>1</v>
      </c>
      <c r="O388" s="196" t="s">
        <v>40</v>
      </c>
      <c r="P388" s="197">
        <f>I388+J388</f>
        <v>0</v>
      </c>
      <c r="Q388" s="197">
        <f>ROUND(I388*H388,2)</f>
        <v>0</v>
      </c>
      <c r="R388" s="197">
        <f>ROUND(J388*H388,2)</f>
        <v>0</v>
      </c>
      <c r="S388" s="69"/>
      <c r="T388" s="198">
        <f>S388*H388</f>
        <v>0</v>
      </c>
      <c r="U388" s="198">
        <v>0.08978</v>
      </c>
      <c r="V388" s="198">
        <f>U388*H388</f>
        <v>12.245992000000001</v>
      </c>
      <c r="W388" s="198">
        <v>0</v>
      </c>
      <c r="X388" s="199">
        <f>W388*H388</f>
        <v>0</v>
      </c>
      <c r="Y388" s="32"/>
      <c r="Z388" s="32"/>
      <c r="AA388" s="32"/>
      <c r="AB388" s="32"/>
      <c r="AC388" s="32"/>
      <c r="AD388" s="32"/>
      <c r="AE388" s="32"/>
      <c r="AR388" s="200" t="s">
        <v>136</v>
      </c>
      <c r="AT388" s="200" t="s">
        <v>143</v>
      </c>
      <c r="AU388" s="200" t="s">
        <v>87</v>
      </c>
      <c r="AY388" s="15" t="s">
        <v>128</v>
      </c>
      <c r="BE388" s="201">
        <f>IF(O388="základní",K388,0)</f>
        <v>0</v>
      </c>
      <c r="BF388" s="201">
        <f>IF(O388="snížená",K388,0)</f>
        <v>0</v>
      </c>
      <c r="BG388" s="201">
        <f>IF(O388="zákl. přenesená",K388,0)</f>
        <v>0</v>
      </c>
      <c r="BH388" s="201">
        <f>IF(O388="sníž. přenesená",K388,0)</f>
        <v>0</v>
      </c>
      <c r="BI388" s="201">
        <f>IF(O388="nulová",K388,0)</f>
        <v>0</v>
      </c>
      <c r="BJ388" s="15" t="s">
        <v>82</v>
      </c>
      <c r="BK388" s="201">
        <f>ROUND(P388*H388,2)</f>
        <v>0</v>
      </c>
      <c r="BL388" s="15" t="s">
        <v>136</v>
      </c>
      <c r="BM388" s="200" t="s">
        <v>578</v>
      </c>
    </row>
    <row r="389" spans="1:47" s="2" customFormat="1" ht="39">
      <c r="A389" s="32"/>
      <c r="B389" s="33"/>
      <c r="C389" s="34"/>
      <c r="D389" s="202" t="s">
        <v>138</v>
      </c>
      <c r="E389" s="34"/>
      <c r="F389" s="203" t="s">
        <v>579</v>
      </c>
      <c r="G389" s="34"/>
      <c r="H389" s="34"/>
      <c r="I389" s="204"/>
      <c r="J389" s="204"/>
      <c r="K389" s="34"/>
      <c r="L389" s="34"/>
      <c r="M389" s="37"/>
      <c r="N389" s="205"/>
      <c r="O389" s="206"/>
      <c r="P389" s="69"/>
      <c r="Q389" s="69"/>
      <c r="R389" s="69"/>
      <c r="S389" s="69"/>
      <c r="T389" s="69"/>
      <c r="U389" s="69"/>
      <c r="V389" s="69"/>
      <c r="W389" s="69"/>
      <c r="X389" s="70"/>
      <c r="Y389" s="32"/>
      <c r="Z389" s="32"/>
      <c r="AA389" s="32"/>
      <c r="AB389" s="32"/>
      <c r="AC389" s="32"/>
      <c r="AD389" s="32"/>
      <c r="AE389" s="32"/>
      <c r="AT389" s="15" t="s">
        <v>138</v>
      </c>
      <c r="AU389" s="15" t="s">
        <v>87</v>
      </c>
    </row>
    <row r="390" spans="1:47" s="2" customFormat="1" ht="11.25">
      <c r="A390" s="32"/>
      <c r="B390" s="33"/>
      <c r="C390" s="34"/>
      <c r="D390" s="227" t="s">
        <v>150</v>
      </c>
      <c r="E390" s="34"/>
      <c r="F390" s="228" t="s">
        <v>580</v>
      </c>
      <c r="G390" s="34"/>
      <c r="H390" s="34"/>
      <c r="I390" s="204"/>
      <c r="J390" s="204"/>
      <c r="K390" s="34"/>
      <c r="L390" s="34"/>
      <c r="M390" s="37"/>
      <c r="N390" s="205"/>
      <c r="O390" s="206"/>
      <c r="P390" s="69"/>
      <c r="Q390" s="69"/>
      <c r="R390" s="69"/>
      <c r="S390" s="69"/>
      <c r="T390" s="69"/>
      <c r="U390" s="69"/>
      <c r="V390" s="69"/>
      <c r="W390" s="69"/>
      <c r="X390" s="70"/>
      <c r="Y390" s="32"/>
      <c r="Z390" s="32"/>
      <c r="AA390" s="32"/>
      <c r="AB390" s="32"/>
      <c r="AC390" s="32"/>
      <c r="AD390" s="32"/>
      <c r="AE390" s="32"/>
      <c r="AT390" s="15" t="s">
        <v>150</v>
      </c>
      <c r="AU390" s="15" t="s">
        <v>87</v>
      </c>
    </row>
    <row r="391" spans="1:47" s="2" customFormat="1" ht="19.5">
      <c r="A391" s="32"/>
      <c r="B391" s="33"/>
      <c r="C391" s="34"/>
      <c r="D391" s="202" t="s">
        <v>139</v>
      </c>
      <c r="E391" s="34"/>
      <c r="F391" s="207" t="s">
        <v>581</v>
      </c>
      <c r="G391" s="34"/>
      <c r="H391" s="34"/>
      <c r="I391" s="204"/>
      <c r="J391" s="204"/>
      <c r="K391" s="34"/>
      <c r="L391" s="34"/>
      <c r="M391" s="37"/>
      <c r="N391" s="205"/>
      <c r="O391" s="206"/>
      <c r="P391" s="69"/>
      <c r="Q391" s="69"/>
      <c r="R391" s="69"/>
      <c r="S391" s="69"/>
      <c r="T391" s="69"/>
      <c r="U391" s="69"/>
      <c r="V391" s="69"/>
      <c r="W391" s="69"/>
      <c r="X391" s="70"/>
      <c r="Y391" s="32"/>
      <c r="Z391" s="32"/>
      <c r="AA391" s="32"/>
      <c r="AB391" s="32"/>
      <c r="AC391" s="32"/>
      <c r="AD391" s="32"/>
      <c r="AE391" s="32"/>
      <c r="AT391" s="15" t="s">
        <v>139</v>
      </c>
      <c r="AU391" s="15" t="s">
        <v>87</v>
      </c>
    </row>
    <row r="392" spans="1:65" s="2" customFormat="1" ht="24.2" customHeight="1">
      <c r="A392" s="32"/>
      <c r="B392" s="33"/>
      <c r="C392" s="219" t="s">
        <v>582</v>
      </c>
      <c r="D392" s="219" t="s">
        <v>143</v>
      </c>
      <c r="E392" s="220" t="s">
        <v>583</v>
      </c>
      <c r="F392" s="221" t="s">
        <v>584</v>
      </c>
      <c r="G392" s="222" t="s">
        <v>181</v>
      </c>
      <c r="H392" s="223">
        <v>254.5</v>
      </c>
      <c r="I392" s="224"/>
      <c r="J392" s="224"/>
      <c r="K392" s="225">
        <f>ROUND(P392*H392,2)</f>
        <v>0</v>
      </c>
      <c r="L392" s="221" t="s">
        <v>147</v>
      </c>
      <c r="M392" s="37"/>
      <c r="N392" s="226" t="s">
        <v>1</v>
      </c>
      <c r="O392" s="196" t="s">
        <v>40</v>
      </c>
      <c r="P392" s="197">
        <f>I392+J392</f>
        <v>0</v>
      </c>
      <c r="Q392" s="197">
        <f>ROUND(I392*H392,2)</f>
        <v>0</v>
      </c>
      <c r="R392" s="197">
        <f>ROUND(J392*H392,2)</f>
        <v>0</v>
      </c>
      <c r="S392" s="69"/>
      <c r="T392" s="198">
        <f>S392*H392</f>
        <v>0</v>
      </c>
      <c r="U392" s="198">
        <v>0.14067</v>
      </c>
      <c r="V392" s="198">
        <f>U392*H392</f>
        <v>35.800515</v>
      </c>
      <c r="W392" s="198">
        <v>0</v>
      </c>
      <c r="X392" s="199">
        <f>W392*H392</f>
        <v>0</v>
      </c>
      <c r="Y392" s="32"/>
      <c r="Z392" s="32"/>
      <c r="AA392" s="32"/>
      <c r="AB392" s="32"/>
      <c r="AC392" s="32"/>
      <c r="AD392" s="32"/>
      <c r="AE392" s="32"/>
      <c r="AR392" s="200" t="s">
        <v>136</v>
      </c>
      <c r="AT392" s="200" t="s">
        <v>143</v>
      </c>
      <c r="AU392" s="200" t="s">
        <v>87</v>
      </c>
      <c r="AY392" s="15" t="s">
        <v>128</v>
      </c>
      <c r="BE392" s="201">
        <f>IF(O392="základní",K392,0)</f>
        <v>0</v>
      </c>
      <c r="BF392" s="201">
        <f>IF(O392="snížená",K392,0)</f>
        <v>0</v>
      </c>
      <c r="BG392" s="201">
        <f>IF(O392="zákl. přenesená",K392,0)</f>
        <v>0</v>
      </c>
      <c r="BH392" s="201">
        <f>IF(O392="sníž. přenesená",K392,0)</f>
        <v>0</v>
      </c>
      <c r="BI392" s="201">
        <f>IF(O392="nulová",K392,0)</f>
        <v>0</v>
      </c>
      <c r="BJ392" s="15" t="s">
        <v>82</v>
      </c>
      <c r="BK392" s="201">
        <f>ROUND(P392*H392,2)</f>
        <v>0</v>
      </c>
      <c r="BL392" s="15" t="s">
        <v>136</v>
      </c>
      <c r="BM392" s="200" t="s">
        <v>585</v>
      </c>
    </row>
    <row r="393" spans="1:47" s="2" customFormat="1" ht="29.25">
      <c r="A393" s="32"/>
      <c r="B393" s="33"/>
      <c r="C393" s="34"/>
      <c r="D393" s="202" t="s">
        <v>138</v>
      </c>
      <c r="E393" s="34"/>
      <c r="F393" s="203" t="s">
        <v>586</v>
      </c>
      <c r="G393" s="34"/>
      <c r="H393" s="34"/>
      <c r="I393" s="204"/>
      <c r="J393" s="204"/>
      <c r="K393" s="34"/>
      <c r="L393" s="34"/>
      <c r="M393" s="37"/>
      <c r="N393" s="205"/>
      <c r="O393" s="206"/>
      <c r="P393" s="69"/>
      <c r="Q393" s="69"/>
      <c r="R393" s="69"/>
      <c r="S393" s="69"/>
      <c r="T393" s="69"/>
      <c r="U393" s="69"/>
      <c r="V393" s="69"/>
      <c r="W393" s="69"/>
      <c r="X393" s="70"/>
      <c r="Y393" s="32"/>
      <c r="Z393" s="32"/>
      <c r="AA393" s="32"/>
      <c r="AB393" s="32"/>
      <c r="AC393" s="32"/>
      <c r="AD393" s="32"/>
      <c r="AE393" s="32"/>
      <c r="AT393" s="15" t="s">
        <v>138</v>
      </c>
      <c r="AU393" s="15" t="s">
        <v>87</v>
      </c>
    </row>
    <row r="394" spans="1:47" s="2" customFormat="1" ht="11.25">
      <c r="A394" s="32"/>
      <c r="B394" s="33"/>
      <c r="C394" s="34"/>
      <c r="D394" s="227" t="s">
        <v>150</v>
      </c>
      <c r="E394" s="34"/>
      <c r="F394" s="228" t="s">
        <v>587</v>
      </c>
      <c r="G394" s="34"/>
      <c r="H394" s="34"/>
      <c r="I394" s="204"/>
      <c r="J394" s="204"/>
      <c r="K394" s="34"/>
      <c r="L394" s="34"/>
      <c r="M394" s="37"/>
      <c r="N394" s="205"/>
      <c r="O394" s="206"/>
      <c r="P394" s="69"/>
      <c r="Q394" s="69"/>
      <c r="R394" s="69"/>
      <c r="S394" s="69"/>
      <c r="T394" s="69"/>
      <c r="U394" s="69"/>
      <c r="V394" s="69"/>
      <c r="W394" s="69"/>
      <c r="X394" s="70"/>
      <c r="Y394" s="32"/>
      <c r="Z394" s="32"/>
      <c r="AA394" s="32"/>
      <c r="AB394" s="32"/>
      <c r="AC394" s="32"/>
      <c r="AD394" s="32"/>
      <c r="AE394" s="32"/>
      <c r="AT394" s="15" t="s">
        <v>150</v>
      </c>
      <c r="AU394" s="15" t="s">
        <v>87</v>
      </c>
    </row>
    <row r="395" spans="1:65" s="2" customFormat="1" ht="24.2" customHeight="1">
      <c r="A395" s="32"/>
      <c r="B395" s="33"/>
      <c r="C395" s="219" t="s">
        <v>588</v>
      </c>
      <c r="D395" s="219" t="s">
        <v>143</v>
      </c>
      <c r="E395" s="220" t="s">
        <v>589</v>
      </c>
      <c r="F395" s="221" t="s">
        <v>590</v>
      </c>
      <c r="G395" s="222" t="s">
        <v>181</v>
      </c>
      <c r="H395" s="223">
        <v>120.3</v>
      </c>
      <c r="I395" s="224"/>
      <c r="J395" s="224"/>
      <c r="K395" s="225">
        <f>ROUND(P395*H395,2)</f>
        <v>0</v>
      </c>
      <c r="L395" s="221" t="s">
        <v>147</v>
      </c>
      <c r="M395" s="37"/>
      <c r="N395" s="226" t="s">
        <v>1</v>
      </c>
      <c r="O395" s="196" t="s">
        <v>40</v>
      </c>
      <c r="P395" s="197">
        <f>I395+J395</f>
        <v>0</v>
      </c>
      <c r="Q395" s="197">
        <f>ROUND(I395*H395,2)</f>
        <v>0</v>
      </c>
      <c r="R395" s="197">
        <f>ROUND(J395*H395,2)</f>
        <v>0</v>
      </c>
      <c r="S395" s="69"/>
      <c r="T395" s="198">
        <f>S395*H395</f>
        <v>0</v>
      </c>
      <c r="U395" s="198">
        <v>0.10095</v>
      </c>
      <c r="V395" s="198">
        <f>U395*H395</f>
        <v>12.144285</v>
      </c>
      <c r="W395" s="198">
        <v>0</v>
      </c>
      <c r="X395" s="199">
        <f>W395*H395</f>
        <v>0</v>
      </c>
      <c r="Y395" s="32"/>
      <c r="Z395" s="32"/>
      <c r="AA395" s="32"/>
      <c r="AB395" s="32"/>
      <c r="AC395" s="32"/>
      <c r="AD395" s="32"/>
      <c r="AE395" s="32"/>
      <c r="AR395" s="200" t="s">
        <v>136</v>
      </c>
      <c r="AT395" s="200" t="s">
        <v>143</v>
      </c>
      <c r="AU395" s="200" t="s">
        <v>87</v>
      </c>
      <c r="AY395" s="15" t="s">
        <v>128</v>
      </c>
      <c r="BE395" s="201">
        <f>IF(O395="základní",K395,0)</f>
        <v>0</v>
      </c>
      <c r="BF395" s="201">
        <f>IF(O395="snížená",K395,0)</f>
        <v>0</v>
      </c>
      <c r="BG395" s="201">
        <f>IF(O395="zákl. přenesená",K395,0)</f>
        <v>0</v>
      </c>
      <c r="BH395" s="201">
        <f>IF(O395="sníž. přenesená",K395,0)</f>
        <v>0</v>
      </c>
      <c r="BI395" s="201">
        <f>IF(O395="nulová",K395,0)</f>
        <v>0</v>
      </c>
      <c r="BJ395" s="15" t="s">
        <v>82</v>
      </c>
      <c r="BK395" s="201">
        <f>ROUND(P395*H395,2)</f>
        <v>0</v>
      </c>
      <c r="BL395" s="15" t="s">
        <v>136</v>
      </c>
      <c r="BM395" s="200" t="s">
        <v>591</v>
      </c>
    </row>
    <row r="396" spans="1:47" s="2" customFormat="1" ht="29.25">
      <c r="A396" s="32"/>
      <c r="B396" s="33"/>
      <c r="C396" s="34"/>
      <c r="D396" s="202" t="s">
        <v>138</v>
      </c>
      <c r="E396" s="34"/>
      <c r="F396" s="203" t="s">
        <v>592</v>
      </c>
      <c r="G396" s="34"/>
      <c r="H396" s="34"/>
      <c r="I396" s="204"/>
      <c r="J396" s="204"/>
      <c r="K396" s="34"/>
      <c r="L396" s="34"/>
      <c r="M396" s="37"/>
      <c r="N396" s="205"/>
      <c r="O396" s="206"/>
      <c r="P396" s="69"/>
      <c r="Q396" s="69"/>
      <c r="R396" s="69"/>
      <c r="S396" s="69"/>
      <c r="T396" s="69"/>
      <c r="U396" s="69"/>
      <c r="V396" s="69"/>
      <c r="W396" s="69"/>
      <c r="X396" s="70"/>
      <c r="Y396" s="32"/>
      <c r="Z396" s="32"/>
      <c r="AA396" s="32"/>
      <c r="AB396" s="32"/>
      <c r="AC396" s="32"/>
      <c r="AD396" s="32"/>
      <c r="AE396" s="32"/>
      <c r="AT396" s="15" t="s">
        <v>138</v>
      </c>
      <c r="AU396" s="15" t="s">
        <v>87</v>
      </c>
    </row>
    <row r="397" spans="1:47" s="2" customFormat="1" ht="11.25">
      <c r="A397" s="32"/>
      <c r="B397" s="33"/>
      <c r="C397" s="34"/>
      <c r="D397" s="227" t="s">
        <v>150</v>
      </c>
      <c r="E397" s="34"/>
      <c r="F397" s="228" t="s">
        <v>593</v>
      </c>
      <c r="G397" s="34"/>
      <c r="H397" s="34"/>
      <c r="I397" s="204"/>
      <c r="J397" s="204"/>
      <c r="K397" s="34"/>
      <c r="L397" s="34"/>
      <c r="M397" s="37"/>
      <c r="N397" s="205"/>
      <c r="O397" s="206"/>
      <c r="P397" s="69"/>
      <c r="Q397" s="69"/>
      <c r="R397" s="69"/>
      <c r="S397" s="69"/>
      <c r="T397" s="69"/>
      <c r="U397" s="69"/>
      <c r="V397" s="69"/>
      <c r="W397" s="69"/>
      <c r="X397" s="70"/>
      <c r="Y397" s="32"/>
      <c r="Z397" s="32"/>
      <c r="AA397" s="32"/>
      <c r="AB397" s="32"/>
      <c r="AC397" s="32"/>
      <c r="AD397" s="32"/>
      <c r="AE397" s="32"/>
      <c r="AT397" s="15" t="s">
        <v>150</v>
      </c>
      <c r="AU397" s="15" t="s">
        <v>87</v>
      </c>
    </row>
    <row r="398" spans="1:65" s="2" customFormat="1" ht="24">
      <c r="A398" s="32"/>
      <c r="B398" s="33"/>
      <c r="C398" s="186" t="s">
        <v>594</v>
      </c>
      <c r="D398" s="186" t="s">
        <v>130</v>
      </c>
      <c r="E398" s="187" t="s">
        <v>595</v>
      </c>
      <c r="F398" s="188" t="s">
        <v>596</v>
      </c>
      <c r="G398" s="189" t="s">
        <v>181</v>
      </c>
      <c r="H398" s="190">
        <v>122.706</v>
      </c>
      <c r="I398" s="191"/>
      <c r="J398" s="192"/>
      <c r="K398" s="193">
        <f>ROUND(P398*H398,2)</f>
        <v>0</v>
      </c>
      <c r="L398" s="188" t="s">
        <v>215</v>
      </c>
      <c r="M398" s="194"/>
      <c r="N398" s="195" t="s">
        <v>1</v>
      </c>
      <c r="O398" s="196" t="s">
        <v>40</v>
      </c>
      <c r="P398" s="197">
        <f>I398+J398</f>
        <v>0</v>
      </c>
      <c r="Q398" s="197">
        <f>ROUND(I398*H398,2)</f>
        <v>0</v>
      </c>
      <c r="R398" s="197">
        <f>ROUND(J398*H398,2)</f>
        <v>0</v>
      </c>
      <c r="S398" s="69"/>
      <c r="T398" s="198">
        <f>S398*H398</f>
        <v>0</v>
      </c>
      <c r="U398" s="198">
        <v>0.048</v>
      </c>
      <c r="V398" s="198">
        <f>U398*H398</f>
        <v>5.889888</v>
      </c>
      <c r="W398" s="198">
        <v>0</v>
      </c>
      <c r="X398" s="199">
        <f>W398*H398</f>
        <v>0</v>
      </c>
      <c r="Y398" s="32"/>
      <c r="Z398" s="32"/>
      <c r="AA398" s="32"/>
      <c r="AB398" s="32"/>
      <c r="AC398" s="32"/>
      <c r="AD398" s="32"/>
      <c r="AE398" s="32"/>
      <c r="AR398" s="200" t="s">
        <v>135</v>
      </c>
      <c r="AT398" s="200" t="s">
        <v>130</v>
      </c>
      <c r="AU398" s="200" t="s">
        <v>87</v>
      </c>
      <c r="AY398" s="15" t="s">
        <v>128</v>
      </c>
      <c r="BE398" s="201">
        <f>IF(O398="základní",K398,0)</f>
        <v>0</v>
      </c>
      <c r="BF398" s="201">
        <f>IF(O398="snížená",K398,0)</f>
        <v>0</v>
      </c>
      <c r="BG398" s="201">
        <f>IF(O398="zákl. přenesená",K398,0)</f>
        <v>0</v>
      </c>
      <c r="BH398" s="201">
        <f>IF(O398="sníž. přenesená",K398,0)</f>
        <v>0</v>
      </c>
      <c r="BI398" s="201">
        <f>IF(O398="nulová",K398,0)</f>
        <v>0</v>
      </c>
      <c r="BJ398" s="15" t="s">
        <v>82</v>
      </c>
      <c r="BK398" s="201">
        <f>ROUND(P398*H398,2)</f>
        <v>0</v>
      </c>
      <c r="BL398" s="15" t="s">
        <v>136</v>
      </c>
      <c r="BM398" s="200" t="s">
        <v>597</v>
      </c>
    </row>
    <row r="399" spans="1:47" s="2" customFormat="1" ht="11.25">
      <c r="A399" s="32"/>
      <c r="B399" s="33"/>
      <c r="C399" s="34"/>
      <c r="D399" s="202" t="s">
        <v>138</v>
      </c>
      <c r="E399" s="34"/>
      <c r="F399" s="203" t="s">
        <v>596</v>
      </c>
      <c r="G399" s="34"/>
      <c r="H399" s="34"/>
      <c r="I399" s="204"/>
      <c r="J399" s="204"/>
      <c r="K399" s="34"/>
      <c r="L399" s="34"/>
      <c r="M399" s="37"/>
      <c r="N399" s="205"/>
      <c r="O399" s="206"/>
      <c r="P399" s="69"/>
      <c r="Q399" s="69"/>
      <c r="R399" s="69"/>
      <c r="S399" s="69"/>
      <c r="T399" s="69"/>
      <c r="U399" s="69"/>
      <c r="V399" s="69"/>
      <c r="W399" s="69"/>
      <c r="X399" s="70"/>
      <c r="Y399" s="32"/>
      <c r="Z399" s="32"/>
      <c r="AA399" s="32"/>
      <c r="AB399" s="32"/>
      <c r="AC399" s="32"/>
      <c r="AD399" s="32"/>
      <c r="AE399" s="32"/>
      <c r="AT399" s="15" t="s">
        <v>138</v>
      </c>
      <c r="AU399" s="15" t="s">
        <v>87</v>
      </c>
    </row>
    <row r="400" spans="2:51" s="13" customFormat="1" ht="11.25">
      <c r="B400" s="208"/>
      <c r="C400" s="209"/>
      <c r="D400" s="202" t="s">
        <v>141</v>
      </c>
      <c r="E400" s="210" t="s">
        <v>1</v>
      </c>
      <c r="F400" s="211" t="s">
        <v>598</v>
      </c>
      <c r="G400" s="209"/>
      <c r="H400" s="212">
        <v>122.706</v>
      </c>
      <c r="I400" s="213"/>
      <c r="J400" s="213"/>
      <c r="K400" s="209"/>
      <c r="L400" s="209"/>
      <c r="M400" s="214"/>
      <c r="N400" s="215"/>
      <c r="O400" s="216"/>
      <c r="P400" s="216"/>
      <c r="Q400" s="216"/>
      <c r="R400" s="216"/>
      <c r="S400" s="216"/>
      <c r="T400" s="216"/>
      <c r="U400" s="216"/>
      <c r="V400" s="216"/>
      <c r="W400" s="216"/>
      <c r="X400" s="217"/>
      <c r="AT400" s="218" t="s">
        <v>141</v>
      </c>
      <c r="AU400" s="218" t="s">
        <v>87</v>
      </c>
      <c r="AV400" s="13" t="s">
        <v>87</v>
      </c>
      <c r="AW400" s="13" t="s">
        <v>5</v>
      </c>
      <c r="AX400" s="13" t="s">
        <v>82</v>
      </c>
      <c r="AY400" s="218" t="s">
        <v>128</v>
      </c>
    </row>
    <row r="401" spans="1:65" s="2" customFormat="1" ht="24.2" customHeight="1">
      <c r="A401" s="32"/>
      <c r="B401" s="33"/>
      <c r="C401" s="219" t="s">
        <v>599</v>
      </c>
      <c r="D401" s="219" t="s">
        <v>143</v>
      </c>
      <c r="E401" s="220" t="s">
        <v>600</v>
      </c>
      <c r="F401" s="221" t="s">
        <v>601</v>
      </c>
      <c r="G401" s="222" t="s">
        <v>193</v>
      </c>
      <c r="H401" s="223">
        <v>3.75</v>
      </c>
      <c r="I401" s="224"/>
      <c r="J401" s="224"/>
      <c r="K401" s="225">
        <f>ROUND(P401*H401,2)</f>
        <v>0</v>
      </c>
      <c r="L401" s="221" t="s">
        <v>147</v>
      </c>
      <c r="M401" s="37"/>
      <c r="N401" s="226" t="s">
        <v>1</v>
      </c>
      <c r="O401" s="196" t="s">
        <v>40</v>
      </c>
      <c r="P401" s="197">
        <f>I401+J401</f>
        <v>0</v>
      </c>
      <c r="Q401" s="197">
        <f>ROUND(I401*H401,2)</f>
        <v>0</v>
      </c>
      <c r="R401" s="197">
        <f>ROUND(J401*H401,2)</f>
        <v>0</v>
      </c>
      <c r="S401" s="69"/>
      <c r="T401" s="198">
        <f>S401*H401</f>
        <v>0</v>
      </c>
      <c r="U401" s="198">
        <v>2.25634</v>
      </c>
      <c r="V401" s="198">
        <f>U401*H401</f>
        <v>8.461274999999999</v>
      </c>
      <c r="W401" s="198">
        <v>0</v>
      </c>
      <c r="X401" s="199">
        <f>W401*H401</f>
        <v>0</v>
      </c>
      <c r="Y401" s="32"/>
      <c r="Z401" s="32"/>
      <c r="AA401" s="32"/>
      <c r="AB401" s="32"/>
      <c r="AC401" s="32"/>
      <c r="AD401" s="32"/>
      <c r="AE401" s="32"/>
      <c r="AR401" s="200" t="s">
        <v>136</v>
      </c>
      <c r="AT401" s="200" t="s">
        <v>143</v>
      </c>
      <c r="AU401" s="200" t="s">
        <v>87</v>
      </c>
      <c r="AY401" s="15" t="s">
        <v>128</v>
      </c>
      <c r="BE401" s="201">
        <f>IF(O401="základní",K401,0)</f>
        <v>0</v>
      </c>
      <c r="BF401" s="201">
        <f>IF(O401="snížená",K401,0)</f>
        <v>0</v>
      </c>
      <c r="BG401" s="201">
        <f>IF(O401="zákl. přenesená",K401,0)</f>
        <v>0</v>
      </c>
      <c r="BH401" s="201">
        <f>IF(O401="sníž. přenesená",K401,0)</f>
        <v>0</v>
      </c>
      <c r="BI401" s="201">
        <f>IF(O401="nulová",K401,0)</f>
        <v>0</v>
      </c>
      <c r="BJ401" s="15" t="s">
        <v>82</v>
      </c>
      <c r="BK401" s="201">
        <f>ROUND(P401*H401,2)</f>
        <v>0</v>
      </c>
      <c r="BL401" s="15" t="s">
        <v>136</v>
      </c>
      <c r="BM401" s="200" t="s">
        <v>602</v>
      </c>
    </row>
    <row r="402" spans="1:47" s="2" customFormat="1" ht="19.5">
      <c r="A402" s="32"/>
      <c r="B402" s="33"/>
      <c r="C402" s="34"/>
      <c r="D402" s="202" t="s">
        <v>138</v>
      </c>
      <c r="E402" s="34"/>
      <c r="F402" s="203" t="s">
        <v>603</v>
      </c>
      <c r="G402" s="34"/>
      <c r="H402" s="34"/>
      <c r="I402" s="204"/>
      <c r="J402" s="204"/>
      <c r="K402" s="34"/>
      <c r="L402" s="34"/>
      <c r="M402" s="37"/>
      <c r="N402" s="205"/>
      <c r="O402" s="206"/>
      <c r="P402" s="69"/>
      <c r="Q402" s="69"/>
      <c r="R402" s="69"/>
      <c r="S402" s="69"/>
      <c r="T402" s="69"/>
      <c r="U402" s="69"/>
      <c r="V402" s="69"/>
      <c r="W402" s="69"/>
      <c r="X402" s="70"/>
      <c r="Y402" s="32"/>
      <c r="Z402" s="32"/>
      <c r="AA402" s="32"/>
      <c r="AB402" s="32"/>
      <c r="AC402" s="32"/>
      <c r="AD402" s="32"/>
      <c r="AE402" s="32"/>
      <c r="AT402" s="15" t="s">
        <v>138</v>
      </c>
      <c r="AU402" s="15" t="s">
        <v>87</v>
      </c>
    </row>
    <row r="403" spans="1:47" s="2" customFormat="1" ht="11.25">
      <c r="A403" s="32"/>
      <c r="B403" s="33"/>
      <c r="C403" s="34"/>
      <c r="D403" s="227" t="s">
        <v>150</v>
      </c>
      <c r="E403" s="34"/>
      <c r="F403" s="228" t="s">
        <v>604</v>
      </c>
      <c r="G403" s="34"/>
      <c r="H403" s="34"/>
      <c r="I403" s="204"/>
      <c r="J403" s="204"/>
      <c r="K403" s="34"/>
      <c r="L403" s="34"/>
      <c r="M403" s="37"/>
      <c r="N403" s="205"/>
      <c r="O403" s="206"/>
      <c r="P403" s="69"/>
      <c r="Q403" s="69"/>
      <c r="R403" s="69"/>
      <c r="S403" s="69"/>
      <c r="T403" s="69"/>
      <c r="U403" s="69"/>
      <c r="V403" s="69"/>
      <c r="W403" s="69"/>
      <c r="X403" s="70"/>
      <c r="Y403" s="32"/>
      <c r="Z403" s="32"/>
      <c r="AA403" s="32"/>
      <c r="AB403" s="32"/>
      <c r="AC403" s="32"/>
      <c r="AD403" s="32"/>
      <c r="AE403" s="32"/>
      <c r="AT403" s="15" t="s">
        <v>150</v>
      </c>
      <c r="AU403" s="15" t="s">
        <v>87</v>
      </c>
    </row>
    <row r="404" spans="1:65" s="2" customFormat="1" ht="33" customHeight="1">
      <c r="A404" s="32"/>
      <c r="B404" s="33"/>
      <c r="C404" s="219" t="s">
        <v>605</v>
      </c>
      <c r="D404" s="219" t="s">
        <v>143</v>
      </c>
      <c r="E404" s="220" t="s">
        <v>606</v>
      </c>
      <c r="F404" s="221" t="s">
        <v>607</v>
      </c>
      <c r="G404" s="222" t="s">
        <v>181</v>
      </c>
      <c r="H404" s="223">
        <v>256.55</v>
      </c>
      <c r="I404" s="224"/>
      <c r="J404" s="224"/>
      <c r="K404" s="225">
        <f>ROUND(P404*H404,2)</f>
        <v>0</v>
      </c>
      <c r="L404" s="221" t="s">
        <v>134</v>
      </c>
      <c r="M404" s="37"/>
      <c r="N404" s="226" t="s">
        <v>1</v>
      </c>
      <c r="O404" s="196" t="s">
        <v>40</v>
      </c>
      <c r="P404" s="197">
        <f>I404+J404</f>
        <v>0</v>
      </c>
      <c r="Q404" s="197">
        <f>ROUND(I404*H404,2)</f>
        <v>0</v>
      </c>
      <c r="R404" s="197">
        <f>ROUND(J404*H404,2)</f>
        <v>0</v>
      </c>
      <c r="S404" s="69"/>
      <c r="T404" s="198">
        <f>S404*H404</f>
        <v>0</v>
      </c>
      <c r="U404" s="198">
        <v>0.00061</v>
      </c>
      <c r="V404" s="198">
        <f>U404*H404</f>
        <v>0.1564955</v>
      </c>
      <c r="W404" s="198">
        <v>0</v>
      </c>
      <c r="X404" s="199">
        <f>W404*H404</f>
        <v>0</v>
      </c>
      <c r="Y404" s="32"/>
      <c r="Z404" s="32"/>
      <c r="AA404" s="32"/>
      <c r="AB404" s="32"/>
      <c r="AC404" s="32"/>
      <c r="AD404" s="32"/>
      <c r="AE404" s="32"/>
      <c r="AR404" s="200" t="s">
        <v>136</v>
      </c>
      <c r="AT404" s="200" t="s">
        <v>143</v>
      </c>
      <c r="AU404" s="200" t="s">
        <v>87</v>
      </c>
      <c r="AY404" s="15" t="s">
        <v>128</v>
      </c>
      <c r="BE404" s="201">
        <f>IF(O404="základní",K404,0)</f>
        <v>0</v>
      </c>
      <c r="BF404" s="201">
        <f>IF(O404="snížená",K404,0)</f>
        <v>0</v>
      </c>
      <c r="BG404" s="201">
        <f>IF(O404="zákl. přenesená",K404,0)</f>
        <v>0</v>
      </c>
      <c r="BH404" s="201">
        <f>IF(O404="sníž. přenesená",K404,0)</f>
        <v>0</v>
      </c>
      <c r="BI404" s="201">
        <f>IF(O404="nulová",K404,0)</f>
        <v>0</v>
      </c>
      <c r="BJ404" s="15" t="s">
        <v>82</v>
      </c>
      <c r="BK404" s="201">
        <f>ROUND(P404*H404,2)</f>
        <v>0</v>
      </c>
      <c r="BL404" s="15" t="s">
        <v>136</v>
      </c>
      <c r="BM404" s="200" t="s">
        <v>608</v>
      </c>
    </row>
    <row r="405" spans="1:47" s="2" customFormat="1" ht="39">
      <c r="A405" s="32"/>
      <c r="B405" s="33"/>
      <c r="C405" s="34"/>
      <c r="D405" s="202" t="s">
        <v>138</v>
      </c>
      <c r="E405" s="34"/>
      <c r="F405" s="203" t="s">
        <v>609</v>
      </c>
      <c r="G405" s="34"/>
      <c r="H405" s="34"/>
      <c r="I405" s="204"/>
      <c r="J405" s="204"/>
      <c r="K405" s="34"/>
      <c r="L405" s="34"/>
      <c r="M405" s="37"/>
      <c r="N405" s="205"/>
      <c r="O405" s="206"/>
      <c r="P405" s="69"/>
      <c r="Q405" s="69"/>
      <c r="R405" s="69"/>
      <c r="S405" s="69"/>
      <c r="T405" s="69"/>
      <c r="U405" s="69"/>
      <c r="V405" s="69"/>
      <c r="W405" s="69"/>
      <c r="X405" s="70"/>
      <c r="Y405" s="32"/>
      <c r="Z405" s="32"/>
      <c r="AA405" s="32"/>
      <c r="AB405" s="32"/>
      <c r="AC405" s="32"/>
      <c r="AD405" s="32"/>
      <c r="AE405" s="32"/>
      <c r="AT405" s="15" t="s">
        <v>138</v>
      </c>
      <c r="AU405" s="15" t="s">
        <v>87</v>
      </c>
    </row>
    <row r="406" spans="1:65" s="2" customFormat="1" ht="24.2" customHeight="1">
      <c r="A406" s="32"/>
      <c r="B406" s="33"/>
      <c r="C406" s="219" t="s">
        <v>610</v>
      </c>
      <c r="D406" s="219" t="s">
        <v>143</v>
      </c>
      <c r="E406" s="220" t="s">
        <v>611</v>
      </c>
      <c r="F406" s="221" t="s">
        <v>612</v>
      </c>
      <c r="G406" s="222" t="s">
        <v>181</v>
      </c>
      <c r="H406" s="223">
        <v>256.55</v>
      </c>
      <c r="I406" s="224"/>
      <c r="J406" s="224"/>
      <c r="K406" s="225">
        <f>ROUND(P406*H406,2)</f>
        <v>0</v>
      </c>
      <c r="L406" s="221" t="s">
        <v>147</v>
      </c>
      <c r="M406" s="37"/>
      <c r="N406" s="226" t="s">
        <v>1</v>
      </c>
      <c r="O406" s="196" t="s">
        <v>40</v>
      </c>
      <c r="P406" s="197">
        <f>I406+J406</f>
        <v>0</v>
      </c>
      <c r="Q406" s="197">
        <f>ROUND(I406*H406,2)</f>
        <v>0</v>
      </c>
      <c r="R406" s="197">
        <f>ROUND(J406*H406,2)</f>
        <v>0</v>
      </c>
      <c r="S406" s="69"/>
      <c r="T406" s="198">
        <f>S406*H406</f>
        <v>0</v>
      </c>
      <c r="U406" s="198">
        <v>0</v>
      </c>
      <c r="V406" s="198">
        <f>U406*H406</f>
        <v>0</v>
      </c>
      <c r="W406" s="198">
        <v>0</v>
      </c>
      <c r="X406" s="199">
        <f>W406*H406</f>
        <v>0</v>
      </c>
      <c r="Y406" s="32"/>
      <c r="Z406" s="32"/>
      <c r="AA406" s="32"/>
      <c r="AB406" s="32"/>
      <c r="AC406" s="32"/>
      <c r="AD406" s="32"/>
      <c r="AE406" s="32"/>
      <c r="AR406" s="200" t="s">
        <v>136</v>
      </c>
      <c r="AT406" s="200" t="s">
        <v>143</v>
      </c>
      <c r="AU406" s="200" t="s">
        <v>87</v>
      </c>
      <c r="AY406" s="15" t="s">
        <v>128</v>
      </c>
      <c r="BE406" s="201">
        <f>IF(O406="základní",K406,0)</f>
        <v>0</v>
      </c>
      <c r="BF406" s="201">
        <f>IF(O406="snížená",K406,0)</f>
        <v>0</v>
      </c>
      <c r="BG406" s="201">
        <f>IF(O406="zákl. přenesená",K406,0)</f>
        <v>0</v>
      </c>
      <c r="BH406" s="201">
        <f>IF(O406="sníž. přenesená",K406,0)</f>
        <v>0</v>
      </c>
      <c r="BI406" s="201">
        <f>IF(O406="nulová",K406,0)</f>
        <v>0</v>
      </c>
      <c r="BJ406" s="15" t="s">
        <v>82</v>
      </c>
      <c r="BK406" s="201">
        <f>ROUND(P406*H406,2)</f>
        <v>0</v>
      </c>
      <c r="BL406" s="15" t="s">
        <v>136</v>
      </c>
      <c r="BM406" s="200" t="s">
        <v>613</v>
      </c>
    </row>
    <row r="407" spans="1:47" s="2" customFormat="1" ht="19.5">
      <c r="A407" s="32"/>
      <c r="B407" s="33"/>
      <c r="C407" s="34"/>
      <c r="D407" s="202" t="s">
        <v>138</v>
      </c>
      <c r="E407" s="34"/>
      <c r="F407" s="203" t="s">
        <v>614</v>
      </c>
      <c r="G407" s="34"/>
      <c r="H407" s="34"/>
      <c r="I407" s="204"/>
      <c r="J407" s="204"/>
      <c r="K407" s="34"/>
      <c r="L407" s="34"/>
      <c r="M407" s="37"/>
      <c r="N407" s="205"/>
      <c r="O407" s="206"/>
      <c r="P407" s="69"/>
      <c r="Q407" s="69"/>
      <c r="R407" s="69"/>
      <c r="S407" s="69"/>
      <c r="T407" s="69"/>
      <c r="U407" s="69"/>
      <c r="V407" s="69"/>
      <c r="W407" s="69"/>
      <c r="X407" s="70"/>
      <c r="Y407" s="32"/>
      <c r="Z407" s="32"/>
      <c r="AA407" s="32"/>
      <c r="AB407" s="32"/>
      <c r="AC407" s="32"/>
      <c r="AD407" s="32"/>
      <c r="AE407" s="32"/>
      <c r="AT407" s="15" t="s">
        <v>138</v>
      </c>
      <c r="AU407" s="15" t="s">
        <v>87</v>
      </c>
    </row>
    <row r="408" spans="1:47" s="2" customFormat="1" ht="11.25">
      <c r="A408" s="32"/>
      <c r="B408" s="33"/>
      <c r="C408" s="34"/>
      <c r="D408" s="227" t="s">
        <v>150</v>
      </c>
      <c r="E408" s="34"/>
      <c r="F408" s="228" t="s">
        <v>615</v>
      </c>
      <c r="G408" s="34"/>
      <c r="H408" s="34"/>
      <c r="I408" s="204"/>
      <c r="J408" s="204"/>
      <c r="K408" s="34"/>
      <c r="L408" s="34"/>
      <c r="M408" s="37"/>
      <c r="N408" s="205"/>
      <c r="O408" s="206"/>
      <c r="P408" s="69"/>
      <c r="Q408" s="69"/>
      <c r="R408" s="69"/>
      <c r="S408" s="69"/>
      <c r="T408" s="69"/>
      <c r="U408" s="69"/>
      <c r="V408" s="69"/>
      <c r="W408" s="69"/>
      <c r="X408" s="70"/>
      <c r="Y408" s="32"/>
      <c r="Z408" s="32"/>
      <c r="AA408" s="32"/>
      <c r="AB408" s="32"/>
      <c r="AC408" s="32"/>
      <c r="AD408" s="32"/>
      <c r="AE408" s="32"/>
      <c r="AT408" s="15" t="s">
        <v>150</v>
      </c>
      <c r="AU408" s="15" t="s">
        <v>87</v>
      </c>
    </row>
    <row r="409" spans="1:65" s="2" customFormat="1" ht="24.2" customHeight="1">
      <c r="A409" s="32"/>
      <c r="B409" s="33"/>
      <c r="C409" s="219" t="s">
        <v>616</v>
      </c>
      <c r="D409" s="219" t="s">
        <v>143</v>
      </c>
      <c r="E409" s="220" t="s">
        <v>617</v>
      </c>
      <c r="F409" s="221" t="s">
        <v>618</v>
      </c>
      <c r="G409" s="222" t="s">
        <v>146</v>
      </c>
      <c r="H409" s="223">
        <v>791.6</v>
      </c>
      <c r="I409" s="224"/>
      <c r="J409" s="224"/>
      <c r="K409" s="225">
        <f>ROUND(P409*H409,2)</f>
        <v>0</v>
      </c>
      <c r="L409" s="221" t="s">
        <v>147</v>
      </c>
      <c r="M409" s="37"/>
      <c r="N409" s="226" t="s">
        <v>1</v>
      </c>
      <c r="O409" s="196" t="s">
        <v>40</v>
      </c>
      <c r="P409" s="197">
        <f>I409+J409</f>
        <v>0</v>
      </c>
      <c r="Q409" s="197">
        <f>ROUND(I409*H409,2)</f>
        <v>0</v>
      </c>
      <c r="R409" s="197">
        <f>ROUND(J409*H409,2)</f>
        <v>0</v>
      </c>
      <c r="S409" s="69"/>
      <c r="T409" s="198">
        <f>S409*H409</f>
        <v>0</v>
      </c>
      <c r="U409" s="198">
        <v>0</v>
      </c>
      <c r="V409" s="198">
        <f>U409*H409</f>
        <v>0</v>
      </c>
      <c r="W409" s="198">
        <v>0.01</v>
      </c>
      <c r="X409" s="199">
        <f>W409*H409</f>
        <v>7.916</v>
      </c>
      <c r="Y409" s="32"/>
      <c r="Z409" s="32"/>
      <c r="AA409" s="32"/>
      <c r="AB409" s="32"/>
      <c r="AC409" s="32"/>
      <c r="AD409" s="32"/>
      <c r="AE409" s="32"/>
      <c r="AR409" s="200" t="s">
        <v>136</v>
      </c>
      <c r="AT409" s="200" t="s">
        <v>143</v>
      </c>
      <c r="AU409" s="200" t="s">
        <v>87</v>
      </c>
      <c r="AY409" s="15" t="s">
        <v>128</v>
      </c>
      <c r="BE409" s="201">
        <f>IF(O409="základní",K409,0)</f>
        <v>0</v>
      </c>
      <c r="BF409" s="201">
        <f>IF(O409="snížená",K409,0)</f>
        <v>0</v>
      </c>
      <c r="BG409" s="201">
        <f>IF(O409="zákl. přenesená",K409,0)</f>
        <v>0</v>
      </c>
      <c r="BH409" s="201">
        <f>IF(O409="sníž. přenesená",K409,0)</f>
        <v>0</v>
      </c>
      <c r="BI409" s="201">
        <f>IF(O409="nulová",K409,0)</f>
        <v>0</v>
      </c>
      <c r="BJ409" s="15" t="s">
        <v>82</v>
      </c>
      <c r="BK409" s="201">
        <f>ROUND(P409*H409,2)</f>
        <v>0</v>
      </c>
      <c r="BL409" s="15" t="s">
        <v>136</v>
      </c>
      <c r="BM409" s="200" t="s">
        <v>619</v>
      </c>
    </row>
    <row r="410" spans="1:47" s="2" customFormat="1" ht="19.5">
      <c r="A410" s="32"/>
      <c r="B410" s="33"/>
      <c r="C410" s="34"/>
      <c r="D410" s="202" t="s">
        <v>138</v>
      </c>
      <c r="E410" s="34"/>
      <c r="F410" s="203" t="s">
        <v>620</v>
      </c>
      <c r="G410" s="34"/>
      <c r="H410" s="34"/>
      <c r="I410" s="204"/>
      <c r="J410" s="204"/>
      <c r="K410" s="34"/>
      <c r="L410" s="34"/>
      <c r="M410" s="37"/>
      <c r="N410" s="205"/>
      <c r="O410" s="206"/>
      <c r="P410" s="69"/>
      <c r="Q410" s="69"/>
      <c r="R410" s="69"/>
      <c r="S410" s="69"/>
      <c r="T410" s="69"/>
      <c r="U410" s="69"/>
      <c r="V410" s="69"/>
      <c r="W410" s="69"/>
      <c r="X410" s="70"/>
      <c r="Y410" s="32"/>
      <c r="Z410" s="32"/>
      <c r="AA410" s="32"/>
      <c r="AB410" s="32"/>
      <c r="AC410" s="32"/>
      <c r="AD410" s="32"/>
      <c r="AE410" s="32"/>
      <c r="AT410" s="15" t="s">
        <v>138</v>
      </c>
      <c r="AU410" s="15" t="s">
        <v>87</v>
      </c>
    </row>
    <row r="411" spans="1:47" s="2" customFormat="1" ht="11.25">
      <c r="A411" s="32"/>
      <c r="B411" s="33"/>
      <c r="C411" s="34"/>
      <c r="D411" s="227" t="s">
        <v>150</v>
      </c>
      <c r="E411" s="34"/>
      <c r="F411" s="228" t="s">
        <v>621</v>
      </c>
      <c r="G411" s="34"/>
      <c r="H411" s="34"/>
      <c r="I411" s="204"/>
      <c r="J411" s="204"/>
      <c r="K411" s="34"/>
      <c r="L411" s="34"/>
      <c r="M411" s="37"/>
      <c r="N411" s="205"/>
      <c r="O411" s="206"/>
      <c r="P411" s="69"/>
      <c r="Q411" s="69"/>
      <c r="R411" s="69"/>
      <c r="S411" s="69"/>
      <c r="T411" s="69"/>
      <c r="U411" s="69"/>
      <c r="V411" s="69"/>
      <c r="W411" s="69"/>
      <c r="X411" s="70"/>
      <c r="Y411" s="32"/>
      <c r="Z411" s="32"/>
      <c r="AA411" s="32"/>
      <c r="AB411" s="32"/>
      <c r="AC411" s="32"/>
      <c r="AD411" s="32"/>
      <c r="AE411" s="32"/>
      <c r="AT411" s="15" t="s">
        <v>150</v>
      </c>
      <c r="AU411" s="15" t="s">
        <v>87</v>
      </c>
    </row>
    <row r="412" spans="1:65" s="2" customFormat="1" ht="24.2" customHeight="1">
      <c r="A412" s="32"/>
      <c r="B412" s="33"/>
      <c r="C412" s="219" t="s">
        <v>622</v>
      </c>
      <c r="D412" s="219" t="s">
        <v>143</v>
      </c>
      <c r="E412" s="220" t="s">
        <v>623</v>
      </c>
      <c r="F412" s="221" t="s">
        <v>624</v>
      </c>
      <c r="G412" s="222" t="s">
        <v>193</v>
      </c>
      <c r="H412" s="223">
        <v>5.728</v>
      </c>
      <c r="I412" s="224"/>
      <c r="J412" s="224"/>
      <c r="K412" s="225">
        <f>ROUND(P412*H412,2)</f>
        <v>0</v>
      </c>
      <c r="L412" s="221" t="s">
        <v>147</v>
      </c>
      <c r="M412" s="37"/>
      <c r="N412" s="226" t="s">
        <v>1</v>
      </c>
      <c r="O412" s="196" t="s">
        <v>40</v>
      </c>
      <c r="P412" s="197">
        <f>I412+J412</f>
        <v>0</v>
      </c>
      <c r="Q412" s="197">
        <f>ROUND(I412*H412,2)</f>
        <v>0</v>
      </c>
      <c r="R412" s="197">
        <f>ROUND(J412*H412,2)</f>
        <v>0</v>
      </c>
      <c r="S412" s="69"/>
      <c r="T412" s="198">
        <f>S412*H412</f>
        <v>0</v>
      </c>
      <c r="U412" s="198">
        <v>0</v>
      </c>
      <c r="V412" s="198">
        <f>U412*H412</f>
        <v>0</v>
      </c>
      <c r="W412" s="198">
        <v>2.5</v>
      </c>
      <c r="X412" s="199">
        <f>W412*H412</f>
        <v>14.32</v>
      </c>
      <c r="Y412" s="32"/>
      <c r="Z412" s="32"/>
      <c r="AA412" s="32"/>
      <c r="AB412" s="32"/>
      <c r="AC412" s="32"/>
      <c r="AD412" s="32"/>
      <c r="AE412" s="32"/>
      <c r="AR412" s="200" t="s">
        <v>136</v>
      </c>
      <c r="AT412" s="200" t="s">
        <v>143</v>
      </c>
      <c r="AU412" s="200" t="s">
        <v>87</v>
      </c>
      <c r="AY412" s="15" t="s">
        <v>128</v>
      </c>
      <c r="BE412" s="201">
        <f>IF(O412="základní",K412,0)</f>
        <v>0</v>
      </c>
      <c r="BF412" s="201">
        <f>IF(O412="snížená",K412,0)</f>
        <v>0</v>
      </c>
      <c r="BG412" s="201">
        <f>IF(O412="zákl. přenesená",K412,0)</f>
        <v>0</v>
      </c>
      <c r="BH412" s="201">
        <f>IF(O412="sníž. přenesená",K412,0)</f>
        <v>0</v>
      </c>
      <c r="BI412" s="201">
        <f>IF(O412="nulová",K412,0)</f>
        <v>0</v>
      </c>
      <c r="BJ412" s="15" t="s">
        <v>82</v>
      </c>
      <c r="BK412" s="201">
        <f>ROUND(P412*H412,2)</f>
        <v>0</v>
      </c>
      <c r="BL412" s="15" t="s">
        <v>136</v>
      </c>
      <c r="BM412" s="200" t="s">
        <v>625</v>
      </c>
    </row>
    <row r="413" spans="1:47" s="2" customFormat="1" ht="19.5">
      <c r="A413" s="32"/>
      <c r="B413" s="33"/>
      <c r="C413" s="34"/>
      <c r="D413" s="202" t="s">
        <v>138</v>
      </c>
      <c r="E413" s="34"/>
      <c r="F413" s="203" t="s">
        <v>626</v>
      </c>
      <c r="G413" s="34"/>
      <c r="H413" s="34"/>
      <c r="I413" s="204"/>
      <c r="J413" s="204"/>
      <c r="K413" s="34"/>
      <c r="L413" s="34"/>
      <c r="M413" s="37"/>
      <c r="N413" s="205"/>
      <c r="O413" s="206"/>
      <c r="P413" s="69"/>
      <c r="Q413" s="69"/>
      <c r="R413" s="69"/>
      <c r="S413" s="69"/>
      <c r="T413" s="69"/>
      <c r="U413" s="69"/>
      <c r="V413" s="69"/>
      <c r="W413" s="69"/>
      <c r="X413" s="70"/>
      <c r="Y413" s="32"/>
      <c r="Z413" s="32"/>
      <c r="AA413" s="32"/>
      <c r="AB413" s="32"/>
      <c r="AC413" s="32"/>
      <c r="AD413" s="32"/>
      <c r="AE413" s="32"/>
      <c r="AT413" s="15" t="s">
        <v>138</v>
      </c>
      <c r="AU413" s="15" t="s">
        <v>87</v>
      </c>
    </row>
    <row r="414" spans="1:47" s="2" customFormat="1" ht="11.25">
      <c r="A414" s="32"/>
      <c r="B414" s="33"/>
      <c r="C414" s="34"/>
      <c r="D414" s="227" t="s">
        <v>150</v>
      </c>
      <c r="E414" s="34"/>
      <c r="F414" s="228" t="s">
        <v>627</v>
      </c>
      <c r="G414" s="34"/>
      <c r="H414" s="34"/>
      <c r="I414" s="204"/>
      <c r="J414" s="204"/>
      <c r="K414" s="34"/>
      <c r="L414" s="34"/>
      <c r="M414" s="37"/>
      <c r="N414" s="205"/>
      <c r="O414" s="206"/>
      <c r="P414" s="69"/>
      <c r="Q414" s="69"/>
      <c r="R414" s="69"/>
      <c r="S414" s="69"/>
      <c r="T414" s="69"/>
      <c r="U414" s="69"/>
      <c r="V414" s="69"/>
      <c r="W414" s="69"/>
      <c r="X414" s="70"/>
      <c r="Y414" s="32"/>
      <c r="Z414" s="32"/>
      <c r="AA414" s="32"/>
      <c r="AB414" s="32"/>
      <c r="AC414" s="32"/>
      <c r="AD414" s="32"/>
      <c r="AE414" s="32"/>
      <c r="AT414" s="15" t="s">
        <v>150</v>
      </c>
      <c r="AU414" s="15" t="s">
        <v>87</v>
      </c>
    </row>
    <row r="415" spans="2:51" s="13" customFormat="1" ht="11.25">
      <c r="B415" s="208"/>
      <c r="C415" s="209"/>
      <c r="D415" s="202" t="s">
        <v>141</v>
      </c>
      <c r="E415" s="210" t="s">
        <v>1</v>
      </c>
      <c r="F415" s="211" t="s">
        <v>628</v>
      </c>
      <c r="G415" s="209"/>
      <c r="H415" s="212">
        <v>5.728</v>
      </c>
      <c r="I415" s="213"/>
      <c r="J415" s="213"/>
      <c r="K415" s="209"/>
      <c r="L415" s="209"/>
      <c r="M415" s="214"/>
      <c r="N415" s="215"/>
      <c r="O415" s="216"/>
      <c r="P415" s="216"/>
      <c r="Q415" s="216"/>
      <c r="R415" s="216"/>
      <c r="S415" s="216"/>
      <c r="T415" s="216"/>
      <c r="U415" s="216"/>
      <c r="V415" s="216"/>
      <c r="W415" s="216"/>
      <c r="X415" s="217"/>
      <c r="AT415" s="218" t="s">
        <v>141</v>
      </c>
      <c r="AU415" s="218" t="s">
        <v>87</v>
      </c>
      <c r="AV415" s="13" t="s">
        <v>87</v>
      </c>
      <c r="AW415" s="13" t="s">
        <v>5</v>
      </c>
      <c r="AX415" s="13" t="s">
        <v>82</v>
      </c>
      <c r="AY415" s="218" t="s">
        <v>128</v>
      </c>
    </row>
    <row r="416" spans="1:65" s="2" customFormat="1" ht="24.2" customHeight="1">
      <c r="A416" s="32"/>
      <c r="B416" s="33"/>
      <c r="C416" s="186" t="s">
        <v>629</v>
      </c>
      <c r="D416" s="186" t="s">
        <v>130</v>
      </c>
      <c r="E416" s="187" t="s">
        <v>630</v>
      </c>
      <c r="F416" s="188" t="s">
        <v>631</v>
      </c>
      <c r="G416" s="189" t="s">
        <v>181</v>
      </c>
      <c r="H416" s="190">
        <v>247.955</v>
      </c>
      <c r="I416" s="191"/>
      <c r="J416" s="192"/>
      <c r="K416" s="193">
        <f>ROUND(P416*H416,2)</f>
        <v>0</v>
      </c>
      <c r="L416" s="188" t="s">
        <v>215</v>
      </c>
      <c r="M416" s="194"/>
      <c r="N416" s="195" t="s">
        <v>1</v>
      </c>
      <c r="O416" s="196" t="s">
        <v>40</v>
      </c>
      <c r="P416" s="197">
        <f>I416+J416</f>
        <v>0</v>
      </c>
      <c r="Q416" s="197">
        <f>ROUND(I416*H416,2)</f>
        <v>0</v>
      </c>
      <c r="R416" s="197">
        <f>ROUND(J416*H416,2)</f>
        <v>0</v>
      </c>
      <c r="S416" s="69"/>
      <c r="T416" s="198">
        <f>S416*H416</f>
        <v>0</v>
      </c>
      <c r="U416" s="198">
        <v>0.104</v>
      </c>
      <c r="V416" s="198">
        <f>U416*H416</f>
        <v>25.78732</v>
      </c>
      <c r="W416" s="198">
        <v>0</v>
      </c>
      <c r="X416" s="199">
        <f>W416*H416</f>
        <v>0</v>
      </c>
      <c r="Y416" s="32"/>
      <c r="Z416" s="32"/>
      <c r="AA416" s="32"/>
      <c r="AB416" s="32"/>
      <c r="AC416" s="32"/>
      <c r="AD416" s="32"/>
      <c r="AE416" s="32"/>
      <c r="AR416" s="200" t="s">
        <v>135</v>
      </c>
      <c r="AT416" s="200" t="s">
        <v>130</v>
      </c>
      <c r="AU416" s="200" t="s">
        <v>87</v>
      </c>
      <c r="AY416" s="15" t="s">
        <v>128</v>
      </c>
      <c r="BE416" s="201">
        <f>IF(O416="základní",K416,0)</f>
        <v>0</v>
      </c>
      <c r="BF416" s="201">
        <f>IF(O416="snížená",K416,0)</f>
        <v>0</v>
      </c>
      <c r="BG416" s="201">
        <f>IF(O416="zákl. přenesená",K416,0)</f>
        <v>0</v>
      </c>
      <c r="BH416" s="201">
        <f>IF(O416="sníž. přenesená",K416,0)</f>
        <v>0</v>
      </c>
      <c r="BI416" s="201">
        <f>IF(O416="nulová",K416,0)</f>
        <v>0</v>
      </c>
      <c r="BJ416" s="15" t="s">
        <v>82</v>
      </c>
      <c r="BK416" s="201">
        <f>ROUND(P416*H416,2)</f>
        <v>0</v>
      </c>
      <c r="BL416" s="15" t="s">
        <v>136</v>
      </c>
      <c r="BM416" s="200" t="s">
        <v>632</v>
      </c>
    </row>
    <row r="417" spans="1:47" s="2" customFormat="1" ht="11.25">
      <c r="A417" s="32"/>
      <c r="B417" s="33"/>
      <c r="C417" s="34"/>
      <c r="D417" s="202" t="s">
        <v>138</v>
      </c>
      <c r="E417" s="34"/>
      <c r="F417" s="203" t="s">
        <v>631</v>
      </c>
      <c r="G417" s="34"/>
      <c r="H417" s="34"/>
      <c r="I417" s="204"/>
      <c r="J417" s="204"/>
      <c r="K417" s="34"/>
      <c r="L417" s="34"/>
      <c r="M417" s="37"/>
      <c r="N417" s="205"/>
      <c r="O417" s="206"/>
      <c r="P417" s="69"/>
      <c r="Q417" s="69"/>
      <c r="R417" s="69"/>
      <c r="S417" s="69"/>
      <c r="T417" s="69"/>
      <c r="U417" s="69"/>
      <c r="V417" s="69"/>
      <c r="W417" s="69"/>
      <c r="X417" s="70"/>
      <c r="Y417" s="32"/>
      <c r="Z417" s="32"/>
      <c r="AA417" s="32"/>
      <c r="AB417" s="32"/>
      <c r="AC417" s="32"/>
      <c r="AD417" s="32"/>
      <c r="AE417" s="32"/>
      <c r="AT417" s="15" t="s">
        <v>138</v>
      </c>
      <c r="AU417" s="15" t="s">
        <v>87</v>
      </c>
    </row>
    <row r="418" spans="1:47" s="2" customFormat="1" ht="19.5">
      <c r="A418" s="32"/>
      <c r="B418" s="33"/>
      <c r="C418" s="34"/>
      <c r="D418" s="202" t="s">
        <v>139</v>
      </c>
      <c r="E418" s="34"/>
      <c r="F418" s="207" t="s">
        <v>633</v>
      </c>
      <c r="G418" s="34"/>
      <c r="H418" s="34"/>
      <c r="I418" s="204"/>
      <c r="J418" s="204"/>
      <c r="K418" s="34"/>
      <c r="L418" s="34"/>
      <c r="M418" s="37"/>
      <c r="N418" s="205"/>
      <c r="O418" s="206"/>
      <c r="P418" s="69"/>
      <c r="Q418" s="69"/>
      <c r="R418" s="69"/>
      <c r="S418" s="69"/>
      <c r="T418" s="69"/>
      <c r="U418" s="69"/>
      <c r="V418" s="69"/>
      <c r="W418" s="69"/>
      <c r="X418" s="70"/>
      <c r="Y418" s="32"/>
      <c r="Z418" s="32"/>
      <c r="AA418" s="32"/>
      <c r="AB418" s="32"/>
      <c r="AC418" s="32"/>
      <c r="AD418" s="32"/>
      <c r="AE418" s="32"/>
      <c r="AT418" s="15" t="s">
        <v>139</v>
      </c>
      <c r="AU418" s="15" t="s">
        <v>87</v>
      </c>
    </row>
    <row r="419" spans="2:51" s="13" customFormat="1" ht="11.25">
      <c r="B419" s="208"/>
      <c r="C419" s="209"/>
      <c r="D419" s="202" t="s">
        <v>141</v>
      </c>
      <c r="E419" s="210" t="s">
        <v>1</v>
      </c>
      <c r="F419" s="211" t="s">
        <v>634</v>
      </c>
      <c r="G419" s="209"/>
      <c r="H419" s="212">
        <v>247.955</v>
      </c>
      <c r="I419" s="213"/>
      <c r="J419" s="213"/>
      <c r="K419" s="209"/>
      <c r="L419" s="209"/>
      <c r="M419" s="214"/>
      <c r="N419" s="215"/>
      <c r="O419" s="216"/>
      <c r="P419" s="216"/>
      <c r="Q419" s="216"/>
      <c r="R419" s="216"/>
      <c r="S419" s="216"/>
      <c r="T419" s="216"/>
      <c r="U419" s="216"/>
      <c r="V419" s="216"/>
      <c r="W419" s="216"/>
      <c r="X419" s="217"/>
      <c r="AT419" s="218" t="s">
        <v>141</v>
      </c>
      <c r="AU419" s="218" t="s">
        <v>87</v>
      </c>
      <c r="AV419" s="13" t="s">
        <v>87</v>
      </c>
      <c r="AW419" s="13" t="s">
        <v>5</v>
      </c>
      <c r="AX419" s="13" t="s">
        <v>82</v>
      </c>
      <c r="AY419" s="218" t="s">
        <v>128</v>
      </c>
    </row>
    <row r="420" spans="1:65" s="2" customFormat="1" ht="24.2" customHeight="1">
      <c r="A420" s="32"/>
      <c r="B420" s="33"/>
      <c r="C420" s="186" t="s">
        <v>635</v>
      </c>
      <c r="D420" s="186" t="s">
        <v>130</v>
      </c>
      <c r="E420" s="187" t="s">
        <v>636</v>
      </c>
      <c r="F420" s="188" t="s">
        <v>637</v>
      </c>
      <c r="G420" s="189" t="s">
        <v>181</v>
      </c>
      <c r="H420" s="190">
        <v>9</v>
      </c>
      <c r="I420" s="191"/>
      <c r="J420" s="192"/>
      <c r="K420" s="193">
        <f>ROUND(P420*H420,2)</f>
        <v>0</v>
      </c>
      <c r="L420" s="188" t="s">
        <v>215</v>
      </c>
      <c r="M420" s="194"/>
      <c r="N420" s="195" t="s">
        <v>1</v>
      </c>
      <c r="O420" s="196" t="s">
        <v>40</v>
      </c>
      <c r="P420" s="197">
        <f>I420+J420</f>
        <v>0</v>
      </c>
      <c r="Q420" s="197">
        <f>ROUND(I420*H420,2)</f>
        <v>0</v>
      </c>
      <c r="R420" s="197">
        <f>ROUND(J420*H420,2)</f>
        <v>0</v>
      </c>
      <c r="S420" s="69"/>
      <c r="T420" s="198">
        <f>S420*H420</f>
        <v>0</v>
      </c>
      <c r="U420" s="198">
        <v>0.125</v>
      </c>
      <c r="V420" s="198">
        <f>U420*H420</f>
        <v>1.125</v>
      </c>
      <c r="W420" s="198">
        <v>0</v>
      </c>
      <c r="X420" s="199">
        <f>W420*H420</f>
        <v>0</v>
      </c>
      <c r="Y420" s="32"/>
      <c r="Z420" s="32"/>
      <c r="AA420" s="32"/>
      <c r="AB420" s="32"/>
      <c r="AC420" s="32"/>
      <c r="AD420" s="32"/>
      <c r="AE420" s="32"/>
      <c r="AR420" s="200" t="s">
        <v>135</v>
      </c>
      <c r="AT420" s="200" t="s">
        <v>130</v>
      </c>
      <c r="AU420" s="200" t="s">
        <v>87</v>
      </c>
      <c r="AY420" s="15" t="s">
        <v>128</v>
      </c>
      <c r="BE420" s="201">
        <f>IF(O420="základní",K420,0)</f>
        <v>0</v>
      </c>
      <c r="BF420" s="201">
        <f>IF(O420="snížená",K420,0)</f>
        <v>0</v>
      </c>
      <c r="BG420" s="201">
        <f>IF(O420="zákl. přenesená",K420,0)</f>
        <v>0</v>
      </c>
      <c r="BH420" s="201">
        <f>IF(O420="sníž. přenesená",K420,0)</f>
        <v>0</v>
      </c>
      <c r="BI420" s="201">
        <f>IF(O420="nulová",K420,0)</f>
        <v>0</v>
      </c>
      <c r="BJ420" s="15" t="s">
        <v>82</v>
      </c>
      <c r="BK420" s="201">
        <f>ROUND(P420*H420,2)</f>
        <v>0</v>
      </c>
      <c r="BL420" s="15" t="s">
        <v>136</v>
      </c>
      <c r="BM420" s="200" t="s">
        <v>638</v>
      </c>
    </row>
    <row r="421" spans="1:47" s="2" customFormat="1" ht="11.25">
      <c r="A421" s="32"/>
      <c r="B421" s="33"/>
      <c r="C421" s="34"/>
      <c r="D421" s="202" t="s">
        <v>138</v>
      </c>
      <c r="E421" s="34"/>
      <c r="F421" s="203" t="s">
        <v>639</v>
      </c>
      <c r="G421" s="34"/>
      <c r="H421" s="34"/>
      <c r="I421" s="204"/>
      <c r="J421" s="204"/>
      <c r="K421" s="34"/>
      <c r="L421" s="34"/>
      <c r="M421" s="37"/>
      <c r="N421" s="205"/>
      <c r="O421" s="206"/>
      <c r="P421" s="69"/>
      <c r="Q421" s="69"/>
      <c r="R421" s="69"/>
      <c r="S421" s="69"/>
      <c r="T421" s="69"/>
      <c r="U421" s="69"/>
      <c r="V421" s="69"/>
      <c r="W421" s="69"/>
      <c r="X421" s="70"/>
      <c r="Y421" s="32"/>
      <c r="Z421" s="32"/>
      <c r="AA421" s="32"/>
      <c r="AB421" s="32"/>
      <c r="AC421" s="32"/>
      <c r="AD421" s="32"/>
      <c r="AE421" s="32"/>
      <c r="AT421" s="15" t="s">
        <v>138</v>
      </c>
      <c r="AU421" s="15" t="s">
        <v>87</v>
      </c>
    </row>
    <row r="422" spans="1:47" s="2" customFormat="1" ht="19.5">
      <c r="A422" s="32"/>
      <c r="B422" s="33"/>
      <c r="C422" s="34"/>
      <c r="D422" s="202" t="s">
        <v>139</v>
      </c>
      <c r="E422" s="34"/>
      <c r="F422" s="207" t="s">
        <v>640</v>
      </c>
      <c r="G422" s="34"/>
      <c r="H422" s="34"/>
      <c r="I422" s="204"/>
      <c r="J422" s="204"/>
      <c r="K422" s="34"/>
      <c r="L422" s="34"/>
      <c r="M422" s="37"/>
      <c r="N422" s="205"/>
      <c r="O422" s="206"/>
      <c r="P422" s="69"/>
      <c r="Q422" s="69"/>
      <c r="R422" s="69"/>
      <c r="S422" s="69"/>
      <c r="T422" s="69"/>
      <c r="U422" s="69"/>
      <c r="V422" s="69"/>
      <c r="W422" s="69"/>
      <c r="X422" s="70"/>
      <c r="Y422" s="32"/>
      <c r="Z422" s="32"/>
      <c r="AA422" s="32"/>
      <c r="AB422" s="32"/>
      <c r="AC422" s="32"/>
      <c r="AD422" s="32"/>
      <c r="AE422" s="32"/>
      <c r="AT422" s="15" t="s">
        <v>139</v>
      </c>
      <c r="AU422" s="15" t="s">
        <v>87</v>
      </c>
    </row>
    <row r="423" spans="1:65" s="2" customFormat="1" ht="24.2" customHeight="1">
      <c r="A423" s="32"/>
      <c r="B423" s="33"/>
      <c r="C423" s="186" t="s">
        <v>641</v>
      </c>
      <c r="D423" s="186" t="s">
        <v>130</v>
      </c>
      <c r="E423" s="187" t="s">
        <v>642</v>
      </c>
      <c r="F423" s="188" t="s">
        <v>643</v>
      </c>
      <c r="G423" s="189" t="s">
        <v>334</v>
      </c>
      <c r="H423" s="190">
        <v>1</v>
      </c>
      <c r="I423" s="191"/>
      <c r="J423" s="192"/>
      <c r="K423" s="193">
        <f>ROUND(P423*H423,2)</f>
        <v>0</v>
      </c>
      <c r="L423" s="188" t="s">
        <v>1</v>
      </c>
      <c r="M423" s="194"/>
      <c r="N423" s="195" t="s">
        <v>1</v>
      </c>
      <c r="O423" s="196" t="s">
        <v>40</v>
      </c>
      <c r="P423" s="197">
        <f>I423+J423</f>
        <v>0</v>
      </c>
      <c r="Q423" s="197">
        <f>ROUND(I423*H423,2)</f>
        <v>0</v>
      </c>
      <c r="R423" s="197">
        <f>ROUND(J423*H423,2)</f>
        <v>0</v>
      </c>
      <c r="S423" s="69"/>
      <c r="T423" s="198">
        <f>S423*H423</f>
        <v>0</v>
      </c>
      <c r="U423" s="198">
        <v>0</v>
      </c>
      <c r="V423" s="198">
        <f>U423*H423</f>
        <v>0</v>
      </c>
      <c r="W423" s="198">
        <v>0</v>
      </c>
      <c r="X423" s="199">
        <f>W423*H423</f>
        <v>0</v>
      </c>
      <c r="Y423" s="32"/>
      <c r="Z423" s="32"/>
      <c r="AA423" s="32"/>
      <c r="AB423" s="32"/>
      <c r="AC423" s="32"/>
      <c r="AD423" s="32"/>
      <c r="AE423" s="32"/>
      <c r="AR423" s="200" t="s">
        <v>135</v>
      </c>
      <c r="AT423" s="200" t="s">
        <v>130</v>
      </c>
      <c r="AU423" s="200" t="s">
        <v>87</v>
      </c>
      <c r="AY423" s="15" t="s">
        <v>128</v>
      </c>
      <c r="BE423" s="201">
        <f>IF(O423="základní",K423,0)</f>
        <v>0</v>
      </c>
      <c r="BF423" s="201">
        <f>IF(O423="snížená",K423,0)</f>
        <v>0</v>
      </c>
      <c r="BG423" s="201">
        <f>IF(O423="zákl. přenesená",K423,0)</f>
        <v>0</v>
      </c>
      <c r="BH423" s="201">
        <f>IF(O423="sníž. přenesená",K423,0)</f>
        <v>0</v>
      </c>
      <c r="BI423" s="201">
        <f>IF(O423="nulová",K423,0)</f>
        <v>0</v>
      </c>
      <c r="BJ423" s="15" t="s">
        <v>82</v>
      </c>
      <c r="BK423" s="201">
        <f>ROUND(P423*H423,2)</f>
        <v>0</v>
      </c>
      <c r="BL423" s="15" t="s">
        <v>136</v>
      </c>
      <c r="BM423" s="200" t="s">
        <v>644</v>
      </c>
    </row>
    <row r="424" spans="1:47" s="2" customFormat="1" ht="11.25">
      <c r="A424" s="32"/>
      <c r="B424" s="33"/>
      <c r="C424" s="34"/>
      <c r="D424" s="202" t="s">
        <v>138</v>
      </c>
      <c r="E424" s="34"/>
      <c r="F424" s="203" t="s">
        <v>643</v>
      </c>
      <c r="G424" s="34"/>
      <c r="H424" s="34"/>
      <c r="I424" s="204"/>
      <c r="J424" s="204"/>
      <c r="K424" s="34"/>
      <c r="L424" s="34"/>
      <c r="M424" s="37"/>
      <c r="N424" s="205"/>
      <c r="O424" s="206"/>
      <c r="P424" s="69"/>
      <c r="Q424" s="69"/>
      <c r="R424" s="69"/>
      <c r="S424" s="69"/>
      <c r="T424" s="69"/>
      <c r="U424" s="69"/>
      <c r="V424" s="69"/>
      <c r="W424" s="69"/>
      <c r="X424" s="70"/>
      <c r="Y424" s="32"/>
      <c r="Z424" s="32"/>
      <c r="AA424" s="32"/>
      <c r="AB424" s="32"/>
      <c r="AC424" s="32"/>
      <c r="AD424" s="32"/>
      <c r="AE424" s="32"/>
      <c r="AT424" s="15" t="s">
        <v>138</v>
      </c>
      <c r="AU424" s="15" t="s">
        <v>87</v>
      </c>
    </row>
    <row r="425" spans="1:65" s="2" customFormat="1" ht="24.2" customHeight="1">
      <c r="A425" s="32"/>
      <c r="B425" s="33"/>
      <c r="C425" s="186" t="s">
        <v>645</v>
      </c>
      <c r="D425" s="186" t="s">
        <v>130</v>
      </c>
      <c r="E425" s="187" t="s">
        <v>646</v>
      </c>
      <c r="F425" s="188" t="s">
        <v>647</v>
      </c>
      <c r="G425" s="189" t="s">
        <v>334</v>
      </c>
      <c r="H425" s="190">
        <v>1</v>
      </c>
      <c r="I425" s="191"/>
      <c r="J425" s="192"/>
      <c r="K425" s="193">
        <f>ROUND(P425*H425,2)</f>
        <v>0</v>
      </c>
      <c r="L425" s="188" t="s">
        <v>1</v>
      </c>
      <c r="M425" s="194"/>
      <c r="N425" s="195" t="s">
        <v>1</v>
      </c>
      <c r="O425" s="196" t="s">
        <v>40</v>
      </c>
      <c r="P425" s="197">
        <f>I425+J425</f>
        <v>0</v>
      </c>
      <c r="Q425" s="197">
        <f>ROUND(I425*H425,2)</f>
        <v>0</v>
      </c>
      <c r="R425" s="197">
        <f>ROUND(J425*H425,2)</f>
        <v>0</v>
      </c>
      <c r="S425" s="69"/>
      <c r="T425" s="198">
        <f>S425*H425</f>
        <v>0</v>
      </c>
      <c r="U425" s="198">
        <v>0</v>
      </c>
      <c r="V425" s="198">
        <f>U425*H425</f>
        <v>0</v>
      </c>
      <c r="W425" s="198">
        <v>0</v>
      </c>
      <c r="X425" s="199">
        <f>W425*H425</f>
        <v>0</v>
      </c>
      <c r="Y425" s="32"/>
      <c r="Z425" s="32"/>
      <c r="AA425" s="32"/>
      <c r="AB425" s="32"/>
      <c r="AC425" s="32"/>
      <c r="AD425" s="32"/>
      <c r="AE425" s="32"/>
      <c r="AR425" s="200" t="s">
        <v>135</v>
      </c>
      <c r="AT425" s="200" t="s">
        <v>130</v>
      </c>
      <c r="AU425" s="200" t="s">
        <v>87</v>
      </c>
      <c r="AY425" s="15" t="s">
        <v>128</v>
      </c>
      <c r="BE425" s="201">
        <f>IF(O425="základní",K425,0)</f>
        <v>0</v>
      </c>
      <c r="BF425" s="201">
        <f>IF(O425="snížená",K425,0)</f>
        <v>0</v>
      </c>
      <c r="BG425" s="201">
        <f>IF(O425="zákl. přenesená",K425,0)</f>
        <v>0</v>
      </c>
      <c r="BH425" s="201">
        <f>IF(O425="sníž. přenesená",K425,0)</f>
        <v>0</v>
      </c>
      <c r="BI425" s="201">
        <f>IF(O425="nulová",K425,0)</f>
        <v>0</v>
      </c>
      <c r="BJ425" s="15" t="s">
        <v>82</v>
      </c>
      <c r="BK425" s="201">
        <f>ROUND(P425*H425,2)</f>
        <v>0</v>
      </c>
      <c r="BL425" s="15" t="s">
        <v>136</v>
      </c>
      <c r="BM425" s="200" t="s">
        <v>648</v>
      </c>
    </row>
    <row r="426" spans="1:47" s="2" customFormat="1" ht="11.25">
      <c r="A426" s="32"/>
      <c r="B426" s="33"/>
      <c r="C426" s="34"/>
      <c r="D426" s="202" t="s">
        <v>138</v>
      </c>
      <c r="E426" s="34"/>
      <c r="F426" s="203" t="s">
        <v>647</v>
      </c>
      <c r="G426" s="34"/>
      <c r="H426" s="34"/>
      <c r="I426" s="204"/>
      <c r="J426" s="204"/>
      <c r="K426" s="34"/>
      <c r="L426" s="34"/>
      <c r="M426" s="37"/>
      <c r="N426" s="205"/>
      <c r="O426" s="206"/>
      <c r="P426" s="69"/>
      <c r="Q426" s="69"/>
      <c r="R426" s="69"/>
      <c r="S426" s="69"/>
      <c r="T426" s="69"/>
      <c r="U426" s="69"/>
      <c r="V426" s="69"/>
      <c r="W426" s="69"/>
      <c r="X426" s="70"/>
      <c r="Y426" s="32"/>
      <c r="Z426" s="32"/>
      <c r="AA426" s="32"/>
      <c r="AB426" s="32"/>
      <c r="AC426" s="32"/>
      <c r="AD426" s="32"/>
      <c r="AE426" s="32"/>
      <c r="AT426" s="15" t="s">
        <v>138</v>
      </c>
      <c r="AU426" s="15" t="s">
        <v>87</v>
      </c>
    </row>
    <row r="427" spans="2:63" s="12" customFormat="1" ht="22.9" customHeight="1">
      <c r="B427" s="169"/>
      <c r="C427" s="170"/>
      <c r="D427" s="171" t="s">
        <v>76</v>
      </c>
      <c r="E427" s="184" t="s">
        <v>649</v>
      </c>
      <c r="F427" s="184" t="s">
        <v>650</v>
      </c>
      <c r="G427" s="170"/>
      <c r="H427" s="170"/>
      <c r="I427" s="173"/>
      <c r="J427" s="173"/>
      <c r="K427" s="185">
        <f>BK427</f>
        <v>0</v>
      </c>
      <c r="L427" s="170"/>
      <c r="M427" s="175"/>
      <c r="N427" s="176"/>
      <c r="O427" s="177"/>
      <c r="P427" s="177"/>
      <c r="Q427" s="178">
        <f>SUM(Q428:Q472)</f>
        <v>0</v>
      </c>
      <c r="R427" s="178">
        <f>SUM(R428:R472)</f>
        <v>0</v>
      </c>
      <c r="S427" s="177"/>
      <c r="T427" s="179">
        <f>SUM(T428:T472)</f>
        <v>0</v>
      </c>
      <c r="U427" s="177"/>
      <c r="V427" s="179">
        <f>SUM(V428:V472)</f>
        <v>0</v>
      </c>
      <c r="W427" s="177"/>
      <c r="X427" s="180">
        <f>SUM(X428:X472)</f>
        <v>0</v>
      </c>
      <c r="AR427" s="181" t="s">
        <v>82</v>
      </c>
      <c r="AT427" s="182" t="s">
        <v>76</v>
      </c>
      <c r="AU427" s="182" t="s">
        <v>82</v>
      </c>
      <c r="AY427" s="181" t="s">
        <v>128</v>
      </c>
      <c r="BK427" s="183">
        <f>SUM(BK428:BK472)</f>
        <v>0</v>
      </c>
    </row>
    <row r="428" spans="1:65" s="2" customFormat="1" ht="24">
      <c r="A428" s="32"/>
      <c r="B428" s="33"/>
      <c r="C428" s="219" t="s">
        <v>651</v>
      </c>
      <c r="D428" s="219" t="s">
        <v>143</v>
      </c>
      <c r="E428" s="220" t="s">
        <v>652</v>
      </c>
      <c r="F428" s="221" t="s">
        <v>653</v>
      </c>
      <c r="G428" s="222" t="s">
        <v>133</v>
      </c>
      <c r="H428" s="223">
        <v>186.26</v>
      </c>
      <c r="I428" s="224"/>
      <c r="J428" s="224"/>
      <c r="K428" s="225">
        <f>ROUND(P428*H428,2)</f>
        <v>0</v>
      </c>
      <c r="L428" s="221" t="s">
        <v>147</v>
      </c>
      <c r="M428" s="37"/>
      <c r="N428" s="226" t="s">
        <v>1</v>
      </c>
      <c r="O428" s="196" t="s">
        <v>40</v>
      </c>
      <c r="P428" s="197">
        <f>I428+J428</f>
        <v>0</v>
      </c>
      <c r="Q428" s="197">
        <f>ROUND(I428*H428,2)</f>
        <v>0</v>
      </c>
      <c r="R428" s="197">
        <f>ROUND(J428*H428,2)</f>
        <v>0</v>
      </c>
      <c r="S428" s="69"/>
      <c r="T428" s="198">
        <f>S428*H428</f>
        <v>0</v>
      </c>
      <c r="U428" s="198">
        <v>0</v>
      </c>
      <c r="V428" s="198">
        <f>U428*H428</f>
        <v>0</v>
      </c>
      <c r="W428" s="198">
        <v>0</v>
      </c>
      <c r="X428" s="199">
        <f>W428*H428</f>
        <v>0</v>
      </c>
      <c r="Y428" s="32"/>
      <c r="Z428" s="32"/>
      <c r="AA428" s="32"/>
      <c r="AB428" s="32"/>
      <c r="AC428" s="32"/>
      <c r="AD428" s="32"/>
      <c r="AE428" s="32"/>
      <c r="AR428" s="200" t="s">
        <v>136</v>
      </c>
      <c r="AT428" s="200" t="s">
        <v>143</v>
      </c>
      <c r="AU428" s="200" t="s">
        <v>87</v>
      </c>
      <c r="AY428" s="15" t="s">
        <v>128</v>
      </c>
      <c r="BE428" s="201">
        <f>IF(O428="základní",K428,0)</f>
        <v>0</v>
      </c>
      <c r="BF428" s="201">
        <f>IF(O428="snížená",K428,0)</f>
        <v>0</v>
      </c>
      <c r="BG428" s="201">
        <f>IF(O428="zákl. přenesená",K428,0)</f>
        <v>0</v>
      </c>
      <c r="BH428" s="201">
        <f>IF(O428="sníž. přenesená",K428,0)</f>
        <v>0</v>
      </c>
      <c r="BI428" s="201">
        <f>IF(O428="nulová",K428,0)</f>
        <v>0</v>
      </c>
      <c r="BJ428" s="15" t="s">
        <v>82</v>
      </c>
      <c r="BK428" s="201">
        <f>ROUND(P428*H428,2)</f>
        <v>0</v>
      </c>
      <c r="BL428" s="15" t="s">
        <v>136</v>
      </c>
      <c r="BM428" s="200" t="s">
        <v>654</v>
      </c>
    </row>
    <row r="429" spans="1:47" s="2" customFormat="1" ht="19.5">
      <c r="A429" s="32"/>
      <c r="B429" s="33"/>
      <c r="C429" s="34"/>
      <c r="D429" s="202" t="s">
        <v>138</v>
      </c>
      <c r="E429" s="34"/>
      <c r="F429" s="203" t="s">
        <v>655</v>
      </c>
      <c r="G429" s="34"/>
      <c r="H429" s="34"/>
      <c r="I429" s="204"/>
      <c r="J429" s="204"/>
      <c r="K429" s="34"/>
      <c r="L429" s="34"/>
      <c r="M429" s="37"/>
      <c r="N429" s="205"/>
      <c r="O429" s="206"/>
      <c r="P429" s="69"/>
      <c r="Q429" s="69"/>
      <c r="R429" s="69"/>
      <c r="S429" s="69"/>
      <c r="T429" s="69"/>
      <c r="U429" s="69"/>
      <c r="V429" s="69"/>
      <c r="W429" s="69"/>
      <c r="X429" s="70"/>
      <c r="Y429" s="32"/>
      <c r="Z429" s="32"/>
      <c r="AA429" s="32"/>
      <c r="AB429" s="32"/>
      <c r="AC429" s="32"/>
      <c r="AD429" s="32"/>
      <c r="AE429" s="32"/>
      <c r="AT429" s="15" t="s">
        <v>138</v>
      </c>
      <c r="AU429" s="15" t="s">
        <v>87</v>
      </c>
    </row>
    <row r="430" spans="1:47" s="2" customFormat="1" ht="11.25">
      <c r="A430" s="32"/>
      <c r="B430" s="33"/>
      <c r="C430" s="34"/>
      <c r="D430" s="227" t="s">
        <v>150</v>
      </c>
      <c r="E430" s="34"/>
      <c r="F430" s="228" t="s">
        <v>656</v>
      </c>
      <c r="G430" s="34"/>
      <c r="H430" s="34"/>
      <c r="I430" s="204"/>
      <c r="J430" s="204"/>
      <c r="K430" s="34"/>
      <c r="L430" s="34"/>
      <c r="M430" s="37"/>
      <c r="N430" s="205"/>
      <c r="O430" s="206"/>
      <c r="P430" s="69"/>
      <c r="Q430" s="69"/>
      <c r="R430" s="69"/>
      <c r="S430" s="69"/>
      <c r="T430" s="69"/>
      <c r="U430" s="69"/>
      <c r="V430" s="69"/>
      <c r="W430" s="69"/>
      <c r="X430" s="70"/>
      <c r="Y430" s="32"/>
      <c r="Z430" s="32"/>
      <c r="AA430" s="32"/>
      <c r="AB430" s="32"/>
      <c r="AC430" s="32"/>
      <c r="AD430" s="32"/>
      <c r="AE430" s="32"/>
      <c r="AT430" s="15" t="s">
        <v>150</v>
      </c>
      <c r="AU430" s="15" t="s">
        <v>87</v>
      </c>
    </row>
    <row r="431" spans="1:47" s="2" customFormat="1" ht="19.5">
      <c r="A431" s="32"/>
      <c r="B431" s="33"/>
      <c r="C431" s="34"/>
      <c r="D431" s="202" t="s">
        <v>139</v>
      </c>
      <c r="E431" s="34"/>
      <c r="F431" s="207" t="s">
        <v>657</v>
      </c>
      <c r="G431" s="34"/>
      <c r="H431" s="34"/>
      <c r="I431" s="204"/>
      <c r="J431" s="204"/>
      <c r="K431" s="34"/>
      <c r="L431" s="34"/>
      <c r="M431" s="37"/>
      <c r="N431" s="205"/>
      <c r="O431" s="206"/>
      <c r="P431" s="69"/>
      <c r="Q431" s="69"/>
      <c r="R431" s="69"/>
      <c r="S431" s="69"/>
      <c r="T431" s="69"/>
      <c r="U431" s="69"/>
      <c r="V431" s="69"/>
      <c r="W431" s="69"/>
      <c r="X431" s="70"/>
      <c r="Y431" s="32"/>
      <c r="Z431" s="32"/>
      <c r="AA431" s="32"/>
      <c r="AB431" s="32"/>
      <c r="AC431" s="32"/>
      <c r="AD431" s="32"/>
      <c r="AE431" s="32"/>
      <c r="AT431" s="15" t="s">
        <v>139</v>
      </c>
      <c r="AU431" s="15" t="s">
        <v>87</v>
      </c>
    </row>
    <row r="432" spans="2:51" s="13" customFormat="1" ht="11.25">
      <c r="B432" s="208"/>
      <c r="C432" s="209"/>
      <c r="D432" s="202" t="s">
        <v>141</v>
      </c>
      <c r="E432" s="210" t="s">
        <v>1</v>
      </c>
      <c r="F432" s="211" t="s">
        <v>658</v>
      </c>
      <c r="G432" s="209"/>
      <c r="H432" s="212">
        <v>186.26</v>
      </c>
      <c r="I432" s="213"/>
      <c r="J432" s="213"/>
      <c r="K432" s="209"/>
      <c r="L432" s="209"/>
      <c r="M432" s="214"/>
      <c r="N432" s="215"/>
      <c r="O432" s="216"/>
      <c r="P432" s="216"/>
      <c r="Q432" s="216"/>
      <c r="R432" s="216"/>
      <c r="S432" s="216"/>
      <c r="T432" s="216"/>
      <c r="U432" s="216"/>
      <c r="V432" s="216"/>
      <c r="W432" s="216"/>
      <c r="X432" s="217"/>
      <c r="AT432" s="218" t="s">
        <v>141</v>
      </c>
      <c r="AU432" s="218" t="s">
        <v>87</v>
      </c>
      <c r="AV432" s="13" t="s">
        <v>87</v>
      </c>
      <c r="AW432" s="13" t="s">
        <v>5</v>
      </c>
      <c r="AX432" s="13" t="s">
        <v>82</v>
      </c>
      <c r="AY432" s="218" t="s">
        <v>128</v>
      </c>
    </row>
    <row r="433" spans="1:65" s="2" customFormat="1" ht="24.2" customHeight="1">
      <c r="A433" s="32"/>
      <c r="B433" s="33"/>
      <c r="C433" s="219" t="s">
        <v>659</v>
      </c>
      <c r="D433" s="219" t="s">
        <v>143</v>
      </c>
      <c r="E433" s="220" t="s">
        <v>660</v>
      </c>
      <c r="F433" s="221" t="s">
        <v>661</v>
      </c>
      <c r="G433" s="222" t="s">
        <v>133</v>
      </c>
      <c r="H433" s="223">
        <v>4470.24</v>
      </c>
      <c r="I433" s="224"/>
      <c r="J433" s="224"/>
      <c r="K433" s="225">
        <f>ROUND(P433*H433,2)</f>
        <v>0</v>
      </c>
      <c r="L433" s="221" t="s">
        <v>147</v>
      </c>
      <c r="M433" s="37"/>
      <c r="N433" s="226" t="s">
        <v>1</v>
      </c>
      <c r="O433" s="196" t="s">
        <v>40</v>
      </c>
      <c r="P433" s="197">
        <f>I433+J433</f>
        <v>0</v>
      </c>
      <c r="Q433" s="197">
        <f>ROUND(I433*H433,2)</f>
        <v>0</v>
      </c>
      <c r="R433" s="197">
        <f>ROUND(J433*H433,2)</f>
        <v>0</v>
      </c>
      <c r="S433" s="69"/>
      <c r="T433" s="198">
        <f>S433*H433</f>
        <v>0</v>
      </c>
      <c r="U433" s="198">
        <v>0</v>
      </c>
      <c r="V433" s="198">
        <f>U433*H433</f>
        <v>0</v>
      </c>
      <c r="W433" s="198">
        <v>0</v>
      </c>
      <c r="X433" s="199">
        <f>W433*H433</f>
        <v>0</v>
      </c>
      <c r="Y433" s="32"/>
      <c r="Z433" s="32"/>
      <c r="AA433" s="32"/>
      <c r="AB433" s="32"/>
      <c r="AC433" s="32"/>
      <c r="AD433" s="32"/>
      <c r="AE433" s="32"/>
      <c r="AR433" s="200" t="s">
        <v>136</v>
      </c>
      <c r="AT433" s="200" t="s">
        <v>143</v>
      </c>
      <c r="AU433" s="200" t="s">
        <v>87</v>
      </c>
      <c r="AY433" s="15" t="s">
        <v>128</v>
      </c>
      <c r="BE433" s="201">
        <f>IF(O433="základní",K433,0)</f>
        <v>0</v>
      </c>
      <c r="BF433" s="201">
        <f>IF(O433="snížená",K433,0)</f>
        <v>0</v>
      </c>
      <c r="BG433" s="201">
        <f>IF(O433="zákl. přenesená",K433,0)</f>
        <v>0</v>
      </c>
      <c r="BH433" s="201">
        <f>IF(O433="sníž. přenesená",K433,0)</f>
        <v>0</v>
      </c>
      <c r="BI433" s="201">
        <f>IF(O433="nulová",K433,0)</f>
        <v>0</v>
      </c>
      <c r="BJ433" s="15" t="s">
        <v>82</v>
      </c>
      <c r="BK433" s="201">
        <f>ROUND(P433*H433,2)</f>
        <v>0</v>
      </c>
      <c r="BL433" s="15" t="s">
        <v>136</v>
      </c>
      <c r="BM433" s="200" t="s">
        <v>662</v>
      </c>
    </row>
    <row r="434" spans="1:47" s="2" customFormat="1" ht="29.25">
      <c r="A434" s="32"/>
      <c r="B434" s="33"/>
      <c r="C434" s="34"/>
      <c r="D434" s="202" t="s">
        <v>138</v>
      </c>
      <c r="E434" s="34"/>
      <c r="F434" s="203" t="s">
        <v>663</v>
      </c>
      <c r="G434" s="34"/>
      <c r="H434" s="34"/>
      <c r="I434" s="204"/>
      <c r="J434" s="204"/>
      <c r="K434" s="34"/>
      <c r="L434" s="34"/>
      <c r="M434" s="37"/>
      <c r="N434" s="205"/>
      <c r="O434" s="206"/>
      <c r="P434" s="69"/>
      <c r="Q434" s="69"/>
      <c r="R434" s="69"/>
      <c r="S434" s="69"/>
      <c r="T434" s="69"/>
      <c r="U434" s="69"/>
      <c r="V434" s="69"/>
      <c r="W434" s="69"/>
      <c r="X434" s="70"/>
      <c r="Y434" s="32"/>
      <c r="Z434" s="32"/>
      <c r="AA434" s="32"/>
      <c r="AB434" s="32"/>
      <c r="AC434" s="32"/>
      <c r="AD434" s="32"/>
      <c r="AE434" s="32"/>
      <c r="AT434" s="15" t="s">
        <v>138</v>
      </c>
      <c r="AU434" s="15" t="s">
        <v>87</v>
      </c>
    </row>
    <row r="435" spans="1:47" s="2" customFormat="1" ht="11.25">
      <c r="A435" s="32"/>
      <c r="B435" s="33"/>
      <c r="C435" s="34"/>
      <c r="D435" s="227" t="s">
        <v>150</v>
      </c>
      <c r="E435" s="34"/>
      <c r="F435" s="228" t="s">
        <v>664</v>
      </c>
      <c r="G435" s="34"/>
      <c r="H435" s="34"/>
      <c r="I435" s="204"/>
      <c r="J435" s="204"/>
      <c r="K435" s="34"/>
      <c r="L435" s="34"/>
      <c r="M435" s="37"/>
      <c r="N435" s="205"/>
      <c r="O435" s="206"/>
      <c r="P435" s="69"/>
      <c r="Q435" s="69"/>
      <c r="R435" s="69"/>
      <c r="S435" s="69"/>
      <c r="T435" s="69"/>
      <c r="U435" s="69"/>
      <c r="V435" s="69"/>
      <c r="W435" s="69"/>
      <c r="X435" s="70"/>
      <c r="Y435" s="32"/>
      <c r="Z435" s="32"/>
      <c r="AA435" s="32"/>
      <c r="AB435" s="32"/>
      <c r="AC435" s="32"/>
      <c r="AD435" s="32"/>
      <c r="AE435" s="32"/>
      <c r="AT435" s="15" t="s">
        <v>150</v>
      </c>
      <c r="AU435" s="15" t="s">
        <v>87</v>
      </c>
    </row>
    <row r="436" spans="1:47" s="2" customFormat="1" ht="19.5">
      <c r="A436" s="32"/>
      <c r="B436" s="33"/>
      <c r="C436" s="34"/>
      <c r="D436" s="202" t="s">
        <v>139</v>
      </c>
      <c r="E436" s="34"/>
      <c r="F436" s="207" t="s">
        <v>665</v>
      </c>
      <c r="G436" s="34"/>
      <c r="H436" s="34"/>
      <c r="I436" s="204"/>
      <c r="J436" s="204"/>
      <c r="K436" s="34"/>
      <c r="L436" s="34"/>
      <c r="M436" s="37"/>
      <c r="N436" s="205"/>
      <c r="O436" s="206"/>
      <c r="P436" s="69"/>
      <c r="Q436" s="69"/>
      <c r="R436" s="69"/>
      <c r="S436" s="69"/>
      <c r="T436" s="69"/>
      <c r="U436" s="69"/>
      <c r="V436" s="69"/>
      <c r="W436" s="69"/>
      <c r="X436" s="70"/>
      <c r="Y436" s="32"/>
      <c r="Z436" s="32"/>
      <c r="AA436" s="32"/>
      <c r="AB436" s="32"/>
      <c r="AC436" s="32"/>
      <c r="AD436" s="32"/>
      <c r="AE436" s="32"/>
      <c r="AT436" s="15" t="s">
        <v>139</v>
      </c>
      <c r="AU436" s="15" t="s">
        <v>87</v>
      </c>
    </row>
    <row r="437" spans="2:51" s="13" customFormat="1" ht="11.25">
      <c r="B437" s="208"/>
      <c r="C437" s="209"/>
      <c r="D437" s="202" t="s">
        <v>141</v>
      </c>
      <c r="E437" s="210" t="s">
        <v>1</v>
      </c>
      <c r="F437" s="211" t="s">
        <v>666</v>
      </c>
      <c r="G437" s="209"/>
      <c r="H437" s="212">
        <v>4470.24</v>
      </c>
      <c r="I437" s="213"/>
      <c r="J437" s="213"/>
      <c r="K437" s="209"/>
      <c r="L437" s="209"/>
      <c r="M437" s="214"/>
      <c r="N437" s="215"/>
      <c r="O437" s="216"/>
      <c r="P437" s="216"/>
      <c r="Q437" s="216"/>
      <c r="R437" s="216"/>
      <c r="S437" s="216"/>
      <c r="T437" s="216"/>
      <c r="U437" s="216"/>
      <c r="V437" s="216"/>
      <c r="W437" s="216"/>
      <c r="X437" s="217"/>
      <c r="AT437" s="218" t="s">
        <v>141</v>
      </c>
      <c r="AU437" s="218" t="s">
        <v>87</v>
      </c>
      <c r="AV437" s="13" t="s">
        <v>87</v>
      </c>
      <c r="AW437" s="13" t="s">
        <v>5</v>
      </c>
      <c r="AX437" s="13" t="s">
        <v>82</v>
      </c>
      <c r="AY437" s="218" t="s">
        <v>128</v>
      </c>
    </row>
    <row r="438" spans="1:65" s="2" customFormat="1" ht="24">
      <c r="A438" s="32"/>
      <c r="B438" s="33"/>
      <c r="C438" s="219" t="s">
        <v>667</v>
      </c>
      <c r="D438" s="219" t="s">
        <v>143</v>
      </c>
      <c r="E438" s="220" t="s">
        <v>668</v>
      </c>
      <c r="F438" s="221" t="s">
        <v>669</v>
      </c>
      <c r="G438" s="222" t="s">
        <v>133</v>
      </c>
      <c r="H438" s="223">
        <v>60.4</v>
      </c>
      <c r="I438" s="224"/>
      <c r="J438" s="224"/>
      <c r="K438" s="225">
        <f>ROUND(P438*H438,2)</f>
        <v>0</v>
      </c>
      <c r="L438" s="221" t="s">
        <v>147</v>
      </c>
      <c r="M438" s="37"/>
      <c r="N438" s="226" t="s">
        <v>1</v>
      </c>
      <c r="O438" s="196" t="s">
        <v>40</v>
      </c>
      <c r="P438" s="197">
        <f>I438+J438</f>
        <v>0</v>
      </c>
      <c r="Q438" s="197">
        <f>ROUND(I438*H438,2)</f>
        <v>0</v>
      </c>
      <c r="R438" s="197">
        <f>ROUND(J438*H438,2)</f>
        <v>0</v>
      </c>
      <c r="S438" s="69"/>
      <c r="T438" s="198">
        <f>S438*H438</f>
        <v>0</v>
      </c>
      <c r="U438" s="198">
        <v>0</v>
      </c>
      <c r="V438" s="198">
        <f>U438*H438</f>
        <v>0</v>
      </c>
      <c r="W438" s="198">
        <v>0</v>
      </c>
      <c r="X438" s="199">
        <f>W438*H438</f>
        <v>0</v>
      </c>
      <c r="Y438" s="32"/>
      <c r="Z438" s="32"/>
      <c r="AA438" s="32"/>
      <c r="AB438" s="32"/>
      <c r="AC438" s="32"/>
      <c r="AD438" s="32"/>
      <c r="AE438" s="32"/>
      <c r="AR438" s="200" t="s">
        <v>136</v>
      </c>
      <c r="AT438" s="200" t="s">
        <v>143</v>
      </c>
      <c r="AU438" s="200" t="s">
        <v>87</v>
      </c>
      <c r="AY438" s="15" t="s">
        <v>128</v>
      </c>
      <c r="BE438" s="201">
        <f>IF(O438="základní",K438,0)</f>
        <v>0</v>
      </c>
      <c r="BF438" s="201">
        <f>IF(O438="snížená",K438,0)</f>
        <v>0</v>
      </c>
      <c r="BG438" s="201">
        <f>IF(O438="zákl. přenesená",K438,0)</f>
        <v>0</v>
      </c>
      <c r="BH438" s="201">
        <f>IF(O438="sníž. přenesená",K438,0)</f>
        <v>0</v>
      </c>
      <c r="BI438" s="201">
        <f>IF(O438="nulová",K438,0)</f>
        <v>0</v>
      </c>
      <c r="BJ438" s="15" t="s">
        <v>82</v>
      </c>
      <c r="BK438" s="201">
        <f>ROUND(P438*H438,2)</f>
        <v>0</v>
      </c>
      <c r="BL438" s="15" t="s">
        <v>136</v>
      </c>
      <c r="BM438" s="200" t="s">
        <v>670</v>
      </c>
    </row>
    <row r="439" spans="1:47" s="2" customFormat="1" ht="19.5">
      <c r="A439" s="32"/>
      <c r="B439" s="33"/>
      <c r="C439" s="34"/>
      <c r="D439" s="202" t="s">
        <v>138</v>
      </c>
      <c r="E439" s="34"/>
      <c r="F439" s="203" t="s">
        <v>671</v>
      </c>
      <c r="G439" s="34"/>
      <c r="H439" s="34"/>
      <c r="I439" s="204"/>
      <c r="J439" s="204"/>
      <c r="K439" s="34"/>
      <c r="L439" s="34"/>
      <c r="M439" s="37"/>
      <c r="N439" s="205"/>
      <c r="O439" s="206"/>
      <c r="P439" s="69"/>
      <c r="Q439" s="69"/>
      <c r="R439" s="69"/>
      <c r="S439" s="69"/>
      <c r="T439" s="69"/>
      <c r="U439" s="69"/>
      <c r="V439" s="69"/>
      <c r="W439" s="69"/>
      <c r="X439" s="70"/>
      <c r="Y439" s="32"/>
      <c r="Z439" s="32"/>
      <c r="AA439" s="32"/>
      <c r="AB439" s="32"/>
      <c r="AC439" s="32"/>
      <c r="AD439" s="32"/>
      <c r="AE439" s="32"/>
      <c r="AT439" s="15" t="s">
        <v>138</v>
      </c>
      <c r="AU439" s="15" t="s">
        <v>87</v>
      </c>
    </row>
    <row r="440" spans="1:47" s="2" customFormat="1" ht="11.25">
      <c r="A440" s="32"/>
      <c r="B440" s="33"/>
      <c r="C440" s="34"/>
      <c r="D440" s="227" t="s">
        <v>150</v>
      </c>
      <c r="E440" s="34"/>
      <c r="F440" s="228" t="s">
        <v>672</v>
      </c>
      <c r="G440" s="34"/>
      <c r="H440" s="34"/>
      <c r="I440" s="204"/>
      <c r="J440" s="204"/>
      <c r="K440" s="34"/>
      <c r="L440" s="34"/>
      <c r="M440" s="37"/>
      <c r="N440" s="205"/>
      <c r="O440" s="206"/>
      <c r="P440" s="69"/>
      <c r="Q440" s="69"/>
      <c r="R440" s="69"/>
      <c r="S440" s="69"/>
      <c r="T440" s="69"/>
      <c r="U440" s="69"/>
      <c r="V440" s="69"/>
      <c r="W440" s="69"/>
      <c r="X440" s="70"/>
      <c r="Y440" s="32"/>
      <c r="Z440" s="32"/>
      <c r="AA440" s="32"/>
      <c r="AB440" s="32"/>
      <c r="AC440" s="32"/>
      <c r="AD440" s="32"/>
      <c r="AE440" s="32"/>
      <c r="AT440" s="15" t="s">
        <v>150</v>
      </c>
      <c r="AU440" s="15" t="s">
        <v>87</v>
      </c>
    </row>
    <row r="441" spans="1:47" s="2" customFormat="1" ht="19.5">
      <c r="A441" s="32"/>
      <c r="B441" s="33"/>
      <c r="C441" s="34"/>
      <c r="D441" s="202" t="s">
        <v>139</v>
      </c>
      <c r="E441" s="34"/>
      <c r="F441" s="207" t="s">
        <v>673</v>
      </c>
      <c r="G441" s="34"/>
      <c r="H441" s="34"/>
      <c r="I441" s="204"/>
      <c r="J441" s="204"/>
      <c r="K441" s="34"/>
      <c r="L441" s="34"/>
      <c r="M441" s="37"/>
      <c r="N441" s="205"/>
      <c r="O441" s="206"/>
      <c r="P441" s="69"/>
      <c r="Q441" s="69"/>
      <c r="R441" s="69"/>
      <c r="S441" s="69"/>
      <c r="T441" s="69"/>
      <c r="U441" s="69"/>
      <c r="V441" s="69"/>
      <c r="W441" s="69"/>
      <c r="X441" s="70"/>
      <c r="Y441" s="32"/>
      <c r="Z441" s="32"/>
      <c r="AA441" s="32"/>
      <c r="AB441" s="32"/>
      <c r="AC441" s="32"/>
      <c r="AD441" s="32"/>
      <c r="AE441" s="32"/>
      <c r="AT441" s="15" t="s">
        <v>139</v>
      </c>
      <c r="AU441" s="15" t="s">
        <v>87</v>
      </c>
    </row>
    <row r="442" spans="2:51" s="13" customFormat="1" ht="11.25">
      <c r="B442" s="208"/>
      <c r="C442" s="209"/>
      <c r="D442" s="202" t="s">
        <v>141</v>
      </c>
      <c r="E442" s="210" t="s">
        <v>1</v>
      </c>
      <c r="F442" s="211" t="s">
        <v>674</v>
      </c>
      <c r="G442" s="209"/>
      <c r="H442" s="212">
        <v>60.4</v>
      </c>
      <c r="I442" s="213"/>
      <c r="J442" s="213"/>
      <c r="K442" s="209"/>
      <c r="L442" s="209"/>
      <c r="M442" s="214"/>
      <c r="N442" s="215"/>
      <c r="O442" s="216"/>
      <c r="P442" s="216"/>
      <c r="Q442" s="216"/>
      <c r="R442" s="216"/>
      <c r="S442" s="216"/>
      <c r="T442" s="216"/>
      <c r="U442" s="216"/>
      <c r="V442" s="216"/>
      <c r="W442" s="216"/>
      <c r="X442" s="217"/>
      <c r="AT442" s="218" t="s">
        <v>141</v>
      </c>
      <c r="AU442" s="218" t="s">
        <v>87</v>
      </c>
      <c r="AV442" s="13" t="s">
        <v>87</v>
      </c>
      <c r="AW442" s="13" t="s">
        <v>5</v>
      </c>
      <c r="AX442" s="13" t="s">
        <v>82</v>
      </c>
      <c r="AY442" s="218" t="s">
        <v>128</v>
      </c>
    </row>
    <row r="443" spans="1:65" s="2" customFormat="1" ht="24.2" customHeight="1">
      <c r="A443" s="32"/>
      <c r="B443" s="33"/>
      <c r="C443" s="219" t="s">
        <v>675</v>
      </c>
      <c r="D443" s="219" t="s">
        <v>143</v>
      </c>
      <c r="E443" s="220" t="s">
        <v>676</v>
      </c>
      <c r="F443" s="221" t="s">
        <v>677</v>
      </c>
      <c r="G443" s="222" t="s">
        <v>133</v>
      </c>
      <c r="H443" s="223">
        <v>1449.6</v>
      </c>
      <c r="I443" s="224"/>
      <c r="J443" s="224"/>
      <c r="K443" s="225">
        <f>ROUND(P443*H443,2)</f>
        <v>0</v>
      </c>
      <c r="L443" s="221" t="s">
        <v>147</v>
      </c>
      <c r="M443" s="37"/>
      <c r="N443" s="226" t="s">
        <v>1</v>
      </c>
      <c r="O443" s="196" t="s">
        <v>40</v>
      </c>
      <c r="P443" s="197">
        <f>I443+J443</f>
        <v>0</v>
      </c>
      <c r="Q443" s="197">
        <f>ROUND(I443*H443,2)</f>
        <v>0</v>
      </c>
      <c r="R443" s="197">
        <f>ROUND(J443*H443,2)</f>
        <v>0</v>
      </c>
      <c r="S443" s="69"/>
      <c r="T443" s="198">
        <f>S443*H443</f>
        <v>0</v>
      </c>
      <c r="U443" s="198">
        <v>0</v>
      </c>
      <c r="V443" s="198">
        <f>U443*H443</f>
        <v>0</v>
      </c>
      <c r="W443" s="198">
        <v>0</v>
      </c>
      <c r="X443" s="199">
        <f>W443*H443</f>
        <v>0</v>
      </c>
      <c r="Y443" s="32"/>
      <c r="Z443" s="32"/>
      <c r="AA443" s="32"/>
      <c r="AB443" s="32"/>
      <c r="AC443" s="32"/>
      <c r="AD443" s="32"/>
      <c r="AE443" s="32"/>
      <c r="AR443" s="200" t="s">
        <v>136</v>
      </c>
      <c r="AT443" s="200" t="s">
        <v>143</v>
      </c>
      <c r="AU443" s="200" t="s">
        <v>87</v>
      </c>
      <c r="AY443" s="15" t="s">
        <v>128</v>
      </c>
      <c r="BE443" s="201">
        <f>IF(O443="základní",K443,0)</f>
        <v>0</v>
      </c>
      <c r="BF443" s="201">
        <f>IF(O443="snížená",K443,0)</f>
        <v>0</v>
      </c>
      <c r="BG443" s="201">
        <f>IF(O443="zákl. přenesená",K443,0)</f>
        <v>0</v>
      </c>
      <c r="BH443" s="201">
        <f>IF(O443="sníž. přenesená",K443,0)</f>
        <v>0</v>
      </c>
      <c r="BI443" s="201">
        <f>IF(O443="nulová",K443,0)</f>
        <v>0</v>
      </c>
      <c r="BJ443" s="15" t="s">
        <v>82</v>
      </c>
      <c r="BK443" s="201">
        <f>ROUND(P443*H443,2)</f>
        <v>0</v>
      </c>
      <c r="BL443" s="15" t="s">
        <v>136</v>
      </c>
      <c r="BM443" s="200" t="s">
        <v>678</v>
      </c>
    </row>
    <row r="444" spans="1:47" s="2" customFormat="1" ht="29.25">
      <c r="A444" s="32"/>
      <c r="B444" s="33"/>
      <c r="C444" s="34"/>
      <c r="D444" s="202" t="s">
        <v>138</v>
      </c>
      <c r="E444" s="34"/>
      <c r="F444" s="203" t="s">
        <v>663</v>
      </c>
      <c r="G444" s="34"/>
      <c r="H444" s="34"/>
      <c r="I444" s="204"/>
      <c r="J444" s="204"/>
      <c r="K444" s="34"/>
      <c r="L444" s="34"/>
      <c r="M444" s="37"/>
      <c r="N444" s="205"/>
      <c r="O444" s="206"/>
      <c r="P444" s="69"/>
      <c r="Q444" s="69"/>
      <c r="R444" s="69"/>
      <c r="S444" s="69"/>
      <c r="T444" s="69"/>
      <c r="U444" s="69"/>
      <c r="V444" s="69"/>
      <c r="W444" s="69"/>
      <c r="X444" s="70"/>
      <c r="Y444" s="32"/>
      <c r="Z444" s="32"/>
      <c r="AA444" s="32"/>
      <c r="AB444" s="32"/>
      <c r="AC444" s="32"/>
      <c r="AD444" s="32"/>
      <c r="AE444" s="32"/>
      <c r="AT444" s="15" t="s">
        <v>138</v>
      </c>
      <c r="AU444" s="15" t="s">
        <v>87</v>
      </c>
    </row>
    <row r="445" spans="1:47" s="2" customFormat="1" ht="11.25">
      <c r="A445" s="32"/>
      <c r="B445" s="33"/>
      <c r="C445" s="34"/>
      <c r="D445" s="227" t="s">
        <v>150</v>
      </c>
      <c r="E445" s="34"/>
      <c r="F445" s="228" t="s">
        <v>679</v>
      </c>
      <c r="G445" s="34"/>
      <c r="H445" s="34"/>
      <c r="I445" s="204"/>
      <c r="J445" s="204"/>
      <c r="K445" s="34"/>
      <c r="L445" s="34"/>
      <c r="M445" s="37"/>
      <c r="N445" s="205"/>
      <c r="O445" s="206"/>
      <c r="P445" s="69"/>
      <c r="Q445" s="69"/>
      <c r="R445" s="69"/>
      <c r="S445" s="69"/>
      <c r="T445" s="69"/>
      <c r="U445" s="69"/>
      <c r="V445" s="69"/>
      <c r="W445" s="69"/>
      <c r="X445" s="70"/>
      <c r="Y445" s="32"/>
      <c r="Z445" s="32"/>
      <c r="AA445" s="32"/>
      <c r="AB445" s="32"/>
      <c r="AC445" s="32"/>
      <c r="AD445" s="32"/>
      <c r="AE445" s="32"/>
      <c r="AT445" s="15" t="s">
        <v>150</v>
      </c>
      <c r="AU445" s="15" t="s">
        <v>87</v>
      </c>
    </row>
    <row r="446" spans="1:47" s="2" customFormat="1" ht="19.5">
      <c r="A446" s="32"/>
      <c r="B446" s="33"/>
      <c r="C446" s="34"/>
      <c r="D446" s="202" t="s">
        <v>139</v>
      </c>
      <c r="E446" s="34"/>
      <c r="F446" s="207" t="s">
        <v>680</v>
      </c>
      <c r="G446" s="34"/>
      <c r="H446" s="34"/>
      <c r="I446" s="204"/>
      <c r="J446" s="204"/>
      <c r="K446" s="34"/>
      <c r="L446" s="34"/>
      <c r="M446" s="37"/>
      <c r="N446" s="205"/>
      <c r="O446" s="206"/>
      <c r="P446" s="69"/>
      <c r="Q446" s="69"/>
      <c r="R446" s="69"/>
      <c r="S446" s="69"/>
      <c r="T446" s="69"/>
      <c r="U446" s="69"/>
      <c r="V446" s="69"/>
      <c r="W446" s="69"/>
      <c r="X446" s="70"/>
      <c r="Y446" s="32"/>
      <c r="Z446" s="32"/>
      <c r="AA446" s="32"/>
      <c r="AB446" s="32"/>
      <c r="AC446" s="32"/>
      <c r="AD446" s="32"/>
      <c r="AE446" s="32"/>
      <c r="AT446" s="15" t="s">
        <v>139</v>
      </c>
      <c r="AU446" s="15" t="s">
        <v>87</v>
      </c>
    </row>
    <row r="447" spans="2:51" s="13" customFormat="1" ht="11.25">
      <c r="B447" s="208"/>
      <c r="C447" s="209"/>
      <c r="D447" s="202" t="s">
        <v>141</v>
      </c>
      <c r="E447" s="210" t="s">
        <v>1</v>
      </c>
      <c r="F447" s="211" t="s">
        <v>681</v>
      </c>
      <c r="G447" s="209"/>
      <c r="H447" s="212">
        <v>1449.6</v>
      </c>
      <c r="I447" s="213"/>
      <c r="J447" s="213"/>
      <c r="K447" s="209"/>
      <c r="L447" s="209"/>
      <c r="M447" s="214"/>
      <c r="N447" s="215"/>
      <c r="O447" s="216"/>
      <c r="P447" s="216"/>
      <c r="Q447" s="216"/>
      <c r="R447" s="216"/>
      <c r="S447" s="216"/>
      <c r="T447" s="216"/>
      <c r="U447" s="216"/>
      <c r="V447" s="216"/>
      <c r="W447" s="216"/>
      <c r="X447" s="217"/>
      <c r="AT447" s="218" t="s">
        <v>141</v>
      </c>
      <c r="AU447" s="218" t="s">
        <v>87</v>
      </c>
      <c r="AV447" s="13" t="s">
        <v>87</v>
      </c>
      <c r="AW447" s="13" t="s">
        <v>5</v>
      </c>
      <c r="AX447" s="13" t="s">
        <v>82</v>
      </c>
      <c r="AY447" s="218" t="s">
        <v>128</v>
      </c>
    </row>
    <row r="448" spans="1:65" s="2" customFormat="1" ht="24.2" customHeight="1">
      <c r="A448" s="32"/>
      <c r="B448" s="33"/>
      <c r="C448" s="219" t="s">
        <v>682</v>
      </c>
      <c r="D448" s="219" t="s">
        <v>143</v>
      </c>
      <c r="E448" s="220" t="s">
        <v>683</v>
      </c>
      <c r="F448" s="221" t="s">
        <v>684</v>
      </c>
      <c r="G448" s="222" t="s">
        <v>133</v>
      </c>
      <c r="H448" s="223">
        <v>54.76</v>
      </c>
      <c r="I448" s="224"/>
      <c r="J448" s="224"/>
      <c r="K448" s="225">
        <f>ROUND(P448*H448,2)</f>
        <v>0</v>
      </c>
      <c r="L448" s="221" t="s">
        <v>147</v>
      </c>
      <c r="M448" s="37"/>
      <c r="N448" s="226" t="s">
        <v>1</v>
      </c>
      <c r="O448" s="196" t="s">
        <v>40</v>
      </c>
      <c r="P448" s="197">
        <f>I448+J448</f>
        <v>0</v>
      </c>
      <c r="Q448" s="197">
        <f>ROUND(I448*H448,2)</f>
        <v>0</v>
      </c>
      <c r="R448" s="197">
        <f>ROUND(J448*H448,2)</f>
        <v>0</v>
      </c>
      <c r="S448" s="69"/>
      <c r="T448" s="198">
        <f>S448*H448</f>
        <v>0</v>
      </c>
      <c r="U448" s="198">
        <v>0</v>
      </c>
      <c r="V448" s="198">
        <f>U448*H448</f>
        <v>0</v>
      </c>
      <c r="W448" s="198">
        <v>0</v>
      </c>
      <c r="X448" s="199">
        <f>W448*H448</f>
        <v>0</v>
      </c>
      <c r="Y448" s="32"/>
      <c r="Z448" s="32"/>
      <c r="AA448" s="32"/>
      <c r="AB448" s="32"/>
      <c r="AC448" s="32"/>
      <c r="AD448" s="32"/>
      <c r="AE448" s="32"/>
      <c r="AR448" s="200" t="s">
        <v>136</v>
      </c>
      <c r="AT448" s="200" t="s">
        <v>143</v>
      </c>
      <c r="AU448" s="200" t="s">
        <v>87</v>
      </c>
      <c r="AY448" s="15" t="s">
        <v>128</v>
      </c>
      <c r="BE448" s="201">
        <f>IF(O448="základní",K448,0)</f>
        <v>0</v>
      </c>
      <c r="BF448" s="201">
        <f>IF(O448="snížená",K448,0)</f>
        <v>0</v>
      </c>
      <c r="BG448" s="201">
        <f>IF(O448="zákl. přenesená",K448,0)</f>
        <v>0</v>
      </c>
      <c r="BH448" s="201">
        <f>IF(O448="sníž. přenesená",K448,0)</f>
        <v>0</v>
      </c>
      <c r="BI448" s="201">
        <f>IF(O448="nulová",K448,0)</f>
        <v>0</v>
      </c>
      <c r="BJ448" s="15" t="s">
        <v>82</v>
      </c>
      <c r="BK448" s="201">
        <f>ROUND(P448*H448,2)</f>
        <v>0</v>
      </c>
      <c r="BL448" s="15" t="s">
        <v>136</v>
      </c>
      <c r="BM448" s="200" t="s">
        <v>685</v>
      </c>
    </row>
    <row r="449" spans="1:47" s="2" customFormat="1" ht="19.5">
      <c r="A449" s="32"/>
      <c r="B449" s="33"/>
      <c r="C449" s="34"/>
      <c r="D449" s="202" t="s">
        <v>138</v>
      </c>
      <c r="E449" s="34"/>
      <c r="F449" s="203" t="s">
        <v>686</v>
      </c>
      <c r="G449" s="34"/>
      <c r="H449" s="34"/>
      <c r="I449" s="204"/>
      <c r="J449" s="204"/>
      <c r="K449" s="34"/>
      <c r="L449" s="34"/>
      <c r="M449" s="37"/>
      <c r="N449" s="205"/>
      <c r="O449" s="206"/>
      <c r="P449" s="69"/>
      <c r="Q449" s="69"/>
      <c r="R449" s="69"/>
      <c r="S449" s="69"/>
      <c r="T449" s="69"/>
      <c r="U449" s="69"/>
      <c r="V449" s="69"/>
      <c r="W449" s="69"/>
      <c r="X449" s="70"/>
      <c r="Y449" s="32"/>
      <c r="Z449" s="32"/>
      <c r="AA449" s="32"/>
      <c r="AB449" s="32"/>
      <c r="AC449" s="32"/>
      <c r="AD449" s="32"/>
      <c r="AE449" s="32"/>
      <c r="AT449" s="15" t="s">
        <v>138</v>
      </c>
      <c r="AU449" s="15" t="s">
        <v>87</v>
      </c>
    </row>
    <row r="450" spans="1:47" s="2" customFormat="1" ht="11.25">
      <c r="A450" s="32"/>
      <c r="B450" s="33"/>
      <c r="C450" s="34"/>
      <c r="D450" s="227" t="s">
        <v>150</v>
      </c>
      <c r="E450" s="34"/>
      <c r="F450" s="228" t="s">
        <v>687</v>
      </c>
      <c r="G450" s="34"/>
      <c r="H450" s="34"/>
      <c r="I450" s="204"/>
      <c r="J450" s="204"/>
      <c r="K450" s="34"/>
      <c r="L450" s="34"/>
      <c r="M450" s="37"/>
      <c r="N450" s="205"/>
      <c r="O450" s="206"/>
      <c r="P450" s="69"/>
      <c r="Q450" s="69"/>
      <c r="R450" s="69"/>
      <c r="S450" s="69"/>
      <c r="T450" s="69"/>
      <c r="U450" s="69"/>
      <c r="V450" s="69"/>
      <c r="W450" s="69"/>
      <c r="X450" s="70"/>
      <c r="Y450" s="32"/>
      <c r="Z450" s="32"/>
      <c r="AA450" s="32"/>
      <c r="AB450" s="32"/>
      <c r="AC450" s="32"/>
      <c r="AD450" s="32"/>
      <c r="AE450" s="32"/>
      <c r="AT450" s="15" t="s">
        <v>150</v>
      </c>
      <c r="AU450" s="15" t="s">
        <v>87</v>
      </c>
    </row>
    <row r="451" spans="1:47" s="2" customFormat="1" ht="19.5">
      <c r="A451" s="32"/>
      <c r="B451" s="33"/>
      <c r="C451" s="34"/>
      <c r="D451" s="202" t="s">
        <v>139</v>
      </c>
      <c r="E451" s="34"/>
      <c r="F451" s="207" t="s">
        <v>688</v>
      </c>
      <c r="G451" s="34"/>
      <c r="H451" s="34"/>
      <c r="I451" s="204"/>
      <c r="J451" s="204"/>
      <c r="K451" s="34"/>
      <c r="L451" s="34"/>
      <c r="M451" s="37"/>
      <c r="N451" s="205"/>
      <c r="O451" s="206"/>
      <c r="P451" s="69"/>
      <c r="Q451" s="69"/>
      <c r="R451" s="69"/>
      <c r="S451" s="69"/>
      <c r="T451" s="69"/>
      <c r="U451" s="69"/>
      <c r="V451" s="69"/>
      <c r="W451" s="69"/>
      <c r="X451" s="70"/>
      <c r="Y451" s="32"/>
      <c r="Z451" s="32"/>
      <c r="AA451" s="32"/>
      <c r="AB451" s="32"/>
      <c r="AC451" s="32"/>
      <c r="AD451" s="32"/>
      <c r="AE451" s="32"/>
      <c r="AT451" s="15" t="s">
        <v>139</v>
      </c>
      <c r="AU451" s="15" t="s">
        <v>87</v>
      </c>
    </row>
    <row r="452" spans="2:51" s="13" customFormat="1" ht="11.25">
      <c r="B452" s="208"/>
      <c r="C452" s="209"/>
      <c r="D452" s="202" t="s">
        <v>141</v>
      </c>
      <c r="E452" s="210" t="s">
        <v>1</v>
      </c>
      <c r="F452" s="211" t="s">
        <v>689</v>
      </c>
      <c r="G452" s="209"/>
      <c r="H452" s="212">
        <v>54.76</v>
      </c>
      <c r="I452" s="213"/>
      <c r="J452" s="213"/>
      <c r="K452" s="209"/>
      <c r="L452" s="209"/>
      <c r="M452" s="214"/>
      <c r="N452" s="215"/>
      <c r="O452" s="216"/>
      <c r="P452" s="216"/>
      <c r="Q452" s="216"/>
      <c r="R452" s="216"/>
      <c r="S452" s="216"/>
      <c r="T452" s="216"/>
      <c r="U452" s="216"/>
      <c r="V452" s="216"/>
      <c r="W452" s="216"/>
      <c r="X452" s="217"/>
      <c r="AT452" s="218" t="s">
        <v>141</v>
      </c>
      <c r="AU452" s="218" t="s">
        <v>87</v>
      </c>
      <c r="AV452" s="13" t="s">
        <v>87</v>
      </c>
      <c r="AW452" s="13" t="s">
        <v>5</v>
      </c>
      <c r="AX452" s="13" t="s">
        <v>82</v>
      </c>
      <c r="AY452" s="218" t="s">
        <v>128</v>
      </c>
    </row>
    <row r="453" spans="1:65" s="2" customFormat="1" ht="24.2" customHeight="1">
      <c r="A453" s="32"/>
      <c r="B453" s="33"/>
      <c r="C453" s="219" t="s">
        <v>690</v>
      </c>
      <c r="D453" s="219" t="s">
        <v>143</v>
      </c>
      <c r="E453" s="220" t="s">
        <v>691</v>
      </c>
      <c r="F453" s="221" t="s">
        <v>692</v>
      </c>
      <c r="G453" s="222" t="s">
        <v>133</v>
      </c>
      <c r="H453" s="223">
        <v>1314.24</v>
      </c>
      <c r="I453" s="224"/>
      <c r="J453" s="224"/>
      <c r="K453" s="225">
        <f>ROUND(P453*H453,2)</f>
        <v>0</v>
      </c>
      <c r="L453" s="221" t="s">
        <v>147</v>
      </c>
      <c r="M453" s="37"/>
      <c r="N453" s="226" t="s">
        <v>1</v>
      </c>
      <c r="O453" s="196" t="s">
        <v>40</v>
      </c>
      <c r="P453" s="197">
        <f>I453+J453</f>
        <v>0</v>
      </c>
      <c r="Q453" s="197">
        <f>ROUND(I453*H453,2)</f>
        <v>0</v>
      </c>
      <c r="R453" s="197">
        <f>ROUND(J453*H453,2)</f>
        <v>0</v>
      </c>
      <c r="S453" s="69"/>
      <c r="T453" s="198">
        <f>S453*H453</f>
        <v>0</v>
      </c>
      <c r="U453" s="198">
        <v>0</v>
      </c>
      <c r="V453" s="198">
        <f>U453*H453</f>
        <v>0</v>
      </c>
      <c r="W453" s="198">
        <v>0</v>
      </c>
      <c r="X453" s="199">
        <f>W453*H453</f>
        <v>0</v>
      </c>
      <c r="Y453" s="32"/>
      <c r="Z453" s="32"/>
      <c r="AA453" s="32"/>
      <c r="AB453" s="32"/>
      <c r="AC453" s="32"/>
      <c r="AD453" s="32"/>
      <c r="AE453" s="32"/>
      <c r="AR453" s="200" t="s">
        <v>136</v>
      </c>
      <c r="AT453" s="200" t="s">
        <v>143</v>
      </c>
      <c r="AU453" s="200" t="s">
        <v>87</v>
      </c>
      <c r="AY453" s="15" t="s">
        <v>128</v>
      </c>
      <c r="BE453" s="201">
        <f>IF(O453="základní",K453,0)</f>
        <v>0</v>
      </c>
      <c r="BF453" s="201">
        <f>IF(O453="snížená",K453,0)</f>
        <v>0</v>
      </c>
      <c r="BG453" s="201">
        <f>IF(O453="zákl. přenesená",K453,0)</f>
        <v>0</v>
      </c>
      <c r="BH453" s="201">
        <f>IF(O453="sníž. přenesená",K453,0)</f>
        <v>0</v>
      </c>
      <c r="BI453" s="201">
        <f>IF(O453="nulová",K453,0)</f>
        <v>0</v>
      </c>
      <c r="BJ453" s="15" t="s">
        <v>82</v>
      </c>
      <c r="BK453" s="201">
        <f>ROUND(P453*H453,2)</f>
        <v>0</v>
      </c>
      <c r="BL453" s="15" t="s">
        <v>136</v>
      </c>
      <c r="BM453" s="200" t="s">
        <v>693</v>
      </c>
    </row>
    <row r="454" spans="1:47" s="2" customFormat="1" ht="29.25">
      <c r="A454" s="32"/>
      <c r="B454" s="33"/>
      <c r="C454" s="34"/>
      <c r="D454" s="202" t="s">
        <v>138</v>
      </c>
      <c r="E454" s="34"/>
      <c r="F454" s="203" t="s">
        <v>694</v>
      </c>
      <c r="G454" s="34"/>
      <c r="H454" s="34"/>
      <c r="I454" s="204"/>
      <c r="J454" s="204"/>
      <c r="K454" s="34"/>
      <c r="L454" s="34"/>
      <c r="M454" s="37"/>
      <c r="N454" s="205"/>
      <c r="O454" s="206"/>
      <c r="P454" s="69"/>
      <c r="Q454" s="69"/>
      <c r="R454" s="69"/>
      <c r="S454" s="69"/>
      <c r="T454" s="69"/>
      <c r="U454" s="69"/>
      <c r="V454" s="69"/>
      <c r="W454" s="69"/>
      <c r="X454" s="70"/>
      <c r="Y454" s="32"/>
      <c r="Z454" s="32"/>
      <c r="AA454" s="32"/>
      <c r="AB454" s="32"/>
      <c r="AC454" s="32"/>
      <c r="AD454" s="32"/>
      <c r="AE454" s="32"/>
      <c r="AT454" s="15" t="s">
        <v>138</v>
      </c>
      <c r="AU454" s="15" t="s">
        <v>87</v>
      </c>
    </row>
    <row r="455" spans="1:47" s="2" customFormat="1" ht="11.25">
      <c r="A455" s="32"/>
      <c r="B455" s="33"/>
      <c r="C455" s="34"/>
      <c r="D455" s="227" t="s">
        <v>150</v>
      </c>
      <c r="E455" s="34"/>
      <c r="F455" s="228" t="s">
        <v>695</v>
      </c>
      <c r="G455" s="34"/>
      <c r="H455" s="34"/>
      <c r="I455" s="204"/>
      <c r="J455" s="204"/>
      <c r="K455" s="34"/>
      <c r="L455" s="34"/>
      <c r="M455" s="37"/>
      <c r="N455" s="205"/>
      <c r="O455" s="206"/>
      <c r="P455" s="69"/>
      <c r="Q455" s="69"/>
      <c r="R455" s="69"/>
      <c r="S455" s="69"/>
      <c r="T455" s="69"/>
      <c r="U455" s="69"/>
      <c r="V455" s="69"/>
      <c r="W455" s="69"/>
      <c r="X455" s="70"/>
      <c r="Y455" s="32"/>
      <c r="Z455" s="32"/>
      <c r="AA455" s="32"/>
      <c r="AB455" s="32"/>
      <c r="AC455" s="32"/>
      <c r="AD455" s="32"/>
      <c r="AE455" s="32"/>
      <c r="AT455" s="15" t="s">
        <v>150</v>
      </c>
      <c r="AU455" s="15" t="s">
        <v>87</v>
      </c>
    </row>
    <row r="456" spans="1:47" s="2" customFormat="1" ht="19.5">
      <c r="A456" s="32"/>
      <c r="B456" s="33"/>
      <c r="C456" s="34"/>
      <c r="D456" s="202" t="s">
        <v>139</v>
      </c>
      <c r="E456" s="34"/>
      <c r="F456" s="207" t="s">
        <v>696</v>
      </c>
      <c r="G456" s="34"/>
      <c r="H456" s="34"/>
      <c r="I456" s="204"/>
      <c r="J456" s="204"/>
      <c r="K456" s="34"/>
      <c r="L456" s="34"/>
      <c r="M456" s="37"/>
      <c r="N456" s="205"/>
      <c r="O456" s="206"/>
      <c r="P456" s="69"/>
      <c r="Q456" s="69"/>
      <c r="R456" s="69"/>
      <c r="S456" s="69"/>
      <c r="T456" s="69"/>
      <c r="U456" s="69"/>
      <c r="V456" s="69"/>
      <c r="W456" s="69"/>
      <c r="X456" s="70"/>
      <c r="Y456" s="32"/>
      <c r="Z456" s="32"/>
      <c r="AA456" s="32"/>
      <c r="AB456" s="32"/>
      <c r="AC456" s="32"/>
      <c r="AD456" s="32"/>
      <c r="AE456" s="32"/>
      <c r="AT456" s="15" t="s">
        <v>139</v>
      </c>
      <c r="AU456" s="15" t="s">
        <v>87</v>
      </c>
    </row>
    <row r="457" spans="2:51" s="13" customFormat="1" ht="11.25">
      <c r="B457" s="208"/>
      <c r="C457" s="209"/>
      <c r="D457" s="202" t="s">
        <v>141</v>
      </c>
      <c r="E457" s="210" t="s">
        <v>1</v>
      </c>
      <c r="F457" s="211" t="s">
        <v>697</v>
      </c>
      <c r="G457" s="209"/>
      <c r="H457" s="212">
        <v>1314.24</v>
      </c>
      <c r="I457" s="213"/>
      <c r="J457" s="213"/>
      <c r="K457" s="209"/>
      <c r="L457" s="209"/>
      <c r="M457" s="214"/>
      <c r="N457" s="215"/>
      <c r="O457" s="216"/>
      <c r="P457" s="216"/>
      <c r="Q457" s="216"/>
      <c r="R457" s="216"/>
      <c r="S457" s="216"/>
      <c r="T457" s="216"/>
      <c r="U457" s="216"/>
      <c r="V457" s="216"/>
      <c r="W457" s="216"/>
      <c r="X457" s="217"/>
      <c r="AT457" s="218" t="s">
        <v>141</v>
      </c>
      <c r="AU457" s="218" t="s">
        <v>87</v>
      </c>
      <c r="AV457" s="13" t="s">
        <v>87</v>
      </c>
      <c r="AW457" s="13" t="s">
        <v>5</v>
      </c>
      <c r="AX457" s="13" t="s">
        <v>82</v>
      </c>
      <c r="AY457" s="218" t="s">
        <v>128</v>
      </c>
    </row>
    <row r="458" spans="1:65" s="2" customFormat="1" ht="33" customHeight="1">
      <c r="A458" s="32"/>
      <c r="B458" s="33"/>
      <c r="C458" s="219" t="s">
        <v>698</v>
      </c>
      <c r="D458" s="219" t="s">
        <v>143</v>
      </c>
      <c r="E458" s="220" t="s">
        <v>699</v>
      </c>
      <c r="F458" s="221" t="s">
        <v>700</v>
      </c>
      <c r="G458" s="222" t="s">
        <v>133</v>
      </c>
      <c r="H458" s="223">
        <v>54.81</v>
      </c>
      <c r="I458" s="224"/>
      <c r="J458" s="224"/>
      <c r="K458" s="225">
        <f>ROUND(P458*H458,2)</f>
        <v>0</v>
      </c>
      <c r="L458" s="221" t="s">
        <v>147</v>
      </c>
      <c r="M458" s="37"/>
      <c r="N458" s="226" t="s">
        <v>1</v>
      </c>
      <c r="O458" s="196" t="s">
        <v>40</v>
      </c>
      <c r="P458" s="197">
        <f>I458+J458</f>
        <v>0</v>
      </c>
      <c r="Q458" s="197">
        <f>ROUND(I458*H458,2)</f>
        <v>0</v>
      </c>
      <c r="R458" s="197">
        <f>ROUND(J458*H458,2)</f>
        <v>0</v>
      </c>
      <c r="S458" s="69"/>
      <c r="T458" s="198">
        <f>S458*H458</f>
        <v>0</v>
      </c>
      <c r="U458" s="198">
        <v>0</v>
      </c>
      <c r="V458" s="198">
        <f>U458*H458</f>
        <v>0</v>
      </c>
      <c r="W458" s="198">
        <v>0</v>
      </c>
      <c r="X458" s="199">
        <f>W458*H458</f>
        <v>0</v>
      </c>
      <c r="Y458" s="32"/>
      <c r="Z458" s="32"/>
      <c r="AA458" s="32"/>
      <c r="AB458" s="32"/>
      <c r="AC458" s="32"/>
      <c r="AD458" s="32"/>
      <c r="AE458" s="32"/>
      <c r="AR458" s="200" t="s">
        <v>136</v>
      </c>
      <c r="AT458" s="200" t="s">
        <v>143</v>
      </c>
      <c r="AU458" s="200" t="s">
        <v>87</v>
      </c>
      <c r="AY458" s="15" t="s">
        <v>128</v>
      </c>
      <c r="BE458" s="201">
        <f>IF(O458="základní",K458,0)</f>
        <v>0</v>
      </c>
      <c r="BF458" s="201">
        <f>IF(O458="snížená",K458,0)</f>
        <v>0</v>
      </c>
      <c r="BG458" s="201">
        <f>IF(O458="zákl. přenesená",K458,0)</f>
        <v>0</v>
      </c>
      <c r="BH458" s="201">
        <f>IF(O458="sníž. přenesená",K458,0)</f>
        <v>0</v>
      </c>
      <c r="BI458" s="201">
        <f>IF(O458="nulová",K458,0)</f>
        <v>0</v>
      </c>
      <c r="BJ458" s="15" t="s">
        <v>82</v>
      </c>
      <c r="BK458" s="201">
        <f>ROUND(P458*H458,2)</f>
        <v>0</v>
      </c>
      <c r="BL458" s="15" t="s">
        <v>136</v>
      </c>
      <c r="BM458" s="200" t="s">
        <v>701</v>
      </c>
    </row>
    <row r="459" spans="1:47" s="2" customFormat="1" ht="29.25">
      <c r="A459" s="32"/>
      <c r="B459" s="33"/>
      <c r="C459" s="34"/>
      <c r="D459" s="202" t="s">
        <v>138</v>
      </c>
      <c r="E459" s="34"/>
      <c r="F459" s="203" t="s">
        <v>702</v>
      </c>
      <c r="G459" s="34"/>
      <c r="H459" s="34"/>
      <c r="I459" s="204"/>
      <c r="J459" s="204"/>
      <c r="K459" s="34"/>
      <c r="L459" s="34"/>
      <c r="M459" s="37"/>
      <c r="N459" s="205"/>
      <c r="O459" s="206"/>
      <c r="P459" s="69"/>
      <c r="Q459" s="69"/>
      <c r="R459" s="69"/>
      <c r="S459" s="69"/>
      <c r="T459" s="69"/>
      <c r="U459" s="69"/>
      <c r="V459" s="69"/>
      <c r="W459" s="69"/>
      <c r="X459" s="70"/>
      <c r="Y459" s="32"/>
      <c r="Z459" s="32"/>
      <c r="AA459" s="32"/>
      <c r="AB459" s="32"/>
      <c r="AC459" s="32"/>
      <c r="AD459" s="32"/>
      <c r="AE459" s="32"/>
      <c r="AT459" s="15" t="s">
        <v>138</v>
      </c>
      <c r="AU459" s="15" t="s">
        <v>87</v>
      </c>
    </row>
    <row r="460" spans="1:47" s="2" customFormat="1" ht="11.25">
      <c r="A460" s="32"/>
      <c r="B460" s="33"/>
      <c r="C460" s="34"/>
      <c r="D460" s="227" t="s">
        <v>150</v>
      </c>
      <c r="E460" s="34"/>
      <c r="F460" s="228" t="s">
        <v>703</v>
      </c>
      <c r="G460" s="34"/>
      <c r="H460" s="34"/>
      <c r="I460" s="204"/>
      <c r="J460" s="204"/>
      <c r="K460" s="34"/>
      <c r="L460" s="34"/>
      <c r="M460" s="37"/>
      <c r="N460" s="205"/>
      <c r="O460" s="206"/>
      <c r="P460" s="69"/>
      <c r="Q460" s="69"/>
      <c r="R460" s="69"/>
      <c r="S460" s="69"/>
      <c r="T460" s="69"/>
      <c r="U460" s="69"/>
      <c r="V460" s="69"/>
      <c r="W460" s="69"/>
      <c r="X460" s="70"/>
      <c r="Y460" s="32"/>
      <c r="Z460" s="32"/>
      <c r="AA460" s="32"/>
      <c r="AB460" s="32"/>
      <c r="AC460" s="32"/>
      <c r="AD460" s="32"/>
      <c r="AE460" s="32"/>
      <c r="AT460" s="15" t="s">
        <v>150</v>
      </c>
      <c r="AU460" s="15" t="s">
        <v>87</v>
      </c>
    </row>
    <row r="461" spans="1:47" s="2" customFormat="1" ht="19.5">
      <c r="A461" s="32"/>
      <c r="B461" s="33"/>
      <c r="C461" s="34"/>
      <c r="D461" s="202" t="s">
        <v>139</v>
      </c>
      <c r="E461" s="34"/>
      <c r="F461" s="207" t="s">
        <v>704</v>
      </c>
      <c r="G461" s="34"/>
      <c r="H461" s="34"/>
      <c r="I461" s="204"/>
      <c r="J461" s="204"/>
      <c r="K461" s="34"/>
      <c r="L461" s="34"/>
      <c r="M461" s="37"/>
      <c r="N461" s="205"/>
      <c r="O461" s="206"/>
      <c r="P461" s="69"/>
      <c r="Q461" s="69"/>
      <c r="R461" s="69"/>
      <c r="S461" s="69"/>
      <c r="T461" s="69"/>
      <c r="U461" s="69"/>
      <c r="V461" s="69"/>
      <c r="W461" s="69"/>
      <c r="X461" s="70"/>
      <c r="Y461" s="32"/>
      <c r="Z461" s="32"/>
      <c r="AA461" s="32"/>
      <c r="AB461" s="32"/>
      <c r="AC461" s="32"/>
      <c r="AD461" s="32"/>
      <c r="AE461" s="32"/>
      <c r="AT461" s="15" t="s">
        <v>139</v>
      </c>
      <c r="AU461" s="15" t="s">
        <v>87</v>
      </c>
    </row>
    <row r="462" spans="2:51" s="13" customFormat="1" ht="11.25">
      <c r="B462" s="208"/>
      <c r="C462" s="209"/>
      <c r="D462" s="202" t="s">
        <v>141</v>
      </c>
      <c r="E462" s="210" t="s">
        <v>1</v>
      </c>
      <c r="F462" s="211" t="s">
        <v>705</v>
      </c>
      <c r="G462" s="209"/>
      <c r="H462" s="212">
        <v>54.81</v>
      </c>
      <c r="I462" s="213"/>
      <c r="J462" s="213"/>
      <c r="K462" s="209"/>
      <c r="L462" s="209"/>
      <c r="M462" s="214"/>
      <c r="N462" s="215"/>
      <c r="O462" s="216"/>
      <c r="P462" s="216"/>
      <c r="Q462" s="216"/>
      <c r="R462" s="216"/>
      <c r="S462" s="216"/>
      <c r="T462" s="216"/>
      <c r="U462" s="216"/>
      <c r="V462" s="216"/>
      <c r="W462" s="216"/>
      <c r="X462" s="217"/>
      <c r="AT462" s="218" t="s">
        <v>141</v>
      </c>
      <c r="AU462" s="218" t="s">
        <v>87</v>
      </c>
      <c r="AV462" s="13" t="s">
        <v>87</v>
      </c>
      <c r="AW462" s="13" t="s">
        <v>5</v>
      </c>
      <c r="AX462" s="13" t="s">
        <v>82</v>
      </c>
      <c r="AY462" s="218" t="s">
        <v>128</v>
      </c>
    </row>
    <row r="463" spans="1:65" s="2" customFormat="1" ht="33" customHeight="1">
      <c r="A463" s="32"/>
      <c r="B463" s="33"/>
      <c r="C463" s="219" t="s">
        <v>706</v>
      </c>
      <c r="D463" s="219" t="s">
        <v>143</v>
      </c>
      <c r="E463" s="220" t="s">
        <v>707</v>
      </c>
      <c r="F463" s="221" t="s">
        <v>708</v>
      </c>
      <c r="G463" s="222" t="s">
        <v>133</v>
      </c>
      <c r="H463" s="223">
        <v>137.11</v>
      </c>
      <c r="I463" s="224"/>
      <c r="J463" s="224"/>
      <c r="K463" s="225">
        <f>ROUND(P463*H463,2)</f>
        <v>0</v>
      </c>
      <c r="L463" s="221" t="s">
        <v>147</v>
      </c>
      <c r="M463" s="37"/>
      <c r="N463" s="226" t="s">
        <v>1</v>
      </c>
      <c r="O463" s="196" t="s">
        <v>40</v>
      </c>
      <c r="P463" s="197">
        <f>I463+J463</f>
        <v>0</v>
      </c>
      <c r="Q463" s="197">
        <f>ROUND(I463*H463,2)</f>
        <v>0</v>
      </c>
      <c r="R463" s="197">
        <f>ROUND(J463*H463,2)</f>
        <v>0</v>
      </c>
      <c r="S463" s="69"/>
      <c r="T463" s="198">
        <f>S463*H463</f>
        <v>0</v>
      </c>
      <c r="U463" s="198">
        <v>0</v>
      </c>
      <c r="V463" s="198">
        <f>U463*H463</f>
        <v>0</v>
      </c>
      <c r="W463" s="198">
        <v>0</v>
      </c>
      <c r="X463" s="199">
        <f>W463*H463</f>
        <v>0</v>
      </c>
      <c r="Y463" s="32"/>
      <c r="Z463" s="32"/>
      <c r="AA463" s="32"/>
      <c r="AB463" s="32"/>
      <c r="AC463" s="32"/>
      <c r="AD463" s="32"/>
      <c r="AE463" s="32"/>
      <c r="AR463" s="200" t="s">
        <v>136</v>
      </c>
      <c r="AT463" s="200" t="s">
        <v>143</v>
      </c>
      <c r="AU463" s="200" t="s">
        <v>87</v>
      </c>
      <c r="AY463" s="15" t="s">
        <v>128</v>
      </c>
      <c r="BE463" s="201">
        <f>IF(O463="základní",K463,0)</f>
        <v>0</v>
      </c>
      <c r="BF463" s="201">
        <f>IF(O463="snížená",K463,0)</f>
        <v>0</v>
      </c>
      <c r="BG463" s="201">
        <f>IF(O463="zákl. přenesená",K463,0)</f>
        <v>0</v>
      </c>
      <c r="BH463" s="201">
        <f>IF(O463="sníž. přenesená",K463,0)</f>
        <v>0</v>
      </c>
      <c r="BI463" s="201">
        <f>IF(O463="nulová",K463,0)</f>
        <v>0</v>
      </c>
      <c r="BJ463" s="15" t="s">
        <v>82</v>
      </c>
      <c r="BK463" s="201">
        <f>ROUND(P463*H463,2)</f>
        <v>0</v>
      </c>
      <c r="BL463" s="15" t="s">
        <v>136</v>
      </c>
      <c r="BM463" s="200" t="s">
        <v>709</v>
      </c>
    </row>
    <row r="464" spans="1:47" s="2" customFormat="1" ht="29.25">
      <c r="A464" s="32"/>
      <c r="B464" s="33"/>
      <c r="C464" s="34"/>
      <c r="D464" s="202" t="s">
        <v>138</v>
      </c>
      <c r="E464" s="34"/>
      <c r="F464" s="203" t="s">
        <v>710</v>
      </c>
      <c r="G464" s="34"/>
      <c r="H464" s="34"/>
      <c r="I464" s="204"/>
      <c r="J464" s="204"/>
      <c r="K464" s="34"/>
      <c r="L464" s="34"/>
      <c r="M464" s="37"/>
      <c r="N464" s="205"/>
      <c r="O464" s="206"/>
      <c r="P464" s="69"/>
      <c r="Q464" s="69"/>
      <c r="R464" s="69"/>
      <c r="S464" s="69"/>
      <c r="T464" s="69"/>
      <c r="U464" s="69"/>
      <c r="V464" s="69"/>
      <c r="W464" s="69"/>
      <c r="X464" s="70"/>
      <c r="Y464" s="32"/>
      <c r="Z464" s="32"/>
      <c r="AA464" s="32"/>
      <c r="AB464" s="32"/>
      <c r="AC464" s="32"/>
      <c r="AD464" s="32"/>
      <c r="AE464" s="32"/>
      <c r="AT464" s="15" t="s">
        <v>138</v>
      </c>
      <c r="AU464" s="15" t="s">
        <v>87</v>
      </c>
    </row>
    <row r="465" spans="1:47" s="2" customFormat="1" ht="11.25">
      <c r="A465" s="32"/>
      <c r="B465" s="33"/>
      <c r="C465" s="34"/>
      <c r="D465" s="227" t="s">
        <v>150</v>
      </c>
      <c r="E465" s="34"/>
      <c r="F465" s="228" t="s">
        <v>711</v>
      </c>
      <c r="G465" s="34"/>
      <c r="H465" s="34"/>
      <c r="I465" s="204"/>
      <c r="J465" s="204"/>
      <c r="K465" s="34"/>
      <c r="L465" s="34"/>
      <c r="M465" s="37"/>
      <c r="N465" s="205"/>
      <c r="O465" s="206"/>
      <c r="P465" s="69"/>
      <c r="Q465" s="69"/>
      <c r="R465" s="69"/>
      <c r="S465" s="69"/>
      <c r="T465" s="69"/>
      <c r="U465" s="69"/>
      <c r="V465" s="69"/>
      <c r="W465" s="69"/>
      <c r="X465" s="70"/>
      <c r="Y465" s="32"/>
      <c r="Z465" s="32"/>
      <c r="AA465" s="32"/>
      <c r="AB465" s="32"/>
      <c r="AC465" s="32"/>
      <c r="AD465" s="32"/>
      <c r="AE465" s="32"/>
      <c r="AT465" s="15" t="s">
        <v>150</v>
      </c>
      <c r="AU465" s="15" t="s">
        <v>87</v>
      </c>
    </row>
    <row r="466" spans="1:47" s="2" customFormat="1" ht="19.5">
      <c r="A466" s="32"/>
      <c r="B466" s="33"/>
      <c r="C466" s="34"/>
      <c r="D466" s="202" t="s">
        <v>139</v>
      </c>
      <c r="E466" s="34"/>
      <c r="F466" s="207" t="s">
        <v>712</v>
      </c>
      <c r="G466" s="34"/>
      <c r="H466" s="34"/>
      <c r="I466" s="204"/>
      <c r="J466" s="204"/>
      <c r="K466" s="34"/>
      <c r="L466" s="34"/>
      <c r="M466" s="37"/>
      <c r="N466" s="205"/>
      <c r="O466" s="206"/>
      <c r="P466" s="69"/>
      <c r="Q466" s="69"/>
      <c r="R466" s="69"/>
      <c r="S466" s="69"/>
      <c r="T466" s="69"/>
      <c r="U466" s="69"/>
      <c r="V466" s="69"/>
      <c r="W466" s="69"/>
      <c r="X466" s="70"/>
      <c r="Y466" s="32"/>
      <c r="Z466" s="32"/>
      <c r="AA466" s="32"/>
      <c r="AB466" s="32"/>
      <c r="AC466" s="32"/>
      <c r="AD466" s="32"/>
      <c r="AE466" s="32"/>
      <c r="AT466" s="15" t="s">
        <v>139</v>
      </c>
      <c r="AU466" s="15" t="s">
        <v>87</v>
      </c>
    </row>
    <row r="467" spans="2:51" s="13" customFormat="1" ht="11.25">
      <c r="B467" s="208"/>
      <c r="C467" s="209"/>
      <c r="D467" s="202" t="s">
        <v>141</v>
      </c>
      <c r="E467" s="210" t="s">
        <v>1</v>
      </c>
      <c r="F467" s="211" t="s">
        <v>713</v>
      </c>
      <c r="G467" s="209"/>
      <c r="H467" s="212">
        <v>137.11</v>
      </c>
      <c r="I467" s="213"/>
      <c r="J467" s="213"/>
      <c r="K467" s="209"/>
      <c r="L467" s="209"/>
      <c r="M467" s="214"/>
      <c r="N467" s="215"/>
      <c r="O467" s="216"/>
      <c r="P467" s="216"/>
      <c r="Q467" s="216"/>
      <c r="R467" s="216"/>
      <c r="S467" s="216"/>
      <c r="T467" s="216"/>
      <c r="U467" s="216"/>
      <c r="V467" s="216"/>
      <c r="W467" s="216"/>
      <c r="X467" s="217"/>
      <c r="AT467" s="218" t="s">
        <v>141</v>
      </c>
      <c r="AU467" s="218" t="s">
        <v>87</v>
      </c>
      <c r="AV467" s="13" t="s">
        <v>87</v>
      </c>
      <c r="AW467" s="13" t="s">
        <v>5</v>
      </c>
      <c r="AX467" s="13" t="s">
        <v>82</v>
      </c>
      <c r="AY467" s="218" t="s">
        <v>128</v>
      </c>
    </row>
    <row r="468" spans="1:65" s="2" customFormat="1" ht="24.2" customHeight="1">
      <c r="A468" s="32"/>
      <c r="B468" s="33"/>
      <c r="C468" s="219" t="s">
        <v>714</v>
      </c>
      <c r="D468" s="219" t="s">
        <v>143</v>
      </c>
      <c r="E468" s="220" t="s">
        <v>715</v>
      </c>
      <c r="F468" s="221" t="s">
        <v>270</v>
      </c>
      <c r="G468" s="222" t="s">
        <v>133</v>
      </c>
      <c r="H468" s="223">
        <v>109.55</v>
      </c>
      <c r="I468" s="224"/>
      <c r="J468" s="224"/>
      <c r="K468" s="225">
        <f>ROUND(P468*H468,2)</f>
        <v>0</v>
      </c>
      <c r="L468" s="221" t="s">
        <v>147</v>
      </c>
      <c r="M468" s="37"/>
      <c r="N468" s="226" t="s">
        <v>1</v>
      </c>
      <c r="O468" s="196" t="s">
        <v>40</v>
      </c>
      <c r="P468" s="197">
        <f>I468+J468</f>
        <v>0</v>
      </c>
      <c r="Q468" s="197">
        <f>ROUND(I468*H468,2)</f>
        <v>0</v>
      </c>
      <c r="R468" s="197">
        <f>ROUND(J468*H468,2)</f>
        <v>0</v>
      </c>
      <c r="S468" s="69"/>
      <c r="T468" s="198">
        <f>S468*H468</f>
        <v>0</v>
      </c>
      <c r="U468" s="198">
        <v>0</v>
      </c>
      <c r="V468" s="198">
        <f>U468*H468</f>
        <v>0</v>
      </c>
      <c r="W468" s="198">
        <v>0</v>
      </c>
      <c r="X468" s="199">
        <f>W468*H468</f>
        <v>0</v>
      </c>
      <c r="Y468" s="32"/>
      <c r="Z468" s="32"/>
      <c r="AA468" s="32"/>
      <c r="AB468" s="32"/>
      <c r="AC468" s="32"/>
      <c r="AD468" s="32"/>
      <c r="AE468" s="32"/>
      <c r="AR468" s="200" t="s">
        <v>136</v>
      </c>
      <c r="AT468" s="200" t="s">
        <v>143</v>
      </c>
      <c r="AU468" s="200" t="s">
        <v>87</v>
      </c>
      <c r="AY468" s="15" t="s">
        <v>128</v>
      </c>
      <c r="BE468" s="201">
        <f>IF(O468="základní",K468,0)</f>
        <v>0</v>
      </c>
      <c r="BF468" s="201">
        <f>IF(O468="snížená",K468,0)</f>
        <v>0</v>
      </c>
      <c r="BG468" s="201">
        <f>IF(O468="zákl. přenesená",K468,0)</f>
        <v>0</v>
      </c>
      <c r="BH468" s="201">
        <f>IF(O468="sníž. přenesená",K468,0)</f>
        <v>0</v>
      </c>
      <c r="BI468" s="201">
        <f>IF(O468="nulová",K468,0)</f>
        <v>0</v>
      </c>
      <c r="BJ468" s="15" t="s">
        <v>82</v>
      </c>
      <c r="BK468" s="201">
        <f>ROUND(P468*H468,2)</f>
        <v>0</v>
      </c>
      <c r="BL468" s="15" t="s">
        <v>136</v>
      </c>
      <c r="BM468" s="200" t="s">
        <v>716</v>
      </c>
    </row>
    <row r="469" spans="1:47" s="2" customFormat="1" ht="29.25">
      <c r="A469" s="32"/>
      <c r="B469" s="33"/>
      <c r="C469" s="34"/>
      <c r="D469" s="202" t="s">
        <v>138</v>
      </c>
      <c r="E469" s="34"/>
      <c r="F469" s="203" t="s">
        <v>272</v>
      </c>
      <c r="G469" s="34"/>
      <c r="H469" s="34"/>
      <c r="I469" s="204"/>
      <c r="J469" s="204"/>
      <c r="K469" s="34"/>
      <c r="L469" s="34"/>
      <c r="M469" s="37"/>
      <c r="N469" s="205"/>
      <c r="O469" s="206"/>
      <c r="P469" s="69"/>
      <c r="Q469" s="69"/>
      <c r="R469" s="69"/>
      <c r="S469" s="69"/>
      <c r="T469" s="69"/>
      <c r="U469" s="69"/>
      <c r="V469" s="69"/>
      <c r="W469" s="69"/>
      <c r="X469" s="70"/>
      <c r="Y469" s="32"/>
      <c r="Z469" s="32"/>
      <c r="AA469" s="32"/>
      <c r="AB469" s="32"/>
      <c r="AC469" s="32"/>
      <c r="AD469" s="32"/>
      <c r="AE469" s="32"/>
      <c r="AT469" s="15" t="s">
        <v>138</v>
      </c>
      <c r="AU469" s="15" t="s">
        <v>87</v>
      </c>
    </row>
    <row r="470" spans="1:47" s="2" customFormat="1" ht="11.25">
      <c r="A470" s="32"/>
      <c r="B470" s="33"/>
      <c r="C470" s="34"/>
      <c r="D470" s="227" t="s">
        <v>150</v>
      </c>
      <c r="E470" s="34"/>
      <c r="F470" s="228" t="s">
        <v>717</v>
      </c>
      <c r="G470" s="34"/>
      <c r="H470" s="34"/>
      <c r="I470" s="204"/>
      <c r="J470" s="204"/>
      <c r="K470" s="34"/>
      <c r="L470" s="34"/>
      <c r="M470" s="37"/>
      <c r="N470" s="205"/>
      <c r="O470" s="206"/>
      <c r="P470" s="69"/>
      <c r="Q470" s="69"/>
      <c r="R470" s="69"/>
      <c r="S470" s="69"/>
      <c r="T470" s="69"/>
      <c r="U470" s="69"/>
      <c r="V470" s="69"/>
      <c r="W470" s="69"/>
      <c r="X470" s="70"/>
      <c r="Y470" s="32"/>
      <c r="Z470" s="32"/>
      <c r="AA470" s="32"/>
      <c r="AB470" s="32"/>
      <c r="AC470" s="32"/>
      <c r="AD470" s="32"/>
      <c r="AE470" s="32"/>
      <c r="AT470" s="15" t="s">
        <v>150</v>
      </c>
      <c r="AU470" s="15" t="s">
        <v>87</v>
      </c>
    </row>
    <row r="471" spans="1:47" s="2" customFormat="1" ht="19.5">
      <c r="A471" s="32"/>
      <c r="B471" s="33"/>
      <c r="C471" s="34"/>
      <c r="D471" s="202" t="s">
        <v>139</v>
      </c>
      <c r="E471" s="34"/>
      <c r="F471" s="207" t="s">
        <v>718</v>
      </c>
      <c r="G471" s="34"/>
      <c r="H471" s="34"/>
      <c r="I471" s="204"/>
      <c r="J471" s="204"/>
      <c r="K471" s="34"/>
      <c r="L471" s="34"/>
      <c r="M471" s="37"/>
      <c r="N471" s="205"/>
      <c r="O471" s="206"/>
      <c r="P471" s="69"/>
      <c r="Q471" s="69"/>
      <c r="R471" s="69"/>
      <c r="S471" s="69"/>
      <c r="T471" s="69"/>
      <c r="U471" s="69"/>
      <c r="V471" s="69"/>
      <c r="W471" s="69"/>
      <c r="X471" s="70"/>
      <c r="Y471" s="32"/>
      <c r="Z471" s="32"/>
      <c r="AA471" s="32"/>
      <c r="AB471" s="32"/>
      <c r="AC471" s="32"/>
      <c r="AD471" s="32"/>
      <c r="AE471" s="32"/>
      <c r="AT471" s="15" t="s">
        <v>139</v>
      </c>
      <c r="AU471" s="15" t="s">
        <v>87</v>
      </c>
    </row>
    <row r="472" spans="2:51" s="13" customFormat="1" ht="11.25">
      <c r="B472" s="208"/>
      <c r="C472" s="209"/>
      <c r="D472" s="202" t="s">
        <v>141</v>
      </c>
      <c r="E472" s="210" t="s">
        <v>1</v>
      </c>
      <c r="F472" s="211" t="s">
        <v>719</v>
      </c>
      <c r="G472" s="209"/>
      <c r="H472" s="212">
        <v>109.55</v>
      </c>
      <c r="I472" s="213"/>
      <c r="J472" s="213"/>
      <c r="K472" s="209"/>
      <c r="L472" s="209"/>
      <c r="M472" s="214"/>
      <c r="N472" s="215"/>
      <c r="O472" s="216"/>
      <c r="P472" s="216"/>
      <c r="Q472" s="216"/>
      <c r="R472" s="216"/>
      <c r="S472" s="216"/>
      <c r="T472" s="216"/>
      <c r="U472" s="216"/>
      <c r="V472" s="216"/>
      <c r="W472" s="216"/>
      <c r="X472" s="217"/>
      <c r="AT472" s="218" t="s">
        <v>141</v>
      </c>
      <c r="AU472" s="218" t="s">
        <v>87</v>
      </c>
      <c r="AV472" s="13" t="s">
        <v>87</v>
      </c>
      <c r="AW472" s="13" t="s">
        <v>5</v>
      </c>
      <c r="AX472" s="13" t="s">
        <v>82</v>
      </c>
      <c r="AY472" s="218" t="s">
        <v>128</v>
      </c>
    </row>
    <row r="473" spans="2:63" s="12" customFormat="1" ht="22.9" customHeight="1">
      <c r="B473" s="169"/>
      <c r="C473" s="170"/>
      <c r="D473" s="171" t="s">
        <v>76</v>
      </c>
      <c r="E473" s="184" t="s">
        <v>720</v>
      </c>
      <c r="F473" s="184" t="s">
        <v>721</v>
      </c>
      <c r="G473" s="170"/>
      <c r="H473" s="170"/>
      <c r="I473" s="173"/>
      <c r="J473" s="173"/>
      <c r="K473" s="185">
        <f>BK473</f>
        <v>0</v>
      </c>
      <c r="L473" s="170"/>
      <c r="M473" s="175"/>
      <c r="N473" s="176"/>
      <c r="O473" s="177"/>
      <c r="P473" s="177"/>
      <c r="Q473" s="178">
        <f>SUM(Q474:Q476)</f>
        <v>0</v>
      </c>
      <c r="R473" s="178">
        <f>SUM(R474:R476)</f>
        <v>0</v>
      </c>
      <c r="S473" s="177"/>
      <c r="T473" s="179">
        <f>SUM(T474:T476)</f>
        <v>0</v>
      </c>
      <c r="U473" s="177"/>
      <c r="V473" s="179">
        <f>SUM(V474:V476)</f>
        <v>0</v>
      </c>
      <c r="W473" s="177"/>
      <c r="X473" s="180">
        <f>SUM(X474:X476)</f>
        <v>0</v>
      </c>
      <c r="AR473" s="181" t="s">
        <v>82</v>
      </c>
      <c r="AT473" s="182" t="s">
        <v>76</v>
      </c>
      <c r="AU473" s="182" t="s">
        <v>82</v>
      </c>
      <c r="AY473" s="181" t="s">
        <v>128</v>
      </c>
      <c r="BK473" s="183">
        <f>SUM(BK474:BK476)</f>
        <v>0</v>
      </c>
    </row>
    <row r="474" spans="1:65" s="2" customFormat="1" ht="24.2" customHeight="1">
      <c r="A474" s="32"/>
      <c r="B474" s="33"/>
      <c r="C474" s="219" t="s">
        <v>722</v>
      </c>
      <c r="D474" s="219" t="s">
        <v>143</v>
      </c>
      <c r="E474" s="220" t="s">
        <v>723</v>
      </c>
      <c r="F474" s="221" t="s">
        <v>724</v>
      </c>
      <c r="G474" s="222" t="s">
        <v>133</v>
      </c>
      <c r="H474" s="223">
        <v>372.97</v>
      </c>
      <c r="I474" s="224"/>
      <c r="J474" s="224"/>
      <c r="K474" s="225">
        <f>ROUND(P474*H474,2)</f>
        <v>0</v>
      </c>
      <c r="L474" s="221" t="s">
        <v>147</v>
      </c>
      <c r="M474" s="37"/>
      <c r="N474" s="226" t="s">
        <v>1</v>
      </c>
      <c r="O474" s="196" t="s">
        <v>40</v>
      </c>
      <c r="P474" s="197">
        <f>I474+J474</f>
        <v>0</v>
      </c>
      <c r="Q474" s="197">
        <f>ROUND(I474*H474,2)</f>
        <v>0</v>
      </c>
      <c r="R474" s="197">
        <f>ROUND(J474*H474,2)</f>
        <v>0</v>
      </c>
      <c r="S474" s="69"/>
      <c r="T474" s="198">
        <f>S474*H474</f>
        <v>0</v>
      </c>
      <c r="U474" s="198">
        <v>0</v>
      </c>
      <c r="V474" s="198">
        <f>U474*H474</f>
        <v>0</v>
      </c>
      <c r="W474" s="198">
        <v>0</v>
      </c>
      <c r="X474" s="199">
        <f>W474*H474</f>
        <v>0</v>
      </c>
      <c r="Y474" s="32"/>
      <c r="Z474" s="32"/>
      <c r="AA474" s="32"/>
      <c r="AB474" s="32"/>
      <c r="AC474" s="32"/>
      <c r="AD474" s="32"/>
      <c r="AE474" s="32"/>
      <c r="AR474" s="200" t="s">
        <v>136</v>
      </c>
      <c r="AT474" s="200" t="s">
        <v>143</v>
      </c>
      <c r="AU474" s="200" t="s">
        <v>87</v>
      </c>
      <c r="AY474" s="15" t="s">
        <v>128</v>
      </c>
      <c r="BE474" s="201">
        <f>IF(O474="základní",K474,0)</f>
        <v>0</v>
      </c>
      <c r="BF474" s="201">
        <f>IF(O474="snížená",K474,0)</f>
        <v>0</v>
      </c>
      <c r="BG474" s="201">
        <f>IF(O474="zákl. přenesená",K474,0)</f>
        <v>0</v>
      </c>
      <c r="BH474" s="201">
        <f>IF(O474="sníž. přenesená",K474,0)</f>
        <v>0</v>
      </c>
      <c r="BI474" s="201">
        <f>IF(O474="nulová",K474,0)</f>
        <v>0</v>
      </c>
      <c r="BJ474" s="15" t="s">
        <v>82</v>
      </c>
      <c r="BK474" s="201">
        <f>ROUND(P474*H474,2)</f>
        <v>0</v>
      </c>
      <c r="BL474" s="15" t="s">
        <v>136</v>
      </c>
      <c r="BM474" s="200" t="s">
        <v>725</v>
      </c>
    </row>
    <row r="475" spans="1:47" s="2" customFormat="1" ht="19.5">
      <c r="A475" s="32"/>
      <c r="B475" s="33"/>
      <c r="C475" s="34"/>
      <c r="D475" s="202" t="s">
        <v>138</v>
      </c>
      <c r="E475" s="34"/>
      <c r="F475" s="203" t="s">
        <v>726</v>
      </c>
      <c r="G475" s="34"/>
      <c r="H475" s="34"/>
      <c r="I475" s="204"/>
      <c r="J475" s="204"/>
      <c r="K475" s="34"/>
      <c r="L475" s="34"/>
      <c r="M475" s="37"/>
      <c r="N475" s="205"/>
      <c r="O475" s="206"/>
      <c r="P475" s="69"/>
      <c r="Q475" s="69"/>
      <c r="R475" s="69"/>
      <c r="S475" s="69"/>
      <c r="T475" s="69"/>
      <c r="U475" s="69"/>
      <c r="V475" s="69"/>
      <c r="W475" s="69"/>
      <c r="X475" s="70"/>
      <c r="Y475" s="32"/>
      <c r="Z475" s="32"/>
      <c r="AA475" s="32"/>
      <c r="AB475" s="32"/>
      <c r="AC475" s="32"/>
      <c r="AD475" s="32"/>
      <c r="AE475" s="32"/>
      <c r="AT475" s="15" t="s">
        <v>138</v>
      </c>
      <c r="AU475" s="15" t="s">
        <v>87</v>
      </c>
    </row>
    <row r="476" spans="1:47" s="2" customFormat="1" ht="11.25">
      <c r="A476" s="32"/>
      <c r="B476" s="33"/>
      <c r="C476" s="34"/>
      <c r="D476" s="227" t="s">
        <v>150</v>
      </c>
      <c r="E476" s="34"/>
      <c r="F476" s="228" t="s">
        <v>727</v>
      </c>
      <c r="G476" s="34"/>
      <c r="H476" s="34"/>
      <c r="I476" s="204"/>
      <c r="J476" s="204"/>
      <c r="K476" s="34"/>
      <c r="L476" s="34"/>
      <c r="M476" s="37"/>
      <c r="N476" s="205"/>
      <c r="O476" s="206"/>
      <c r="P476" s="69"/>
      <c r="Q476" s="69"/>
      <c r="R476" s="69"/>
      <c r="S476" s="69"/>
      <c r="T476" s="69"/>
      <c r="U476" s="69"/>
      <c r="V476" s="69"/>
      <c r="W476" s="69"/>
      <c r="X476" s="70"/>
      <c r="Y476" s="32"/>
      <c r="Z476" s="32"/>
      <c r="AA476" s="32"/>
      <c r="AB476" s="32"/>
      <c r="AC476" s="32"/>
      <c r="AD476" s="32"/>
      <c r="AE476" s="32"/>
      <c r="AT476" s="15" t="s">
        <v>150</v>
      </c>
      <c r="AU476" s="15" t="s">
        <v>87</v>
      </c>
    </row>
    <row r="477" spans="2:63" s="12" customFormat="1" ht="25.9" customHeight="1">
      <c r="B477" s="169"/>
      <c r="C477" s="170"/>
      <c r="D477" s="171" t="s">
        <v>76</v>
      </c>
      <c r="E477" s="172" t="s">
        <v>728</v>
      </c>
      <c r="F477" s="172" t="s">
        <v>729</v>
      </c>
      <c r="G477" s="170"/>
      <c r="H477" s="170"/>
      <c r="I477" s="173"/>
      <c r="J477" s="173"/>
      <c r="K477" s="174">
        <f>BK477</f>
        <v>0</v>
      </c>
      <c r="L477" s="170"/>
      <c r="M477" s="175"/>
      <c r="N477" s="176"/>
      <c r="O477" s="177"/>
      <c r="P477" s="177"/>
      <c r="Q477" s="178">
        <f>Q478+Q484</f>
        <v>0</v>
      </c>
      <c r="R477" s="178">
        <f>R478+R484</f>
        <v>0</v>
      </c>
      <c r="S477" s="177"/>
      <c r="T477" s="179">
        <f>T478+T484</f>
        <v>0</v>
      </c>
      <c r="U477" s="177"/>
      <c r="V477" s="179">
        <f>V478+V484</f>
        <v>0.089375</v>
      </c>
      <c r="W477" s="177"/>
      <c r="X477" s="180">
        <f>X478+X484</f>
        <v>0.07500000000000001</v>
      </c>
      <c r="AR477" s="181" t="s">
        <v>87</v>
      </c>
      <c r="AT477" s="182" t="s">
        <v>76</v>
      </c>
      <c r="AU477" s="182" t="s">
        <v>77</v>
      </c>
      <c r="AY477" s="181" t="s">
        <v>128</v>
      </c>
      <c r="BK477" s="183">
        <f>BK478+BK484</f>
        <v>0</v>
      </c>
    </row>
    <row r="478" spans="2:63" s="12" customFormat="1" ht="22.9" customHeight="1">
      <c r="B478" s="169"/>
      <c r="C478" s="170"/>
      <c r="D478" s="171" t="s">
        <v>76</v>
      </c>
      <c r="E478" s="184" t="s">
        <v>730</v>
      </c>
      <c r="F478" s="184" t="s">
        <v>731</v>
      </c>
      <c r="G478" s="170"/>
      <c r="H478" s="170"/>
      <c r="I478" s="173"/>
      <c r="J478" s="173"/>
      <c r="K478" s="185">
        <f>BK478</f>
        <v>0</v>
      </c>
      <c r="L478" s="170"/>
      <c r="M478" s="175"/>
      <c r="N478" s="176"/>
      <c r="O478" s="177"/>
      <c r="P478" s="177"/>
      <c r="Q478" s="178">
        <f>SUM(Q479:Q483)</f>
        <v>0</v>
      </c>
      <c r="R478" s="178">
        <f>SUM(R479:R483)</f>
        <v>0</v>
      </c>
      <c r="S478" s="177"/>
      <c r="T478" s="179">
        <f>SUM(T479:T483)</f>
        <v>0</v>
      </c>
      <c r="U478" s="177"/>
      <c r="V478" s="179">
        <f>SUM(V479:V483)</f>
        <v>0.089375</v>
      </c>
      <c r="W478" s="177"/>
      <c r="X478" s="180">
        <f>SUM(X479:X483)</f>
        <v>0</v>
      </c>
      <c r="AR478" s="181" t="s">
        <v>87</v>
      </c>
      <c r="AT478" s="182" t="s">
        <v>76</v>
      </c>
      <c r="AU478" s="182" t="s">
        <v>82</v>
      </c>
      <c r="AY478" s="181" t="s">
        <v>128</v>
      </c>
      <c r="BK478" s="183">
        <f>SUM(BK479:BK483)</f>
        <v>0</v>
      </c>
    </row>
    <row r="479" spans="1:65" s="2" customFormat="1" ht="24.2" customHeight="1">
      <c r="A479" s="32"/>
      <c r="B479" s="33"/>
      <c r="C479" s="219" t="s">
        <v>732</v>
      </c>
      <c r="D479" s="219" t="s">
        <v>143</v>
      </c>
      <c r="E479" s="220" t="s">
        <v>733</v>
      </c>
      <c r="F479" s="221" t="s">
        <v>734</v>
      </c>
      <c r="G479" s="222" t="s">
        <v>146</v>
      </c>
      <c r="H479" s="223">
        <v>137.5</v>
      </c>
      <c r="I479" s="224"/>
      <c r="J479" s="224"/>
      <c r="K479" s="225">
        <f>ROUND(P479*H479,2)</f>
        <v>0</v>
      </c>
      <c r="L479" s="221" t="s">
        <v>147</v>
      </c>
      <c r="M479" s="37"/>
      <c r="N479" s="226" t="s">
        <v>1</v>
      </c>
      <c r="O479" s="196" t="s">
        <v>40</v>
      </c>
      <c r="P479" s="197">
        <f>I479+J479</f>
        <v>0</v>
      </c>
      <c r="Q479" s="197">
        <f>ROUND(I479*H479,2)</f>
        <v>0</v>
      </c>
      <c r="R479" s="197">
        <f>ROUND(J479*H479,2)</f>
        <v>0</v>
      </c>
      <c r="S479" s="69"/>
      <c r="T479" s="198">
        <f>S479*H479</f>
        <v>0</v>
      </c>
      <c r="U479" s="198">
        <v>0</v>
      </c>
      <c r="V479" s="198">
        <f>U479*H479</f>
        <v>0</v>
      </c>
      <c r="W479" s="198">
        <v>0</v>
      </c>
      <c r="X479" s="199">
        <f>W479*H479</f>
        <v>0</v>
      </c>
      <c r="Y479" s="32"/>
      <c r="Z479" s="32"/>
      <c r="AA479" s="32"/>
      <c r="AB479" s="32"/>
      <c r="AC479" s="32"/>
      <c r="AD479" s="32"/>
      <c r="AE479" s="32"/>
      <c r="AR479" s="200" t="s">
        <v>234</v>
      </c>
      <c r="AT479" s="200" t="s">
        <v>143</v>
      </c>
      <c r="AU479" s="200" t="s">
        <v>87</v>
      </c>
      <c r="AY479" s="15" t="s">
        <v>128</v>
      </c>
      <c r="BE479" s="201">
        <f>IF(O479="základní",K479,0)</f>
        <v>0</v>
      </c>
      <c r="BF479" s="201">
        <f>IF(O479="snížená",K479,0)</f>
        <v>0</v>
      </c>
      <c r="BG479" s="201">
        <f>IF(O479="zákl. přenesená",K479,0)</f>
        <v>0</v>
      </c>
      <c r="BH479" s="201">
        <f>IF(O479="sníž. přenesená",K479,0)</f>
        <v>0</v>
      </c>
      <c r="BI479" s="201">
        <f>IF(O479="nulová",K479,0)</f>
        <v>0</v>
      </c>
      <c r="BJ479" s="15" t="s">
        <v>82</v>
      </c>
      <c r="BK479" s="201">
        <f>ROUND(P479*H479,2)</f>
        <v>0</v>
      </c>
      <c r="BL479" s="15" t="s">
        <v>234</v>
      </c>
      <c r="BM479" s="200" t="s">
        <v>735</v>
      </c>
    </row>
    <row r="480" spans="1:47" s="2" customFormat="1" ht="19.5">
      <c r="A480" s="32"/>
      <c r="B480" s="33"/>
      <c r="C480" s="34"/>
      <c r="D480" s="202" t="s">
        <v>138</v>
      </c>
      <c r="E480" s="34"/>
      <c r="F480" s="203" t="s">
        <v>736</v>
      </c>
      <c r="G480" s="34"/>
      <c r="H480" s="34"/>
      <c r="I480" s="204"/>
      <c r="J480" s="204"/>
      <c r="K480" s="34"/>
      <c r="L480" s="34"/>
      <c r="M480" s="37"/>
      <c r="N480" s="205"/>
      <c r="O480" s="206"/>
      <c r="P480" s="69"/>
      <c r="Q480" s="69"/>
      <c r="R480" s="69"/>
      <c r="S480" s="69"/>
      <c r="T480" s="69"/>
      <c r="U480" s="69"/>
      <c r="V480" s="69"/>
      <c r="W480" s="69"/>
      <c r="X480" s="70"/>
      <c r="Y480" s="32"/>
      <c r="Z480" s="32"/>
      <c r="AA480" s="32"/>
      <c r="AB480" s="32"/>
      <c r="AC480" s="32"/>
      <c r="AD480" s="32"/>
      <c r="AE480" s="32"/>
      <c r="AT480" s="15" t="s">
        <v>138</v>
      </c>
      <c r="AU480" s="15" t="s">
        <v>87</v>
      </c>
    </row>
    <row r="481" spans="1:47" s="2" customFormat="1" ht="11.25">
      <c r="A481" s="32"/>
      <c r="B481" s="33"/>
      <c r="C481" s="34"/>
      <c r="D481" s="227" t="s">
        <v>150</v>
      </c>
      <c r="E481" s="34"/>
      <c r="F481" s="228" t="s">
        <v>737</v>
      </c>
      <c r="G481" s="34"/>
      <c r="H481" s="34"/>
      <c r="I481" s="204"/>
      <c r="J481" s="204"/>
      <c r="K481" s="34"/>
      <c r="L481" s="34"/>
      <c r="M481" s="37"/>
      <c r="N481" s="205"/>
      <c r="O481" s="206"/>
      <c r="P481" s="69"/>
      <c r="Q481" s="69"/>
      <c r="R481" s="69"/>
      <c r="S481" s="69"/>
      <c r="T481" s="69"/>
      <c r="U481" s="69"/>
      <c r="V481" s="69"/>
      <c r="W481" s="69"/>
      <c r="X481" s="70"/>
      <c r="Y481" s="32"/>
      <c r="Z481" s="32"/>
      <c r="AA481" s="32"/>
      <c r="AB481" s="32"/>
      <c r="AC481" s="32"/>
      <c r="AD481" s="32"/>
      <c r="AE481" s="32"/>
      <c r="AT481" s="15" t="s">
        <v>150</v>
      </c>
      <c r="AU481" s="15" t="s">
        <v>87</v>
      </c>
    </row>
    <row r="482" spans="1:65" s="2" customFormat="1" ht="24.2" customHeight="1">
      <c r="A482" s="32"/>
      <c r="B482" s="33"/>
      <c r="C482" s="186" t="s">
        <v>738</v>
      </c>
      <c r="D482" s="186" t="s">
        <v>130</v>
      </c>
      <c r="E482" s="187" t="s">
        <v>739</v>
      </c>
      <c r="F482" s="188" t="s">
        <v>740</v>
      </c>
      <c r="G482" s="189" t="s">
        <v>146</v>
      </c>
      <c r="H482" s="190">
        <v>137.5</v>
      </c>
      <c r="I482" s="191"/>
      <c r="J482" s="192"/>
      <c r="K482" s="193">
        <f>ROUND(P482*H482,2)</f>
        <v>0</v>
      </c>
      <c r="L482" s="188" t="s">
        <v>147</v>
      </c>
      <c r="M482" s="194"/>
      <c r="N482" s="195" t="s">
        <v>1</v>
      </c>
      <c r="O482" s="196" t="s">
        <v>40</v>
      </c>
      <c r="P482" s="197">
        <f>I482+J482</f>
        <v>0</v>
      </c>
      <c r="Q482" s="197">
        <f>ROUND(I482*H482,2)</f>
        <v>0</v>
      </c>
      <c r="R482" s="197">
        <f>ROUND(J482*H482,2)</f>
        <v>0</v>
      </c>
      <c r="S482" s="69"/>
      <c r="T482" s="198">
        <f>S482*H482</f>
        <v>0</v>
      </c>
      <c r="U482" s="198">
        <v>0.00065</v>
      </c>
      <c r="V482" s="198">
        <f>U482*H482</f>
        <v>0.089375</v>
      </c>
      <c r="W482" s="198">
        <v>0</v>
      </c>
      <c r="X482" s="199">
        <f>W482*H482</f>
        <v>0</v>
      </c>
      <c r="Y482" s="32"/>
      <c r="Z482" s="32"/>
      <c r="AA482" s="32"/>
      <c r="AB482" s="32"/>
      <c r="AC482" s="32"/>
      <c r="AD482" s="32"/>
      <c r="AE482" s="32"/>
      <c r="AR482" s="200" t="s">
        <v>331</v>
      </c>
      <c r="AT482" s="200" t="s">
        <v>130</v>
      </c>
      <c r="AU482" s="200" t="s">
        <v>87</v>
      </c>
      <c r="AY482" s="15" t="s">
        <v>128</v>
      </c>
      <c r="BE482" s="201">
        <f>IF(O482="základní",K482,0)</f>
        <v>0</v>
      </c>
      <c r="BF482" s="201">
        <f>IF(O482="snížená",K482,0)</f>
        <v>0</v>
      </c>
      <c r="BG482" s="201">
        <f>IF(O482="zákl. přenesená",K482,0)</f>
        <v>0</v>
      </c>
      <c r="BH482" s="201">
        <f>IF(O482="sníž. přenesená",K482,0)</f>
        <v>0</v>
      </c>
      <c r="BI482" s="201">
        <f>IF(O482="nulová",K482,0)</f>
        <v>0</v>
      </c>
      <c r="BJ482" s="15" t="s">
        <v>82</v>
      </c>
      <c r="BK482" s="201">
        <f>ROUND(P482*H482,2)</f>
        <v>0</v>
      </c>
      <c r="BL482" s="15" t="s">
        <v>234</v>
      </c>
      <c r="BM482" s="200" t="s">
        <v>741</v>
      </c>
    </row>
    <row r="483" spans="1:47" s="2" customFormat="1" ht="19.5">
      <c r="A483" s="32"/>
      <c r="B483" s="33"/>
      <c r="C483" s="34"/>
      <c r="D483" s="202" t="s">
        <v>138</v>
      </c>
      <c r="E483" s="34"/>
      <c r="F483" s="203" t="s">
        <v>740</v>
      </c>
      <c r="G483" s="34"/>
      <c r="H483" s="34"/>
      <c r="I483" s="204"/>
      <c r="J483" s="204"/>
      <c r="K483" s="34"/>
      <c r="L483" s="34"/>
      <c r="M483" s="37"/>
      <c r="N483" s="205"/>
      <c r="O483" s="206"/>
      <c r="P483" s="69"/>
      <c r="Q483" s="69"/>
      <c r="R483" s="69"/>
      <c r="S483" s="69"/>
      <c r="T483" s="69"/>
      <c r="U483" s="69"/>
      <c r="V483" s="69"/>
      <c r="W483" s="69"/>
      <c r="X483" s="70"/>
      <c r="Y483" s="32"/>
      <c r="Z483" s="32"/>
      <c r="AA483" s="32"/>
      <c r="AB483" s="32"/>
      <c r="AC483" s="32"/>
      <c r="AD483" s="32"/>
      <c r="AE483" s="32"/>
      <c r="AT483" s="15" t="s">
        <v>138</v>
      </c>
      <c r="AU483" s="15" t="s">
        <v>87</v>
      </c>
    </row>
    <row r="484" spans="2:63" s="12" customFormat="1" ht="22.9" customHeight="1">
      <c r="B484" s="169"/>
      <c r="C484" s="170"/>
      <c r="D484" s="171" t="s">
        <v>76</v>
      </c>
      <c r="E484" s="184" t="s">
        <v>742</v>
      </c>
      <c r="F484" s="184" t="s">
        <v>743</v>
      </c>
      <c r="G484" s="170"/>
      <c r="H484" s="170"/>
      <c r="I484" s="173"/>
      <c r="J484" s="173"/>
      <c r="K484" s="185">
        <f>BK484</f>
        <v>0</v>
      </c>
      <c r="L484" s="170"/>
      <c r="M484" s="175"/>
      <c r="N484" s="176"/>
      <c r="O484" s="177"/>
      <c r="P484" s="177"/>
      <c r="Q484" s="178">
        <f>SUM(Q485:Q488)</f>
        <v>0</v>
      </c>
      <c r="R484" s="178">
        <f>SUM(R485:R488)</f>
        <v>0</v>
      </c>
      <c r="S484" s="177"/>
      <c r="T484" s="179">
        <f>SUM(T485:T488)</f>
        <v>0</v>
      </c>
      <c r="U484" s="177"/>
      <c r="V484" s="179">
        <f>SUM(V485:V488)</f>
        <v>0</v>
      </c>
      <c r="W484" s="177"/>
      <c r="X484" s="180">
        <f>SUM(X485:X488)</f>
        <v>0.07500000000000001</v>
      </c>
      <c r="AR484" s="181" t="s">
        <v>87</v>
      </c>
      <c r="AT484" s="182" t="s">
        <v>76</v>
      </c>
      <c r="AU484" s="182" t="s">
        <v>82</v>
      </c>
      <c r="AY484" s="181" t="s">
        <v>128</v>
      </c>
      <c r="BK484" s="183">
        <f>SUM(BK485:BK488)</f>
        <v>0</v>
      </c>
    </row>
    <row r="485" spans="1:65" s="2" customFormat="1" ht="24.2" customHeight="1">
      <c r="A485" s="32"/>
      <c r="B485" s="33"/>
      <c r="C485" s="219" t="s">
        <v>744</v>
      </c>
      <c r="D485" s="219" t="s">
        <v>143</v>
      </c>
      <c r="E485" s="220" t="s">
        <v>745</v>
      </c>
      <c r="F485" s="221" t="s">
        <v>746</v>
      </c>
      <c r="G485" s="222" t="s">
        <v>181</v>
      </c>
      <c r="H485" s="223">
        <v>3</v>
      </c>
      <c r="I485" s="224"/>
      <c r="J485" s="224"/>
      <c r="K485" s="225">
        <f>ROUND(P485*H485,2)</f>
        <v>0</v>
      </c>
      <c r="L485" s="221" t="s">
        <v>147</v>
      </c>
      <c r="M485" s="37"/>
      <c r="N485" s="226" t="s">
        <v>1</v>
      </c>
      <c r="O485" s="196" t="s">
        <v>40</v>
      </c>
      <c r="P485" s="197">
        <f>I485+J485</f>
        <v>0</v>
      </c>
      <c r="Q485" s="197">
        <f>ROUND(I485*H485,2)</f>
        <v>0</v>
      </c>
      <c r="R485" s="197">
        <f>ROUND(J485*H485,2)</f>
        <v>0</v>
      </c>
      <c r="S485" s="69"/>
      <c r="T485" s="198">
        <f>S485*H485</f>
        <v>0</v>
      </c>
      <c r="U485" s="198">
        <v>0</v>
      </c>
      <c r="V485" s="198">
        <f>U485*H485</f>
        <v>0</v>
      </c>
      <c r="W485" s="198">
        <v>0.025</v>
      </c>
      <c r="X485" s="199">
        <f>W485*H485</f>
        <v>0.07500000000000001</v>
      </c>
      <c r="Y485" s="32"/>
      <c r="Z485" s="32"/>
      <c r="AA485" s="32"/>
      <c r="AB485" s="32"/>
      <c r="AC485" s="32"/>
      <c r="AD485" s="32"/>
      <c r="AE485" s="32"/>
      <c r="AR485" s="200" t="s">
        <v>234</v>
      </c>
      <c r="AT485" s="200" t="s">
        <v>143</v>
      </c>
      <c r="AU485" s="200" t="s">
        <v>87</v>
      </c>
      <c r="AY485" s="15" t="s">
        <v>128</v>
      </c>
      <c r="BE485" s="201">
        <f>IF(O485="základní",K485,0)</f>
        <v>0</v>
      </c>
      <c r="BF485" s="201">
        <f>IF(O485="snížená",K485,0)</f>
        <v>0</v>
      </c>
      <c r="BG485" s="201">
        <f>IF(O485="zákl. přenesená",K485,0)</f>
        <v>0</v>
      </c>
      <c r="BH485" s="201">
        <f>IF(O485="sníž. přenesená",K485,0)</f>
        <v>0</v>
      </c>
      <c r="BI485" s="201">
        <f>IF(O485="nulová",K485,0)</f>
        <v>0</v>
      </c>
      <c r="BJ485" s="15" t="s">
        <v>82</v>
      </c>
      <c r="BK485" s="201">
        <f>ROUND(P485*H485,2)</f>
        <v>0</v>
      </c>
      <c r="BL485" s="15" t="s">
        <v>234</v>
      </c>
      <c r="BM485" s="200" t="s">
        <v>747</v>
      </c>
    </row>
    <row r="486" spans="1:47" s="2" customFormat="1" ht="19.5">
      <c r="A486" s="32"/>
      <c r="B486" s="33"/>
      <c r="C486" s="34"/>
      <c r="D486" s="202" t="s">
        <v>138</v>
      </c>
      <c r="E486" s="34"/>
      <c r="F486" s="203" t="s">
        <v>748</v>
      </c>
      <c r="G486" s="34"/>
      <c r="H486" s="34"/>
      <c r="I486" s="204"/>
      <c r="J486" s="204"/>
      <c r="K486" s="34"/>
      <c r="L486" s="34"/>
      <c r="M486" s="37"/>
      <c r="N486" s="205"/>
      <c r="O486" s="206"/>
      <c r="P486" s="69"/>
      <c r="Q486" s="69"/>
      <c r="R486" s="69"/>
      <c r="S486" s="69"/>
      <c r="T486" s="69"/>
      <c r="U486" s="69"/>
      <c r="V486" s="69"/>
      <c r="W486" s="69"/>
      <c r="X486" s="70"/>
      <c r="Y486" s="32"/>
      <c r="Z486" s="32"/>
      <c r="AA486" s="32"/>
      <c r="AB486" s="32"/>
      <c r="AC486" s="32"/>
      <c r="AD486" s="32"/>
      <c r="AE486" s="32"/>
      <c r="AT486" s="15" t="s">
        <v>138</v>
      </c>
      <c r="AU486" s="15" t="s">
        <v>87</v>
      </c>
    </row>
    <row r="487" spans="1:47" s="2" customFormat="1" ht="11.25">
      <c r="A487" s="32"/>
      <c r="B487" s="33"/>
      <c r="C487" s="34"/>
      <c r="D487" s="227" t="s">
        <v>150</v>
      </c>
      <c r="E487" s="34"/>
      <c r="F487" s="228" t="s">
        <v>749</v>
      </c>
      <c r="G487" s="34"/>
      <c r="H487" s="34"/>
      <c r="I487" s="204"/>
      <c r="J487" s="204"/>
      <c r="K487" s="34"/>
      <c r="L487" s="34"/>
      <c r="M487" s="37"/>
      <c r="N487" s="205"/>
      <c r="O487" s="206"/>
      <c r="P487" s="69"/>
      <c r="Q487" s="69"/>
      <c r="R487" s="69"/>
      <c r="S487" s="69"/>
      <c r="T487" s="69"/>
      <c r="U487" s="69"/>
      <c r="V487" s="69"/>
      <c r="W487" s="69"/>
      <c r="X487" s="70"/>
      <c r="Y487" s="32"/>
      <c r="Z487" s="32"/>
      <c r="AA487" s="32"/>
      <c r="AB487" s="32"/>
      <c r="AC487" s="32"/>
      <c r="AD487" s="32"/>
      <c r="AE487" s="32"/>
      <c r="AT487" s="15" t="s">
        <v>150</v>
      </c>
      <c r="AU487" s="15" t="s">
        <v>87</v>
      </c>
    </row>
    <row r="488" spans="1:47" s="2" customFormat="1" ht="19.5">
      <c r="A488" s="32"/>
      <c r="B488" s="33"/>
      <c r="C488" s="34"/>
      <c r="D488" s="202" t="s">
        <v>139</v>
      </c>
      <c r="E488" s="34"/>
      <c r="F488" s="207" t="s">
        <v>750</v>
      </c>
      <c r="G488" s="34"/>
      <c r="H488" s="34"/>
      <c r="I488" s="204"/>
      <c r="J488" s="204"/>
      <c r="K488" s="34"/>
      <c r="L488" s="34"/>
      <c r="M488" s="37"/>
      <c r="N488" s="229"/>
      <c r="O488" s="230"/>
      <c r="P488" s="231"/>
      <c r="Q488" s="231"/>
      <c r="R488" s="231"/>
      <c r="S488" s="231"/>
      <c r="T488" s="231"/>
      <c r="U488" s="231"/>
      <c r="V488" s="231"/>
      <c r="W488" s="231"/>
      <c r="X488" s="232"/>
      <c r="Y488" s="32"/>
      <c r="Z488" s="32"/>
      <c r="AA488" s="32"/>
      <c r="AB488" s="32"/>
      <c r="AC488" s="32"/>
      <c r="AD488" s="32"/>
      <c r="AE488" s="32"/>
      <c r="AT488" s="15" t="s">
        <v>139</v>
      </c>
      <c r="AU488" s="15" t="s">
        <v>87</v>
      </c>
    </row>
    <row r="489" spans="1:31" s="2" customFormat="1" ht="6.95" customHeight="1">
      <c r="A489" s="32"/>
      <c r="B489" s="52"/>
      <c r="C489" s="53"/>
      <c r="D489" s="53"/>
      <c r="E489" s="53"/>
      <c r="F489" s="53"/>
      <c r="G489" s="53"/>
      <c r="H489" s="53"/>
      <c r="I489" s="53"/>
      <c r="J489" s="53"/>
      <c r="K489" s="53"/>
      <c r="L489" s="53"/>
      <c r="M489" s="37"/>
      <c r="N489" s="32"/>
      <c r="P489" s="32"/>
      <c r="Q489" s="32"/>
      <c r="R489" s="32"/>
      <c r="S489" s="32"/>
      <c r="T489" s="32"/>
      <c r="U489" s="32"/>
      <c r="V489" s="32"/>
      <c r="W489" s="32"/>
      <c r="X489" s="32"/>
      <c r="Y489" s="32"/>
      <c r="Z489" s="32"/>
      <c r="AA489" s="32"/>
      <c r="AB489" s="32"/>
      <c r="AC489" s="32"/>
      <c r="AD489" s="32"/>
      <c r="AE489" s="32"/>
    </row>
  </sheetData>
  <sheetProtection algorithmName="SHA-512" hashValue="RIVIli1CazrImuJq6Jj00q46OJazfho0ooKWMJwPOX7tLoR89YuuIwtOq60yWOWxh5m2pnAeNQXWRhX9inVXRw==" saltValue="AVBI7x6DP0tm7zB0egP2nSpWnSDLYffrZ//7SVqAr7WvpeYyW13AD/Sd1aml31yN7JZfWVyWPVkeqb6coZMeOQ==" spinCount="100000" sheet="1" objects="1" scenarios="1" formatColumns="0" formatRows="0" autoFilter="0"/>
  <autoFilter ref="C122:L488"/>
  <mergeCells count="6">
    <mergeCell ref="M2:Z2"/>
    <mergeCell ref="E7:H7"/>
    <mergeCell ref="E16:H16"/>
    <mergeCell ref="E25:H25"/>
    <mergeCell ref="E85:H85"/>
    <mergeCell ref="E115:H115"/>
  </mergeCells>
  <hyperlinks>
    <hyperlink ref="F132" r:id="rId1" display="https://podminky.urs.cz/item/CS_URS_2022_01/113107142"/>
    <hyperlink ref="F136" r:id="rId2" display="https://podminky.urs.cz/item/CS_URS_2022_01/113107161"/>
    <hyperlink ref="F140" r:id="rId3" display="https://podminky.urs.cz/item/CS_URS_2022_01/113107181"/>
    <hyperlink ref="F144" r:id="rId4" display="https://podminky.urs.cz/item/CS_URS_2022_01/113107323"/>
    <hyperlink ref="F148" r:id="rId5" display="https://podminky.urs.cz/item/CS_URS_2022_01/113154253"/>
    <hyperlink ref="F151" r:id="rId6" display="https://podminky.urs.cz/item/CS_URS_2022_01/113202111"/>
    <hyperlink ref="F154" r:id="rId7" display="https://podminky.urs.cz/item/CS_URS_2022_01/113204111"/>
    <hyperlink ref="F157" r:id="rId8" display="https://podminky.urs.cz/item/CS_URS_2022_01/122251103"/>
    <hyperlink ref="F160" r:id="rId9" display="https://podminky.urs.cz/item/CS_URS_2022_01/122702119"/>
    <hyperlink ref="F165" r:id="rId10" display="https://podminky.urs.cz/item/CS_URS_2022_01/122702119"/>
    <hyperlink ref="F170" r:id="rId11" display="https://podminky.urs.cz/item/CS_URS_2022_01/122702119"/>
    <hyperlink ref="F175" r:id="rId12" display="https://podminky.urs.cz/item/CS_URS_2021_01/129001101"/>
    <hyperlink ref="F180" r:id="rId13" display="https://podminky.urs.cz/item/CS_URS_2022_01/131251201"/>
    <hyperlink ref="F184" r:id="rId14" display="https://podminky.urs.cz/item/CS_URS_2022_01/132254102"/>
    <hyperlink ref="F207" r:id="rId15" display="https://podminky.urs.cz/item/CS_URS_2021_01/171151103"/>
    <hyperlink ref="F211" r:id="rId16" display="https://podminky.urs.cz/item/CS_URS_2022_01/171201221"/>
    <hyperlink ref="F216" r:id="rId17" display="https://podminky.urs.cz/item/CS_URS_2022_01/171251201"/>
    <hyperlink ref="F231" r:id="rId18" display="https://podminky.urs.cz/item/CS_URS_2022_01/181951111"/>
    <hyperlink ref="F234" r:id="rId19" display="https://podminky.urs.cz/item/CS_URS_2022_01/181951112"/>
    <hyperlink ref="F237" r:id="rId20" display="https://podminky.urs.cz/item/CS_URS_2022_01/182112121"/>
    <hyperlink ref="F240" r:id="rId21" display="https://podminky.urs.cz/item/CS_URS_2022_01/182311123"/>
    <hyperlink ref="F244" r:id="rId22" display="https://podminky.urs.cz/item/CS_URS_2022_01/339921112"/>
    <hyperlink ref="F251" r:id="rId23" display="https://podminky.urs.cz/item/CS_URS_2022_01/564851111"/>
    <hyperlink ref="F255" r:id="rId24" display="https://podminky.urs.cz/item/CS_URS_2022_01/564851111"/>
    <hyperlink ref="F259" r:id="rId25" display="https://podminky.urs.cz/item/CS_URS_2022_01/564851111"/>
    <hyperlink ref="F266" r:id="rId26" display="https://podminky.urs.cz/item/CS_URS_2022_01/566901133"/>
    <hyperlink ref="F270" r:id="rId27" display="https://podminky.urs.cz/item/CS_URS_2022_01/566901134"/>
    <hyperlink ref="F274" r:id="rId28" display="https://podminky.urs.cz/item/CS_URS_2022_01/566901134"/>
    <hyperlink ref="F278" r:id="rId29" display="https://podminky.urs.cz/item/CS_URS_2022_01/566901134"/>
    <hyperlink ref="F282" r:id="rId30" display="https://podminky.urs.cz/item/CS_URS_2022_01/566901161"/>
    <hyperlink ref="F286" r:id="rId31" display="https://podminky.urs.cz/item/CS_URS_2022_01/573231107"/>
    <hyperlink ref="F289" r:id="rId32" display="https://podminky.urs.cz/item/CS_URS_2022_01/577134211"/>
    <hyperlink ref="F292" r:id="rId33" display="https://podminky.urs.cz/item/CS_URS_2022_01/577175112"/>
    <hyperlink ref="F296" r:id="rId34" display="https://podminky.urs.cz/item/CS_URS_2022_01/596211113"/>
    <hyperlink ref="F308" r:id="rId35" display="https://podminky.urs.cz/item/CS_URS_2022_01/596211210"/>
    <hyperlink ref="F317" r:id="rId36" display="https://podminky.urs.cz/item/CS_URS_2022_01/596212210"/>
    <hyperlink ref="F325" r:id="rId37" display="https://podminky.urs.cz/item/CS_URS_2022_01/597661111"/>
    <hyperlink ref="F334" r:id="rId38" display="https://podminky.urs.cz/item/CS_URS_2022_01/890411811"/>
    <hyperlink ref="F344" r:id="rId39" display="https://podminky.urs.cz/item/CS_URS_2022_01/899331111"/>
    <hyperlink ref="F352" r:id="rId40" display="https://podminky.urs.cz/item/CS_URS_2022_01/911111111"/>
    <hyperlink ref="F361" r:id="rId41" display="https://podminky.urs.cz/item/CS_URS_2022_01/913121211"/>
    <hyperlink ref="F365" r:id="rId42" display="https://podminky.urs.cz/item/CS_URS_2022_01/913221111"/>
    <hyperlink ref="F368" r:id="rId43" display="https://podminky.urs.cz/item/CS_URS_2022_01/913221211"/>
    <hyperlink ref="F375" r:id="rId44" display="https://podminky.urs.cz/item/CS_URS_2022_01/913321211"/>
    <hyperlink ref="F379" r:id="rId45" display="https://podminky.urs.cz/item/CS_URS_2022_01/913321216"/>
    <hyperlink ref="F390" r:id="rId46" display="https://podminky.urs.cz/item/CS_URS_2022_01/916111123"/>
    <hyperlink ref="F394" r:id="rId47" display="https://podminky.urs.cz/item/CS_URS_2022_01/916241213"/>
    <hyperlink ref="F397" r:id="rId48" display="https://podminky.urs.cz/item/CS_URS_2022_01/916331112"/>
    <hyperlink ref="F403" r:id="rId49" display="https://podminky.urs.cz/item/CS_URS_2022_01/916991121"/>
    <hyperlink ref="F408" r:id="rId50" display="https://podminky.urs.cz/item/CS_URS_2022_01/919735111"/>
    <hyperlink ref="F411" r:id="rId51" display="https://podminky.urs.cz/item/CS_URS_2022_01/938908411"/>
    <hyperlink ref="F414" r:id="rId52" display="https://podminky.urs.cz/item/CS_URS_2022_01/981511113"/>
    <hyperlink ref="F430" r:id="rId53" display="https://podminky.urs.cz/item/CS_URS_2022_01/997221551"/>
    <hyperlink ref="F435" r:id="rId54" display="https://podminky.urs.cz/item/CS_URS_2022_01/997221559"/>
    <hyperlink ref="F440" r:id="rId55" display="https://podminky.urs.cz/item/CS_URS_2022_01/997221561"/>
    <hyperlink ref="F445" r:id="rId56" display="https://podminky.urs.cz/item/CS_URS_2022_01/997221569"/>
    <hyperlink ref="F450" r:id="rId57" display="https://podminky.urs.cz/item/CS_URS_2022_01/997221571"/>
    <hyperlink ref="F455" r:id="rId58" display="https://podminky.urs.cz/item/CS_URS_2022_01/997221579"/>
    <hyperlink ref="F460" r:id="rId59" display="https://podminky.urs.cz/item/CS_URS_2022_01/997221615"/>
    <hyperlink ref="F465" r:id="rId60" display="https://podminky.urs.cz/item/CS_URS_2022_01/997221645"/>
    <hyperlink ref="F470" r:id="rId61" display="https://podminky.urs.cz/item/CS_URS_2022_01/997221655"/>
    <hyperlink ref="F476" r:id="rId62" display="https://podminky.urs.cz/item/CS_URS_2022_01/998223011"/>
    <hyperlink ref="F481" r:id="rId63" display="https://podminky.urs.cz/item/CS_URS_2022_01/711132101"/>
    <hyperlink ref="F487" r:id="rId64" display="https://podminky.urs.cz/item/CS_URS_2022_01/767161814"/>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6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3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273"/>
      <c r="N2" s="273"/>
      <c r="O2" s="273"/>
      <c r="P2" s="273"/>
      <c r="Q2" s="273"/>
      <c r="R2" s="273"/>
      <c r="S2" s="273"/>
      <c r="T2" s="273"/>
      <c r="U2" s="273"/>
      <c r="V2" s="273"/>
      <c r="W2" s="273"/>
      <c r="X2" s="273"/>
      <c r="Y2" s="273"/>
      <c r="Z2" s="273"/>
      <c r="AT2" s="15" t="s">
        <v>86</v>
      </c>
    </row>
    <row r="3" spans="2:46" s="1" customFormat="1" ht="6.95" customHeight="1">
      <c r="B3" s="106"/>
      <c r="C3" s="107"/>
      <c r="D3" s="107"/>
      <c r="E3" s="107"/>
      <c r="F3" s="107"/>
      <c r="G3" s="107"/>
      <c r="H3" s="107"/>
      <c r="I3" s="107"/>
      <c r="J3" s="107"/>
      <c r="K3" s="107"/>
      <c r="L3" s="107"/>
      <c r="M3" s="18"/>
      <c r="AT3" s="15" t="s">
        <v>87</v>
      </c>
    </row>
    <row r="4" spans="2:46" s="1" customFormat="1" ht="24.95" customHeight="1">
      <c r="B4" s="18"/>
      <c r="D4" s="108" t="s">
        <v>88</v>
      </c>
      <c r="M4" s="18"/>
      <c r="N4" s="109" t="s">
        <v>11</v>
      </c>
      <c r="AT4" s="15" t="s">
        <v>4</v>
      </c>
    </row>
    <row r="5" spans="2:13" s="1" customFormat="1" ht="6.95" customHeight="1">
      <c r="B5" s="18"/>
      <c r="M5" s="18"/>
    </row>
    <row r="6" spans="2:13" s="1" customFormat="1" ht="12" customHeight="1">
      <c r="B6" s="18"/>
      <c r="D6" s="110" t="s">
        <v>17</v>
      </c>
      <c r="M6" s="18"/>
    </row>
    <row r="7" spans="2:13" s="1" customFormat="1" ht="26.25" customHeight="1">
      <c r="B7" s="18"/>
      <c r="E7" s="280" t="str">
        <f>'Rekapitulace stavby'!K6</f>
        <v>ulice Petra Jilemnického, oprava chodníku a vjezdu (v úseku parc. č. 1377/1 - parc.č.1388, k.ú. Tachov) - úprava 04/2023</v>
      </c>
      <c r="F7" s="281"/>
      <c r="G7" s="281"/>
      <c r="H7" s="281"/>
      <c r="M7" s="18"/>
    </row>
    <row r="8" spans="1:31" s="2" customFormat="1" ht="12" customHeight="1">
      <c r="A8" s="32"/>
      <c r="B8" s="37"/>
      <c r="C8" s="32"/>
      <c r="D8" s="110" t="s">
        <v>751</v>
      </c>
      <c r="E8" s="32"/>
      <c r="F8" s="32"/>
      <c r="G8" s="32"/>
      <c r="H8" s="32"/>
      <c r="I8" s="32"/>
      <c r="J8" s="32"/>
      <c r="K8" s="32"/>
      <c r="L8" s="32"/>
      <c r="M8" s="49"/>
      <c r="S8" s="32"/>
      <c r="T8" s="32"/>
      <c r="U8" s="32"/>
      <c r="V8" s="32"/>
      <c r="W8" s="32"/>
      <c r="X8" s="32"/>
      <c r="Y8" s="32"/>
      <c r="Z8" s="32"/>
      <c r="AA8" s="32"/>
      <c r="AB8" s="32"/>
      <c r="AC8" s="32"/>
      <c r="AD8" s="32"/>
      <c r="AE8" s="32"/>
    </row>
    <row r="9" spans="1:31" s="2" customFormat="1" ht="16.5" customHeight="1">
      <c r="A9" s="32"/>
      <c r="B9" s="37"/>
      <c r="C9" s="32"/>
      <c r="D9" s="32"/>
      <c r="E9" s="274" t="s">
        <v>752</v>
      </c>
      <c r="F9" s="275"/>
      <c r="G9" s="275"/>
      <c r="H9" s="275"/>
      <c r="I9" s="32"/>
      <c r="J9" s="32"/>
      <c r="K9" s="32"/>
      <c r="L9" s="32"/>
      <c r="M9" s="49"/>
      <c r="S9" s="32"/>
      <c r="T9" s="32"/>
      <c r="U9" s="32"/>
      <c r="V9" s="32"/>
      <c r="W9" s="32"/>
      <c r="X9" s="32"/>
      <c r="Y9" s="32"/>
      <c r="Z9" s="32"/>
      <c r="AA9" s="32"/>
      <c r="AB9" s="32"/>
      <c r="AC9" s="32"/>
      <c r="AD9" s="32"/>
      <c r="AE9" s="32"/>
    </row>
    <row r="10" spans="1:31" s="2" customFormat="1" ht="11.25">
      <c r="A10" s="32"/>
      <c r="B10" s="37"/>
      <c r="C10" s="32"/>
      <c r="D10" s="32"/>
      <c r="E10" s="32"/>
      <c r="F10" s="32"/>
      <c r="G10" s="32"/>
      <c r="H10" s="32"/>
      <c r="I10" s="32"/>
      <c r="J10" s="32"/>
      <c r="K10" s="32"/>
      <c r="L10" s="32"/>
      <c r="M10" s="49"/>
      <c r="S10" s="32"/>
      <c r="T10" s="32"/>
      <c r="U10" s="32"/>
      <c r="V10" s="32"/>
      <c r="W10" s="32"/>
      <c r="X10" s="32"/>
      <c r="Y10" s="32"/>
      <c r="Z10" s="32"/>
      <c r="AA10" s="32"/>
      <c r="AB10" s="32"/>
      <c r="AC10" s="32"/>
      <c r="AD10" s="32"/>
      <c r="AE10" s="32"/>
    </row>
    <row r="11" spans="1:31" s="2" customFormat="1" ht="12" customHeight="1">
      <c r="A11" s="32"/>
      <c r="B11" s="37"/>
      <c r="C11" s="32"/>
      <c r="D11" s="110" t="s">
        <v>19</v>
      </c>
      <c r="E11" s="32"/>
      <c r="F11" s="111" t="s">
        <v>1</v>
      </c>
      <c r="G11" s="32"/>
      <c r="H11" s="32"/>
      <c r="I11" s="110" t="s">
        <v>20</v>
      </c>
      <c r="J11" s="111" t="s">
        <v>1</v>
      </c>
      <c r="K11" s="32"/>
      <c r="L11" s="32"/>
      <c r="M11" s="49"/>
      <c r="S11" s="32"/>
      <c r="T11" s="32"/>
      <c r="U11" s="32"/>
      <c r="V11" s="32"/>
      <c r="W11" s="32"/>
      <c r="X11" s="32"/>
      <c r="Y11" s="32"/>
      <c r="Z11" s="32"/>
      <c r="AA11" s="32"/>
      <c r="AB11" s="32"/>
      <c r="AC11" s="32"/>
      <c r="AD11" s="32"/>
      <c r="AE11" s="32"/>
    </row>
    <row r="12" spans="1:31" s="2" customFormat="1" ht="12" customHeight="1">
      <c r="A12" s="32"/>
      <c r="B12" s="37"/>
      <c r="C12" s="32"/>
      <c r="D12" s="110" t="s">
        <v>21</v>
      </c>
      <c r="E12" s="32"/>
      <c r="F12" s="111" t="s">
        <v>15</v>
      </c>
      <c r="G12" s="32"/>
      <c r="H12" s="32"/>
      <c r="I12" s="110" t="s">
        <v>22</v>
      </c>
      <c r="J12" s="112" t="str">
        <f>'Rekapitulace stavby'!AN8</f>
        <v>28. 4. 2023</v>
      </c>
      <c r="K12" s="32"/>
      <c r="L12" s="32"/>
      <c r="M12" s="49"/>
      <c r="S12" s="32"/>
      <c r="T12" s="32"/>
      <c r="U12" s="32"/>
      <c r="V12" s="32"/>
      <c r="W12" s="32"/>
      <c r="X12" s="32"/>
      <c r="Y12" s="32"/>
      <c r="Z12" s="32"/>
      <c r="AA12" s="32"/>
      <c r="AB12" s="32"/>
      <c r="AC12" s="32"/>
      <c r="AD12" s="32"/>
      <c r="AE12" s="32"/>
    </row>
    <row r="13" spans="1:31" s="2" customFormat="1" ht="10.9" customHeight="1">
      <c r="A13" s="32"/>
      <c r="B13" s="37"/>
      <c r="C13" s="32"/>
      <c r="D13" s="32"/>
      <c r="E13" s="32"/>
      <c r="F13" s="32"/>
      <c r="G13" s="32"/>
      <c r="H13" s="32"/>
      <c r="I13" s="32"/>
      <c r="J13" s="32"/>
      <c r="K13" s="32"/>
      <c r="L13" s="32"/>
      <c r="M13" s="49"/>
      <c r="S13" s="32"/>
      <c r="T13" s="32"/>
      <c r="U13" s="32"/>
      <c r="V13" s="32"/>
      <c r="W13" s="32"/>
      <c r="X13" s="32"/>
      <c r="Y13" s="32"/>
      <c r="Z13" s="32"/>
      <c r="AA13" s="32"/>
      <c r="AB13" s="32"/>
      <c r="AC13" s="32"/>
      <c r="AD13" s="32"/>
      <c r="AE13" s="32"/>
    </row>
    <row r="14" spans="1:31" s="2" customFormat="1" ht="12" customHeight="1">
      <c r="A14" s="32"/>
      <c r="B14" s="37"/>
      <c r="C14" s="32"/>
      <c r="D14" s="110" t="s">
        <v>24</v>
      </c>
      <c r="E14" s="32"/>
      <c r="F14" s="32"/>
      <c r="G14" s="32"/>
      <c r="H14" s="32"/>
      <c r="I14" s="110" t="s">
        <v>25</v>
      </c>
      <c r="J14" s="111" t="s">
        <v>1</v>
      </c>
      <c r="K14" s="32"/>
      <c r="L14" s="32"/>
      <c r="M14" s="49"/>
      <c r="S14" s="32"/>
      <c r="T14" s="32"/>
      <c r="U14" s="32"/>
      <c r="V14" s="32"/>
      <c r="W14" s="32"/>
      <c r="X14" s="32"/>
      <c r="Y14" s="32"/>
      <c r="Z14" s="32"/>
      <c r="AA14" s="32"/>
      <c r="AB14" s="32"/>
      <c r="AC14" s="32"/>
      <c r="AD14" s="32"/>
      <c r="AE14" s="32"/>
    </row>
    <row r="15" spans="1:31" s="2" customFormat="1" ht="18" customHeight="1">
      <c r="A15" s="32"/>
      <c r="B15" s="37"/>
      <c r="C15" s="32"/>
      <c r="D15" s="32"/>
      <c r="E15" s="111" t="s">
        <v>26</v>
      </c>
      <c r="F15" s="32"/>
      <c r="G15" s="32"/>
      <c r="H15" s="32"/>
      <c r="I15" s="110" t="s">
        <v>27</v>
      </c>
      <c r="J15" s="111" t="s">
        <v>1</v>
      </c>
      <c r="K15" s="32"/>
      <c r="L15" s="32"/>
      <c r="M15" s="49"/>
      <c r="S15" s="32"/>
      <c r="T15" s="32"/>
      <c r="U15" s="32"/>
      <c r="V15" s="32"/>
      <c r="W15" s="32"/>
      <c r="X15" s="32"/>
      <c r="Y15" s="32"/>
      <c r="Z15" s="32"/>
      <c r="AA15" s="32"/>
      <c r="AB15" s="32"/>
      <c r="AC15" s="32"/>
      <c r="AD15" s="32"/>
      <c r="AE15" s="32"/>
    </row>
    <row r="16" spans="1:31" s="2" customFormat="1" ht="6.95" customHeight="1">
      <c r="A16" s="32"/>
      <c r="B16" s="37"/>
      <c r="C16" s="32"/>
      <c r="D16" s="32"/>
      <c r="E16" s="32"/>
      <c r="F16" s="32"/>
      <c r="G16" s="32"/>
      <c r="H16" s="32"/>
      <c r="I16" s="32"/>
      <c r="J16" s="32"/>
      <c r="K16" s="32"/>
      <c r="L16" s="32"/>
      <c r="M16" s="49"/>
      <c r="S16" s="32"/>
      <c r="T16" s="32"/>
      <c r="U16" s="32"/>
      <c r="V16" s="32"/>
      <c r="W16" s="32"/>
      <c r="X16" s="32"/>
      <c r="Y16" s="32"/>
      <c r="Z16" s="32"/>
      <c r="AA16" s="32"/>
      <c r="AB16" s="32"/>
      <c r="AC16" s="32"/>
      <c r="AD16" s="32"/>
      <c r="AE16" s="32"/>
    </row>
    <row r="17" spans="1:31" s="2" customFormat="1" ht="12" customHeight="1">
      <c r="A17" s="32"/>
      <c r="B17" s="37"/>
      <c r="C17" s="32"/>
      <c r="D17" s="110" t="s">
        <v>28</v>
      </c>
      <c r="E17" s="32"/>
      <c r="F17" s="32"/>
      <c r="G17" s="32"/>
      <c r="H17" s="32"/>
      <c r="I17" s="110" t="s">
        <v>25</v>
      </c>
      <c r="J17" s="28" t="str">
        <f>'Rekapitulace stavby'!AN13</f>
        <v>Vyplň údaj</v>
      </c>
      <c r="K17" s="32"/>
      <c r="L17" s="32"/>
      <c r="M17" s="49"/>
      <c r="S17" s="32"/>
      <c r="T17" s="32"/>
      <c r="U17" s="32"/>
      <c r="V17" s="32"/>
      <c r="W17" s="32"/>
      <c r="X17" s="32"/>
      <c r="Y17" s="32"/>
      <c r="Z17" s="32"/>
      <c r="AA17" s="32"/>
      <c r="AB17" s="32"/>
      <c r="AC17" s="32"/>
      <c r="AD17" s="32"/>
      <c r="AE17" s="32"/>
    </row>
    <row r="18" spans="1:31" s="2" customFormat="1" ht="18" customHeight="1">
      <c r="A18" s="32"/>
      <c r="B18" s="37"/>
      <c r="C18" s="32"/>
      <c r="D18" s="32"/>
      <c r="E18" s="276" t="str">
        <f>'Rekapitulace stavby'!E14</f>
        <v>Vyplň údaj</v>
      </c>
      <c r="F18" s="277"/>
      <c r="G18" s="277"/>
      <c r="H18" s="277"/>
      <c r="I18" s="110" t="s">
        <v>27</v>
      </c>
      <c r="J18" s="28" t="str">
        <f>'Rekapitulace stavby'!AN14</f>
        <v>Vyplň údaj</v>
      </c>
      <c r="K18" s="32"/>
      <c r="L18" s="32"/>
      <c r="M18" s="49"/>
      <c r="S18" s="32"/>
      <c r="T18" s="32"/>
      <c r="U18" s="32"/>
      <c r="V18" s="32"/>
      <c r="W18" s="32"/>
      <c r="X18" s="32"/>
      <c r="Y18" s="32"/>
      <c r="Z18" s="32"/>
      <c r="AA18" s="32"/>
      <c r="AB18" s="32"/>
      <c r="AC18" s="32"/>
      <c r="AD18" s="32"/>
      <c r="AE18" s="32"/>
    </row>
    <row r="19" spans="1:31" s="2" customFormat="1" ht="6.95" customHeight="1">
      <c r="A19" s="32"/>
      <c r="B19" s="37"/>
      <c r="C19" s="32"/>
      <c r="D19" s="32"/>
      <c r="E19" s="32"/>
      <c r="F19" s="32"/>
      <c r="G19" s="32"/>
      <c r="H19" s="32"/>
      <c r="I19" s="32"/>
      <c r="J19" s="32"/>
      <c r="K19" s="32"/>
      <c r="L19" s="32"/>
      <c r="M19" s="49"/>
      <c r="S19" s="32"/>
      <c r="T19" s="32"/>
      <c r="U19" s="32"/>
      <c r="V19" s="32"/>
      <c r="W19" s="32"/>
      <c r="X19" s="32"/>
      <c r="Y19" s="32"/>
      <c r="Z19" s="32"/>
      <c r="AA19" s="32"/>
      <c r="AB19" s="32"/>
      <c r="AC19" s="32"/>
      <c r="AD19" s="32"/>
      <c r="AE19" s="32"/>
    </row>
    <row r="20" spans="1:31" s="2" customFormat="1" ht="12" customHeight="1">
      <c r="A20" s="32"/>
      <c r="B20" s="37"/>
      <c r="C20" s="32"/>
      <c r="D20" s="110" t="s">
        <v>30</v>
      </c>
      <c r="E20" s="32"/>
      <c r="F20" s="32"/>
      <c r="G20" s="32"/>
      <c r="H20" s="32"/>
      <c r="I20" s="110" t="s">
        <v>25</v>
      </c>
      <c r="J20" s="111" t="s">
        <v>1</v>
      </c>
      <c r="K20" s="32"/>
      <c r="L20" s="32"/>
      <c r="M20" s="49"/>
      <c r="S20" s="32"/>
      <c r="T20" s="32"/>
      <c r="U20" s="32"/>
      <c r="V20" s="32"/>
      <c r="W20" s="32"/>
      <c r="X20" s="32"/>
      <c r="Y20" s="32"/>
      <c r="Z20" s="32"/>
      <c r="AA20" s="32"/>
      <c r="AB20" s="32"/>
      <c r="AC20" s="32"/>
      <c r="AD20" s="32"/>
      <c r="AE20" s="32"/>
    </row>
    <row r="21" spans="1:31" s="2" customFormat="1" ht="18" customHeight="1">
      <c r="A21" s="32"/>
      <c r="B21" s="37"/>
      <c r="C21" s="32"/>
      <c r="D21" s="32"/>
      <c r="E21" s="111" t="s">
        <v>31</v>
      </c>
      <c r="F21" s="32"/>
      <c r="G21" s="32"/>
      <c r="H21" s="32"/>
      <c r="I21" s="110" t="s">
        <v>27</v>
      </c>
      <c r="J21" s="111" t="s">
        <v>1</v>
      </c>
      <c r="K21" s="32"/>
      <c r="L21" s="32"/>
      <c r="M21" s="49"/>
      <c r="S21" s="32"/>
      <c r="T21" s="32"/>
      <c r="U21" s="32"/>
      <c r="V21" s="32"/>
      <c r="W21" s="32"/>
      <c r="X21" s="32"/>
      <c r="Y21" s="32"/>
      <c r="Z21" s="32"/>
      <c r="AA21" s="32"/>
      <c r="AB21" s="32"/>
      <c r="AC21" s="32"/>
      <c r="AD21" s="32"/>
      <c r="AE21" s="32"/>
    </row>
    <row r="22" spans="1:31" s="2" customFormat="1" ht="6.95" customHeight="1">
      <c r="A22" s="32"/>
      <c r="B22" s="37"/>
      <c r="C22" s="32"/>
      <c r="D22" s="32"/>
      <c r="E22" s="32"/>
      <c r="F22" s="32"/>
      <c r="G22" s="32"/>
      <c r="H22" s="32"/>
      <c r="I22" s="32"/>
      <c r="J22" s="32"/>
      <c r="K22" s="32"/>
      <c r="L22" s="32"/>
      <c r="M22" s="49"/>
      <c r="S22" s="32"/>
      <c r="T22" s="32"/>
      <c r="U22" s="32"/>
      <c r="V22" s="32"/>
      <c r="W22" s="32"/>
      <c r="X22" s="32"/>
      <c r="Y22" s="32"/>
      <c r="Z22" s="32"/>
      <c r="AA22" s="32"/>
      <c r="AB22" s="32"/>
      <c r="AC22" s="32"/>
      <c r="AD22" s="32"/>
      <c r="AE22" s="32"/>
    </row>
    <row r="23" spans="1:31" s="2" customFormat="1" ht="12" customHeight="1">
      <c r="A23" s="32"/>
      <c r="B23" s="37"/>
      <c r="C23" s="32"/>
      <c r="D23" s="110" t="s">
        <v>32</v>
      </c>
      <c r="E23" s="32"/>
      <c r="F23" s="32"/>
      <c r="G23" s="32"/>
      <c r="H23" s="32"/>
      <c r="I23" s="110" t="s">
        <v>25</v>
      </c>
      <c r="J23" s="111" t="s">
        <v>1</v>
      </c>
      <c r="K23" s="32"/>
      <c r="L23" s="32"/>
      <c r="M23" s="49"/>
      <c r="S23" s="32"/>
      <c r="T23" s="32"/>
      <c r="U23" s="32"/>
      <c r="V23" s="32"/>
      <c r="W23" s="32"/>
      <c r="X23" s="32"/>
      <c r="Y23" s="32"/>
      <c r="Z23" s="32"/>
      <c r="AA23" s="32"/>
      <c r="AB23" s="32"/>
      <c r="AC23" s="32"/>
      <c r="AD23" s="32"/>
      <c r="AE23" s="32"/>
    </row>
    <row r="24" spans="1:31" s="2" customFormat="1" ht="18" customHeight="1">
      <c r="A24" s="32"/>
      <c r="B24" s="37"/>
      <c r="C24" s="32"/>
      <c r="D24" s="32"/>
      <c r="E24" s="111" t="s">
        <v>33</v>
      </c>
      <c r="F24" s="32"/>
      <c r="G24" s="32"/>
      <c r="H24" s="32"/>
      <c r="I24" s="110" t="s">
        <v>27</v>
      </c>
      <c r="J24" s="111" t="s">
        <v>1</v>
      </c>
      <c r="K24" s="32"/>
      <c r="L24" s="32"/>
      <c r="M24" s="49"/>
      <c r="S24" s="32"/>
      <c r="T24" s="32"/>
      <c r="U24" s="32"/>
      <c r="V24" s="32"/>
      <c r="W24" s="32"/>
      <c r="X24" s="32"/>
      <c r="Y24" s="32"/>
      <c r="Z24" s="32"/>
      <c r="AA24" s="32"/>
      <c r="AB24" s="32"/>
      <c r="AC24" s="32"/>
      <c r="AD24" s="32"/>
      <c r="AE24" s="32"/>
    </row>
    <row r="25" spans="1:31" s="2" customFormat="1" ht="6.95" customHeight="1">
      <c r="A25" s="32"/>
      <c r="B25" s="37"/>
      <c r="C25" s="32"/>
      <c r="D25" s="32"/>
      <c r="E25" s="32"/>
      <c r="F25" s="32"/>
      <c r="G25" s="32"/>
      <c r="H25" s="32"/>
      <c r="I25" s="32"/>
      <c r="J25" s="32"/>
      <c r="K25" s="32"/>
      <c r="L25" s="32"/>
      <c r="M25" s="49"/>
      <c r="S25" s="32"/>
      <c r="T25" s="32"/>
      <c r="U25" s="32"/>
      <c r="V25" s="32"/>
      <c r="W25" s="32"/>
      <c r="X25" s="32"/>
      <c r="Y25" s="32"/>
      <c r="Z25" s="32"/>
      <c r="AA25" s="32"/>
      <c r="AB25" s="32"/>
      <c r="AC25" s="32"/>
      <c r="AD25" s="32"/>
      <c r="AE25" s="32"/>
    </row>
    <row r="26" spans="1:31" s="2" customFormat="1" ht="12" customHeight="1">
      <c r="A26" s="32"/>
      <c r="B26" s="37"/>
      <c r="C26" s="32"/>
      <c r="D26" s="110" t="s">
        <v>34</v>
      </c>
      <c r="E26" s="32"/>
      <c r="F26" s="32"/>
      <c r="G26" s="32"/>
      <c r="H26" s="32"/>
      <c r="I26" s="32"/>
      <c r="J26" s="32"/>
      <c r="K26" s="32"/>
      <c r="L26" s="32"/>
      <c r="M26" s="49"/>
      <c r="S26" s="32"/>
      <c r="T26" s="32"/>
      <c r="U26" s="32"/>
      <c r="V26" s="32"/>
      <c r="W26" s="32"/>
      <c r="X26" s="32"/>
      <c r="Y26" s="32"/>
      <c r="Z26" s="32"/>
      <c r="AA26" s="32"/>
      <c r="AB26" s="32"/>
      <c r="AC26" s="32"/>
      <c r="AD26" s="32"/>
      <c r="AE26" s="32"/>
    </row>
    <row r="27" spans="1:31" s="8" customFormat="1" ht="16.5" customHeight="1">
      <c r="A27" s="113"/>
      <c r="B27" s="114"/>
      <c r="C27" s="113"/>
      <c r="D27" s="113"/>
      <c r="E27" s="278" t="s">
        <v>1</v>
      </c>
      <c r="F27" s="278"/>
      <c r="G27" s="278"/>
      <c r="H27" s="278"/>
      <c r="I27" s="113"/>
      <c r="J27" s="113"/>
      <c r="K27" s="113"/>
      <c r="L27" s="113"/>
      <c r="M27" s="115"/>
      <c r="S27" s="113"/>
      <c r="T27" s="113"/>
      <c r="U27" s="113"/>
      <c r="V27" s="113"/>
      <c r="W27" s="113"/>
      <c r="X27" s="113"/>
      <c r="Y27" s="113"/>
      <c r="Z27" s="113"/>
      <c r="AA27" s="113"/>
      <c r="AB27" s="113"/>
      <c r="AC27" s="113"/>
      <c r="AD27" s="113"/>
      <c r="AE27" s="113"/>
    </row>
    <row r="28" spans="1:31" s="2" customFormat="1" ht="6.95" customHeight="1">
      <c r="A28" s="32"/>
      <c r="B28" s="37"/>
      <c r="C28" s="32"/>
      <c r="D28" s="32"/>
      <c r="E28" s="32"/>
      <c r="F28" s="32"/>
      <c r="G28" s="32"/>
      <c r="H28" s="32"/>
      <c r="I28" s="32"/>
      <c r="J28" s="32"/>
      <c r="K28" s="32"/>
      <c r="L28" s="32"/>
      <c r="M28" s="49"/>
      <c r="S28" s="32"/>
      <c r="T28" s="32"/>
      <c r="U28" s="32"/>
      <c r="V28" s="32"/>
      <c r="W28" s="32"/>
      <c r="X28" s="32"/>
      <c r="Y28" s="32"/>
      <c r="Z28" s="32"/>
      <c r="AA28" s="32"/>
      <c r="AB28" s="32"/>
      <c r="AC28" s="32"/>
      <c r="AD28" s="32"/>
      <c r="AE28" s="32"/>
    </row>
    <row r="29" spans="1:31" s="2" customFormat="1" ht="6.95" customHeight="1">
      <c r="A29" s="32"/>
      <c r="B29" s="37"/>
      <c r="C29" s="32"/>
      <c r="D29" s="116"/>
      <c r="E29" s="116"/>
      <c r="F29" s="116"/>
      <c r="G29" s="116"/>
      <c r="H29" s="116"/>
      <c r="I29" s="116"/>
      <c r="J29" s="116"/>
      <c r="K29" s="116"/>
      <c r="L29" s="116"/>
      <c r="M29" s="49"/>
      <c r="S29" s="32"/>
      <c r="T29" s="32"/>
      <c r="U29" s="32"/>
      <c r="V29" s="32"/>
      <c r="W29" s="32"/>
      <c r="X29" s="32"/>
      <c r="Y29" s="32"/>
      <c r="Z29" s="32"/>
      <c r="AA29" s="32"/>
      <c r="AB29" s="32"/>
      <c r="AC29" s="32"/>
      <c r="AD29" s="32"/>
      <c r="AE29" s="32"/>
    </row>
    <row r="30" spans="1:31" s="2" customFormat="1" ht="12.75">
      <c r="A30" s="32"/>
      <c r="B30" s="37"/>
      <c r="C30" s="32"/>
      <c r="D30" s="32"/>
      <c r="E30" s="110" t="s">
        <v>89</v>
      </c>
      <c r="F30" s="32"/>
      <c r="G30" s="32"/>
      <c r="H30" s="32"/>
      <c r="I30" s="32"/>
      <c r="J30" s="32"/>
      <c r="K30" s="117">
        <f>I96</f>
        <v>0</v>
      </c>
      <c r="L30" s="32"/>
      <c r="M30" s="49"/>
      <c r="S30" s="32"/>
      <c r="T30" s="32"/>
      <c r="U30" s="32"/>
      <c r="V30" s="32"/>
      <c r="W30" s="32"/>
      <c r="X30" s="32"/>
      <c r="Y30" s="32"/>
      <c r="Z30" s="32"/>
      <c r="AA30" s="32"/>
      <c r="AB30" s="32"/>
      <c r="AC30" s="32"/>
      <c r="AD30" s="32"/>
      <c r="AE30" s="32"/>
    </row>
    <row r="31" spans="1:31" s="2" customFormat="1" ht="12.75">
      <c r="A31" s="32"/>
      <c r="B31" s="37"/>
      <c r="C31" s="32"/>
      <c r="D31" s="32"/>
      <c r="E31" s="110" t="s">
        <v>90</v>
      </c>
      <c r="F31" s="32"/>
      <c r="G31" s="32"/>
      <c r="H31" s="32"/>
      <c r="I31" s="32"/>
      <c r="J31" s="32"/>
      <c r="K31" s="117">
        <f>J96</f>
        <v>0</v>
      </c>
      <c r="L31" s="32"/>
      <c r="M31" s="49"/>
      <c r="S31" s="32"/>
      <c r="T31" s="32"/>
      <c r="U31" s="32"/>
      <c r="V31" s="32"/>
      <c r="W31" s="32"/>
      <c r="X31" s="32"/>
      <c r="Y31" s="32"/>
      <c r="Z31" s="32"/>
      <c r="AA31" s="32"/>
      <c r="AB31" s="32"/>
      <c r="AC31" s="32"/>
      <c r="AD31" s="32"/>
      <c r="AE31" s="32"/>
    </row>
    <row r="32" spans="1:31" s="2" customFormat="1" ht="25.35" customHeight="1">
      <c r="A32" s="32"/>
      <c r="B32" s="37"/>
      <c r="C32" s="32"/>
      <c r="D32" s="118" t="s">
        <v>35</v>
      </c>
      <c r="E32" s="32"/>
      <c r="F32" s="32"/>
      <c r="G32" s="32"/>
      <c r="H32" s="32"/>
      <c r="I32" s="32"/>
      <c r="J32" s="32"/>
      <c r="K32" s="119">
        <f>ROUND(K120,2)</f>
        <v>0</v>
      </c>
      <c r="L32" s="32"/>
      <c r="M32" s="49"/>
      <c r="S32" s="32"/>
      <c r="T32" s="32"/>
      <c r="U32" s="32"/>
      <c r="V32" s="32"/>
      <c r="W32" s="32"/>
      <c r="X32" s="32"/>
      <c r="Y32" s="32"/>
      <c r="Z32" s="32"/>
      <c r="AA32" s="32"/>
      <c r="AB32" s="32"/>
      <c r="AC32" s="32"/>
      <c r="AD32" s="32"/>
      <c r="AE32" s="32"/>
    </row>
    <row r="33" spans="1:31" s="2" customFormat="1" ht="6.95" customHeight="1">
      <c r="A33" s="32"/>
      <c r="B33" s="37"/>
      <c r="C33" s="32"/>
      <c r="D33" s="116"/>
      <c r="E33" s="116"/>
      <c r="F33" s="116"/>
      <c r="G33" s="116"/>
      <c r="H33" s="116"/>
      <c r="I33" s="116"/>
      <c r="J33" s="116"/>
      <c r="K33" s="116"/>
      <c r="L33" s="116"/>
      <c r="M33" s="49"/>
      <c r="S33" s="32"/>
      <c r="T33" s="32"/>
      <c r="U33" s="32"/>
      <c r="V33" s="32"/>
      <c r="W33" s="32"/>
      <c r="X33" s="32"/>
      <c r="Y33" s="32"/>
      <c r="Z33" s="32"/>
      <c r="AA33" s="32"/>
      <c r="AB33" s="32"/>
      <c r="AC33" s="32"/>
      <c r="AD33" s="32"/>
      <c r="AE33" s="32"/>
    </row>
    <row r="34" spans="1:31" s="2" customFormat="1" ht="14.45" customHeight="1">
      <c r="A34" s="32"/>
      <c r="B34" s="37"/>
      <c r="C34" s="32"/>
      <c r="D34" s="32"/>
      <c r="E34" s="32"/>
      <c r="F34" s="120" t="s">
        <v>37</v>
      </c>
      <c r="G34" s="32"/>
      <c r="H34" s="32"/>
      <c r="I34" s="120" t="s">
        <v>36</v>
      </c>
      <c r="J34" s="32"/>
      <c r="K34" s="120" t="s">
        <v>38</v>
      </c>
      <c r="L34" s="32"/>
      <c r="M34" s="49"/>
      <c r="S34" s="32"/>
      <c r="T34" s="32"/>
      <c r="U34" s="32"/>
      <c r="V34" s="32"/>
      <c r="W34" s="32"/>
      <c r="X34" s="32"/>
      <c r="Y34" s="32"/>
      <c r="Z34" s="32"/>
      <c r="AA34" s="32"/>
      <c r="AB34" s="32"/>
      <c r="AC34" s="32"/>
      <c r="AD34" s="32"/>
      <c r="AE34" s="32"/>
    </row>
    <row r="35" spans="1:31" s="2" customFormat="1" ht="14.45" customHeight="1">
      <c r="A35" s="32"/>
      <c r="B35" s="37"/>
      <c r="C35" s="32"/>
      <c r="D35" s="121" t="s">
        <v>39</v>
      </c>
      <c r="E35" s="110" t="s">
        <v>40</v>
      </c>
      <c r="F35" s="117">
        <f>ROUND((SUM(BE120:BE134)),2)</f>
        <v>0</v>
      </c>
      <c r="G35" s="32"/>
      <c r="H35" s="32"/>
      <c r="I35" s="122">
        <v>0.21</v>
      </c>
      <c r="J35" s="32"/>
      <c r="K35" s="117">
        <f>ROUND(((SUM(BE120:BE134))*I35),2)</f>
        <v>0</v>
      </c>
      <c r="L35" s="32"/>
      <c r="M35" s="49"/>
      <c r="S35" s="32"/>
      <c r="T35" s="32"/>
      <c r="U35" s="32"/>
      <c r="V35" s="32"/>
      <c r="W35" s="32"/>
      <c r="X35" s="32"/>
      <c r="Y35" s="32"/>
      <c r="Z35" s="32"/>
      <c r="AA35" s="32"/>
      <c r="AB35" s="32"/>
      <c r="AC35" s="32"/>
      <c r="AD35" s="32"/>
      <c r="AE35" s="32"/>
    </row>
    <row r="36" spans="1:31" s="2" customFormat="1" ht="14.45" customHeight="1">
      <c r="A36" s="32"/>
      <c r="B36" s="37"/>
      <c r="C36" s="32"/>
      <c r="D36" s="32"/>
      <c r="E36" s="110" t="s">
        <v>41</v>
      </c>
      <c r="F36" s="117">
        <f>ROUND((SUM(BF120:BF134)),2)</f>
        <v>0</v>
      </c>
      <c r="G36" s="32"/>
      <c r="H36" s="32"/>
      <c r="I36" s="122">
        <v>0.15</v>
      </c>
      <c r="J36" s="32"/>
      <c r="K36" s="117">
        <f>ROUND(((SUM(BF120:BF134))*I36),2)</f>
        <v>0</v>
      </c>
      <c r="L36" s="32"/>
      <c r="M36" s="49"/>
      <c r="S36" s="32"/>
      <c r="T36" s="32"/>
      <c r="U36" s="32"/>
      <c r="V36" s="32"/>
      <c r="W36" s="32"/>
      <c r="X36" s="32"/>
      <c r="Y36" s="32"/>
      <c r="Z36" s="32"/>
      <c r="AA36" s="32"/>
      <c r="AB36" s="32"/>
      <c r="AC36" s="32"/>
      <c r="AD36" s="32"/>
      <c r="AE36" s="32"/>
    </row>
    <row r="37" spans="1:31" s="2" customFormat="1" ht="14.45" customHeight="1" hidden="1">
      <c r="A37" s="32"/>
      <c r="B37" s="37"/>
      <c r="C37" s="32"/>
      <c r="D37" s="32"/>
      <c r="E37" s="110" t="s">
        <v>42</v>
      </c>
      <c r="F37" s="117">
        <f>ROUND((SUM(BG120:BG134)),2)</f>
        <v>0</v>
      </c>
      <c r="G37" s="32"/>
      <c r="H37" s="32"/>
      <c r="I37" s="122">
        <v>0.21</v>
      </c>
      <c r="J37" s="32"/>
      <c r="K37" s="117">
        <f>0</f>
        <v>0</v>
      </c>
      <c r="L37" s="32"/>
      <c r="M37" s="49"/>
      <c r="S37" s="32"/>
      <c r="T37" s="32"/>
      <c r="U37" s="32"/>
      <c r="V37" s="32"/>
      <c r="W37" s="32"/>
      <c r="X37" s="32"/>
      <c r="Y37" s="32"/>
      <c r="Z37" s="32"/>
      <c r="AA37" s="32"/>
      <c r="AB37" s="32"/>
      <c r="AC37" s="32"/>
      <c r="AD37" s="32"/>
      <c r="AE37" s="32"/>
    </row>
    <row r="38" spans="1:31" s="2" customFormat="1" ht="14.45" customHeight="1" hidden="1">
      <c r="A38" s="32"/>
      <c r="B38" s="37"/>
      <c r="C38" s="32"/>
      <c r="D38" s="32"/>
      <c r="E38" s="110" t="s">
        <v>43</v>
      </c>
      <c r="F38" s="117">
        <f>ROUND((SUM(BH120:BH134)),2)</f>
        <v>0</v>
      </c>
      <c r="G38" s="32"/>
      <c r="H38" s="32"/>
      <c r="I38" s="122">
        <v>0.15</v>
      </c>
      <c r="J38" s="32"/>
      <c r="K38" s="117">
        <f>0</f>
        <v>0</v>
      </c>
      <c r="L38" s="32"/>
      <c r="M38" s="49"/>
      <c r="S38" s="32"/>
      <c r="T38" s="32"/>
      <c r="U38" s="32"/>
      <c r="V38" s="32"/>
      <c r="W38" s="32"/>
      <c r="X38" s="32"/>
      <c r="Y38" s="32"/>
      <c r="Z38" s="32"/>
      <c r="AA38" s="32"/>
      <c r="AB38" s="32"/>
      <c r="AC38" s="32"/>
      <c r="AD38" s="32"/>
      <c r="AE38" s="32"/>
    </row>
    <row r="39" spans="1:31" s="2" customFormat="1" ht="14.45" customHeight="1" hidden="1">
      <c r="A39" s="32"/>
      <c r="B39" s="37"/>
      <c r="C39" s="32"/>
      <c r="D39" s="32"/>
      <c r="E39" s="110" t="s">
        <v>44</v>
      </c>
      <c r="F39" s="117">
        <f>ROUND((SUM(BI120:BI134)),2)</f>
        <v>0</v>
      </c>
      <c r="G39" s="32"/>
      <c r="H39" s="32"/>
      <c r="I39" s="122">
        <v>0</v>
      </c>
      <c r="J39" s="32"/>
      <c r="K39" s="117">
        <f>0</f>
        <v>0</v>
      </c>
      <c r="L39" s="32"/>
      <c r="M39" s="49"/>
      <c r="S39" s="32"/>
      <c r="T39" s="32"/>
      <c r="U39" s="32"/>
      <c r="V39" s="32"/>
      <c r="W39" s="32"/>
      <c r="X39" s="32"/>
      <c r="Y39" s="32"/>
      <c r="Z39" s="32"/>
      <c r="AA39" s="32"/>
      <c r="AB39" s="32"/>
      <c r="AC39" s="32"/>
      <c r="AD39" s="32"/>
      <c r="AE39" s="32"/>
    </row>
    <row r="40" spans="1:31" s="2" customFormat="1" ht="6.95" customHeight="1">
      <c r="A40" s="32"/>
      <c r="B40" s="37"/>
      <c r="C40" s="32"/>
      <c r="D40" s="32"/>
      <c r="E40" s="32"/>
      <c r="F40" s="32"/>
      <c r="G40" s="32"/>
      <c r="H40" s="32"/>
      <c r="I40" s="32"/>
      <c r="J40" s="32"/>
      <c r="K40" s="32"/>
      <c r="L40" s="32"/>
      <c r="M40" s="49"/>
      <c r="S40" s="32"/>
      <c r="T40" s="32"/>
      <c r="U40" s="32"/>
      <c r="V40" s="32"/>
      <c r="W40" s="32"/>
      <c r="X40" s="32"/>
      <c r="Y40" s="32"/>
      <c r="Z40" s="32"/>
      <c r="AA40" s="32"/>
      <c r="AB40" s="32"/>
      <c r="AC40" s="32"/>
      <c r="AD40" s="32"/>
      <c r="AE40" s="32"/>
    </row>
    <row r="41" spans="1:31" s="2" customFormat="1" ht="25.35" customHeight="1">
      <c r="A41" s="32"/>
      <c r="B41" s="37"/>
      <c r="C41" s="123"/>
      <c r="D41" s="124" t="s">
        <v>45</v>
      </c>
      <c r="E41" s="125"/>
      <c r="F41" s="125"/>
      <c r="G41" s="126" t="s">
        <v>46</v>
      </c>
      <c r="H41" s="127" t="s">
        <v>47</v>
      </c>
      <c r="I41" s="125"/>
      <c r="J41" s="125"/>
      <c r="K41" s="128">
        <f>SUM(K32:K39)</f>
        <v>0</v>
      </c>
      <c r="L41" s="129"/>
      <c r="M41" s="49"/>
      <c r="S41" s="32"/>
      <c r="T41" s="32"/>
      <c r="U41" s="32"/>
      <c r="V41" s="32"/>
      <c r="W41" s="32"/>
      <c r="X41" s="32"/>
      <c r="Y41" s="32"/>
      <c r="Z41" s="32"/>
      <c r="AA41" s="32"/>
      <c r="AB41" s="32"/>
      <c r="AC41" s="32"/>
      <c r="AD41" s="32"/>
      <c r="AE41" s="32"/>
    </row>
    <row r="42" spans="1:31" s="2" customFormat="1" ht="14.45" customHeight="1">
      <c r="A42" s="32"/>
      <c r="B42" s="37"/>
      <c r="C42" s="32"/>
      <c r="D42" s="32"/>
      <c r="E42" s="32"/>
      <c r="F42" s="32"/>
      <c r="G42" s="32"/>
      <c r="H42" s="32"/>
      <c r="I42" s="32"/>
      <c r="J42" s="32"/>
      <c r="K42" s="32"/>
      <c r="L42" s="32"/>
      <c r="M42" s="49"/>
      <c r="S42" s="32"/>
      <c r="T42" s="32"/>
      <c r="U42" s="32"/>
      <c r="V42" s="32"/>
      <c r="W42" s="32"/>
      <c r="X42" s="32"/>
      <c r="Y42" s="32"/>
      <c r="Z42" s="32"/>
      <c r="AA42" s="32"/>
      <c r="AB42" s="32"/>
      <c r="AC42" s="32"/>
      <c r="AD42" s="32"/>
      <c r="AE42" s="32"/>
    </row>
    <row r="43" spans="2:13" s="1" customFormat="1" ht="14.45" customHeight="1">
      <c r="B43" s="18"/>
      <c r="M43" s="18"/>
    </row>
    <row r="44" spans="2:13" s="1" customFormat="1" ht="14.45" customHeight="1">
      <c r="B44" s="18"/>
      <c r="M44" s="18"/>
    </row>
    <row r="45" spans="2:13" s="1" customFormat="1" ht="14.45" customHeight="1">
      <c r="B45" s="18"/>
      <c r="M45" s="18"/>
    </row>
    <row r="46" spans="2:13" s="1" customFormat="1" ht="14.45" customHeight="1">
      <c r="B46" s="18"/>
      <c r="M46" s="18"/>
    </row>
    <row r="47" spans="2:13" s="1" customFormat="1" ht="14.45" customHeight="1">
      <c r="B47" s="18"/>
      <c r="M47" s="18"/>
    </row>
    <row r="48" spans="2:13" s="1" customFormat="1" ht="14.45" customHeight="1">
      <c r="B48" s="18"/>
      <c r="M48" s="18"/>
    </row>
    <row r="49" spans="2:13" s="1" customFormat="1" ht="14.45" customHeight="1">
      <c r="B49" s="18"/>
      <c r="M49" s="18"/>
    </row>
    <row r="50" spans="2:13" s="2" customFormat="1" ht="14.45" customHeight="1">
      <c r="B50" s="49"/>
      <c r="D50" s="130" t="s">
        <v>48</v>
      </c>
      <c r="E50" s="131"/>
      <c r="F50" s="131"/>
      <c r="G50" s="130" t="s">
        <v>49</v>
      </c>
      <c r="H50" s="131"/>
      <c r="I50" s="131"/>
      <c r="J50" s="131"/>
      <c r="K50" s="131"/>
      <c r="L50" s="131"/>
      <c r="M50" s="49"/>
    </row>
    <row r="51" spans="2:13" ht="11.25">
      <c r="B51" s="18"/>
      <c r="M51" s="18"/>
    </row>
    <row r="52" spans="2:13" ht="11.25">
      <c r="B52" s="18"/>
      <c r="M52" s="18"/>
    </row>
    <row r="53" spans="2:13" ht="11.25">
      <c r="B53" s="18"/>
      <c r="M53" s="18"/>
    </row>
    <row r="54" spans="2:13" ht="11.25">
      <c r="B54" s="18"/>
      <c r="M54" s="18"/>
    </row>
    <row r="55" spans="2:13" ht="11.25">
      <c r="B55" s="18"/>
      <c r="M55" s="18"/>
    </row>
    <row r="56" spans="2:13" ht="11.25">
      <c r="B56" s="18"/>
      <c r="M56" s="18"/>
    </row>
    <row r="57" spans="2:13" ht="11.25">
      <c r="B57" s="18"/>
      <c r="M57" s="18"/>
    </row>
    <row r="58" spans="2:13" ht="11.25">
      <c r="B58" s="18"/>
      <c r="M58" s="18"/>
    </row>
    <row r="59" spans="2:13" ht="11.25">
      <c r="B59" s="18"/>
      <c r="M59" s="18"/>
    </row>
    <row r="60" spans="2:13" ht="11.25">
      <c r="B60" s="18"/>
      <c r="M60" s="18"/>
    </row>
    <row r="61" spans="1:31" s="2" customFormat="1" ht="12.75">
      <c r="A61" s="32"/>
      <c r="B61" s="37"/>
      <c r="C61" s="32"/>
      <c r="D61" s="132" t="s">
        <v>50</v>
      </c>
      <c r="E61" s="133"/>
      <c r="F61" s="134" t="s">
        <v>51</v>
      </c>
      <c r="G61" s="132" t="s">
        <v>50</v>
      </c>
      <c r="H61" s="133"/>
      <c r="I61" s="133"/>
      <c r="J61" s="135" t="s">
        <v>51</v>
      </c>
      <c r="K61" s="133"/>
      <c r="L61" s="133"/>
      <c r="M61" s="49"/>
      <c r="S61" s="32"/>
      <c r="T61" s="32"/>
      <c r="U61" s="32"/>
      <c r="V61" s="32"/>
      <c r="W61" s="32"/>
      <c r="X61" s="32"/>
      <c r="Y61" s="32"/>
      <c r="Z61" s="32"/>
      <c r="AA61" s="32"/>
      <c r="AB61" s="32"/>
      <c r="AC61" s="32"/>
      <c r="AD61" s="32"/>
      <c r="AE61" s="32"/>
    </row>
    <row r="62" spans="2:13" ht="11.25">
      <c r="B62" s="18"/>
      <c r="M62" s="18"/>
    </row>
    <row r="63" spans="2:13" ht="11.25">
      <c r="B63" s="18"/>
      <c r="M63" s="18"/>
    </row>
    <row r="64" spans="2:13" ht="11.25">
      <c r="B64" s="18"/>
      <c r="M64" s="18"/>
    </row>
    <row r="65" spans="1:31" s="2" customFormat="1" ht="12.75">
      <c r="A65" s="32"/>
      <c r="B65" s="37"/>
      <c r="C65" s="32"/>
      <c r="D65" s="130" t="s">
        <v>52</v>
      </c>
      <c r="E65" s="136"/>
      <c r="F65" s="136"/>
      <c r="G65" s="130" t="s">
        <v>53</v>
      </c>
      <c r="H65" s="136"/>
      <c r="I65" s="136"/>
      <c r="J65" s="136"/>
      <c r="K65" s="136"/>
      <c r="L65" s="136"/>
      <c r="M65" s="49"/>
      <c r="S65" s="32"/>
      <c r="T65" s="32"/>
      <c r="U65" s="32"/>
      <c r="V65" s="32"/>
      <c r="W65" s="32"/>
      <c r="X65" s="32"/>
      <c r="Y65" s="32"/>
      <c r="Z65" s="32"/>
      <c r="AA65" s="32"/>
      <c r="AB65" s="32"/>
      <c r="AC65" s="32"/>
      <c r="AD65" s="32"/>
      <c r="AE65" s="32"/>
    </row>
    <row r="66" spans="2:13" ht="11.25">
      <c r="B66" s="18"/>
      <c r="M66" s="18"/>
    </row>
    <row r="67" spans="2:13" ht="11.25">
      <c r="B67" s="18"/>
      <c r="M67" s="18"/>
    </row>
    <row r="68" spans="2:13" ht="11.25">
      <c r="B68" s="18"/>
      <c r="M68" s="18"/>
    </row>
    <row r="69" spans="2:13" ht="11.25">
      <c r="B69" s="18"/>
      <c r="M69" s="18"/>
    </row>
    <row r="70" spans="2:13" ht="11.25">
      <c r="B70" s="18"/>
      <c r="M70" s="18"/>
    </row>
    <row r="71" spans="2:13" ht="11.25">
      <c r="B71" s="18"/>
      <c r="M71" s="18"/>
    </row>
    <row r="72" spans="2:13" ht="11.25">
      <c r="B72" s="18"/>
      <c r="M72" s="18"/>
    </row>
    <row r="73" spans="2:13" ht="11.25">
      <c r="B73" s="18"/>
      <c r="M73" s="18"/>
    </row>
    <row r="74" spans="2:13" ht="11.25">
      <c r="B74" s="18"/>
      <c r="M74" s="18"/>
    </row>
    <row r="75" spans="2:13" ht="11.25">
      <c r="B75" s="18"/>
      <c r="M75" s="18"/>
    </row>
    <row r="76" spans="1:31" s="2" customFormat="1" ht="12.75">
      <c r="A76" s="32"/>
      <c r="B76" s="37"/>
      <c r="C76" s="32"/>
      <c r="D76" s="132" t="s">
        <v>50</v>
      </c>
      <c r="E76" s="133"/>
      <c r="F76" s="134" t="s">
        <v>51</v>
      </c>
      <c r="G76" s="132" t="s">
        <v>50</v>
      </c>
      <c r="H76" s="133"/>
      <c r="I76" s="133"/>
      <c r="J76" s="135" t="s">
        <v>51</v>
      </c>
      <c r="K76" s="133"/>
      <c r="L76" s="133"/>
      <c r="M76" s="49"/>
      <c r="S76" s="32"/>
      <c r="T76" s="32"/>
      <c r="U76" s="32"/>
      <c r="V76" s="32"/>
      <c r="W76" s="32"/>
      <c r="X76" s="32"/>
      <c r="Y76" s="32"/>
      <c r="Z76" s="32"/>
      <c r="AA76" s="32"/>
      <c r="AB76" s="32"/>
      <c r="AC76" s="32"/>
      <c r="AD76" s="32"/>
      <c r="AE76" s="32"/>
    </row>
    <row r="77" spans="1:31" s="2" customFormat="1" ht="14.45" customHeight="1">
      <c r="A77" s="32"/>
      <c r="B77" s="137"/>
      <c r="C77" s="138"/>
      <c r="D77" s="138"/>
      <c r="E77" s="138"/>
      <c r="F77" s="138"/>
      <c r="G77" s="138"/>
      <c r="H77" s="138"/>
      <c r="I77" s="138"/>
      <c r="J77" s="138"/>
      <c r="K77" s="138"/>
      <c r="L77" s="138"/>
      <c r="M77" s="49"/>
      <c r="S77" s="32"/>
      <c r="T77" s="32"/>
      <c r="U77" s="32"/>
      <c r="V77" s="32"/>
      <c r="W77" s="32"/>
      <c r="X77" s="32"/>
      <c r="Y77" s="32"/>
      <c r="Z77" s="32"/>
      <c r="AA77" s="32"/>
      <c r="AB77" s="32"/>
      <c r="AC77" s="32"/>
      <c r="AD77" s="32"/>
      <c r="AE77" s="32"/>
    </row>
    <row r="81" spans="1:31" s="2" customFormat="1" ht="6.95" customHeight="1">
      <c r="A81" s="32"/>
      <c r="B81" s="139"/>
      <c r="C81" s="140"/>
      <c r="D81" s="140"/>
      <c r="E81" s="140"/>
      <c r="F81" s="140"/>
      <c r="G81" s="140"/>
      <c r="H81" s="140"/>
      <c r="I81" s="140"/>
      <c r="J81" s="140"/>
      <c r="K81" s="140"/>
      <c r="L81" s="140"/>
      <c r="M81" s="49"/>
      <c r="S81" s="32"/>
      <c r="T81" s="32"/>
      <c r="U81" s="32"/>
      <c r="V81" s="32"/>
      <c r="W81" s="32"/>
      <c r="X81" s="32"/>
      <c r="Y81" s="32"/>
      <c r="Z81" s="32"/>
      <c r="AA81" s="32"/>
      <c r="AB81" s="32"/>
      <c r="AC81" s="32"/>
      <c r="AD81" s="32"/>
      <c r="AE81" s="32"/>
    </row>
    <row r="82" spans="1:31" s="2" customFormat="1" ht="24.95" customHeight="1">
      <c r="A82" s="32"/>
      <c r="B82" s="33"/>
      <c r="C82" s="21" t="s">
        <v>91</v>
      </c>
      <c r="D82" s="34"/>
      <c r="E82" s="34"/>
      <c r="F82" s="34"/>
      <c r="G82" s="34"/>
      <c r="H82" s="34"/>
      <c r="I82" s="34"/>
      <c r="J82" s="34"/>
      <c r="K82" s="34"/>
      <c r="L82" s="34"/>
      <c r="M82" s="49"/>
      <c r="S82" s="32"/>
      <c r="T82" s="32"/>
      <c r="U82" s="32"/>
      <c r="V82" s="32"/>
      <c r="W82" s="32"/>
      <c r="X82" s="32"/>
      <c r="Y82" s="32"/>
      <c r="Z82" s="32"/>
      <c r="AA82" s="32"/>
      <c r="AB82" s="32"/>
      <c r="AC82" s="32"/>
      <c r="AD82" s="32"/>
      <c r="AE82" s="32"/>
    </row>
    <row r="83" spans="1:31" s="2" customFormat="1" ht="6.95" customHeight="1">
      <c r="A83" s="32"/>
      <c r="B83" s="33"/>
      <c r="C83" s="34"/>
      <c r="D83" s="34"/>
      <c r="E83" s="34"/>
      <c r="F83" s="34"/>
      <c r="G83" s="34"/>
      <c r="H83" s="34"/>
      <c r="I83" s="34"/>
      <c r="J83" s="34"/>
      <c r="K83" s="34"/>
      <c r="L83" s="34"/>
      <c r="M83" s="49"/>
      <c r="S83" s="32"/>
      <c r="T83" s="32"/>
      <c r="U83" s="32"/>
      <c r="V83" s="32"/>
      <c r="W83" s="32"/>
      <c r="X83" s="32"/>
      <c r="Y83" s="32"/>
      <c r="Z83" s="32"/>
      <c r="AA83" s="32"/>
      <c r="AB83" s="32"/>
      <c r="AC83" s="32"/>
      <c r="AD83" s="32"/>
      <c r="AE83" s="32"/>
    </row>
    <row r="84" spans="1:31" s="2" customFormat="1" ht="12" customHeight="1">
      <c r="A84" s="32"/>
      <c r="B84" s="33"/>
      <c r="C84" s="27" t="s">
        <v>17</v>
      </c>
      <c r="D84" s="34"/>
      <c r="E84" s="34"/>
      <c r="F84" s="34"/>
      <c r="G84" s="34"/>
      <c r="H84" s="34"/>
      <c r="I84" s="34"/>
      <c r="J84" s="34"/>
      <c r="K84" s="34"/>
      <c r="L84" s="34"/>
      <c r="M84" s="49"/>
      <c r="S84" s="32"/>
      <c r="T84" s="32"/>
      <c r="U84" s="32"/>
      <c r="V84" s="32"/>
      <c r="W84" s="32"/>
      <c r="X84" s="32"/>
      <c r="Y84" s="32"/>
      <c r="Z84" s="32"/>
      <c r="AA84" s="32"/>
      <c r="AB84" s="32"/>
      <c r="AC84" s="32"/>
      <c r="AD84" s="32"/>
      <c r="AE84" s="32"/>
    </row>
    <row r="85" spans="1:31" s="2" customFormat="1" ht="26.25" customHeight="1">
      <c r="A85" s="32"/>
      <c r="B85" s="33"/>
      <c r="C85" s="34"/>
      <c r="D85" s="34"/>
      <c r="E85" s="282" t="str">
        <f>E7</f>
        <v>ulice Petra Jilemnického, oprava chodníku a vjezdu (v úseku parc. č. 1377/1 - parc.č.1388, k.ú. Tachov) - úprava 04/2023</v>
      </c>
      <c r="F85" s="283"/>
      <c r="G85" s="283"/>
      <c r="H85" s="283"/>
      <c r="I85" s="34"/>
      <c r="J85" s="34"/>
      <c r="K85" s="34"/>
      <c r="L85" s="34"/>
      <c r="M85" s="49"/>
      <c r="S85" s="32"/>
      <c r="T85" s="32"/>
      <c r="U85" s="32"/>
      <c r="V85" s="32"/>
      <c r="W85" s="32"/>
      <c r="X85" s="32"/>
      <c r="Y85" s="32"/>
      <c r="Z85" s="32"/>
      <c r="AA85" s="32"/>
      <c r="AB85" s="32"/>
      <c r="AC85" s="32"/>
      <c r="AD85" s="32"/>
      <c r="AE85" s="32"/>
    </row>
    <row r="86" spans="1:31" s="2" customFormat="1" ht="12" customHeight="1">
      <c r="A86" s="32"/>
      <c r="B86" s="33"/>
      <c r="C86" s="27" t="s">
        <v>751</v>
      </c>
      <c r="D86" s="34"/>
      <c r="E86" s="34"/>
      <c r="F86" s="34"/>
      <c r="G86" s="34"/>
      <c r="H86" s="34"/>
      <c r="I86" s="34"/>
      <c r="J86" s="34"/>
      <c r="K86" s="34"/>
      <c r="L86" s="34"/>
      <c r="M86" s="49"/>
      <c r="S86" s="32"/>
      <c r="T86" s="32"/>
      <c r="U86" s="32"/>
      <c r="V86" s="32"/>
      <c r="W86" s="32"/>
      <c r="X86" s="32"/>
      <c r="Y86" s="32"/>
      <c r="Z86" s="32"/>
      <c r="AA86" s="32"/>
      <c r="AB86" s="32"/>
      <c r="AC86" s="32"/>
      <c r="AD86" s="32"/>
      <c r="AE86" s="32"/>
    </row>
    <row r="87" spans="1:31" s="2" customFormat="1" ht="16.5" customHeight="1">
      <c r="A87" s="32"/>
      <c r="B87" s="33"/>
      <c r="C87" s="34"/>
      <c r="D87" s="34"/>
      <c r="E87" s="252" t="str">
        <f>E9</f>
        <v>VON - Vedlejší a ostatní náklady</v>
      </c>
      <c r="F87" s="279"/>
      <c r="G87" s="279"/>
      <c r="H87" s="279"/>
      <c r="I87" s="34"/>
      <c r="J87" s="34"/>
      <c r="K87" s="34"/>
      <c r="L87" s="34"/>
      <c r="M87" s="49"/>
      <c r="S87" s="32"/>
      <c r="T87" s="32"/>
      <c r="U87" s="32"/>
      <c r="V87" s="32"/>
      <c r="W87" s="32"/>
      <c r="X87" s="32"/>
      <c r="Y87" s="32"/>
      <c r="Z87" s="32"/>
      <c r="AA87" s="32"/>
      <c r="AB87" s="32"/>
      <c r="AC87" s="32"/>
      <c r="AD87" s="32"/>
      <c r="AE87" s="32"/>
    </row>
    <row r="88" spans="1:31" s="2" customFormat="1" ht="6.95" customHeight="1">
      <c r="A88" s="32"/>
      <c r="B88" s="33"/>
      <c r="C88" s="34"/>
      <c r="D88" s="34"/>
      <c r="E88" s="34"/>
      <c r="F88" s="34"/>
      <c r="G88" s="34"/>
      <c r="H88" s="34"/>
      <c r="I88" s="34"/>
      <c r="J88" s="34"/>
      <c r="K88" s="34"/>
      <c r="L88" s="34"/>
      <c r="M88" s="49"/>
      <c r="S88" s="32"/>
      <c r="T88" s="32"/>
      <c r="U88" s="32"/>
      <c r="V88" s="32"/>
      <c r="W88" s="32"/>
      <c r="X88" s="32"/>
      <c r="Y88" s="32"/>
      <c r="Z88" s="32"/>
      <c r="AA88" s="32"/>
      <c r="AB88" s="32"/>
      <c r="AC88" s="32"/>
      <c r="AD88" s="32"/>
      <c r="AE88" s="32"/>
    </row>
    <row r="89" spans="1:31" s="2" customFormat="1" ht="12" customHeight="1">
      <c r="A89" s="32"/>
      <c r="B89" s="33"/>
      <c r="C89" s="27" t="s">
        <v>21</v>
      </c>
      <c r="D89" s="34"/>
      <c r="E89" s="34"/>
      <c r="F89" s="25" t="str">
        <f>F12</f>
        <v>Tachov</v>
      </c>
      <c r="G89" s="34"/>
      <c r="H89" s="34"/>
      <c r="I89" s="27" t="s">
        <v>22</v>
      </c>
      <c r="J89" s="64" t="str">
        <f>IF(J12="","",J12)</f>
        <v>28. 4. 2023</v>
      </c>
      <c r="K89" s="34"/>
      <c r="L89" s="34"/>
      <c r="M89" s="49"/>
      <c r="S89" s="32"/>
      <c r="T89" s="32"/>
      <c r="U89" s="32"/>
      <c r="V89" s="32"/>
      <c r="W89" s="32"/>
      <c r="X89" s="32"/>
      <c r="Y89" s="32"/>
      <c r="Z89" s="32"/>
      <c r="AA89" s="32"/>
      <c r="AB89" s="32"/>
      <c r="AC89" s="32"/>
      <c r="AD89" s="32"/>
      <c r="AE89" s="32"/>
    </row>
    <row r="90" spans="1:31" s="2" customFormat="1" ht="6.95" customHeight="1">
      <c r="A90" s="32"/>
      <c r="B90" s="33"/>
      <c r="C90" s="34"/>
      <c r="D90" s="34"/>
      <c r="E90" s="34"/>
      <c r="F90" s="34"/>
      <c r="G90" s="34"/>
      <c r="H90" s="34"/>
      <c r="I90" s="34"/>
      <c r="J90" s="34"/>
      <c r="K90" s="34"/>
      <c r="L90" s="34"/>
      <c r="M90" s="49"/>
      <c r="S90" s="32"/>
      <c r="T90" s="32"/>
      <c r="U90" s="32"/>
      <c r="V90" s="32"/>
      <c r="W90" s="32"/>
      <c r="X90" s="32"/>
      <c r="Y90" s="32"/>
      <c r="Z90" s="32"/>
      <c r="AA90" s="32"/>
      <c r="AB90" s="32"/>
      <c r="AC90" s="32"/>
      <c r="AD90" s="32"/>
      <c r="AE90" s="32"/>
    </row>
    <row r="91" spans="1:31" s="2" customFormat="1" ht="15.2" customHeight="1">
      <c r="A91" s="32"/>
      <c r="B91" s="33"/>
      <c r="C91" s="27" t="s">
        <v>24</v>
      </c>
      <c r="D91" s="34"/>
      <c r="E91" s="34"/>
      <c r="F91" s="25" t="str">
        <f>E15</f>
        <v>Město Tachov</v>
      </c>
      <c r="G91" s="34"/>
      <c r="H91" s="34"/>
      <c r="I91" s="27" t="s">
        <v>30</v>
      </c>
      <c r="J91" s="30" t="str">
        <f>E21</f>
        <v>Ing. Václav Lacyk</v>
      </c>
      <c r="K91" s="34"/>
      <c r="L91" s="34"/>
      <c r="M91" s="49"/>
      <c r="S91" s="32"/>
      <c r="T91" s="32"/>
      <c r="U91" s="32"/>
      <c r="V91" s="32"/>
      <c r="W91" s="32"/>
      <c r="X91" s="32"/>
      <c r="Y91" s="32"/>
      <c r="Z91" s="32"/>
      <c r="AA91" s="32"/>
      <c r="AB91" s="32"/>
      <c r="AC91" s="32"/>
      <c r="AD91" s="32"/>
      <c r="AE91" s="32"/>
    </row>
    <row r="92" spans="1:31" s="2" customFormat="1" ht="25.7" customHeight="1">
      <c r="A92" s="32"/>
      <c r="B92" s="33"/>
      <c r="C92" s="27" t="s">
        <v>28</v>
      </c>
      <c r="D92" s="34"/>
      <c r="E92" s="34"/>
      <c r="F92" s="25" t="str">
        <f>IF(E18="","",E18)</f>
        <v>Vyplň údaj</v>
      </c>
      <c r="G92" s="34"/>
      <c r="H92" s="34"/>
      <c r="I92" s="27" t="s">
        <v>32</v>
      </c>
      <c r="J92" s="30" t="str">
        <f>E24</f>
        <v>D PROJEKT PLZEŇ Nedvěd s.r.o.</v>
      </c>
      <c r="K92" s="34"/>
      <c r="L92" s="34"/>
      <c r="M92" s="49"/>
      <c r="S92" s="32"/>
      <c r="T92" s="32"/>
      <c r="U92" s="32"/>
      <c r="V92" s="32"/>
      <c r="W92" s="32"/>
      <c r="X92" s="32"/>
      <c r="Y92" s="32"/>
      <c r="Z92" s="32"/>
      <c r="AA92" s="32"/>
      <c r="AB92" s="32"/>
      <c r="AC92" s="32"/>
      <c r="AD92" s="32"/>
      <c r="AE92" s="32"/>
    </row>
    <row r="93" spans="1:31" s="2" customFormat="1" ht="10.35" customHeight="1">
      <c r="A93" s="32"/>
      <c r="B93" s="33"/>
      <c r="C93" s="34"/>
      <c r="D93" s="34"/>
      <c r="E93" s="34"/>
      <c r="F93" s="34"/>
      <c r="G93" s="34"/>
      <c r="H93" s="34"/>
      <c r="I93" s="34"/>
      <c r="J93" s="34"/>
      <c r="K93" s="34"/>
      <c r="L93" s="34"/>
      <c r="M93" s="49"/>
      <c r="S93" s="32"/>
      <c r="T93" s="32"/>
      <c r="U93" s="32"/>
      <c r="V93" s="32"/>
      <c r="W93" s="32"/>
      <c r="X93" s="32"/>
      <c r="Y93" s="32"/>
      <c r="Z93" s="32"/>
      <c r="AA93" s="32"/>
      <c r="AB93" s="32"/>
      <c r="AC93" s="32"/>
      <c r="AD93" s="32"/>
      <c r="AE93" s="32"/>
    </row>
    <row r="94" spans="1:31" s="2" customFormat="1" ht="29.25" customHeight="1">
      <c r="A94" s="32"/>
      <c r="B94" s="33"/>
      <c r="C94" s="141" t="s">
        <v>92</v>
      </c>
      <c r="D94" s="142"/>
      <c r="E94" s="142"/>
      <c r="F94" s="142"/>
      <c r="G94" s="142"/>
      <c r="H94" s="142"/>
      <c r="I94" s="143" t="s">
        <v>93</v>
      </c>
      <c r="J94" s="143" t="s">
        <v>94</v>
      </c>
      <c r="K94" s="143" t="s">
        <v>95</v>
      </c>
      <c r="L94" s="142"/>
      <c r="M94" s="49"/>
      <c r="S94" s="32"/>
      <c r="T94" s="32"/>
      <c r="U94" s="32"/>
      <c r="V94" s="32"/>
      <c r="W94" s="32"/>
      <c r="X94" s="32"/>
      <c r="Y94" s="32"/>
      <c r="Z94" s="32"/>
      <c r="AA94" s="32"/>
      <c r="AB94" s="32"/>
      <c r="AC94" s="32"/>
      <c r="AD94" s="32"/>
      <c r="AE94" s="32"/>
    </row>
    <row r="95" spans="1:31" s="2" customFormat="1" ht="10.35" customHeight="1">
      <c r="A95" s="32"/>
      <c r="B95" s="33"/>
      <c r="C95" s="34"/>
      <c r="D95" s="34"/>
      <c r="E95" s="34"/>
      <c r="F95" s="34"/>
      <c r="G95" s="34"/>
      <c r="H95" s="34"/>
      <c r="I95" s="34"/>
      <c r="J95" s="34"/>
      <c r="K95" s="34"/>
      <c r="L95" s="34"/>
      <c r="M95" s="49"/>
      <c r="S95" s="32"/>
      <c r="T95" s="32"/>
      <c r="U95" s="32"/>
      <c r="V95" s="32"/>
      <c r="W95" s="32"/>
      <c r="X95" s="32"/>
      <c r="Y95" s="32"/>
      <c r="Z95" s="32"/>
      <c r="AA95" s="32"/>
      <c r="AB95" s="32"/>
      <c r="AC95" s="32"/>
      <c r="AD95" s="32"/>
      <c r="AE95" s="32"/>
    </row>
    <row r="96" spans="1:47" s="2" customFormat="1" ht="22.9" customHeight="1">
      <c r="A96" s="32"/>
      <c r="B96" s="33"/>
      <c r="C96" s="144" t="s">
        <v>96</v>
      </c>
      <c r="D96" s="34"/>
      <c r="E96" s="34"/>
      <c r="F96" s="34"/>
      <c r="G96" s="34"/>
      <c r="H96" s="34"/>
      <c r="I96" s="82">
        <f aca="true" t="shared" si="0" ref="I96:J98">Q120</f>
        <v>0</v>
      </c>
      <c r="J96" s="82">
        <f t="shared" si="0"/>
        <v>0</v>
      </c>
      <c r="K96" s="82">
        <f>K120</f>
        <v>0</v>
      </c>
      <c r="L96" s="34"/>
      <c r="M96" s="49"/>
      <c r="S96" s="32"/>
      <c r="T96" s="32"/>
      <c r="U96" s="32"/>
      <c r="V96" s="32"/>
      <c r="W96" s="32"/>
      <c r="X96" s="32"/>
      <c r="Y96" s="32"/>
      <c r="Z96" s="32"/>
      <c r="AA96" s="32"/>
      <c r="AB96" s="32"/>
      <c r="AC96" s="32"/>
      <c r="AD96" s="32"/>
      <c r="AE96" s="32"/>
      <c r="AU96" s="15" t="s">
        <v>97</v>
      </c>
    </row>
    <row r="97" spans="2:13" s="9" customFormat="1" ht="24.95" customHeight="1">
      <c r="B97" s="145"/>
      <c r="C97" s="146"/>
      <c r="D97" s="147" t="s">
        <v>753</v>
      </c>
      <c r="E97" s="148"/>
      <c r="F97" s="148"/>
      <c r="G97" s="148"/>
      <c r="H97" s="148"/>
      <c r="I97" s="149">
        <f t="shared" si="0"/>
        <v>0</v>
      </c>
      <c r="J97" s="149">
        <f t="shared" si="0"/>
        <v>0</v>
      </c>
      <c r="K97" s="149">
        <f>K121</f>
        <v>0</v>
      </c>
      <c r="L97" s="146"/>
      <c r="M97" s="150"/>
    </row>
    <row r="98" spans="2:13" s="10" customFormat="1" ht="19.9" customHeight="1">
      <c r="B98" s="151"/>
      <c r="C98" s="152"/>
      <c r="D98" s="153" t="s">
        <v>754</v>
      </c>
      <c r="E98" s="154"/>
      <c r="F98" s="154"/>
      <c r="G98" s="154"/>
      <c r="H98" s="154"/>
      <c r="I98" s="155">
        <f t="shared" si="0"/>
        <v>0</v>
      </c>
      <c r="J98" s="155">
        <f t="shared" si="0"/>
        <v>0</v>
      </c>
      <c r="K98" s="155">
        <f>K122</f>
        <v>0</v>
      </c>
      <c r="L98" s="152"/>
      <c r="M98" s="156"/>
    </row>
    <row r="99" spans="2:13" s="10" customFormat="1" ht="19.9" customHeight="1">
      <c r="B99" s="151"/>
      <c r="C99" s="152"/>
      <c r="D99" s="153" t="s">
        <v>755</v>
      </c>
      <c r="E99" s="154"/>
      <c r="F99" s="154"/>
      <c r="G99" s="154"/>
      <c r="H99" s="154"/>
      <c r="I99" s="155">
        <f>Q127</f>
        <v>0</v>
      </c>
      <c r="J99" s="155">
        <f>R127</f>
        <v>0</v>
      </c>
      <c r="K99" s="155">
        <f>K127</f>
        <v>0</v>
      </c>
      <c r="L99" s="152"/>
      <c r="M99" s="156"/>
    </row>
    <row r="100" spans="2:13" s="10" customFormat="1" ht="19.9" customHeight="1">
      <c r="B100" s="151"/>
      <c r="C100" s="152"/>
      <c r="D100" s="153" t="s">
        <v>756</v>
      </c>
      <c r="E100" s="154"/>
      <c r="F100" s="154"/>
      <c r="G100" s="154"/>
      <c r="H100" s="154"/>
      <c r="I100" s="155">
        <f>Q132</f>
        <v>0</v>
      </c>
      <c r="J100" s="155">
        <f>R132</f>
        <v>0</v>
      </c>
      <c r="K100" s="155">
        <f>K132</f>
        <v>0</v>
      </c>
      <c r="L100" s="152"/>
      <c r="M100" s="156"/>
    </row>
    <row r="101" spans="1:31" s="2" customFormat="1" ht="21.75" customHeight="1">
      <c r="A101" s="32"/>
      <c r="B101" s="33"/>
      <c r="C101" s="34"/>
      <c r="D101" s="34"/>
      <c r="E101" s="34"/>
      <c r="F101" s="34"/>
      <c r="G101" s="34"/>
      <c r="H101" s="34"/>
      <c r="I101" s="34"/>
      <c r="J101" s="34"/>
      <c r="K101" s="34"/>
      <c r="L101" s="34"/>
      <c r="M101" s="49"/>
      <c r="S101" s="32"/>
      <c r="T101" s="32"/>
      <c r="U101" s="32"/>
      <c r="V101" s="32"/>
      <c r="W101" s="32"/>
      <c r="X101" s="32"/>
      <c r="Y101" s="32"/>
      <c r="Z101" s="32"/>
      <c r="AA101" s="32"/>
      <c r="AB101" s="32"/>
      <c r="AC101" s="32"/>
      <c r="AD101" s="32"/>
      <c r="AE101" s="32"/>
    </row>
    <row r="102" spans="1:31" s="2" customFormat="1" ht="6.95" customHeight="1">
      <c r="A102" s="32"/>
      <c r="B102" s="52"/>
      <c r="C102" s="53"/>
      <c r="D102" s="53"/>
      <c r="E102" s="53"/>
      <c r="F102" s="53"/>
      <c r="G102" s="53"/>
      <c r="H102" s="53"/>
      <c r="I102" s="53"/>
      <c r="J102" s="53"/>
      <c r="K102" s="53"/>
      <c r="L102" s="53"/>
      <c r="M102" s="49"/>
      <c r="S102" s="32"/>
      <c r="T102" s="32"/>
      <c r="U102" s="32"/>
      <c r="V102" s="32"/>
      <c r="W102" s="32"/>
      <c r="X102" s="32"/>
      <c r="Y102" s="32"/>
      <c r="Z102" s="32"/>
      <c r="AA102" s="32"/>
      <c r="AB102" s="32"/>
      <c r="AC102" s="32"/>
      <c r="AD102" s="32"/>
      <c r="AE102" s="32"/>
    </row>
    <row r="106" spans="1:31" s="2" customFormat="1" ht="6.95" customHeight="1">
      <c r="A106" s="32"/>
      <c r="B106" s="54"/>
      <c r="C106" s="55"/>
      <c r="D106" s="55"/>
      <c r="E106" s="55"/>
      <c r="F106" s="55"/>
      <c r="G106" s="55"/>
      <c r="H106" s="55"/>
      <c r="I106" s="55"/>
      <c r="J106" s="55"/>
      <c r="K106" s="55"/>
      <c r="L106" s="55"/>
      <c r="M106" s="49"/>
      <c r="S106" s="32"/>
      <c r="T106" s="32"/>
      <c r="U106" s="32"/>
      <c r="V106" s="32"/>
      <c r="W106" s="32"/>
      <c r="X106" s="32"/>
      <c r="Y106" s="32"/>
      <c r="Z106" s="32"/>
      <c r="AA106" s="32"/>
      <c r="AB106" s="32"/>
      <c r="AC106" s="32"/>
      <c r="AD106" s="32"/>
      <c r="AE106" s="32"/>
    </row>
    <row r="107" spans="1:31" s="2" customFormat="1" ht="24.95" customHeight="1">
      <c r="A107" s="32"/>
      <c r="B107" s="33"/>
      <c r="C107" s="21" t="s">
        <v>109</v>
      </c>
      <c r="D107" s="34"/>
      <c r="E107" s="34"/>
      <c r="F107" s="34"/>
      <c r="G107" s="34"/>
      <c r="H107" s="34"/>
      <c r="I107" s="34"/>
      <c r="J107" s="34"/>
      <c r="K107" s="34"/>
      <c r="L107" s="34"/>
      <c r="M107" s="49"/>
      <c r="S107" s="32"/>
      <c r="T107" s="32"/>
      <c r="U107" s="32"/>
      <c r="V107" s="32"/>
      <c r="W107" s="32"/>
      <c r="X107" s="32"/>
      <c r="Y107" s="32"/>
      <c r="Z107" s="32"/>
      <c r="AA107" s="32"/>
      <c r="AB107" s="32"/>
      <c r="AC107" s="32"/>
      <c r="AD107" s="32"/>
      <c r="AE107" s="32"/>
    </row>
    <row r="108" spans="1:31" s="2" customFormat="1" ht="6.95" customHeight="1">
      <c r="A108" s="32"/>
      <c r="B108" s="33"/>
      <c r="C108" s="34"/>
      <c r="D108" s="34"/>
      <c r="E108" s="34"/>
      <c r="F108" s="34"/>
      <c r="G108" s="34"/>
      <c r="H108" s="34"/>
      <c r="I108" s="34"/>
      <c r="J108" s="34"/>
      <c r="K108" s="34"/>
      <c r="L108" s="34"/>
      <c r="M108" s="49"/>
      <c r="S108" s="32"/>
      <c r="T108" s="32"/>
      <c r="U108" s="32"/>
      <c r="V108" s="32"/>
      <c r="W108" s="32"/>
      <c r="X108" s="32"/>
      <c r="Y108" s="32"/>
      <c r="Z108" s="32"/>
      <c r="AA108" s="32"/>
      <c r="AB108" s="32"/>
      <c r="AC108" s="32"/>
      <c r="AD108" s="32"/>
      <c r="AE108" s="32"/>
    </row>
    <row r="109" spans="1:31" s="2" customFormat="1" ht="12" customHeight="1">
      <c r="A109" s="32"/>
      <c r="B109" s="33"/>
      <c r="C109" s="27" t="s">
        <v>17</v>
      </c>
      <c r="D109" s="34"/>
      <c r="E109" s="34"/>
      <c r="F109" s="34"/>
      <c r="G109" s="34"/>
      <c r="H109" s="34"/>
      <c r="I109" s="34"/>
      <c r="J109" s="34"/>
      <c r="K109" s="34"/>
      <c r="L109" s="34"/>
      <c r="M109" s="49"/>
      <c r="S109" s="32"/>
      <c r="T109" s="32"/>
      <c r="U109" s="32"/>
      <c r="V109" s="32"/>
      <c r="W109" s="32"/>
      <c r="X109" s="32"/>
      <c r="Y109" s="32"/>
      <c r="Z109" s="32"/>
      <c r="AA109" s="32"/>
      <c r="AB109" s="32"/>
      <c r="AC109" s="32"/>
      <c r="AD109" s="32"/>
      <c r="AE109" s="32"/>
    </row>
    <row r="110" spans="1:31" s="2" customFormat="1" ht="26.25" customHeight="1">
      <c r="A110" s="32"/>
      <c r="B110" s="33"/>
      <c r="C110" s="34"/>
      <c r="D110" s="34"/>
      <c r="E110" s="282" t="str">
        <f>E7</f>
        <v>ulice Petra Jilemnického, oprava chodníku a vjezdu (v úseku parc. č. 1377/1 - parc.č.1388, k.ú. Tachov) - úprava 04/2023</v>
      </c>
      <c r="F110" s="283"/>
      <c r="G110" s="283"/>
      <c r="H110" s="283"/>
      <c r="I110" s="34"/>
      <c r="J110" s="34"/>
      <c r="K110" s="34"/>
      <c r="L110" s="34"/>
      <c r="M110" s="49"/>
      <c r="S110" s="32"/>
      <c r="T110" s="32"/>
      <c r="U110" s="32"/>
      <c r="V110" s="32"/>
      <c r="W110" s="32"/>
      <c r="X110" s="32"/>
      <c r="Y110" s="32"/>
      <c r="Z110" s="32"/>
      <c r="AA110" s="32"/>
      <c r="AB110" s="32"/>
      <c r="AC110" s="32"/>
      <c r="AD110" s="32"/>
      <c r="AE110" s="32"/>
    </row>
    <row r="111" spans="1:31" s="2" customFormat="1" ht="12" customHeight="1">
      <c r="A111" s="32"/>
      <c r="B111" s="33"/>
      <c r="C111" s="27" t="s">
        <v>751</v>
      </c>
      <c r="D111" s="34"/>
      <c r="E111" s="34"/>
      <c r="F111" s="34"/>
      <c r="G111" s="34"/>
      <c r="H111" s="34"/>
      <c r="I111" s="34"/>
      <c r="J111" s="34"/>
      <c r="K111" s="34"/>
      <c r="L111" s="34"/>
      <c r="M111" s="49"/>
      <c r="S111" s="32"/>
      <c r="T111" s="32"/>
      <c r="U111" s="32"/>
      <c r="V111" s="32"/>
      <c r="W111" s="32"/>
      <c r="X111" s="32"/>
      <c r="Y111" s="32"/>
      <c r="Z111" s="32"/>
      <c r="AA111" s="32"/>
      <c r="AB111" s="32"/>
      <c r="AC111" s="32"/>
      <c r="AD111" s="32"/>
      <c r="AE111" s="32"/>
    </row>
    <row r="112" spans="1:31" s="2" customFormat="1" ht="16.5" customHeight="1">
      <c r="A112" s="32"/>
      <c r="B112" s="33"/>
      <c r="C112" s="34"/>
      <c r="D112" s="34"/>
      <c r="E112" s="252" t="str">
        <f>E9</f>
        <v>VON - Vedlejší a ostatní náklady</v>
      </c>
      <c r="F112" s="279"/>
      <c r="G112" s="279"/>
      <c r="H112" s="279"/>
      <c r="I112" s="34"/>
      <c r="J112" s="34"/>
      <c r="K112" s="34"/>
      <c r="L112" s="34"/>
      <c r="M112" s="49"/>
      <c r="S112" s="32"/>
      <c r="T112" s="32"/>
      <c r="U112" s="32"/>
      <c r="V112" s="32"/>
      <c r="W112" s="32"/>
      <c r="X112" s="32"/>
      <c r="Y112" s="32"/>
      <c r="Z112" s="32"/>
      <c r="AA112" s="32"/>
      <c r="AB112" s="32"/>
      <c r="AC112" s="32"/>
      <c r="AD112" s="32"/>
      <c r="AE112" s="32"/>
    </row>
    <row r="113" spans="1:31" s="2" customFormat="1" ht="6.95" customHeight="1">
      <c r="A113" s="32"/>
      <c r="B113" s="33"/>
      <c r="C113" s="34"/>
      <c r="D113" s="34"/>
      <c r="E113" s="34"/>
      <c r="F113" s="34"/>
      <c r="G113" s="34"/>
      <c r="H113" s="34"/>
      <c r="I113" s="34"/>
      <c r="J113" s="34"/>
      <c r="K113" s="34"/>
      <c r="L113" s="34"/>
      <c r="M113" s="49"/>
      <c r="S113" s="32"/>
      <c r="T113" s="32"/>
      <c r="U113" s="32"/>
      <c r="V113" s="32"/>
      <c r="W113" s="32"/>
      <c r="X113" s="32"/>
      <c r="Y113" s="32"/>
      <c r="Z113" s="32"/>
      <c r="AA113" s="32"/>
      <c r="AB113" s="32"/>
      <c r="AC113" s="32"/>
      <c r="AD113" s="32"/>
      <c r="AE113" s="32"/>
    </row>
    <row r="114" spans="1:31" s="2" customFormat="1" ht="12" customHeight="1">
      <c r="A114" s="32"/>
      <c r="B114" s="33"/>
      <c r="C114" s="27" t="s">
        <v>21</v>
      </c>
      <c r="D114" s="34"/>
      <c r="E114" s="34"/>
      <c r="F114" s="25" t="str">
        <f>F12</f>
        <v>Tachov</v>
      </c>
      <c r="G114" s="34"/>
      <c r="H114" s="34"/>
      <c r="I114" s="27" t="s">
        <v>22</v>
      </c>
      <c r="J114" s="64" t="str">
        <f>IF(J12="","",J12)</f>
        <v>28. 4. 2023</v>
      </c>
      <c r="K114" s="34"/>
      <c r="L114" s="34"/>
      <c r="M114" s="49"/>
      <c r="S114" s="32"/>
      <c r="T114" s="32"/>
      <c r="U114" s="32"/>
      <c r="V114" s="32"/>
      <c r="W114" s="32"/>
      <c r="X114" s="32"/>
      <c r="Y114" s="32"/>
      <c r="Z114" s="32"/>
      <c r="AA114" s="32"/>
      <c r="AB114" s="32"/>
      <c r="AC114" s="32"/>
      <c r="AD114" s="32"/>
      <c r="AE114" s="32"/>
    </row>
    <row r="115" spans="1:31" s="2" customFormat="1" ht="6.95" customHeight="1">
      <c r="A115" s="32"/>
      <c r="B115" s="33"/>
      <c r="C115" s="34"/>
      <c r="D115" s="34"/>
      <c r="E115" s="34"/>
      <c r="F115" s="34"/>
      <c r="G115" s="34"/>
      <c r="H115" s="34"/>
      <c r="I115" s="34"/>
      <c r="J115" s="34"/>
      <c r="K115" s="34"/>
      <c r="L115" s="34"/>
      <c r="M115" s="49"/>
      <c r="S115" s="32"/>
      <c r="T115" s="32"/>
      <c r="U115" s="32"/>
      <c r="V115" s="32"/>
      <c r="W115" s="32"/>
      <c r="X115" s="32"/>
      <c r="Y115" s="32"/>
      <c r="Z115" s="32"/>
      <c r="AA115" s="32"/>
      <c r="AB115" s="32"/>
      <c r="AC115" s="32"/>
      <c r="AD115" s="32"/>
      <c r="AE115" s="32"/>
    </row>
    <row r="116" spans="1:31" s="2" customFormat="1" ht="15.2" customHeight="1">
      <c r="A116" s="32"/>
      <c r="B116" s="33"/>
      <c r="C116" s="27" t="s">
        <v>24</v>
      </c>
      <c r="D116" s="34"/>
      <c r="E116" s="34"/>
      <c r="F116" s="25" t="str">
        <f>E15</f>
        <v>Město Tachov</v>
      </c>
      <c r="G116" s="34"/>
      <c r="H116" s="34"/>
      <c r="I116" s="27" t="s">
        <v>30</v>
      </c>
      <c r="J116" s="30" t="str">
        <f>E21</f>
        <v>Ing. Václav Lacyk</v>
      </c>
      <c r="K116" s="34"/>
      <c r="L116" s="34"/>
      <c r="M116" s="49"/>
      <c r="S116" s="32"/>
      <c r="T116" s="32"/>
      <c r="U116" s="32"/>
      <c r="V116" s="32"/>
      <c r="W116" s="32"/>
      <c r="X116" s="32"/>
      <c r="Y116" s="32"/>
      <c r="Z116" s="32"/>
      <c r="AA116" s="32"/>
      <c r="AB116" s="32"/>
      <c r="AC116" s="32"/>
      <c r="AD116" s="32"/>
      <c r="AE116" s="32"/>
    </row>
    <row r="117" spans="1:31" s="2" customFormat="1" ht="25.7" customHeight="1">
      <c r="A117" s="32"/>
      <c r="B117" s="33"/>
      <c r="C117" s="27" t="s">
        <v>28</v>
      </c>
      <c r="D117" s="34"/>
      <c r="E117" s="34"/>
      <c r="F117" s="25" t="str">
        <f>IF(E18="","",E18)</f>
        <v>Vyplň údaj</v>
      </c>
      <c r="G117" s="34"/>
      <c r="H117" s="34"/>
      <c r="I117" s="27" t="s">
        <v>32</v>
      </c>
      <c r="J117" s="30" t="str">
        <f>E24</f>
        <v>D PROJEKT PLZEŇ Nedvěd s.r.o.</v>
      </c>
      <c r="K117" s="34"/>
      <c r="L117" s="34"/>
      <c r="M117" s="49"/>
      <c r="S117" s="32"/>
      <c r="T117" s="32"/>
      <c r="U117" s="32"/>
      <c r="V117" s="32"/>
      <c r="W117" s="32"/>
      <c r="X117" s="32"/>
      <c r="Y117" s="32"/>
      <c r="Z117" s="32"/>
      <c r="AA117" s="32"/>
      <c r="AB117" s="32"/>
      <c r="AC117" s="32"/>
      <c r="AD117" s="32"/>
      <c r="AE117" s="32"/>
    </row>
    <row r="118" spans="1:31" s="2" customFormat="1" ht="10.35" customHeight="1">
      <c r="A118" s="32"/>
      <c r="B118" s="33"/>
      <c r="C118" s="34"/>
      <c r="D118" s="34"/>
      <c r="E118" s="34"/>
      <c r="F118" s="34"/>
      <c r="G118" s="34"/>
      <c r="H118" s="34"/>
      <c r="I118" s="34"/>
      <c r="J118" s="34"/>
      <c r="K118" s="34"/>
      <c r="L118" s="34"/>
      <c r="M118" s="49"/>
      <c r="S118" s="32"/>
      <c r="T118" s="32"/>
      <c r="U118" s="32"/>
      <c r="V118" s="32"/>
      <c r="W118" s="32"/>
      <c r="X118" s="32"/>
      <c r="Y118" s="32"/>
      <c r="Z118" s="32"/>
      <c r="AA118" s="32"/>
      <c r="AB118" s="32"/>
      <c r="AC118" s="32"/>
      <c r="AD118" s="32"/>
      <c r="AE118" s="32"/>
    </row>
    <row r="119" spans="1:31" s="11" customFormat="1" ht="29.25" customHeight="1">
      <c r="A119" s="157"/>
      <c r="B119" s="158"/>
      <c r="C119" s="159" t="s">
        <v>110</v>
      </c>
      <c r="D119" s="160" t="s">
        <v>60</v>
      </c>
      <c r="E119" s="160" t="s">
        <v>56</v>
      </c>
      <c r="F119" s="160" t="s">
        <v>57</v>
      </c>
      <c r="G119" s="160" t="s">
        <v>111</v>
      </c>
      <c r="H119" s="160" t="s">
        <v>112</v>
      </c>
      <c r="I119" s="160" t="s">
        <v>113</v>
      </c>
      <c r="J119" s="160" t="s">
        <v>114</v>
      </c>
      <c r="K119" s="160" t="s">
        <v>95</v>
      </c>
      <c r="L119" s="161" t="s">
        <v>115</v>
      </c>
      <c r="M119" s="162"/>
      <c r="N119" s="73" t="s">
        <v>1</v>
      </c>
      <c r="O119" s="74" t="s">
        <v>39</v>
      </c>
      <c r="P119" s="74" t="s">
        <v>116</v>
      </c>
      <c r="Q119" s="74" t="s">
        <v>117</v>
      </c>
      <c r="R119" s="74" t="s">
        <v>118</v>
      </c>
      <c r="S119" s="74" t="s">
        <v>119</v>
      </c>
      <c r="T119" s="74" t="s">
        <v>120</v>
      </c>
      <c r="U119" s="74" t="s">
        <v>121</v>
      </c>
      <c r="V119" s="74" t="s">
        <v>122</v>
      </c>
      <c r="W119" s="74" t="s">
        <v>123</v>
      </c>
      <c r="X119" s="75" t="s">
        <v>124</v>
      </c>
      <c r="Y119" s="157"/>
      <c r="Z119" s="157"/>
      <c r="AA119" s="157"/>
      <c r="AB119" s="157"/>
      <c r="AC119" s="157"/>
      <c r="AD119" s="157"/>
      <c r="AE119" s="157"/>
    </row>
    <row r="120" spans="1:63" s="2" customFormat="1" ht="22.9" customHeight="1">
      <c r="A120" s="32"/>
      <c r="B120" s="33"/>
      <c r="C120" s="80" t="s">
        <v>125</v>
      </c>
      <c r="D120" s="34"/>
      <c r="E120" s="34"/>
      <c r="F120" s="34"/>
      <c r="G120" s="34"/>
      <c r="H120" s="34"/>
      <c r="I120" s="34"/>
      <c r="J120" s="34"/>
      <c r="K120" s="163">
        <f>BK120</f>
        <v>0</v>
      </c>
      <c r="L120" s="34"/>
      <c r="M120" s="37"/>
      <c r="N120" s="76"/>
      <c r="O120" s="164"/>
      <c r="P120" s="77"/>
      <c r="Q120" s="165">
        <f>Q121</f>
        <v>0</v>
      </c>
      <c r="R120" s="165">
        <f>R121</f>
        <v>0</v>
      </c>
      <c r="S120" s="77"/>
      <c r="T120" s="166">
        <f>T121</f>
        <v>0</v>
      </c>
      <c r="U120" s="77"/>
      <c r="V120" s="166">
        <f>V121</f>
        <v>0</v>
      </c>
      <c r="W120" s="77"/>
      <c r="X120" s="167">
        <f>X121</f>
        <v>0</v>
      </c>
      <c r="Y120" s="32"/>
      <c r="Z120" s="32"/>
      <c r="AA120" s="32"/>
      <c r="AB120" s="32"/>
      <c r="AC120" s="32"/>
      <c r="AD120" s="32"/>
      <c r="AE120" s="32"/>
      <c r="AT120" s="15" t="s">
        <v>76</v>
      </c>
      <c r="AU120" s="15" t="s">
        <v>97</v>
      </c>
      <c r="BK120" s="168">
        <f>BK121</f>
        <v>0</v>
      </c>
    </row>
    <row r="121" spans="2:63" s="12" customFormat="1" ht="25.9" customHeight="1">
      <c r="B121" s="169"/>
      <c r="C121" s="170"/>
      <c r="D121" s="171" t="s">
        <v>76</v>
      </c>
      <c r="E121" s="172" t="s">
        <v>757</v>
      </c>
      <c r="F121" s="172" t="s">
        <v>758</v>
      </c>
      <c r="G121" s="170"/>
      <c r="H121" s="170"/>
      <c r="I121" s="173"/>
      <c r="J121" s="173"/>
      <c r="K121" s="174">
        <f>BK121</f>
        <v>0</v>
      </c>
      <c r="L121" s="170"/>
      <c r="M121" s="175"/>
      <c r="N121" s="176"/>
      <c r="O121" s="177"/>
      <c r="P121" s="177"/>
      <c r="Q121" s="178">
        <f>Q122+Q127+Q132</f>
        <v>0</v>
      </c>
      <c r="R121" s="178">
        <f>R122+R127+R132</f>
        <v>0</v>
      </c>
      <c r="S121" s="177"/>
      <c r="T121" s="179">
        <f>T122+T127+T132</f>
        <v>0</v>
      </c>
      <c r="U121" s="177"/>
      <c r="V121" s="179">
        <f>V122+V127+V132</f>
        <v>0</v>
      </c>
      <c r="W121" s="177"/>
      <c r="X121" s="180">
        <f>X122+X127+X132</f>
        <v>0</v>
      </c>
      <c r="AR121" s="181" t="s">
        <v>165</v>
      </c>
      <c r="AT121" s="182" t="s">
        <v>76</v>
      </c>
      <c r="AU121" s="182" t="s">
        <v>77</v>
      </c>
      <c r="AY121" s="181" t="s">
        <v>128</v>
      </c>
      <c r="BK121" s="183">
        <f>BK122+BK127+BK132</f>
        <v>0</v>
      </c>
    </row>
    <row r="122" spans="2:63" s="12" customFormat="1" ht="22.9" customHeight="1">
      <c r="B122" s="169"/>
      <c r="C122" s="170"/>
      <c r="D122" s="171" t="s">
        <v>76</v>
      </c>
      <c r="E122" s="184" t="s">
        <v>759</v>
      </c>
      <c r="F122" s="184" t="s">
        <v>760</v>
      </c>
      <c r="G122" s="170"/>
      <c r="H122" s="170"/>
      <c r="I122" s="173"/>
      <c r="J122" s="173"/>
      <c r="K122" s="185">
        <f>BK122</f>
        <v>0</v>
      </c>
      <c r="L122" s="170"/>
      <c r="M122" s="175"/>
      <c r="N122" s="176"/>
      <c r="O122" s="177"/>
      <c r="P122" s="177"/>
      <c r="Q122" s="178">
        <f>SUM(Q123:Q126)</f>
        <v>0</v>
      </c>
      <c r="R122" s="178">
        <f>SUM(R123:R126)</f>
        <v>0</v>
      </c>
      <c r="S122" s="177"/>
      <c r="T122" s="179">
        <f>SUM(T123:T126)</f>
        <v>0</v>
      </c>
      <c r="U122" s="177"/>
      <c r="V122" s="179">
        <f>SUM(V123:V126)</f>
        <v>0</v>
      </c>
      <c r="W122" s="177"/>
      <c r="X122" s="180">
        <f>SUM(X123:X126)</f>
        <v>0</v>
      </c>
      <c r="AR122" s="181" t="s">
        <v>165</v>
      </c>
      <c r="AT122" s="182" t="s">
        <v>76</v>
      </c>
      <c r="AU122" s="182" t="s">
        <v>82</v>
      </c>
      <c r="AY122" s="181" t="s">
        <v>128</v>
      </c>
      <c r="BK122" s="183">
        <f>SUM(BK123:BK126)</f>
        <v>0</v>
      </c>
    </row>
    <row r="123" spans="1:65" s="2" customFormat="1" ht="24.2" customHeight="1">
      <c r="A123" s="32"/>
      <c r="B123" s="33"/>
      <c r="C123" s="219" t="s">
        <v>82</v>
      </c>
      <c r="D123" s="219" t="s">
        <v>143</v>
      </c>
      <c r="E123" s="220" t="s">
        <v>761</v>
      </c>
      <c r="F123" s="221" t="s">
        <v>762</v>
      </c>
      <c r="G123" s="222" t="s">
        <v>763</v>
      </c>
      <c r="H123" s="223">
        <v>1</v>
      </c>
      <c r="I123" s="224"/>
      <c r="J123" s="224"/>
      <c r="K123" s="225">
        <f>ROUND(P123*H123,2)</f>
        <v>0</v>
      </c>
      <c r="L123" s="221" t="s">
        <v>134</v>
      </c>
      <c r="M123" s="37"/>
      <c r="N123" s="226" t="s">
        <v>1</v>
      </c>
      <c r="O123" s="196" t="s">
        <v>40</v>
      </c>
      <c r="P123" s="197">
        <f>I123+J123</f>
        <v>0</v>
      </c>
      <c r="Q123" s="197">
        <f>ROUND(I123*H123,2)</f>
        <v>0</v>
      </c>
      <c r="R123" s="197">
        <f>ROUND(J123*H123,2)</f>
        <v>0</v>
      </c>
      <c r="S123" s="69"/>
      <c r="T123" s="198">
        <f>S123*H123</f>
        <v>0</v>
      </c>
      <c r="U123" s="198">
        <v>0</v>
      </c>
      <c r="V123" s="198">
        <f>U123*H123</f>
        <v>0</v>
      </c>
      <c r="W123" s="198">
        <v>0</v>
      </c>
      <c r="X123" s="199">
        <f>W123*H123</f>
        <v>0</v>
      </c>
      <c r="Y123" s="32"/>
      <c r="Z123" s="32"/>
      <c r="AA123" s="32"/>
      <c r="AB123" s="32"/>
      <c r="AC123" s="32"/>
      <c r="AD123" s="32"/>
      <c r="AE123" s="32"/>
      <c r="AR123" s="200" t="s">
        <v>764</v>
      </c>
      <c r="AT123" s="200" t="s">
        <v>143</v>
      </c>
      <c r="AU123" s="200" t="s">
        <v>87</v>
      </c>
      <c r="AY123" s="15" t="s">
        <v>128</v>
      </c>
      <c r="BE123" s="201">
        <f>IF(O123="základní",K123,0)</f>
        <v>0</v>
      </c>
      <c r="BF123" s="201">
        <f>IF(O123="snížená",K123,0)</f>
        <v>0</v>
      </c>
      <c r="BG123" s="201">
        <f>IF(O123="zákl. přenesená",K123,0)</f>
        <v>0</v>
      </c>
      <c r="BH123" s="201">
        <f>IF(O123="sníž. přenesená",K123,0)</f>
        <v>0</v>
      </c>
      <c r="BI123" s="201">
        <f>IF(O123="nulová",K123,0)</f>
        <v>0</v>
      </c>
      <c r="BJ123" s="15" t="s">
        <v>82</v>
      </c>
      <c r="BK123" s="201">
        <f>ROUND(P123*H123,2)</f>
        <v>0</v>
      </c>
      <c r="BL123" s="15" t="s">
        <v>764</v>
      </c>
      <c r="BM123" s="200" t="s">
        <v>765</v>
      </c>
    </row>
    <row r="124" spans="1:47" s="2" customFormat="1" ht="11.25">
      <c r="A124" s="32"/>
      <c r="B124" s="33"/>
      <c r="C124" s="34"/>
      <c r="D124" s="202" t="s">
        <v>138</v>
      </c>
      <c r="E124" s="34"/>
      <c r="F124" s="203" t="s">
        <v>762</v>
      </c>
      <c r="G124" s="34"/>
      <c r="H124" s="34"/>
      <c r="I124" s="204"/>
      <c r="J124" s="204"/>
      <c r="K124" s="34"/>
      <c r="L124" s="34"/>
      <c r="M124" s="37"/>
      <c r="N124" s="205"/>
      <c r="O124" s="206"/>
      <c r="P124" s="69"/>
      <c r="Q124" s="69"/>
      <c r="R124" s="69"/>
      <c r="S124" s="69"/>
      <c r="T124" s="69"/>
      <c r="U124" s="69"/>
      <c r="V124" s="69"/>
      <c r="W124" s="69"/>
      <c r="X124" s="70"/>
      <c r="Y124" s="32"/>
      <c r="Z124" s="32"/>
      <c r="AA124" s="32"/>
      <c r="AB124" s="32"/>
      <c r="AC124" s="32"/>
      <c r="AD124" s="32"/>
      <c r="AE124" s="32"/>
      <c r="AT124" s="15" t="s">
        <v>138</v>
      </c>
      <c r="AU124" s="15" t="s">
        <v>87</v>
      </c>
    </row>
    <row r="125" spans="1:65" s="2" customFormat="1" ht="24.2" customHeight="1">
      <c r="A125" s="32"/>
      <c r="B125" s="33"/>
      <c r="C125" s="219" t="s">
        <v>87</v>
      </c>
      <c r="D125" s="219" t="s">
        <v>143</v>
      </c>
      <c r="E125" s="220" t="s">
        <v>766</v>
      </c>
      <c r="F125" s="221" t="s">
        <v>767</v>
      </c>
      <c r="G125" s="222" t="s">
        <v>763</v>
      </c>
      <c r="H125" s="223">
        <v>1</v>
      </c>
      <c r="I125" s="224"/>
      <c r="J125" s="224"/>
      <c r="K125" s="225">
        <f>ROUND(P125*H125,2)</f>
        <v>0</v>
      </c>
      <c r="L125" s="221" t="s">
        <v>134</v>
      </c>
      <c r="M125" s="37"/>
      <c r="N125" s="226" t="s">
        <v>1</v>
      </c>
      <c r="O125" s="196" t="s">
        <v>40</v>
      </c>
      <c r="P125" s="197">
        <f>I125+J125</f>
        <v>0</v>
      </c>
      <c r="Q125" s="197">
        <f>ROUND(I125*H125,2)</f>
        <v>0</v>
      </c>
      <c r="R125" s="197">
        <f>ROUND(J125*H125,2)</f>
        <v>0</v>
      </c>
      <c r="S125" s="69"/>
      <c r="T125" s="198">
        <f>S125*H125</f>
        <v>0</v>
      </c>
      <c r="U125" s="198">
        <v>0</v>
      </c>
      <c r="V125" s="198">
        <f>U125*H125</f>
        <v>0</v>
      </c>
      <c r="W125" s="198">
        <v>0</v>
      </c>
      <c r="X125" s="199">
        <f>W125*H125</f>
        <v>0</v>
      </c>
      <c r="Y125" s="32"/>
      <c r="Z125" s="32"/>
      <c r="AA125" s="32"/>
      <c r="AB125" s="32"/>
      <c r="AC125" s="32"/>
      <c r="AD125" s="32"/>
      <c r="AE125" s="32"/>
      <c r="AR125" s="200" t="s">
        <v>764</v>
      </c>
      <c r="AT125" s="200" t="s">
        <v>143</v>
      </c>
      <c r="AU125" s="200" t="s">
        <v>87</v>
      </c>
      <c r="AY125" s="15" t="s">
        <v>128</v>
      </c>
      <c r="BE125" s="201">
        <f>IF(O125="základní",K125,0)</f>
        <v>0</v>
      </c>
      <c r="BF125" s="201">
        <f>IF(O125="snížená",K125,0)</f>
        <v>0</v>
      </c>
      <c r="BG125" s="201">
        <f>IF(O125="zákl. přenesená",K125,0)</f>
        <v>0</v>
      </c>
      <c r="BH125" s="201">
        <f>IF(O125="sníž. přenesená",K125,0)</f>
        <v>0</v>
      </c>
      <c r="BI125" s="201">
        <f>IF(O125="nulová",K125,0)</f>
        <v>0</v>
      </c>
      <c r="BJ125" s="15" t="s">
        <v>82</v>
      </c>
      <c r="BK125" s="201">
        <f>ROUND(P125*H125,2)</f>
        <v>0</v>
      </c>
      <c r="BL125" s="15" t="s">
        <v>764</v>
      </c>
      <c r="BM125" s="200" t="s">
        <v>768</v>
      </c>
    </row>
    <row r="126" spans="1:47" s="2" customFormat="1" ht="11.25">
      <c r="A126" s="32"/>
      <c r="B126" s="33"/>
      <c r="C126" s="34"/>
      <c r="D126" s="202" t="s">
        <v>138</v>
      </c>
      <c r="E126" s="34"/>
      <c r="F126" s="203" t="s">
        <v>767</v>
      </c>
      <c r="G126" s="34"/>
      <c r="H126" s="34"/>
      <c r="I126" s="204"/>
      <c r="J126" s="204"/>
      <c r="K126" s="34"/>
      <c r="L126" s="34"/>
      <c r="M126" s="37"/>
      <c r="N126" s="205"/>
      <c r="O126" s="206"/>
      <c r="P126" s="69"/>
      <c r="Q126" s="69"/>
      <c r="R126" s="69"/>
      <c r="S126" s="69"/>
      <c r="T126" s="69"/>
      <c r="U126" s="69"/>
      <c r="V126" s="69"/>
      <c r="W126" s="69"/>
      <c r="X126" s="70"/>
      <c r="Y126" s="32"/>
      <c r="Z126" s="32"/>
      <c r="AA126" s="32"/>
      <c r="AB126" s="32"/>
      <c r="AC126" s="32"/>
      <c r="AD126" s="32"/>
      <c r="AE126" s="32"/>
      <c r="AT126" s="15" t="s">
        <v>138</v>
      </c>
      <c r="AU126" s="15" t="s">
        <v>87</v>
      </c>
    </row>
    <row r="127" spans="2:63" s="12" customFormat="1" ht="22.9" customHeight="1">
      <c r="B127" s="169"/>
      <c r="C127" s="170"/>
      <c r="D127" s="171" t="s">
        <v>76</v>
      </c>
      <c r="E127" s="184" t="s">
        <v>769</v>
      </c>
      <c r="F127" s="184" t="s">
        <v>770</v>
      </c>
      <c r="G127" s="170"/>
      <c r="H127" s="170"/>
      <c r="I127" s="173"/>
      <c r="J127" s="173"/>
      <c r="K127" s="185">
        <f>BK127</f>
        <v>0</v>
      </c>
      <c r="L127" s="170"/>
      <c r="M127" s="175"/>
      <c r="N127" s="176"/>
      <c r="O127" s="177"/>
      <c r="P127" s="177"/>
      <c r="Q127" s="178">
        <f>SUM(Q128:Q131)</f>
        <v>0</v>
      </c>
      <c r="R127" s="178">
        <f>SUM(R128:R131)</f>
        <v>0</v>
      </c>
      <c r="S127" s="177"/>
      <c r="T127" s="179">
        <f>SUM(T128:T131)</f>
        <v>0</v>
      </c>
      <c r="U127" s="177"/>
      <c r="V127" s="179">
        <f>SUM(V128:V131)</f>
        <v>0</v>
      </c>
      <c r="W127" s="177"/>
      <c r="X127" s="180">
        <f>SUM(X128:X131)</f>
        <v>0</v>
      </c>
      <c r="AR127" s="181" t="s">
        <v>165</v>
      </c>
      <c r="AT127" s="182" t="s">
        <v>76</v>
      </c>
      <c r="AU127" s="182" t="s">
        <v>82</v>
      </c>
      <c r="AY127" s="181" t="s">
        <v>128</v>
      </c>
      <c r="BK127" s="183">
        <f>SUM(BK128:BK131)</f>
        <v>0</v>
      </c>
    </row>
    <row r="128" spans="1:65" s="2" customFormat="1" ht="24.2" customHeight="1">
      <c r="A128" s="32"/>
      <c r="B128" s="33"/>
      <c r="C128" s="219" t="s">
        <v>153</v>
      </c>
      <c r="D128" s="219" t="s">
        <v>143</v>
      </c>
      <c r="E128" s="220" t="s">
        <v>771</v>
      </c>
      <c r="F128" s="221" t="s">
        <v>770</v>
      </c>
      <c r="G128" s="222" t="s">
        <v>763</v>
      </c>
      <c r="H128" s="223">
        <v>1</v>
      </c>
      <c r="I128" s="224"/>
      <c r="J128" s="224"/>
      <c r="K128" s="225">
        <f>ROUND(P128*H128,2)</f>
        <v>0</v>
      </c>
      <c r="L128" s="221" t="s">
        <v>134</v>
      </c>
      <c r="M128" s="37"/>
      <c r="N128" s="226" t="s">
        <v>1</v>
      </c>
      <c r="O128" s="196" t="s">
        <v>40</v>
      </c>
      <c r="P128" s="197">
        <f>I128+J128</f>
        <v>0</v>
      </c>
      <c r="Q128" s="197">
        <f>ROUND(I128*H128,2)</f>
        <v>0</v>
      </c>
      <c r="R128" s="197">
        <f>ROUND(J128*H128,2)</f>
        <v>0</v>
      </c>
      <c r="S128" s="69"/>
      <c r="T128" s="198">
        <f>S128*H128</f>
        <v>0</v>
      </c>
      <c r="U128" s="198">
        <v>0</v>
      </c>
      <c r="V128" s="198">
        <f>U128*H128</f>
        <v>0</v>
      </c>
      <c r="W128" s="198">
        <v>0</v>
      </c>
      <c r="X128" s="199">
        <f>W128*H128</f>
        <v>0</v>
      </c>
      <c r="Y128" s="32"/>
      <c r="Z128" s="32"/>
      <c r="AA128" s="32"/>
      <c r="AB128" s="32"/>
      <c r="AC128" s="32"/>
      <c r="AD128" s="32"/>
      <c r="AE128" s="32"/>
      <c r="AR128" s="200" t="s">
        <v>764</v>
      </c>
      <c r="AT128" s="200" t="s">
        <v>143</v>
      </c>
      <c r="AU128" s="200" t="s">
        <v>87</v>
      </c>
      <c r="AY128" s="15" t="s">
        <v>128</v>
      </c>
      <c r="BE128" s="201">
        <f>IF(O128="základní",K128,0)</f>
        <v>0</v>
      </c>
      <c r="BF128" s="201">
        <f>IF(O128="snížená",K128,0)</f>
        <v>0</v>
      </c>
      <c r="BG128" s="201">
        <f>IF(O128="zákl. přenesená",K128,0)</f>
        <v>0</v>
      </c>
      <c r="BH128" s="201">
        <f>IF(O128="sníž. přenesená",K128,0)</f>
        <v>0</v>
      </c>
      <c r="BI128" s="201">
        <f>IF(O128="nulová",K128,0)</f>
        <v>0</v>
      </c>
      <c r="BJ128" s="15" t="s">
        <v>82</v>
      </c>
      <c r="BK128" s="201">
        <f>ROUND(P128*H128,2)</f>
        <v>0</v>
      </c>
      <c r="BL128" s="15" t="s">
        <v>764</v>
      </c>
      <c r="BM128" s="200" t="s">
        <v>772</v>
      </c>
    </row>
    <row r="129" spans="1:47" s="2" customFormat="1" ht="11.25">
      <c r="A129" s="32"/>
      <c r="B129" s="33"/>
      <c r="C129" s="34"/>
      <c r="D129" s="202" t="s">
        <v>138</v>
      </c>
      <c r="E129" s="34"/>
      <c r="F129" s="203" t="s">
        <v>770</v>
      </c>
      <c r="G129" s="34"/>
      <c r="H129" s="34"/>
      <c r="I129" s="204"/>
      <c r="J129" s="204"/>
      <c r="K129" s="34"/>
      <c r="L129" s="34"/>
      <c r="M129" s="37"/>
      <c r="N129" s="205"/>
      <c r="O129" s="206"/>
      <c r="P129" s="69"/>
      <c r="Q129" s="69"/>
      <c r="R129" s="69"/>
      <c r="S129" s="69"/>
      <c r="T129" s="69"/>
      <c r="U129" s="69"/>
      <c r="V129" s="69"/>
      <c r="W129" s="69"/>
      <c r="X129" s="70"/>
      <c r="Y129" s="32"/>
      <c r="Z129" s="32"/>
      <c r="AA129" s="32"/>
      <c r="AB129" s="32"/>
      <c r="AC129" s="32"/>
      <c r="AD129" s="32"/>
      <c r="AE129" s="32"/>
      <c r="AT129" s="15" t="s">
        <v>138</v>
      </c>
      <c r="AU129" s="15" t="s">
        <v>87</v>
      </c>
    </row>
    <row r="130" spans="1:65" s="2" customFormat="1" ht="24.2" customHeight="1">
      <c r="A130" s="32"/>
      <c r="B130" s="33"/>
      <c r="C130" s="219" t="s">
        <v>136</v>
      </c>
      <c r="D130" s="219" t="s">
        <v>143</v>
      </c>
      <c r="E130" s="220" t="s">
        <v>773</v>
      </c>
      <c r="F130" s="221" t="s">
        <v>774</v>
      </c>
      <c r="G130" s="222" t="s">
        <v>763</v>
      </c>
      <c r="H130" s="223">
        <v>1</v>
      </c>
      <c r="I130" s="224"/>
      <c r="J130" s="224"/>
      <c r="K130" s="225">
        <f>ROUND(P130*H130,2)</f>
        <v>0</v>
      </c>
      <c r="L130" s="221" t="s">
        <v>134</v>
      </c>
      <c r="M130" s="37"/>
      <c r="N130" s="226" t="s">
        <v>1</v>
      </c>
      <c r="O130" s="196" t="s">
        <v>40</v>
      </c>
      <c r="P130" s="197">
        <f>I130+J130</f>
        <v>0</v>
      </c>
      <c r="Q130" s="197">
        <f>ROUND(I130*H130,2)</f>
        <v>0</v>
      </c>
      <c r="R130" s="197">
        <f>ROUND(J130*H130,2)</f>
        <v>0</v>
      </c>
      <c r="S130" s="69"/>
      <c r="T130" s="198">
        <f>S130*H130</f>
        <v>0</v>
      </c>
      <c r="U130" s="198">
        <v>0</v>
      </c>
      <c r="V130" s="198">
        <f>U130*H130</f>
        <v>0</v>
      </c>
      <c r="W130" s="198">
        <v>0</v>
      </c>
      <c r="X130" s="199">
        <f>W130*H130</f>
        <v>0</v>
      </c>
      <c r="Y130" s="32"/>
      <c r="Z130" s="32"/>
      <c r="AA130" s="32"/>
      <c r="AB130" s="32"/>
      <c r="AC130" s="32"/>
      <c r="AD130" s="32"/>
      <c r="AE130" s="32"/>
      <c r="AR130" s="200" t="s">
        <v>764</v>
      </c>
      <c r="AT130" s="200" t="s">
        <v>143</v>
      </c>
      <c r="AU130" s="200" t="s">
        <v>87</v>
      </c>
      <c r="AY130" s="15" t="s">
        <v>128</v>
      </c>
      <c r="BE130" s="201">
        <f>IF(O130="základní",K130,0)</f>
        <v>0</v>
      </c>
      <c r="BF130" s="201">
        <f>IF(O130="snížená",K130,0)</f>
        <v>0</v>
      </c>
      <c r="BG130" s="201">
        <f>IF(O130="zákl. přenesená",K130,0)</f>
        <v>0</v>
      </c>
      <c r="BH130" s="201">
        <f>IF(O130="sníž. přenesená",K130,0)</f>
        <v>0</v>
      </c>
      <c r="BI130" s="201">
        <f>IF(O130="nulová",K130,0)</f>
        <v>0</v>
      </c>
      <c r="BJ130" s="15" t="s">
        <v>82</v>
      </c>
      <c r="BK130" s="201">
        <f>ROUND(P130*H130,2)</f>
        <v>0</v>
      </c>
      <c r="BL130" s="15" t="s">
        <v>764</v>
      </c>
      <c r="BM130" s="200" t="s">
        <v>775</v>
      </c>
    </row>
    <row r="131" spans="1:47" s="2" customFormat="1" ht="11.25">
      <c r="A131" s="32"/>
      <c r="B131" s="33"/>
      <c r="C131" s="34"/>
      <c r="D131" s="202" t="s">
        <v>138</v>
      </c>
      <c r="E131" s="34"/>
      <c r="F131" s="203" t="s">
        <v>774</v>
      </c>
      <c r="G131" s="34"/>
      <c r="H131" s="34"/>
      <c r="I131" s="204"/>
      <c r="J131" s="204"/>
      <c r="K131" s="34"/>
      <c r="L131" s="34"/>
      <c r="M131" s="37"/>
      <c r="N131" s="205"/>
      <c r="O131" s="206"/>
      <c r="P131" s="69"/>
      <c r="Q131" s="69"/>
      <c r="R131" s="69"/>
      <c r="S131" s="69"/>
      <c r="T131" s="69"/>
      <c r="U131" s="69"/>
      <c r="V131" s="69"/>
      <c r="W131" s="69"/>
      <c r="X131" s="70"/>
      <c r="Y131" s="32"/>
      <c r="Z131" s="32"/>
      <c r="AA131" s="32"/>
      <c r="AB131" s="32"/>
      <c r="AC131" s="32"/>
      <c r="AD131" s="32"/>
      <c r="AE131" s="32"/>
      <c r="AT131" s="15" t="s">
        <v>138</v>
      </c>
      <c r="AU131" s="15" t="s">
        <v>87</v>
      </c>
    </row>
    <row r="132" spans="2:63" s="12" customFormat="1" ht="22.9" customHeight="1">
      <c r="B132" s="169"/>
      <c r="C132" s="170"/>
      <c r="D132" s="171" t="s">
        <v>76</v>
      </c>
      <c r="E132" s="184" t="s">
        <v>776</v>
      </c>
      <c r="F132" s="184" t="s">
        <v>777</v>
      </c>
      <c r="G132" s="170"/>
      <c r="H132" s="170"/>
      <c r="I132" s="173"/>
      <c r="J132" s="173"/>
      <c r="K132" s="185">
        <f>BK132</f>
        <v>0</v>
      </c>
      <c r="L132" s="170"/>
      <c r="M132" s="175"/>
      <c r="N132" s="176"/>
      <c r="O132" s="177"/>
      <c r="P132" s="177"/>
      <c r="Q132" s="178">
        <f>SUM(Q133:Q134)</f>
        <v>0</v>
      </c>
      <c r="R132" s="178">
        <f>SUM(R133:R134)</f>
        <v>0</v>
      </c>
      <c r="S132" s="177"/>
      <c r="T132" s="179">
        <f>SUM(T133:T134)</f>
        <v>0</v>
      </c>
      <c r="U132" s="177"/>
      <c r="V132" s="179">
        <f>SUM(V133:V134)</f>
        <v>0</v>
      </c>
      <c r="W132" s="177"/>
      <c r="X132" s="180">
        <f>SUM(X133:X134)</f>
        <v>0</v>
      </c>
      <c r="AR132" s="181" t="s">
        <v>165</v>
      </c>
      <c r="AT132" s="182" t="s">
        <v>76</v>
      </c>
      <c r="AU132" s="182" t="s">
        <v>82</v>
      </c>
      <c r="AY132" s="181" t="s">
        <v>128</v>
      </c>
      <c r="BK132" s="183">
        <f>SUM(BK133:BK134)</f>
        <v>0</v>
      </c>
    </row>
    <row r="133" spans="1:65" s="2" customFormat="1" ht="24.2" customHeight="1">
      <c r="A133" s="32"/>
      <c r="B133" s="33"/>
      <c r="C133" s="219" t="s">
        <v>165</v>
      </c>
      <c r="D133" s="219" t="s">
        <v>143</v>
      </c>
      <c r="E133" s="220" t="s">
        <v>778</v>
      </c>
      <c r="F133" s="221" t="s">
        <v>777</v>
      </c>
      <c r="G133" s="222" t="s">
        <v>763</v>
      </c>
      <c r="H133" s="223">
        <v>1</v>
      </c>
      <c r="I133" s="224"/>
      <c r="J133" s="224"/>
      <c r="K133" s="225">
        <f>ROUND(P133*H133,2)</f>
        <v>0</v>
      </c>
      <c r="L133" s="221" t="s">
        <v>134</v>
      </c>
      <c r="M133" s="37"/>
      <c r="N133" s="226" t="s">
        <v>1</v>
      </c>
      <c r="O133" s="196" t="s">
        <v>40</v>
      </c>
      <c r="P133" s="197">
        <f>I133+J133</f>
        <v>0</v>
      </c>
      <c r="Q133" s="197">
        <f>ROUND(I133*H133,2)</f>
        <v>0</v>
      </c>
      <c r="R133" s="197">
        <f>ROUND(J133*H133,2)</f>
        <v>0</v>
      </c>
      <c r="S133" s="69"/>
      <c r="T133" s="198">
        <f>S133*H133</f>
        <v>0</v>
      </c>
      <c r="U133" s="198">
        <v>0</v>
      </c>
      <c r="V133" s="198">
        <f>U133*H133</f>
        <v>0</v>
      </c>
      <c r="W133" s="198">
        <v>0</v>
      </c>
      <c r="X133" s="199">
        <f>W133*H133</f>
        <v>0</v>
      </c>
      <c r="Y133" s="32"/>
      <c r="Z133" s="32"/>
      <c r="AA133" s="32"/>
      <c r="AB133" s="32"/>
      <c r="AC133" s="32"/>
      <c r="AD133" s="32"/>
      <c r="AE133" s="32"/>
      <c r="AR133" s="200" t="s">
        <v>764</v>
      </c>
      <c r="AT133" s="200" t="s">
        <v>143</v>
      </c>
      <c r="AU133" s="200" t="s">
        <v>87</v>
      </c>
      <c r="AY133" s="15" t="s">
        <v>128</v>
      </c>
      <c r="BE133" s="201">
        <f>IF(O133="základní",K133,0)</f>
        <v>0</v>
      </c>
      <c r="BF133" s="201">
        <f>IF(O133="snížená",K133,0)</f>
        <v>0</v>
      </c>
      <c r="BG133" s="201">
        <f>IF(O133="zákl. přenesená",K133,0)</f>
        <v>0</v>
      </c>
      <c r="BH133" s="201">
        <f>IF(O133="sníž. přenesená",K133,0)</f>
        <v>0</v>
      </c>
      <c r="BI133" s="201">
        <f>IF(O133="nulová",K133,0)</f>
        <v>0</v>
      </c>
      <c r="BJ133" s="15" t="s">
        <v>82</v>
      </c>
      <c r="BK133" s="201">
        <f>ROUND(P133*H133,2)</f>
        <v>0</v>
      </c>
      <c r="BL133" s="15" t="s">
        <v>764</v>
      </c>
      <c r="BM133" s="200" t="s">
        <v>779</v>
      </c>
    </row>
    <row r="134" spans="1:47" s="2" customFormat="1" ht="11.25">
      <c r="A134" s="32"/>
      <c r="B134" s="33"/>
      <c r="C134" s="34"/>
      <c r="D134" s="202" t="s">
        <v>138</v>
      </c>
      <c r="E134" s="34"/>
      <c r="F134" s="203" t="s">
        <v>777</v>
      </c>
      <c r="G134" s="34"/>
      <c r="H134" s="34"/>
      <c r="I134" s="204"/>
      <c r="J134" s="204"/>
      <c r="K134" s="34"/>
      <c r="L134" s="34"/>
      <c r="M134" s="37"/>
      <c r="N134" s="229"/>
      <c r="O134" s="230"/>
      <c r="P134" s="231"/>
      <c r="Q134" s="231"/>
      <c r="R134" s="231"/>
      <c r="S134" s="231"/>
      <c r="T134" s="231"/>
      <c r="U134" s="231"/>
      <c r="V134" s="231"/>
      <c r="W134" s="231"/>
      <c r="X134" s="232"/>
      <c r="Y134" s="32"/>
      <c r="Z134" s="32"/>
      <c r="AA134" s="32"/>
      <c r="AB134" s="32"/>
      <c r="AC134" s="32"/>
      <c r="AD134" s="32"/>
      <c r="AE134" s="32"/>
      <c r="AT134" s="15" t="s">
        <v>138</v>
      </c>
      <c r="AU134" s="15" t="s">
        <v>87</v>
      </c>
    </row>
    <row r="135" spans="1:31" s="2" customFormat="1" ht="6.95" customHeight="1">
      <c r="A135" s="32"/>
      <c r="B135" s="52"/>
      <c r="C135" s="53"/>
      <c r="D135" s="53"/>
      <c r="E135" s="53"/>
      <c r="F135" s="53"/>
      <c r="G135" s="53"/>
      <c r="H135" s="53"/>
      <c r="I135" s="53"/>
      <c r="J135" s="53"/>
      <c r="K135" s="53"/>
      <c r="L135" s="53"/>
      <c r="M135" s="37"/>
      <c r="N135" s="32"/>
      <c r="P135" s="32"/>
      <c r="Q135" s="32"/>
      <c r="R135" s="32"/>
      <c r="S135" s="32"/>
      <c r="T135" s="32"/>
      <c r="U135" s="32"/>
      <c r="V135" s="32"/>
      <c r="W135" s="32"/>
      <c r="X135" s="32"/>
      <c r="Y135" s="32"/>
      <c r="Z135" s="32"/>
      <c r="AA135" s="32"/>
      <c r="AB135" s="32"/>
      <c r="AC135" s="32"/>
      <c r="AD135" s="32"/>
      <c r="AE135" s="32"/>
    </row>
  </sheetData>
  <sheetProtection algorithmName="SHA-512" hashValue="Hokdp/ddGyt58hyM1fQ6OKooqpx0W6LY83+UDHmj7Cuv1YBufWe4O+/X5+Vmn86f+EYTgpHwWhQvIuqL6ckDAQ==" saltValue="s4qPa/wpu1J1aQR+Wkhlfi14YbNtuAG5JZ/CP7jezPIufV/TdKiFh+suxyHeFnMZkqkm8uvLu5oEMX01+lnxLA==" spinCount="100000" sheet="1" objects="1" scenarios="1" formatColumns="0" formatRows="0" autoFilter="0"/>
  <autoFilter ref="C119:L134"/>
  <mergeCells count="9">
    <mergeCell ref="E87:H87"/>
    <mergeCell ref="E110:H110"/>
    <mergeCell ref="E112:H112"/>
    <mergeCell ref="M2:Z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Z4-LACYK\Václav Lacyk</dc:creator>
  <cp:keywords/>
  <dc:description/>
  <cp:lastModifiedBy>Stuchlová Kateřina</cp:lastModifiedBy>
  <dcterms:created xsi:type="dcterms:W3CDTF">2023-04-23T12:46:37Z</dcterms:created>
  <dcterms:modified xsi:type="dcterms:W3CDTF">2023-04-27T06:17:02Z</dcterms:modified>
  <cp:category/>
  <cp:version/>
  <cp:contentType/>
  <cp:contentStatus/>
</cp:coreProperties>
</file>