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Rozpočty a výkazy výměr\!!!2024\Chodník tachov rapotín\doplněné sadovky\"/>
    </mc:Choice>
  </mc:AlternateContent>
  <bookViews>
    <workbookView xWindow="0" yWindow="0" windowWidth="0" windowHeight="0"/>
  </bookViews>
  <sheets>
    <sheet name="Rekapitulace stavby" sheetId="1" r:id="rId1"/>
    <sheet name="SO110 - CHODNÍK PRO PĚŠ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'SO110 - CHODNÍK PRO PĚŠÍ'!$C$125:$K$208</definedName>
    <definedName name="_xlnm.Print_Area" localSheetId="1">'SO110 - CHODNÍK PRO PĚŠÍ'!$C$4:$J$76,'SO110 - CHODNÍK PRO PĚŠÍ'!$C$82:$J$107,'SO110 - CHODNÍK PRO PĚŠÍ'!$C$113:$K$208</definedName>
    <definedName name="_xlnm.Print_Titles" localSheetId="1">'SO110 - CHODNÍK PRO PĚŠÍ'!$125:$125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6"/>
  <c r="BH206"/>
  <c r="BG206"/>
  <c r="BF206"/>
  <c r="T206"/>
  <c r="T205"/>
  <c r="R206"/>
  <c r="R205"/>
  <c r="P206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T191"/>
  <c r="R192"/>
  <c r="R191"/>
  <c r="P192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91"/>
  <c r="J14"/>
  <c r="J12"/>
  <c r="J120"/>
  <c r="E7"/>
  <c r="E85"/>
  <c i="1" r="L90"/>
  <c r="AM90"/>
  <c r="AM89"/>
  <c r="L89"/>
  <c r="AM87"/>
  <c r="L87"/>
  <c r="L85"/>
  <c r="L84"/>
  <c i="2" r="J199"/>
  <c r="BK197"/>
  <c r="J197"/>
  <c r="BK195"/>
  <c r="BK192"/>
  <c r="BK190"/>
  <c r="J188"/>
  <c r="J186"/>
  <c r="J172"/>
  <c r="J171"/>
  <c r="J170"/>
  <c r="J169"/>
  <c r="J168"/>
  <c r="J166"/>
  <c r="BK163"/>
  <c r="BK157"/>
  <c r="BK152"/>
  <c r="BK150"/>
  <c r="BK148"/>
  <c r="J144"/>
  <c r="J142"/>
  <c r="BK139"/>
  <c r="J131"/>
  <c r="BK129"/>
  <c r="J206"/>
  <c r="J195"/>
  <c r="BK186"/>
  <c r="J184"/>
  <c r="J177"/>
  <c r="J174"/>
  <c r="BK173"/>
  <c r="BK169"/>
  <c r="J167"/>
  <c r="BK161"/>
  <c r="BK153"/>
  <c r="J150"/>
  <c r="J146"/>
  <c r="BK144"/>
  <c r="J140"/>
  <c r="J135"/>
  <c r="BK130"/>
  <c r="F37"/>
  <c r="BK202"/>
  <c r="J202"/>
  <c i="1" r="AS94"/>
  <c i="2" r="F34"/>
  <c r="BK167"/>
  <c r="J165"/>
  <c r="J161"/>
  <c r="J153"/>
  <c r="BK151"/>
  <c r="J148"/>
  <c r="J145"/>
  <c r="BK143"/>
  <c r="BK140"/>
  <c r="BK135"/>
  <c r="J130"/>
  <c r="BK196"/>
  <c r="J196"/>
  <c r="J190"/>
  <c r="BK184"/>
  <c r="BK177"/>
  <c r="J175"/>
  <c r="J173"/>
  <c r="BK170"/>
  <c r="BK168"/>
  <c r="J163"/>
  <c r="J157"/>
  <c r="J151"/>
  <c r="J147"/>
  <c r="J143"/>
  <c r="J139"/>
  <c r="BK133"/>
  <c r="J129"/>
  <c r="F36"/>
  <c r="F35"/>
  <c r="J149"/>
  <c r="BK146"/>
  <c r="J133"/>
  <c r="BK206"/>
  <c r="J192"/>
  <c r="BK180"/>
  <c r="BK175"/>
  <c r="BK172"/>
  <c r="BK165"/>
  <c r="J152"/>
  <c r="BK145"/>
  <c r="J141"/>
  <c r="J132"/>
  <c r="BK199"/>
  <c r="J34"/>
  <c r="BK155"/>
  <c r="BK147"/>
  <c r="BK141"/>
  <c r="BK132"/>
  <c r="BK188"/>
  <c r="J180"/>
  <c r="BK174"/>
  <c r="BK171"/>
  <c r="BK166"/>
  <c r="J155"/>
  <c r="BK149"/>
  <c r="BK142"/>
  <c r="BK131"/>
  <c l="1" r="BK128"/>
  <c r="J128"/>
  <c r="J98"/>
  <c r="BK179"/>
  <c r="J179"/>
  <c r="J100"/>
  <c r="R179"/>
  <c r="BK187"/>
  <c r="J187"/>
  <c r="J101"/>
  <c r="P194"/>
  <c r="BK198"/>
  <c r="J198"/>
  <c r="J105"/>
  <c r="T198"/>
  <c r="R128"/>
  <c r="R127"/>
  <c r="T179"/>
  <c r="T187"/>
  <c r="BK194"/>
  <c r="J194"/>
  <c r="J104"/>
  <c r="R194"/>
  <c r="R198"/>
  <c r="T128"/>
  <c r="T127"/>
  <c r="T126"/>
  <c r="P179"/>
  <c r="R187"/>
  <c r="P198"/>
  <c r="P128"/>
  <c r="P127"/>
  <c r="P187"/>
  <c r="T194"/>
  <c r="T193"/>
  <c r="BK176"/>
  <c r="J176"/>
  <c r="J99"/>
  <c r="BK191"/>
  <c r="J191"/>
  <c r="J102"/>
  <c r="BK205"/>
  <c r="J205"/>
  <c r="J106"/>
  <c r="J89"/>
  <c r="J91"/>
  <c r="J92"/>
  <c r="E116"/>
  <c r="F122"/>
  <c r="F123"/>
  <c r="BE130"/>
  <c r="BE133"/>
  <c r="BE142"/>
  <c r="BE143"/>
  <c r="BE144"/>
  <c r="BE147"/>
  <c r="BE148"/>
  <c r="BE151"/>
  <c r="BE152"/>
  <c r="BE157"/>
  <c r="BE165"/>
  <c r="BE166"/>
  <c r="BE168"/>
  <c r="BE169"/>
  <c r="BE170"/>
  <c r="BE171"/>
  <c r="BE172"/>
  <c r="BE173"/>
  <c r="BE174"/>
  <c r="BE175"/>
  <c r="BE177"/>
  <c r="BE180"/>
  <c r="BE186"/>
  <c r="BE192"/>
  <c r="BE195"/>
  <c r="BE196"/>
  <c r="BE199"/>
  <c r="BE206"/>
  <c r="BE129"/>
  <c r="BE131"/>
  <c r="BE132"/>
  <c r="BE135"/>
  <c r="BE139"/>
  <c r="BE140"/>
  <c r="BE141"/>
  <c r="BE145"/>
  <c r="BE146"/>
  <c r="BE149"/>
  <c r="BE150"/>
  <c r="BE153"/>
  <c r="BE155"/>
  <c r="BE161"/>
  <c r="BE163"/>
  <c r="BE167"/>
  <c r="BE184"/>
  <c r="BE188"/>
  <c r="BE190"/>
  <c r="BE197"/>
  <c i="1" r="AW95"/>
  <c i="2" r="BE202"/>
  <c i="1" r="BA95"/>
  <c r="BB95"/>
  <c r="BC95"/>
  <c r="BD95"/>
  <c r="BC94"/>
  <c r="W32"/>
  <c r="BB94"/>
  <c r="W31"/>
  <c r="BD94"/>
  <c r="W33"/>
  <c r="BA94"/>
  <c r="W30"/>
  <c i="2" l="1" r="P193"/>
  <c r="P126"/>
  <c i="1" r="AU95"/>
  <c i="2" r="R193"/>
  <c r="R126"/>
  <c r="BK127"/>
  <c r="J127"/>
  <c r="J97"/>
  <c r="BK193"/>
  <c r="J193"/>
  <c r="J103"/>
  <c i="1" r="AW94"/>
  <c r="AK30"/>
  <c i="2" r="J33"/>
  <c i="1" r="AV95"/>
  <c r="AT95"/>
  <c r="AX94"/>
  <c r="AY94"/>
  <c i="2" r="F33"/>
  <c i="1" r="AZ95"/>
  <c r="AZ94"/>
  <c r="W29"/>
  <c r="AU94"/>
  <c i="2" l="1" r="BK126"/>
  <c r="J126"/>
  <c r="J96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<sst xmlns="http://schemas.openxmlformats.org/spreadsheetml/2006/main">
  <si>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</si>
  <si>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</si>
  <si>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</si>
  <si>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</si>
  <si>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</si>
  <si>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{8f134ec9-022e-4058-ae98-ae9c0ae8ab91}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</si>
  <si>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</si>
  <si>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</si>
  <si>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</si>
  <si>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</si>
  <si>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</si>
  <si>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</si>
  <si>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</si>
  <si>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</si>
  <si>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</si>
  <si>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</si>
  <si>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</si>
  <si>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PRO PĚŠÍ TACHOV - MALÝ RAPOTÍN</t>
  </si>
  <si>
    <t>KSO:</t>
  </si>
  <si>
    <t>CC-CZ:</t>
  </si>
  <si>
    <t>Místo:</t>
  </si>
  <si>
    <t xml:space="preserve"> </t>
  </si>
  <si>
    <t>Datum:</t>
  </si>
  <si>
    <t>1. 4. 2024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</si>
  <si>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</si>
  <si>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</si>
  <si>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</si>
  <si>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</si>
  <si>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</si>
  <si>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</si>
  <si>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</si>
  <si>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</si>
  <si>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</si>
  <si>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</si>
  <si>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</si>
  <si>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</si>
  <si>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</si>
  <si>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</si>
  <si>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</si>
  <si>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</si>
  <si>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</si>
  <si>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</si>
  <si>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</si>
  <si>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</si>
  <si>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</si>
  <si>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</si>
  <si>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</si>
  <si>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</si>
  <si>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</si>
  <si>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</si>
  <si>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</si>
  <si>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</si>
  <si>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</si>
  <si>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</si>
  <si>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</si>
  <si>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</si>
  <si>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</si>
  <si>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</si>
  <si>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</si>
  <si>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</si>
  <si>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</si>
  <si>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</si>
  <si>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</si>
  <si>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</si>
  <si>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</si>
  <si>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</si>
  <si>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</si>
  <si>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</si>
  <si>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</si>
  <si>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</si>
  <si>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</si>
  <si>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</si>
  <si>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</si>
  <si>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</si>
  <si>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</si>
  <si>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</si>
  <si>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</si>
  <si>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</si>
  <si>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SO110</t>
  </si>
  <si>
    <t>CHODNÍK PRO PĚŠÍ</t>
  </si>
  <si>
    <t>STA</t>
  </si>
  <si>
    <t>1</t>
  </si>
  <si>
    <t>{835e7775-19b5-482d-9f58-60465974ec35}</t>
  </si>
  <si>
    <t>2</t>
  </si>
  <si>
    <t>KRYCÍ LIST SOUPISU PRACÍ</t>
  </si>
  <si>
    <t>Objekt:</t>
  </si>
  <si>
    <t>SO110 - CHODNÍK PRO PĚŠÍ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</si>
  <si>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</si>
  <si>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</si>
  <si>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</si>
  <si>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</si>
  <si>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</si>
  <si>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</si>
  <si>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</si>
  <si>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</si>
  <si>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</si>
  <si>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</si>
  <si>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</si>
  <si>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</si>
  <si>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</si>
  <si>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</si>
  <si>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</si>
  <si>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</si>
  <si>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</si>
  <si>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</si>
  <si>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</si>
  <si>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</si>
  <si>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</si>
  <si>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</si>
  <si>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</si>
  <si>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</si>
  <si>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</si>
  <si>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</si>
  <si>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</si>
  <si>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</si>
  <si>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</si>
  <si>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</si>
  <si>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</si>
  <si>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</si>
  <si>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</si>
  <si>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</si>
  <si>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s odřezáním kmene a s odvětvením listnatých, průměru kmene přes 100 do 300 mm</t>
  </si>
  <si>
    <t>kus</t>
  </si>
  <si>
    <t>CS ÚRS 2024 01</t>
  </si>
  <si>
    <t>4</t>
  </si>
  <si>
    <t>509155700</t>
  </si>
  <si>
    <t>112101102</t>
  </si>
  <si>
    <t>Odstranění stromů s odřezáním kmene a s odvětvením listnatých, průměru kmene přes 300 do 500 mm</t>
  </si>
  <si>
    <t>-1261227175</t>
  </si>
  <si>
    <t>3</t>
  </si>
  <si>
    <t>112251101</t>
  </si>
  <si>
    <t>Odstranění pařezů strojně s jejich vykopáním nebo vytrháním průměru přes 100 do 300 mm</t>
  </si>
  <si>
    <t>1561786932</t>
  </si>
  <si>
    <t>112251102</t>
  </si>
  <si>
    <t>Odstranění pařezů strojně s jejich vykopáním nebo vytrháním průměru přes 300 do 500 mm</t>
  </si>
  <si>
    <t>1719727789</t>
  </si>
  <si>
    <t>5</t>
  </si>
  <si>
    <t>121151123</t>
  </si>
  <si>
    <t>Sejmutí ornice strojně při souvislé ploše přes 500 m2, tl. vrstvy do 200 mm</t>
  </si>
  <si>
    <t>m2</t>
  </si>
  <si>
    <t>66041594</t>
  </si>
  <si>
    <t>VV</t>
  </si>
  <si>
    <t>402,65*(0,5+1,5+0,5)</t>
  </si>
  <si>
    <t>6</t>
  </si>
  <si>
    <t>122252206</t>
  </si>
  <si>
    <t>Odkopávky a prokopávky nezapažené pro silnice a dálnice strojně v hornině třídy těžitelnosti I přes 1 000 do 5 000 m3</t>
  </si>
  <si>
    <t>m3</t>
  </si>
  <si>
    <t>999444377</t>
  </si>
  <si>
    <t>"Cyklostezka" 402,65*(1,5+0,3+0,3)*0,25</t>
  </si>
  <si>
    <t>"Opěrná zeď" 18,5*1*0,3</t>
  </si>
  <si>
    <t>Součet</t>
  </si>
  <si>
    <t>7</t>
  </si>
  <si>
    <t>162201401</t>
  </si>
  <si>
    <t>Vodorovné přemístění větví, kmenů nebo pařezů s naložením, složením a dopravou do 1000 m větví stromů listnatých, průměru kmene přes 100 do 300 mm</t>
  </si>
  <si>
    <t>-625988653</t>
  </si>
  <si>
    <t>8</t>
  </si>
  <si>
    <t>162201402</t>
  </si>
  <si>
    <t>Vodorovné přemístění větví, kmenů nebo pařezů s naložením, složením a dopravou do 1000 m větví stromů listnatých, průměru kmene přes 300 do 500 mm</t>
  </si>
  <si>
    <t>-880012445</t>
  </si>
  <si>
    <t>9</t>
  </si>
  <si>
    <t>162201411</t>
  </si>
  <si>
    <t>Vodorovné přemístění větví, kmenů nebo pařezů s naložením, složením a dopravou do 1000 m kmenů stromů listnatých, průměru přes 100 do 300 mm</t>
  </si>
  <si>
    <t>368672711</t>
  </si>
  <si>
    <t>10</t>
  </si>
  <si>
    <t>162201412</t>
  </si>
  <si>
    <t>Vodorovné přemístění větví, kmenů nebo pařezů s naložením, složením a dopravou do 1000 m kmenů stromů listnatých, průměru přes 300 do 500 mm</t>
  </si>
  <si>
    <t>249298287</t>
  </si>
  <si>
    <t>11</t>
  </si>
  <si>
    <t>162201421</t>
  </si>
  <si>
    <t>Vodorovné přemístění větví, kmenů nebo pařezů s naložením, složením a dopravou do 1000 m pařezů kmenů, průměru přes 100 do 300 mm</t>
  </si>
  <si>
    <t>1422620069</t>
  </si>
  <si>
    <t>162201422</t>
  </si>
  <si>
    <t>Vodorovné přemístění větví, kmenů nebo pařezů s naložením, složením a dopravou do 1000 m pařezů kmenů, průměru přes 300 do 500 mm</t>
  </si>
  <si>
    <t>-2073283218</t>
  </si>
  <si>
    <t>13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</si>
  <si>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</si>
  <si>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</si>
  <si>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-794984265</t>
  </si>
  <si>
    <t>14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</si>
  <si>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</si>
  <si>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</si>
  <si>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-386417304</t>
  </si>
  <si>
    <t>15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</si>
  <si>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</si>
  <si>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</si>
  <si>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-1826889065</t>
  </si>
  <si>
    <t>16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</si>
  <si>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</si>
  <si>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</si>
  <si>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599896666</t>
  </si>
  <si>
    <t>17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</si>
  <si>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</si>
  <si>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</si>
  <si>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569889690</t>
  </si>
  <si>
    <t>18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</si>
  <si>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</si>
  <si>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</si>
  <si>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503449966</t>
  </si>
  <si>
    <t>19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</si>
  <si>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</si>
  <si>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</si>
  <si>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1681303766</t>
  </si>
  <si>
    <t>20</t>
  </si>
  <si>
    <t>167151111</t>
  </si>
  <si>
    <t>Nakládání, skládání a překládání neulehlého výkopku nebo sypaniny strojně nakládání, množství přes 100 m3, z hornin třídy těžitelnosti I, skupiny 1 až 3</t>
  </si>
  <si>
    <t>-1802681049</t>
  </si>
  <si>
    <t>171152112</t>
  </si>
  <si>
    <t>Uložení sypaniny do zhutněných násypů pro silnice, dálnice a letiště s rozprostřením sypaniny ve vrstvách, s hrubým urovnáním a uzavřením povrchu násypu z hornin nesoudržných sypkých mimo aktivní zónu</t>
  </si>
  <si>
    <t>1161504728</t>
  </si>
  <si>
    <t>(501,08-498,38)*15*(3+1,5+3)+(500,26-498,62)*10*(3*1,5*3)+(499,44-499,16)*3*(2*1,5*2)</t>
  </si>
  <si>
    <t>22</t>
  </si>
  <si>
    <t>M</t>
  </si>
  <si>
    <t>58344229</t>
  </si>
  <si>
    <t>štěrkodrť frakce 0/125</t>
  </si>
  <si>
    <t>t</t>
  </si>
  <si>
    <t>-1954540746</t>
  </si>
  <si>
    <t>"Chybějící materiál po použití stávajícího materiálu z výkopu k zasypání rokle" (530,19-216,941)*1,9</t>
  </si>
  <si>
    <t>23</t>
  </si>
  <si>
    <t>181152302</t>
  </si>
  <si>
    <t>Úprava pláně na stavbách silnic a dálnic strojně v zářezech mimo skalních se zhutněním</t>
  </si>
  <si>
    <t>577918432</t>
  </si>
  <si>
    <t>"Cyklostezka" 402,65*(1,5+0,3+0,3)</t>
  </si>
  <si>
    <t>"Opěrná zeď" 18,5*1</t>
  </si>
  <si>
    <t>24</t>
  </si>
  <si>
    <t>181301111</t>
  </si>
  <si>
    <t>Rozprostření a urovnání ornice v rovině nebo ve svahu sklonu do 1:5 strojně při souvislé ploše přes 500 m2, tl. vrstvy do 200 mm</t>
  </si>
  <si>
    <t>595126927</t>
  </si>
  <si>
    <t>402,65*(0,5*2)</t>
  </si>
  <si>
    <t>25</t>
  </si>
  <si>
    <t>181411131</t>
  </si>
  <si>
    <t>Založení trávníku na půdě předem připravené plochy do 1000 m2 výsevem včetně utažení parkového v rovině nebo na svahu do 1:5</t>
  </si>
  <si>
    <t>-684702984</t>
  </si>
  <si>
    <t>26</t>
  </si>
  <si>
    <t>005724100</t>
  </si>
  <si>
    <t>osivo směs travní parková</t>
  </si>
  <si>
    <t>kg</t>
  </si>
  <si>
    <t>-964068723</t>
  </si>
  <si>
    <t>27</t>
  </si>
  <si>
    <t>181951111</t>
  </si>
  <si>
    <t>Úprava pláně vyrovnáním výškových rozdílů strojně v hornině třídy těžitelnosti I, skupiny 1 až 3 bez zhutnění</t>
  </si>
  <si>
    <t>-2140591413</t>
  </si>
  <si>
    <t>28</t>
  </si>
  <si>
    <t>183101115</t>
  </si>
  <si>
    <t>Hloubení jamek pro vysazování rostlin v zemině skupiny 1 až 4 bez výměny půdy v rovině nebo na svahu do 1:5, objemu přes 0,125 do 0,40 m3</t>
  </si>
  <si>
    <t>-454989460</t>
  </si>
  <si>
    <t>29</t>
  </si>
  <si>
    <t>184102113</t>
  </si>
  <si>
    <t>Výsadba dřeviny s balem do předem vyhloubené jamky se zalitím v rovině nebo na svahu do 1:5, při průměru balu přes 300 do 400 mm</t>
  </si>
  <si>
    <t>-605282653</t>
  </si>
  <si>
    <t>30</t>
  </si>
  <si>
    <t>02650360R</t>
  </si>
  <si>
    <t>dub letní /Quercus robur/ 14-16cm</t>
  </si>
  <si>
    <t>292482749</t>
  </si>
  <si>
    <t>31</t>
  </si>
  <si>
    <t>02650300R</t>
  </si>
  <si>
    <t>javor mléč /Acer platanoides/ 14-16cm</t>
  </si>
  <si>
    <t>-285094837</t>
  </si>
  <si>
    <t>32</t>
  </si>
  <si>
    <t>02640445R</t>
  </si>
  <si>
    <t>habr obecný /Carpinus betulus/ 14-16cm</t>
  </si>
  <si>
    <t>-744499586</t>
  </si>
  <si>
    <t>33</t>
  </si>
  <si>
    <t>184102212R</t>
  </si>
  <si>
    <t>Výsadba keře bez balu do předem vyhloubené jamky se zalitím v rovině nebo na svahu do 1:5 výšky do 1 m do nádob nebo zvýšených záhonů vč. dodání květináče</t>
  </si>
  <si>
    <t>2112344209</t>
  </si>
  <si>
    <t>34</t>
  </si>
  <si>
    <t>0265053001R</t>
  </si>
  <si>
    <t>Přísavník trojlaločný</t>
  </si>
  <si>
    <t>886704039</t>
  </si>
  <si>
    <t>35</t>
  </si>
  <si>
    <t>0265053002R</t>
  </si>
  <si>
    <t>Břečťan popínavý</t>
  </si>
  <si>
    <t>-1795101025</t>
  </si>
  <si>
    <t>36</t>
  </si>
  <si>
    <t>184215132</t>
  </si>
  <si>
    <t>Ukotvení dřeviny kůly v rovině nebo na svahu do 1:5 třemi kůly, délky přes 1 do 2 m</t>
  </si>
  <si>
    <t>-1875122330</t>
  </si>
  <si>
    <t>Svislé a kompletní konstrukce</t>
  </si>
  <si>
    <t>37</t>
  </si>
  <si>
    <t>327215111</t>
  </si>
  <si>
    <t>Opěrné zdi z drátokamenných gravitačních konstrukcí (gabionů) z lomového kamene neupraveného výplňového na sucho ze splétané dvouzákrutové ocelové sítě s povrchovou úpravou galfan</t>
  </si>
  <si>
    <t>-889714541</t>
  </si>
  <si>
    <t>18,5*0,5*0,5</t>
  </si>
  <si>
    <t>Komunikace pozemní</t>
  </si>
  <si>
    <t>38</t>
  </si>
  <si>
    <t>564851111</t>
  </si>
  <si>
    <t>Podklad ze štěrkodrti ŠD s rozprostřením a zhutněním plochy přes 100 m2, po zhutnění tl. 150 mm</t>
  </si>
  <si>
    <t>904257652</t>
  </si>
  <si>
    <t>"Cyklostezka" 402,65*1,5</t>
  </si>
  <si>
    <t>39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</si>
  <si>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</si>
  <si>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</si>
  <si>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1277384710</t>
  </si>
  <si>
    <t>40</t>
  </si>
  <si>
    <t>59245018</t>
  </si>
  <si>
    <t>dlažba skladebná betonová 200x100mm tl 60mm přírodní</t>
  </si>
  <si>
    <t>427706102</t>
  </si>
  <si>
    <t>Ostatní konstrukce a práce, bourání</t>
  </si>
  <si>
    <t>41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</si>
  <si>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</si>
  <si>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</si>
  <si>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m</t>
  </si>
  <si>
    <t>293023507</t>
  </si>
  <si>
    <t>403*2</t>
  </si>
  <si>
    <t>42</t>
  </si>
  <si>
    <t>59217072</t>
  </si>
  <si>
    <t>obrubník silniční betonový 1000x100x250mm</t>
  </si>
  <si>
    <t>-1726303614</t>
  </si>
  <si>
    <t>998</t>
  </si>
  <si>
    <t>Přesun hmot</t>
  </si>
  <si>
    <t>43</t>
  </si>
  <si>
    <t>998223011</t>
  </si>
  <si>
    <t>Přesun hmot pro pozemní komunikace s krytem dlážděným dopravní vzdálenost do 200 m jakékoliv délky objektu</t>
  </si>
  <si>
    <t>1133392243</t>
  </si>
  <si>
    <t>VRN</t>
  </si>
  <si>
    <t>Vedlejší rozpočtové náklady</t>
  </si>
  <si>
    <t>VRN1</t>
  </si>
  <si>
    <t>Průzkumné, geodetické a projektové práce</t>
  </si>
  <si>
    <t>44</t>
  </si>
  <si>
    <t>012203000</t>
  </si>
  <si>
    <t>Geodetické práce při provádění stavby</t>
  </si>
  <si>
    <t>kpl</t>
  </si>
  <si>
    <t>1024</t>
  </si>
  <si>
    <t>414060671</t>
  </si>
  <si>
    <t>45</t>
  </si>
  <si>
    <t>012303000</t>
  </si>
  <si>
    <t>Geodetické práce po výstavbě</t>
  </si>
  <si>
    <t>-367929931</t>
  </si>
  <si>
    <t>46</t>
  </si>
  <si>
    <t>013254000</t>
  </si>
  <si>
    <t>Dokumentace skutečného provedení stavby</t>
  </si>
  <si>
    <t>1988803554</t>
  </si>
  <si>
    <t>VRN3</t>
  </si>
  <si>
    <t>Zařízení staveniště</t>
  </si>
  <si>
    <t>47</t>
  </si>
  <si>
    <t>030001000</t>
  </si>
  <si>
    <t>2146352098</t>
  </si>
  <si>
    <t>1,0</t>
  </si>
  <si>
    <t>48</t>
  </si>
  <si>
    <t>034303000</t>
  </si>
  <si>
    <t>Dopravní značení na staveništi</t>
  </si>
  <si>
    <t>1257650152</t>
  </si>
  <si>
    <t>VRN4</t>
  </si>
  <si>
    <t>Inženýrská činnost</t>
  </si>
  <si>
    <t>49</t>
  </si>
  <si>
    <t>043002000</t>
  </si>
  <si>
    <t>Zkoušky a ostatní měření</t>
  </si>
  <si>
    <t>-1953253213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</si>
</sst>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0118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CHODNÍK PRO PĚŠÍ TACHOV - MALÝ RAPOTÍN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1. 4. 2024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'SO110 - CHODNÍK PRO PĚŠÍ'!J30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'SO110 - CHODNÍK PRO PĚŠÍ'!P126</f>
        <v>0</v>
      </c>
      <c r="AV95" s="127">
        <f>'SO110 - CHODNÍK PRO PĚŠÍ'!J33</f>
        <v>0</v>
      </c>
      <c r="AW95" s="127">
        <f>'SO110 - CHODNÍK PRO PĚŠÍ'!J34</f>
        <v>0</v>
      </c>
      <c r="AX95" s="127">
        <f>'SO110 - CHODNÍK PRO PĚŠÍ'!J35</f>
        <v>0</v>
      </c>
      <c r="AY95" s="127">
        <f>'SO110 - CHODNÍK PRO PĚŠÍ'!J36</f>
        <v>0</v>
      </c>
      <c r="AZ95" s="127">
        <f>'SO110 - CHODNÍK PRO PĚŠÍ'!F33</f>
        <v>0</v>
      </c>
      <c r="BA95" s="127">
        <f>'SO110 - CHODNÍK PRO PĚŠÍ'!F34</f>
        <v>0</v>
      </c>
      <c r="BB95" s="127">
        <f>'SO110 - CHODNÍK PRO PĚŠÍ'!F35</f>
        <v>0</v>
      </c>
      <c r="BC95" s="127">
        <f>'SO110 - CHODNÍK PRO PĚŠÍ'!F36</f>
        <v>0</v>
      </c>
      <c r="BD95" s="129">
        <f>'SO110 - CHODNÍK PRO PĚŠÍ'!F37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ecBQ/RpnQLSem0JP6w2WInHrFON7qFe8ZzbA9g7fzlDYO7J2fCGbIR5sUuu6qiPhJinJ6RZljMO5ZLVk0zZGqQ==" hashValue="QvSppHxOb6yMTXtfmbeWw+PwuZz/N1I6PLWGlzLyUxdB2/XuHuknGnoheqUVWXaWg2C9fxr5lbuKmy9QSBI5Y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110 - CHODNÍK PRO PĚŠ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83</v>
      </c>
    </row>
    <row r="4" s="1" customFormat="1" ht="24.96" customHeight="1">
      <c r="B4" s="19"/>
      <c r="D4" s="133" t="s">
        <v>84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16.5" customHeight="1">
      <c r="B7" s="19"/>
      <c r="E7" s="136" t="str">
        <f>'Rekapitulace stavby'!K6</f>
        <v>CHODNÍK PRO PĚŠÍ TACHOV - MALÝ RAPOTÍN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1. 4. 2024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5" t="s">
        <v>26</v>
      </c>
      <c r="J15" s="138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27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29</v>
      </c>
      <c r="E20" s="37"/>
      <c r="F20" s="37"/>
      <c r="G20" s="37"/>
      <c r="H20" s="37"/>
      <c r="I20" s="135" t="s">
        <v>25</v>
      </c>
      <c r="J20" s="138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5" t="s">
        <v>26</v>
      </c>
      <c r="J21" s="138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31</v>
      </c>
      <c r="E23" s="37"/>
      <c r="F23" s="37"/>
      <c r="G23" s="37"/>
      <c r="H23" s="37"/>
      <c r="I23" s="135" t="s">
        <v>25</v>
      </c>
      <c r="J23" s="138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5" t="s">
        <v>26</v>
      </c>
      <c r="J24" s="138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33</v>
      </c>
      <c r="E30" s="37"/>
      <c r="F30" s="37"/>
      <c r="G30" s="37"/>
      <c r="H30" s="37"/>
      <c r="I30" s="37"/>
      <c r="J30" s="146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35</v>
      </c>
      <c r="G32" s="37"/>
      <c r="H32" s="37"/>
      <c r="I32" s="147" t="s">
        <v>34</v>
      </c>
      <c r="J32" s="14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37</v>
      </c>
      <c r="E33" s="135" t="s">
        <v>38</v>
      </c>
      <c r="F33" s="149">
        <f>ROUND((SUM(BE126:BE208)),  2)</f>
        <v>0</v>
      </c>
      <c r="G33" s="37"/>
      <c r="H33" s="37"/>
      <c r="I33" s="150">
        <v>0.20999999999999999</v>
      </c>
      <c r="J33" s="149">
        <f>ROUND(((SUM(BE126:BE208))*I33),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39</v>
      </c>
      <c r="F34" s="149">
        <f>ROUND((SUM(BF126:BF208)),  2)</f>
        <v>0</v>
      </c>
      <c r="G34" s="37"/>
      <c r="H34" s="37"/>
      <c r="I34" s="150">
        <v>0.12</v>
      </c>
      <c r="J34" s="149">
        <f>ROUND(((SUM(BF126:BF208))*I34),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40</v>
      </c>
      <c r="F35" s="149">
        <f>ROUND((SUM(BG126:BG208)),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41</v>
      </c>
      <c r="F36" s="149">
        <f>ROUND((SUM(BH126:BH208)),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42</v>
      </c>
      <c r="F37" s="149">
        <f>ROUND((SUM(BI126:BI208)),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69" t="str">
        <f>E7</f>
        <v>CHODNÍK PRO PĚŠÍ TACHOV - MALÝ RAPOTÍN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SO110 - CHODNÍK PRO PĚŠÍ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1. 4. 2024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88</v>
      </c>
      <c r="D94" s="171"/>
      <c r="E94" s="171"/>
      <c r="F94" s="171"/>
      <c r="G94" s="171"/>
      <c r="H94" s="171"/>
      <c r="I94" s="171"/>
      <c r="J94" s="172" t="s">
        <v>89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90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91</v>
      </c>
    </row>
    <row r="97" s="9" customFormat="1" ht="24.96" customHeight="1">
      <c r="A97" s="9"/>
      <c r="B97" s="174"/>
      <c r="C97" s="175"/>
      <c r="D97" s="176" t="s">
        <v>92</v>
      </c>
      <c r="E97" s="177"/>
      <c r="F97" s="177"/>
      <c r="G97" s="177"/>
      <c r="H97" s="177"/>
      <c r="I97" s="177"/>
      <c r="J97" s="178">
        <f>J127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93</v>
      </c>
      <c r="E98" s="183"/>
      <c r="F98" s="183"/>
      <c r="G98" s="183"/>
      <c r="H98" s="183"/>
      <c r="I98" s="183"/>
      <c r="J98" s="184">
        <f>J128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94</v>
      </c>
      <c r="E99" s="183"/>
      <c r="F99" s="183"/>
      <c r="G99" s="183"/>
      <c r="H99" s="183"/>
      <c r="I99" s="183"/>
      <c r="J99" s="184">
        <f>J176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95</v>
      </c>
      <c r="E100" s="183"/>
      <c r="F100" s="183"/>
      <c r="G100" s="183"/>
      <c r="H100" s="183"/>
      <c r="I100" s="183"/>
      <c r="J100" s="184">
        <f>J179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96</v>
      </c>
      <c r="E101" s="183"/>
      <c r="F101" s="183"/>
      <c r="G101" s="183"/>
      <c r="H101" s="183"/>
      <c r="I101" s="183"/>
      <c r="J101" s="184">
        <f>J187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97</v>
      </c>
      <c r="E102" s="183"/>
      <c r="F102" s="183"/>
      <c r="G102" s="183"/>
      <c r="H102" s="183"/>
      <c r="I102" s="183"/>
      <c r="J102" s="184">
        <f>J191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4"/>
      <c r="C103" s="175"/>
      <c r="D103" s="176" t="s">
        <v>98</v>
      </c>
      <c r="E103" s="177"/>
      <c r="F103" s="177"/>
      <c r="G103" s="177"/>
      <c r="H103" s="177"/>
      <c r="I103" s="177"/>
      <c r="J103" s="178">
        <f>J193</f>
        <v>0</v>
      </c>
      <c r="K103" s="175"/>
      <c r="L103" s="17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0"/>
      <c r="C104" s="181"/>
      <c r="D104" s="182" t="s">
        <v>99</v>
      </c>
      <c r="E104" s="183"/>
      <c r="F104" s="183"/>
      <c r="G104" s="183"/>
      <c r="H104" s="183"/>
      <c r="I104" s="183"/>
      <c r="J104" s="184">
        <f>J194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0"/>
      <c r="C105" s="181"/>
      <c r="D105" s="182" t="s">
        <v>100</v>
      </c>
      <c r="E105" s="183"/>
      <c r="F105" s="183"/>
      <c r="G105" s="183"/>
      <c r="H105" s="183"/>
      <c r="I105" s="183"/>
      <c r="J105" s="184">
        <f>J198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0"/>
      <c r="C106" s="181"/>
      <c r="D106" s="182" t="s">
        <v>101</v>
      </c>
      <c r="E106" s="183"/>
      <c r="F106" s="183"/>
      <c r="G106" s="183"/>
      <c r="H106" s="183"/>
      <c r="I106" s="183"/>
      <c r="J106" s="184">
        <f>J205</f>
        <v>0</v>
      </c>
      <c r="K106" s="181"/>
      <c r="L106" s="18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102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69" t="str">
        <f>E7</f>
        <v>CHODNÍK PRO PĚŠÍ TACHOV - MALÝ RAPOTÍN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85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SO110 - CHODNÍK PRO PĚŠÍ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31" t="s">
        <v>22</v>
      </c>
      <c r="J120" s="78" t="str">
        <f>IF(J12="","",J12)</f>
        <v>1. 4. 2024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 xml:space="preserve"> </v>
      </c>
      <c r="G122" s="39"/>
      <c r="H122" s="39"/>
      <c r="I122" s="31" t="s">
        <v>29</v>
      </c>
      <c r="J122" s="35" t="str">
        <f>E21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IF(E18="","",E18)</f>
        <v>Vyplň údaj</v>
      </c>
      <c r="G123" s="39"/>
      <c r="H123" s="39"/>
      <c r="I123" s="31" t="s">
        <v>31</v>
      </c>
      <c r="J123" s="35" t="str">
        <f>E24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86"/>
      <c r="B125" s="187"/>
      <c r="C125" s="188" t="s">
        <v>103</v>
      </c>
      <c r="D125" s="189" t="s">
        <v>58</v>
      </c>
      <c r="E125" s="189" t="s">
        <v>54</v>
      </c>
      <c r="F125" s="189" t="s">
        <v>55</v>
      </c>
      <c r="G125" s="189" t="s">
        <v>104</v>
      </c>
      <c r="H125" s="189" t="s">
        <v>105</v>
      </c>
      <c r="I125" s="189" t="s">
        <v>106</v>
      </c>
      <c r="J125" s="189" t="s">
        <v>89</v>
      </c>
      <c r="K125" s="190" t="s">
        <v>107</v>
      </c>
      <c r="L125" s="191"/>
      <c r="M125" s="99" t="s">
        <v>1</v>
      </c>
      <c r="N125" s="100" t="s">
        <v>37</v>
      </c>
      <c r="O125" s="100" t="s">
        <v>108</v>
      </c>
      <c r="P125" s="100" t="s">
        <v>109</v>
      </c>
      <c r="Q125" s="100" t="s">
        <v>110</v>
      </c>
      <c r="R125" s="100" t="s">
        <v>111</v>
      </c>
      <c r="S125" s="100" t="s">
        <v>112</v>
      </c>
      <c r="T125" s="101" t="s">
        <v>113</v>
      </c>
      <c r="U125" s="186"/>
      <c r="V125" s="186"/>
      <c r="W125" s="186"/>
      <c r="X125" s="186"/>
      <c r="Y125" s="186"/>
      <c r="Z125" s="186"/>
      <c r="AA125" s="186"/>
      <c r="AB125" s="186"/>
      <c r="AC125" s="186"/>
      <c r="AD125" s="186"/>
      <c r="AE125" s="186"/>
    </row>
    <row r="126" s="2" customFormat="1" ht="22.8" customHeight="1">
      <c r="A126" s="37"/>
      <c r="B126" s="38"/>
      <c r="C126" s="106" t="s">
        <v>114</v>
      </c>
      <c r="D126" s="39"/>
      <c r="E126" s="39"/>
      <c r="F126" s="39"/>
      <c r="G126" s="39"/>
      <c r="H126" s="39"/>
      <c r="I126" s="39"/>
      <c r="J126" s="192">
        <f>BK126</f>
        <v>0</v>
      </c>
      <c r="K126" s="39"/>
      <c r="L126" s="43"/>
      <c r="M126" s="102"/>
      <c r="N126" s="193"/>
      <c r="O126" s="103"/>
      <c r="P126" s="194">
        <f>P127+P193</f>
        <v>0</v>
      </c>
      <c r="Q126" s="103"/>
      <c r="R126" s="194">
        <f>R127+R193</f>
        <v>1104.1400475</v>
      </c>
      <c r="S126" s="103"/>
      <c r="T126" s="195">
        <f>T127+T193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91</v>
      </c>
      <c r="BK126" s="196">
        <f>BK127+BK193</f>
        <v>0</v>
      </c>
    </row>
    <row r="127" s="12" customFormat="1" ht="25.92" customHeight="1">
      <c r="A127" s="12"/>
      <c r="B127" s="197"/>
      <c r="C127" s="198"/>
      <c r="D127" s="199" t="s">
        <v>72</v>
      </c>
      <c r="E127" s="200" t="s">
        <v>115</v>
      </c>
      <c r="F127" s="200" t="s">
        <v>116</v>
      </c>
      <c r="G127" s="198"/>
      <c r="H127" s="198"/>
      <c r="I127" s="201"/>
      <c r="J127" s="202">
        <f>BK127</f>
        <v>0</v>
      </c>
      <c r="K127" s="198"/>
      <c r="L127" s="203"/>
      <c r="M127" s="204"/>
      <c r="N127" s="205"/>
      <c r="O127" s="205"/>
      <c r="P127" s="206">
        <f>P128+P176+P179+P187+P191</f>
        <v>0</v>
      </c>
      <c r="Q127" s="205"/>
      <c r="R127" s="206">
        <f>R128+R176+R179+R187+R191</f>
        <v>1104.1400475</v>
      </c>
      <c r="S127" s="205"/>
      <c r="T127" s="207">
        <f>T128+T176+T179+T187+T191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81</v>
      </c>
      <c r="AT127" s="209" t="s">
        <v>72</v>
      </c>
      <c r="AU127" s="209" t="s">
        <v>73</v>
      </c>
      <c r="AY127" s="208" t="s">
        <v>117</v>
      </c>
      <c r="BK127" s="210">
        <f>BK128+BK176+BK179+BK187+BK191</f>
        <v>0</v>
      </c>
    </row>
    <row r="128" s="12" customFormat="1" ht="22.8" customHeight="1">
      <c r="A128" s="12"/>
      <c r="B128" s="197"/>
      <c r="C128" s="198"/>
      <c r="D128" s="199" t="s">
        <v>72</v>
      </c>
      <c r="E128" s="211" t="s">
        <v>81</v>
      </c>
      <c r="F128" s="211" t="s">
        <v>118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SUM(P129:P175)</f>
        <v>0</v>
      </c>
      <c r="Q128" s="205"/>
      <c r="R128" s="206">
        <f>SUM(R129:R175)</f>
        <v>596.26881300000014</v>
      </c>
      <c r="S128" s="205"/>
      <c r="T128" s="207">
        <f>SUM(T129:T175)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81</v>
      </c>
      <c r="AT128" s="209" t="s">
        <v>72</v>
      </c>
      <c r="AU128" s="209" t="s">
        <v>81</v>
      </c>
      <c r="AY128" s="208" t="s">
        <v>117</v>
      </c>
      <c r="BK128" s="210">
        <f>SUM(BK129:BK175)</f>
        <v>0</v>
      </c>
    </row>
    <row r="129" s="2" customFormat="1" ht="33" customHeight="1">
      <c r="A129" s="37"/>
      <c r="B129" s="38"/>
      <c r="C129" s="213" t="s">
        <v>81</v>
      </c>
      <c r="D129" s="213" t="s">
        <v>119</v>
      </c>
      <c r="E129" s="214" t="s">
        <v>120</v>
      </c>
      <c r="F129" s="215" t="s">
        <v>121</v>
      </c>
      <c r="G129" s="216" t="s">
        <v>122</v>
      </c>
      <c r="H129" s="217">
        <v>1</v>
      </c>
      <c r="I129" s="218"/>
      <c r="J129" s="219">
        <f>ROUND(I129*H129,2)</f>
        <v>0</v>
      </c>
      <c r="K129" s="215" t="s">
        <v>123</v>
      </c>
      <c r="L129" s="43"/>
      <c r="M129" s="220" t="s">
        <v>1</v>
      </c>
      <c r="N129" s="221" t="s">
        <v>38</v>
      </c>
      <c r="O129" s="90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4" t="s">
        <v>124</v>
      </c>
      <c r="AT129" s="224" t="s">
        <v>119</v>
      </c>
      <c r="AU129" s="224" t="s">
        <v>83</v>
      </c>
      <c r="AY129" s="16" t="s">
        <v>117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6" t="s">
        <v>81</v>
      </c>
      <c r="BK129" s="225">
        <f>ROUND(I129*H129,2)</f>
        <v>0</v>
      </c>
      <c r="BL129" s="16" t="s">
        <v>124</v>
      </c>
      <c r="BM129" s="224" t="s">
        <v>125</v>
      </c>
    </row>
    <row r="130" s="2" customFormat="1" ht="33" customHeight="1">
      <c r="A130" s="37"/>
      <c r="B130" s="38"/>
      <c r="C130" s="213" t="s">
        <v>83</v>
      </c>
      <c r="D130" s="213" t="s">
        <v>119</v>
      </c>
      <c r="E130" s="214" t="s">
        <v>126</v>
      </c>
      <c r="F130" s="215" t="s">
        <v>127</v>
      </c>
      <c r="G130" s="216" t="s">
        <v>122</v>
      </c>
      <c r="H130" s="217">
        <v>1</v>
      </c>
      <c r="I130" s="218"/>
      <c r="J130" s="219">
        <f>ROUND(I130*H130,2)</f>
        <v>0</v>
      </c>
      <c r="K130" s="215" t="s">
        <v>123</v>
      </c>
      <c r="L130" s="43"/>
      <c r="M130" s="220" t="s">
        <v>1</v>
      </c>
      <c r="N130" s="221" t="s">
        <v>38</v>
      </c>
      <c r="O130" s="90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4" t="s">
        <v>124</v>
      </c>
      <c r="AT130" s="224" t="s">
        <v>119</v>
      </c>
      <c r="AU130" s="224" t="s">
        <v>83</v>
      </c>
      <c r="AY130" s="16" t="s">
        <v>117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6" t="s">
        <v>81</v>
      </c>
      <c r="BK130" s="225">
        <f>ROUND(I130*H130,2)</f>
        <v>0</v>
      </c>
      <c r="BL130" s="16" t="s">
        <v>124</v>
      </c>
      <c r="BM130" s="224" t="s">
        <v>128</v>
      </c>
    </row>
    <row r="131" s="2" customFormat="1" ht="24.15" customHeight="1">
      <c r="A131" s="37"/>
      <c r="B131" s="38"/>
      <c r="C131" s="213" t="s">
        <v>129</v>
      </c>
      <c r="D131" s="213" t="s">
        <v>119</v>
      </c>
      <c r="E131" s="214" t="s">
        <v>130</v>
      </c>
      <c r="F131" s="215" t="s">
        <v>131</v>
      </c>
      <c r="G131" s="216" t="s">
        <v>122</v>
      </c>
      <c r="H131" s="217">
        <v>1</v>
      </c>
      <c r="I131" s="218"/>
      <c r="J131" s="219">
        <f>ROUND(I131*H131,2)</f>
        <v>0</v>
      </c>
      <c r="K131" s="215" t="s">
        <v>123</v>
      </c>
      <c r="L131" s="43"/>
      <c r="M131" s="220" t="s">
        <v>1</v>
      </c>
      <c r="N131" s="221" t="s">
        <v>38</v>
      </c>
      <c r="O131" s="90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4" t="s">
        <v>124</v>
      </c>
      <c r="AT131" s="224" t="s">
        <v>119</v>
      </c>
      <c r="AU131" s="224" t="s">
        <v>83</v>
      </c>
      <c r="AY131" s="16" t="s">
        <v>117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6" t="s">
        <v>81</v>
      </c>
      <c r="BK131" s="225">
        <f>ROUND(I131*H131,2)</f>
        <v>0</v>
      </c>
      <c r="BL131" s="16" t="s">
        <v>124</v>
      </c>
      <c r="BM131" s="224" t="s">
        <v>132</v>
      </c>
    </row>
    <row r="132" s="2" customFormat="1" ht="24.15" customHeight="1">
      <c r="A132" s="37"/>
      <c r="B132" s="38"/>
      <c r="C132" s="213" t="s">
        <v>124</v>
      </c>
      <c r="D132" s="213" t="s">
        <v>119</v>
      </c>
      <c r="E132" s="214" t="s">
        <v>133</v>
      </c>
      <c r="F132" s="215" t="s">
        <v>134</v>
      </c>
      <c r="G132" s="216" t="s">
        <v>122</v>
      </c>
      <c r="H132" s="217">
        <v>1</v>
      </c>
      <c r="I132" s="218"/>
      <c r="J132" s="219">
        <f>ROUND(I132*H132,2)</f>
        <v>0</v>
      </c>
      <c r="K132" s="215" t="s">
        <v>123</v>
      </c>
      <c r="L132" s="43"/>
      <c r="M132" s="220" t="s">
        <v>1</v>
      </c>
      <c r="N132" s="221" t="s">
        <v>38</v>
      </c>
      <c r="O132" s="90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4" t="s">
        <v>124</v>
      </c>
      <c r="AT132" s="224" t="s">
        <v>119</v>
      </c>
      <c r="AU132" s="224" t="s">
        <v>83</v>
      </c>
      <c r="AY132" s="16" t="s">
        <v>117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6" t="s">
        <v>81</v>
      </c>
      <c r="BK132" s="225">
        <f>ROUND(I132*H132,2)</f>
        <v>0</v>
      </c>
      <c r="BL132" s="16" t="s">
        <v>124</v>
      </c>
      <c r="BM132" s="224" t="s">
        <v>135</v>
      </c>
    </row>
    <row r="133" s="2" customFormat="1" ht="24.15" customHeight="1">
      <c r="A133" s="37"/>
      <c r="B133" s="38"/>
      <c r="C133" s="213" t="s">
        <v>136</v>
      </c>
      <c r="D133" s="213" t="s">
        <v>119</v>
      </c>
      <c r="E133" s="214" t="s">
        <v>137</v>
      </c>
      <c r="F133" s="215" t="s">
        <v>138</v>
      </c>
      <c r="G133" s="216" t="s">
        <v>139</v>
      </c>
      <c r="H133" s="217">
        <v>1006.625</v>
      </c>
      <c r="I133" s="218"/>
      <c r="J133" s="219">
        <f>ROUND(I133*H133,2)</f>
        <v>0</v>
      </c>
      <c r="K133" s="215" t="s">
        <v>123</v>
      </c>
      <c r="L133" s="43"/>
      <c r="M133" s="220" t="s">
        <v>1</v>
      </c>
      <c r="N133" s="221" t="s">
        <v>38</v>
      </c>
      <c r="O133" s="90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4" t="s">
        <v>124</v>
      </c>
      <c r="AT133" s="224" t="s">
        <v>119</v>
      </c>
      <c r="AU133" s="224" t="s">
        <v>83</v>
      </c>
      <c r="AY133" s="16" t="s">
        <v>117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6" t="s">
        <v>81</v>
      </c>
      <c r="BK133" s="225">
        <f>ROUND(I133*H133,2)</f>
        <v>0</v>
      </c>
      <c r="BL133" s="16" t="s">
        <v>124</v>
      </c>
      <c r="BM133" s="224" t="s">
        <v>140</v>
      </c>
    </row>
    <row r="134" s="13" customFormat="1">
      <c r="A134" s="13"/>
      <c r="B134" s="226"/>
      <c r="C134" s="227"/>
      <c r="D134" s="228" t="s">
        <v>141</v>
      </c>
      <c r="E134" s="229" t="s">
        <v>1</v>
      </c>
      <c r="F134" s="230" t="s">
        <v>142</v>
      </c>
      <c r="G134" s="227"/>
      <c r="H134" s="231">
        <v>1006.625</v>
      </c>
      <c r="I134" s="232"/>
      <c r="J134" s="227"/>
      <c r="K134" s="227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141</v>
      </c>
      <c r="AU134" s="237" t="s">
        <v>83</v>
      </c>
      <c r="AV134" s="13" t="s">
        <v>83</v>
      </c>
      <c r="AW134" s="13" t="s">
        <v>30</v>
      </c>
      <c r="AX134" s="13" t="s">
        <v>81</v>
      </c>
      <c r="AY134" s="237" t="s">
        <v>117</v>
      </c>
    </row>
    <row r="135" s="2" customFormat="1" ht="37.8" customHeight="1">
      <c r="A135" s="37"/>
      <c r="B135" s="38"/>
      <c r="C135" s="213" t="s">
        <v>143</v>
      </c>
      <c r="D135" s="213" t="s">
        <v>119</v>
      </c>
      <c r="E135" s="214" t="s">
        <v>144</v>
      </c>
      <c r="F135" s="215" t="s">
        <v>145</v>
      </c>
      <c r="G135" s="216" t="s">
        <v>146</v>
      </c>
      <c r="H135" s="217">
        <v>216.941</v>
      </c>
      <c r="I135" s="218"/>
      <c r="J135" s="219">
        <f>ROUND(I135*H135,2)</f>
        <v>0</v>
      </c>
      <c r="K135" s="215" t="s">
        <v>123</v>
      </c>
      <c r="L135" s="43"/>
      <c r="M135" s="220" t="s">
        <v>1</v>
      </c>
      <c r="N135" s="221" t="s">
        <v>38</v>
      </c>
      <c r="O135" s="90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4" t="s">
        <v>124</v>
      </c>
      <c r="AT135" s="224" t="s">
        <v>119</v>
      </c>
      <c r="AU135" s="224" t="s">
        <v>83</v>
      </c>
      <c r="AY135" s="16" t="s">
        <v>117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6" t="s">
        <v>81</v>
      </c>
      <c r="BK135" s="225">
        <f>ROUND(I135*H135,2)</f>
        <v>0</v>
      </c>
      <c r="BL135" s="16" t="s">
        <v>124</v>
      </c>
      <c r="BM135" s="224" t="s">
        <v>147</v>
      </c>
    </row>
    <row r="136" s="13" customFormat="1">
      <c r="A136" s="13"/>
      <c r="B136" s="226"/>
      <c r="C136" s="227"/>
      <c r="D136" s="228" t="s">
        <v>141</v>
      </c>
      <c r="E136" s="229" t="s">
        <v>1</v>
      </c>
      <c r="F136" s="230" t="s">
        <v>148</v>
      </c>
      <c r="G136" s="227"/>
      <c r="H136" s="231">
        <v>211.39099999999999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141</v>
      </c>
      <c r="AU136" s="237" t="s">
        <v>83</v>
      </c>
      <c r="AV136" s="13" t="s">
        <v>83</v>
      </c>
      <c r="AW136" s="13" t="s">
        <v>30</v>
      </c>
      <c r="AX136" s="13" t="s">
        <v>73</v>
      </c>
      <c r="AY136" s="237" t="s">
        <v>117</v>
      </c>
    </row>
    <row r="137" s="13" customFormat="1">
      <c r="A137" s="13"/>
      <c r="B137" s="226"/>
      <c r="C137" s="227"/>
      <c r="D137" s="228" t="s">
        <v>141</v>
      </c>
      <c r="E137" s="229" t="s">
        <v>1</v>
      </c>
      <c r="F137" s="230" t="s">
        <v>149</v>
      </c>
      <c r="G137" s="227"/>
      <c r="H137" s="231">
        <v>5.5499999999999998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141</v>
      </c>
      <c r="AU137" s="237" t="s">
        <v>83</v>
      </c>
      <c r="AV137" s="13" t="s">
        <v>83</v>
      </c>
      <c r="AW137" s="13" t="s">
        <v>30</v>
      </c>
      <c r="AX137" s="13" t="s">
        <v>73</v>
      </c>
      <c r="AY137" s="237" t="s">
        <v>117</v>
      </c>
    </row>
    <row r="138" s="14" customFormat="1">
      <c r="A138" s="14"/>
      <c r="B138" s="238"/>
      <c r="C138" s="239"/>
      <c r="D138" s="228" t="s">
        <v>141</v>
      </c>
      <c r="E138" s="240" t="s">
        <v>1</v>
      </c>
      <c r="F138" s="241" t="s">
        <v>150</v>
      </c>
      <c r="G138" s="239"/>
      <c r="H138" s="242">
        <v>216.941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8" t="s">
        <v>141</v>
      </c>
      <c r="AU138" s="248" t="s">
        <v>83</v>
      </c>
      <c r="AV138" s="14" t="s">
        <v>124</v>
      </c>
      <c r="AW138" s="14" t="s">
        <v>30</v>
      </c>
      <c r="AX138" s="14" t="s">
        <v>81</v>
      </c>
      <c r="AY138" s="248" t="s">
        <v>117</v>
      </c>
    </row>
    <row r="139" s="2" customFormat="1" ht="49.05" customHeight="1">
      <c r="A139" s="37"/>
      <c r="B139" s="38"/>
      <c r="C139" s="213" t="s">
        <v>151</v>
      </c>
      <c r="D139" s="213" t="s">
        <v>119</v>
      </c>
      <c r="E139" s="214" t="s">
        <v>152</v>
      </c>
      <c r="F139" s="215" t="s">
        <v>153</v>
      </c>
      <c r="G139" s="216" t="s">
        <v>122</v>
      </c>
      <c r="H139" s="217">
        <v>1</v>
      </c>
      <c r="I139" s="218"/>
      <c r="J139" s="219">
        <f>ROUND(I139*H139,2)</f>
        <v>0</v>
      </c>
      <c r="K139" s="215" t="s">
        <v>123</v>
      </c>
      <c r="L139" s="43"/>
      <c r="M139" s="220" t="s">
        <v>1</v>
      </c>
      <c r="N139" s="221" t="s">
        <v>38</v>
      </c>
      <c r="O139" s="90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4" t="s">
        <v>124</v>
      </c>
      <c r="AT139" s="224" t="s">
        <v>119</v>
      </c>
      <c r="AU139" s="224" t="s">
        <v>83</v>
      </c>
      <c r="AY139" s="16" t="s">
        <v>117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6" t="s">
        <v>81</v>
      </c>
      <c r="BK139" s="225">
        <f>ROUND(I139*H139,2)</f>
        <v>0</v>
      </c>
      <c r="BL139" s="16" t="s">
        <v>124</v>
      </c>
      <c r="BM139" s="224" t="s">
        <v>154</v>
      </c>
    </row>
    <row r="140" s="2" customFormat="1" ht="49.05" customHeight="1">
      <c r="A140" s="37"/>
      <c r="B140" s="38"/>
      <c r="C140" s="213" t="s">
        <v>155</v>
      </c>
      <c r="D140" s="213" t="s">
        <v>119</v>
      </c>
      <c r="E140" s="214" t="s">
        <v>156</v>
      </c>
      <c r="F140" s="215" t="s">
        <v>157</v>
      </c>
      <c r="G140" s="216" t="s">
        <v>122</v>
      </c>
      <c r="H140" s="217">
        <v>1</v>
      </c>
      <c r="I140" s="218"/>
      <c r="J140" s="219">
        <f>ROUND(I140*H140,2)</f>
        <v>0</v>
      </c>
      <c r="K140" s="215" t="s">
        <v>123</v>
      </c>
      <c r="L140" s="43"/>
      <c r="M140" s="220" t="s">
        <v>1</v>
      </c>
      <c r="N140" s="221" t="s">
        <v>38</v>
      </c>
      <c r="O140" s="90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4" t="s">
        <v>124</v>
      </c>
      <c r="AT140" s="224" t="s">
        <v>119</v>
      </c>
      <c r="AU140" s="224" t="s">
        <v>83</v>
      </c>
      <c r="AY140" s="16" t="s">
        <v>117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6" t="s">
        <v>81</v>
      </c>
      <c r="BK140" s="225">
        <f>ROUND(I140*H140,2)</f>
        <v>0</v>
      </c>
      <c r="BL140" s="16" t="s">
        <v>124</v>
      </c>
      <c r="BM140" s="224" t="s">
        <v>158</v>
      </c>
    </row>
    <row r="141" s="2" customFormat="1" ht="44.25" customHeight="1">
      <c r="A141" s="37"/>
      <c r="B141" s="38"/>
      <c r="C141" s="213" t="s">
        <v>159</v>
      </c>
      <c r="D141" s="213" t="s">
        <v>119</v>
      </c>
      <c r="E141" s="214" t="s">
        <v>160</v>
      </c>
      <c r="F141" s="215" t="s">
        <v>161</v>
      </c>
      <c r="G141" s="216" t="s">
        <v>122</v>
      </c>
      <c r="H141" s="217">
        <v>1</v>
      </c>
      <c r="I141" s="218"/>
      <c r="J141" s="219">
        <f>ROUND(I141*H141,2)</f>
        <v>0</v>
      </c>
      <c r="K141" s="215" t="s">
        <v>123</v>
      </c>
      <c r="L141" s="43"/>
      <c r="M141" s="220" t="s">
        <v>1</v>
      </c>
      <c r="N141" s="221" t="s">
        <v>38</v>
      </c>
      <c r="O141" s="90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4" t="s">
        <v>124</v>
      </c>
      <c r="AT141" s="224" t="s">
        <v>119</v>
      </c>
      <c r="AU141" s="224" t="s">
        <v>83</v>
      </c>
      <c r="AY141" s="16" t="s">
        <v>117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6" t="s">
        <v>81</v>
      </c>
      <c r="BK141" s="225">
        <f>ROUND(I141*H141,2)</f>
        <v>0</v>
      </c>
      <c r="BL141" s="16" t="s">
        <v>124</v>
      </c>
      <c r="BM141" s="224" t="s">
        <v>162</v>
      </c>
    </row>
    <row r="142" s="2" customFormat="1" ht="44.25" customHeight="1">
      <c r="A142" s="37"/>
      <c r="B142" s="38"/>
      <c r="C142" s="213" t="s">
        <v>163</v>
      </c>
      <c r="D142" s="213" t="s">
        <v>119</v>
      </c>
      <c r="E142" s="214" t="s">
        <v>164</v>
      </c>
      <c r="F142" s="215" t="s">
        <v>165</v>
      </c>
      <c r="G142" s="216" t="s">
        <v>122</v>
      </c>
      <c r="H142" s="217">
        <v>1</v>
      </c>
      <c r="I142" s="218"/>
      <c r="J142" s="219">
        <f>ROUND(I142*H142,2)</f>
        <v>0</v>
      </c>
      <c r="K142" s="215" t="s">
        <v>123</v>
      </c>
      <c r="L142" s="43"/>
      <c r="M142" s="220" t="s">
        <v>1</v>
      </c>
      <c r="N142" s="221" t="s">
        <v>38</v>
      </c>
      <c r="O142" s="90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4" t="s">
        <v>124</v>
      </c>
      <c r="AT142" s="224" t="s">
        <v>119</v>
      </c>
      <c r="AU142" s="224" t="s">
        <v>83</v>
      </c>
      <c r="AY142" s="16" t="s">
        <v>117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6" t="s">
        <v>81</v>
      </c>
      <c r="BK142" s="225">
        <f>ROUND(I142*H142,2)</f>
        <v>0</v>
      </c>
      <c r="BL142" s="16" t="s">
        <v>124</v>
      </c>
      <c r="BM142" s="224" t="s">
        <v>166</v>
      </c>
    </row>
    <row r="143" s="2" customFormat="1" ht="37.8" customHeight="1">
      <c r="A143" s="37"/>
      <c r="B143" s="38"/>
      <c r="C143" s="213" t="s">
        <v>167</v>
      </c>
      <c r="D143" s="213" t="s">
        <v>119</v>
      </c>
      <c r="E143" s="214" t="s">
        <v>168</v>
      </c>
      <c r="F143" s="215" t="s">
        <v>169</v>
      </c>
      <c r="G143" s="216" t="s">
        <v>122</v>
      </c>
      <c r="H143" s="217">
        <v>1</v>
      </c>
      <c r="I143" s="218"/>
      <c r="J143" s="219">
        <f>ROUND(I143*H143,2)</f>
        <v>0</v>
      </c>
      <c r="K143" s="215" t="s">
        <v>123</v>
      </c>
      <c r="L143" s="43"/>
      <c r="M143" s="220" t="s">
        <v>1</v>
      </c>
      <c r="N143" s="221" t="s">
        <v>38</v>
      </c>
      <c r="O143" s="90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4" t="s">
        <v>124</v>
      </c>
      <c r="AT143" s="224" t="s">
        <v>119</v>
      </c>
      <c r="AU143" s="224" t="s">
        <v>83</v>
      </c>
      <c r="AY143" s="16" t="s">
        <v>117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6" t="s">
        <v>81</v>
      </c>
      <c r="BK143" s="225">
        <f>ROUND(I143*H143,2)</f>
        <v>0</v>
      </c>
      <c r="BL143" s="16" t="s">
        <v>124</v>
      </c>
      <c r="BM143" s="224" t="s">
        <v>170</v>
      </c>
    </row>
    <row r="144" s="2" customFormat="1" ht="37.8" customHeight="1">
      <c r="A144" s="37"/>
      <c r="B144" s="38"/>
      <c r="C144" s="213" t="s">
        <v>8</v>
      </c>
      <c r="D144" s="213" t="s">
        <v>119</v>
      </c>
      <c r="E144" s="214" t="s">
        <v>171</v>
      </c>
      <c r="F144" s="215" t="s">
        <v>172</v>
      </c>
      <c r="G144" s="216" t="s">
        <v>122</v>
      </c>
      <c r="H144" s="217">
        <v>1</v>
      </c>
      <c r="I144" s="218"/>
      <c r="J144" s="219">
        <f>ROUND(I144*H144,2)</f>
        <v>0</v>
      </c>
      <c r="K144" s="215" t="s">
        <v>123</v>
      </c>
      <c r="L144" s="43"/>
      <c r="M144" s="220" t="s">
        <v>1</v>
      </c>
      <c r="N144" s="221" t="s">
        <v>38</v>
      </c>
      <c r="O144" s="90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4" t="s">
        <v>124</v>
      </c>
      <c r="AT144" s="224" t="s">
        <v>119</v>
      </c>
      <c r="AU144" s="224" t="s">
        <v>83</v>
      </c>
      <c r="AY144" s="16" t="s">
        <v>117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6" t="s">
        <v>81</v>
      </c>
      <c r="BK144" s="225">
        <f>ROUND(I144*H144,2)</f>
        <v>0</v>
      </c>
      <c r="BL144" s="16" t="s">
        <v>124</v>
      </c>
      <c r="BM144" s="224" t="s">
        <v>173</v>
      </c>
    </row>
    <row r="145" s="2" customFormat="1" ht="62.7" customHeight="1">
      <c r="A145" s="37"/>
      <c r="B145" s="38"/>
      <c r="C145" s="213" t="s">
        <v>174</v>
      </c>
      <c r="D145" s="213" t="s">
        <v>119</v>
      </c>
      <c r="E145" s="214" t="s">
        <v>175</v>
      </c>
      <c r="F145" s="215" t="s">
        <v>176</v>
      </c>
      <c r="G145" s="216" t="s">
        <v>122</v>
      </c>
      <c r="H145" s="217">
        <v>10</v>
      </c>
      <c r="I145" s="218"/>
      <c r="J145" s="219">
        <f>ROUND(I145*H145,2)</f>
        <v>0</v>
      </c>
      <c r="K145" s="215" t="s">
        <v>123</v>
      </c>
      <c r="L145" s="43"/>
      <c r="M145" s="220" t="s">
        <v>1</v>
      </c>
      <c r="N145" s="221" t="s">
        <v>38</v>
      </c>
      <c r="O145" s="90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4" t="s">
        <v>124</v>
      </c>
      <c r="AT145" s="224" t="s">
        <v>119</v>
      </c>
      <c r="AU145" s="224" t="s">
        <v>83</v>
      </c>
      <c r="AY145" s="16" t="s">
        <v>117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6" t="s">
        <v>81</v>
      </c>
      <c r="BK145" s="225">
        <f>ROUND(I145*H145,2)</f>
        <v>0</v>
      </c>
      <c r="BL145" s="16" t="s">
        <v>124</v>
      </c>
      <c r="BM145" s="224" t="s">
        <v>177</v>
      </c>
    </row>
    <row r="146" s="2" customFormat="1" ht="62.7" customHeight="1">
      <c r="A146" s="37"/>
      <c r="B146" s="38"/>
      <c r="C146" s="213" t="s">
        <v>178</v>
      </c>
      <c r="D146" s="213" t="s">
        <v>119</v>
      </c>
      <c r="E146" s="214" t="s">
        <v>179</v>
      </c>
      <c r="F146" s="215" t="s">
        <v>180</v>
      </c>
      <c r="G146" s="216" t="s">
        <v>122</v>
      </c>
      <c r="H146" s="217">
        <v>10</v>
      </c>
      <c r="I146" s="218"/>
      <c r="J146" s="219">
        <f>ROUND(I146*H146,2)</f>
        <v>0</v>
      </c>
      <c r="K146" s="215" t="s">
        <v>123</v>
      </c>
      <c r="L146" s="43"/>
      <c r="M146" s="220" t="s">
        <v>1</v>
      </c>
      <c r="N146" s="221" t="s">
        <v>38</v>
      </c>
      <c r="O146" s="90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4" t="s">
        <v>124</v>
      </c>
      <c r="AT146" s="224" t="s">
        <v>119</v>
      </c>
      <c r="AU146" s="224" t="s">
        <v>83</v>
      </c>
      <c r="AY146" s="16" t="s">
        <v>117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6" t="s">
        <v>81</v>
      </c>
      <c r="BK146" s="225">
        <f>ROUND(I146*H146,2)</f>
        <v>0</v>
      </c>
      <c r="BL146" s="16" t="s">
        <v>124</v>
      </c>
      <c r="BM146" s="224" t="s">
        <v>181</v>
      </c>
    </row>
    <row r="147" s="2" customFormat="1" ht="62.7" customHeight="1">
      <c r="A147" s="37"/>
      <c r="B147" s="38"/>
      <c r="C147" s="213" t="s">
        <v>182</v>
      </c>
      <c r="D147" s="213" t="s">
        <v>119</v>
      </c>
      <c r="E147" s="214" t="s">
        <v>183</v>
      </c>
      <c r="F147" s="215" t="s">
        <v>184</v>
      </c>
      <c r="G147" s="216" t="s">
        <v>122</v>
      </c>
      <c r="H147" s="217">
        <v>10</v>
      </c>
      <c r="I147" s="218"/>
      <c r="J147" s="219">
        <f>ROUND(I147*H147,2)</f>
        <v>0</v>
      </c>
      <c r="K147" s="215" t="s">
        <v>123</v>
      </c>
      <c r="L147" s="43"/>
      <c r="M147" s="220" t="s">
        <v>1</v>
      </c>
      <c r="N147" s="221" t="s">
        <v>38</v>
      </c>
      <c r="O147" s="90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4" t="s">
        <v>124</v>
      </c>
      <c r="AT147" s="224" t="s">
        <v>119</v>
      </c>
      <c r="AU147" s="224" t="s">
        <v>83</v>
      </c>
      <c r="AY147" s="16" t="s">
        <v>117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6" t="s">
        <v>81</v>
      </c>
      <c r="BK147" s="225">
        <f>ROUND(I147*H147,2)</f>
        <v>0</v>
      </c>
      <c r="BL147" s="16" t="s">
        <v>124</v>
      </c>
      <c r="BM147" s="224" t="s">
        <v>185</v>
      </c>
    </row>
    <row r="148" s="2" customFormat="1" ht="62.7" customHeight="1">
      <c r="A148" s="37"/>
      <c r="B148" s="38"/>
      <c r="C148" s="213" t="s">
        <v>186</v>
      </c>
      <c r="D148" s="213" t="s">
        <v>119</v>
      </c>
      <c r="E148" s="214" t="s">
        <v>187</v>
      </c>
      <c r="F148" s="215" t="s">
        <v>188</v>
      </c>
      <c r="G148" s="216" t="s">
        <v>122</v>
      </c>
      <c r="H148" s="217">
        <v>10</v>
      </c>
      <c r="I148" s="218"/>
      <c r="J148" s="219">
        <f>ROUND(I148*H148,2)</f>
        <v>0</v>
      </c>
      <c r="K148" s="215" t="s">
        <v>123</v>
      </c>
      <c r="L148" s="43"/>
      <c r="M148" s="220" t="s">
        <v>1</v>
      </c>
      <c r="N148" s="221" t="s">
        <v>38</v>
      </c>
      <c r="O148" s="90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4" t="s">
        <v>124</v>
      </c>
      <c r="AT148" s="224" t="s">
        <v>119</v>
      </c>
      <c r="AU148" s="224" t="s">
        <v>83</v>
      </c>
      <c r="AY148" s="16" t="s">
        <v>117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6" t="s">
        <v>81</v>
      </c>
      <c r="BK148" s="225">
        <f>ROUND(I148*H148,2)</f>
        <v>0</v>
      </c>
      <c r="BL148" s="16" t="s">
        <v>124</v>
      </c>
      <c r="BM148" s="224" t="s">
        <v>189</v>
      </c>
    </row>
    <row r="149" s="2" customFormat="1" ht="55.5" customHeight="1">
      <c r="A149" s="37"/>
      <c r="B149" s="38"/>
      <c r="C149" s="213" t="s">
        <v>190</v>
      </c>
      <c r="D149" s="213" t="s">
        <v>119</v>
      </c>
      <c r="E149" s="214" t="s">
        <v>191</v>
      </c>
      <c r="F149" s="215" t="s">
        <v>192</v>
      </c>
      <c r="G149" s="216" t="s">
        <v>122</v>
      </c>
      <c r="H149" s="217">
        <v>10</v>
      </c>
      <c r="I149" s="218"/>
      <c r="J149" s="219">
        <f>ROUND(I149*H149,2)</f>
        <v>0</v>
      </c>
      <c r="K149" s="215" t="s">
        <v>123</v>
      </c>
      <c r="L149" s="43"/>
      <c r="M149" s="220" t="s">
        <v>1</v>
      </c>
      <c r="N149" s="221" t="s">
        <v>38</v>
      </c>
      <c r="O149" s="90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4" t="s">
        <v>124</v>
      </c>
      <c r="AT149" s="224" t="s">
        <v>119</v>
      </c>
      <c r="AU149" s="224" t="s">
        <v>83</v>
      </c>
      <c r="AY149" s="16" t="s">
        <v>117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6" t="s">
        <v>81</v>
      </c>
      <c r="BK149" s="225">
        <f>ROUND(I149*H149,2)</f>
        <v>0</v>
      </c>
      <c r="BL149" s="16" t="s">
        <v>124</v>
      </c>
      <c r="BM149" s="224" t="s">
        <v>193</v>
      </c>
    </row>
    <row r="150" s="2" customFormat="1" ht="55.5" customHeight="1">
      <c r="A150" s="37"/>
      <c r="B150" s="38"/>
      <c r="C150" s="213" t="s">
        <v>194</v>
      </c>
      <c r="D150" s="213" t="s">
        <v>119</v>
      </c>
      <c r="E150" s="214" t="s">
        <v>195</v>
      </c>
      <c r="F150" s="215" t="s">
        <v>196</v>
      </c>
      <c r="G150" s="216" t="s">
        <v>122</v>
      </c>
      <c r="H150" s="217">
        <v>10</v>
      </c>
      <c r="I150" s="218"/>
      <c r="J150" s="219">
        <f>ROUND(I150*H150,2)</f>
        <v>0</v>
      </c>
      <c r="K150" s="215" t="s">
        <v>123</v>
      </c>
      <c r="L150" s="43"/>
      <c r="M150" s="220" t="s">
        <v>1</v>
      </c>
      <c r="N150" s="221" t="s">
        <v>38</v>
      </c>
      <c r="O150" s="90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4" t="s">
        <v>124</v>
      </c>
      <c r="AT150" s="224" t="s">
        <v>119</v>
      </c>
      <c r="AU150" s="224" t="s">
        <v>83</v>
      </c>
      <c r="AY150" s="16" t="s">
        <v>117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6" t="s">
        <v>81</v>
      </c>
      <c r="BK150" s="225">
        <f>ROUND(I150*H150,2)</f>
        <v>0</v>
      </c>
      <c r="BL150" s="16" t="s">
        <v>124</v>
      </c>
      <c r="BM150" s="224" t="s">
        <v>197</v>
      </c>
    </row>
    <row r="151" s="2" customFormat="1" ht="62.7" customHeight="1">
      <c r="A151" s="37"/>
      <c r="B151" s="38"/>
      <c r="C151" s="213" t="s">
        <v>198</v>
      </c>
      <c r="D151" s="213" t="s">
        <v>119</v>
      </c>
      <c r="E151" s="214" t="s">
        <v>199</v>
      </c>
      <c r="F151" s="215" t="s">
        <v>200</v>
      </c>
      <c r="G151" s="216" t="s">
        <v>146</v>
      </c>
      <c r="H151" s="217">
        <v>216.941</v>
      </c>
      <c r="I151" s="218"/>
      <c r="J151" s="219">
        <f>ROUND(I151*H151,2)</f>
        <v>0</v>
      </c>
      <c r="K151" s="215" t="s">
        <v>123</v>
      </c>
      <c r="L151" s="43"/>
      <c r="M151" s="220" t="s">
        <v>1</v>
      </c>
      <c r="N151" s="221" t="s">
        <v>38</v>
      </c>
      <c r="O151" s="90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4" t="s">
        <v>124</v>
      </c>
      <c r="AT151" s="224" t="s">
        <v>119</v>
      </c>
      <c r="AU151" s="224" t="s">
        <v>83</v>
      </c>
      <c r="AY151" s="16" t="s">
        <v>117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6" t="s">
        <v>81</v>
      </c>
      <c r="BK151" s="225">
        <f>ROUND(I151*H151,2)</f>
        <v>0</v>
      </c>
      <c r="BL151" s="16" t="s">
        <v>124</v>
      </c>
      <c r="BM151" s="224" t="s">
        <v>201</v>
      </c>
    </row>
    <row r="152" s="2" customFormat="1" ht="44.25" customHeight="1">
      <c r="A152" s="37"/>
      <c r="B152" s="38"/>
      <c r="C152" s="213" t="s">
        <v>202</v>
      </c>
      <c r="D152" s="213" t="s">
        <v>119</v>
      </c>
      <c r="E152" s="214" t="s">
        <v>203</v>
      </c>
      <c r="F152" s="215" t="s">
        <v>204</v>
      </c>
      <c r="G152" s="216" t="s">
        <v>146</v>
      </c>
      <c r="H152" s="217">
        <v>216.941</v>
      </c>
      <c r="I152" s="218"/>
      <c r="J152" s="219">
        <f>ROUND(I152*H152,2)</f>
        <v>0</v>
      </c>
      <c r="K152" s="215" t="s">
        <v>123</v>
      </c>
      <c r="L152" s="43"/>
      <c r="M152" s="220" t="s">
        <v>1</v>
      </c>
      <c r="N152" s="221" t="s">
        <v>38</v>
      </c>
      <c r="O152" s="90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4" t="s">
        <v>124</v>
      </c>
      <c r="AT152" s="224" t="s">
        <v>119</v>
      </c>
      <c r="AU152" s="224" t="s">
        <v>83</v>
      </c>
      <c r="AY152" s="16" t="s">
        <v>117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6" t="s">
        <v>81</v>
      </c>
      <c r="BK152" s="225">
        <f>ROUND(I152*H152,2)</f>
        <v>0</v>
      </c>
      <c r="BL152" s="16" t="s">
        <v>124</v>
      </c>
      <c r="BM152" s="224" t="s">
        <v>205</v>
      </c>
    </row>
    <row r="153" s="2" customFormat="1" ht="55.5" customHeight="1">
      <c r="A153" s="37"/>
      <c r="B153" s="38"/>
      <c r="C153" s="213" t="s">
        <v>7</v>
      </c>
      <c r="D153" s="213" t="s">
        <v>119</v>
      </c>
      <c r="E153" s="214" t="s">
        <v>206</v>
      </c>
      <c r="F153" s="215" t="s">
        <v>207</v>
      </c>
      <c r="G153" s="216" t="s">
        <v>146</v>
      </c>
      <c r="H153" s="217">
        <v>530.19000000000005</v>
      </c>
      <c r="I153" s="218"/>
      <c r="J153" s="219">
        <f>ROUND(I153*H153,2)</f>
        <v>0</v>
      </c>
      <c r="K153" s="215" t="s">
        <v>123</v>
      </c>
      <c r="L153" s="43"/>
      <c r="M153" s="220" t="s">
        <v>1</v>
      </c>
      <c r="N153" s="221" t="s">
        <v>38</v>
      </c>
      <c r="O153" s="90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4" t="s">
        <v>124</v>
      </c>
      <c r="AT153" s="224" t="s">
        <v>119</v>
      </c>
      <c r="AU153" s="224" t="s">
        <v>83</v>
      </c>
      <c r="AY153" s="16" t="s">
        <v>117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6" t="s">
        <v>81</v>
      </c>
      <c r="BK153" s="225">
        <f>ROUND(I153*H153,2)</f>
        <v>0</v>
      </c>
      <c r="BL153" s="16" t="s">
        <v>124</v>
      </c>
      <c r="BM153" s="224" t="s">
        <v>208</v>
      </c>
    </row>
    <row r="154" s="13" customFormat="1">
      <c r="A154" s="13"/>
      <c r="B154" s="226"/>
      <c r="C154" s="227"/>
      <c r="D154" s="228" t="s">
        <v>141</v>
      </c>
      <c r="E154" s="229" t="s">
        <v>1</v>
      </c>
      <c r="F154" s="230" t="s">
        <v>209</v>
      </c>
      <c r="G154" s="227"/>
      <c r="H154" s="231">
        <v>530.19000000000005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141</v>
      </c>
      <c r="AU154" s="237" t="s">
        <v>83</v>
      </c>
      <c r="AV154" s="13" t="s">
        <v>83</v>
      </c>
      <c r="AW154" s="13" t="s">
        <v>30</v>
      </c>
      <c r="AX154" s="13" t="s">
        <v>81</v>
      </c>
      <c r="AY154" s="237" t="s">
        <v>117</v>
      </c>
    </row>
    <row r="155" s="2" customFormat="1" ht="16.5" customHeight="1">
      <c r="A155" s="37"/>
      <c r="B155" s="38"/>
      <c r="C155" s="249" t="s">
        <v>210</v>
      </c>
      <c r="D155" s="249" t="s">
        <v>211</v>
      </c>
      <c r="E155" s="250" t="s">
        <v>212</v>
      </c>
      <c r="F155" s="251" t="s">
        <v>213</v>
      </c>
      <c r="G155" s="252" t="s">
        <v>214</v>
      </c>
      <c r="H155" s="253">
        <v>595.173</v>
      </c>
      <c r="I155" s="254"/>
      <c r="J155" s="255">
        <f>ROUND(I155*H155,2)</f>
        <v>0</v>
      </c>
      <c r="K155" s="251" t="s">
        <v>123</v>
      </c>
      <c r="L155" s="256"/>
      <c r="M155" s="257" t="s">
        <v>1</v>
      </c>
      <c r="N155" s="258" t="s">
        <v>38</v>
      </c>
      <c r="O155" s="90"/>
      <c r="P155" s="222">
        <f>O155*H155</f>
        <v>0</v>
      </c>
      <c r="Q155" s="222">
        <v>1</v>
      </c>
      <c r="R155" s="222">
        <f>Q155*H155</f>
        <v>595.173</v>
      </c>
      <c r="S155" s="222">
        <v>0</v>
      </c>
      <c r="T155" s="22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4" t="s">
        <v>155</v>
      </c>
      <c r="AT155" s="224" t="s">
        <v>211</v>
      </c>
      <c r="AU155" s="224" t="s">
        <v>83</v>
      </c>
      <c r="AY155" s="16" t="s">
        <v>117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6" t="s">
        <v>81</v>
      </c>
      <c r="BK155" s="225">
        <f>ROUND(I155*H155,2)</f>
        <v>0</v>
      </c>
      <c r="BL155" s="16" t="s">
        <v>124</v>
      </c>
      <c r="BM155" s="224" t="s">
        <v>215</v>
      </c>
    </row>
    <row r="156" s="13" customFormat="1">
      <c r="A156" s="13"/>
      <c r="B156" s="226"/>
      <c r="C156" s="227"/>
      <c r="D156" s="228" t="s">
        <v>141</v>
      </c>
      <c r="E156" s="229" t="s">
        <v>1</v>
      </c>
      <c r="F156" s="230" t="s">
        <v>216</v>
      </c>
      <c r="G156" s="227"/>
      <c r="H156" s="231">
        <v>595.173</v>
      </c>
      <c r="I156" s="232"/>
      <c r="J156" s="227"/>
      <c r="K156" s="227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141</v>
      </c>
      <c r="AU156" s="237" t="s">
        <v>83</v>
      </c>
      <c r="AV156" s="13" t="s">
        <v>83</v>
      </c>
      <c r="AW156" s="13" t="s">
        <v>30</v>
      </c>
      <c r="AX156" s="13" t="s">
        <v>81</v>
      </c>
      <c r="AY156" s="237" t="s">
        <v>117</v>
      </c>
    </row>
    <row r="157" s="2" customFormat="1" ht="24.15" customHeight="1">
      <c r="A157" s="37"/>
      <c r="B157" s="38"/>
      <c r="C157" s="213" t="s">
        <v>217</v>
      </c>
      <c r="D157" s="213" t="s">
        <v>119</v>
      </c>
      <c r="E157" s="214" t="s">
        <v>218</v>
      </c>
      <c r="F157" s="215" t="s">
        <v>219</v>
      </c>
      <c r="G157" s="216" t="s">
        <v>139</v>
      </c>
      <c r="H157" s="217">
        <v>864.06500000000005</v>
      </c>
      <c r="I157" s="218"/>
      <c r="J157" s="219">
        <f>ROUND(I157*H157,2)</f>
        <v>0</v>
      </c>
      <c r="K157" s="215" t="s">
        <v>123</v>
      </c>
      <c r="L157" s="43"/>
      <c r="M157" s="220" t="s">
        <v>1</v>
      </c>
      <c r="N157" s="221" t="s">
        <v>38</v>
      </c>
      <c r="O157" s="90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4" t="s">
        <v>124</v>
      </c>
      <c r="AT157" s="224" t="s">
        <v>119</v>
      </c>
      <c r="AU157" s="224" t="s">
        <v>83</v>
      </c>
      <c r="AY157" s="16" t="s">
        <v>117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6" t="s">
        <v>81</v>
      </c>
      <c r="BK157" s="225">
        <f>ROUND(I157*H157,2)</f>
        <v>0</v>
      </c>
      <c r="BL157" s="16" t="s">
        <v>124</v>
      </c>
      <c r="BM157" s="224" t="s">
        <v>220</v>
      </c>
    </row>
    <row r="158" s="13" customFormat="1">
      <c r="A158" s="13"/>
      <c r="B158" s="226"/>
      <c r="C158" s="227"/>
      <c r="D158" s="228" t="s">
        <v>141</v>
      </c>
      <c r="E158" s="229" t="s">
        <v>1</v>
      </c>
      <c r="F158" s="230" t="s">
        <v>221</v>
      </c>
      <c r="G158" s="227"/>
      <c r="H158" s="231">
        <v>845.56500000000005</v>
      </c>
      <c r="I158" s="232"/>
      <c r="J158" s="227"/>
      <c r="K158" s="227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141</v>
      </c>
      <c r="AU158" s="237" t="s">
        <v>83</v>
      </c>
      <c r="AV158" s="13" t="s">
        <v>83</v>
      </c>
      <c r="AW158" s="13" t="s">
        <v>30</v>
      </c>
      <c r="AX158" s="13" t="s">
        <v>73</v>
      </c>
      <c r="AY158" s="237" t="s">
        <v>117</v>
      </c>
    </row>
    <row r="159" s="13" customFormat="1">
      <c r="A159" s="13"/>
      <c r="B159" s="226"/>
      <c r="C159" s="227"/>
      <c r="D159" s="228" t="s">
        <v>141</v>
      </c>
      <c r="E159" s="229" t="s">
        <v>1</v>
      </c>
      <c r="F159" s="230" t="s">
        <v>222</v>
      </c>
      <c r="G159" s="227"/>
      <c r="H159" s="231">
        <v>18.5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141</v>
      </c>
      <c r="AU159" s="237" t="s">
        <v>83</v>
      </c>
      <c r="AV159" s="13" t="s">
        <v>83</v>
      </c>
      <c r="AW159" s="13" t="s">
        <v>30</v>
      </c>
      <c r="AX159" s="13" t="s">
        <v>73</v>
      </c>
      <c r="AY159" s="237" t="s">
        <v>117</v>
      </c>
    </row>
    <row r="160" s="14" customFormat="1">
      <c r="A160" s="14"/>
      <c r="B160" s="238"/>
      <c r="C160" s="239"/>
      <c r="D160" s="228" t="s">
        <v>141</v>
      </c>
      <c r="E160" s="240" t="s">
        <v>1</v>
      </c>
      <c r="F160" s="241" t="s">
        <v>150</v>
      </c>
      <c r="G160" s="239"/>
      <c r="H160" s="242">
        <v>864.06500000000005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8" t="s">
        <v>141</v>
      </c>
      <c r="AU160" s="248" t="s">
        <v>83</v>
      </c>
      <c r="AV160" s="14" t="s">
        <v>124</v>
      </c>
      <c r="AW160" s="14" t="s">
        <v>30</v>
      </c>
      <c r="AX160" s="14" t="s">
        <v>81</v>
      </c>
      <c r="AY160" s="248" t="s">
        <v>117</v>
      </c>
    </row>
    <row r="161" s="2" customFormat="1" ht="37.8" customHeight="1">
      <c r="A161" s="37"/>
      <c r="B161" s="38"/>
      <c r="C161" s="213" t="s">
        <v>223</v>
      </c>
      <c r="D161" s="213" t="s">
        <v>119</v>
      </c>
      <c r="E161" s="214" t="s">
        <v>224</v>
      </c>
      <c r="F161" s="215" t="s">
        <v>225</v>
      </c>
      <c r="G161" s="216" t="s">
        <v>139</v>
      </c>
      <c r="H161" s="217">
        <v>402.64999999999998</v>
      </c>
      <c r="I161" s="218"/>
      <c r="J161" s="219">
        <f>ROUND(I161*H161,2)</f>
        <v>0</v>
      </c>
      <c r="K161" s="215" t="s">
        <v>123</v>
      </c>
      <c r="L161" s="43"/>
      <c r="M161" s="220" t="s">
        <v>1</v>
      </c>
      <c r="N161" s="221" t="s">
        <v>38</v>
      </c>
      <c r="O161" s="90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4" t="s">
        <v>124</v>
      </c>
      <c r="AT161" s="224" t="s">
        <v>119</v>
      </c>
      <c r="AU161" s="224" t="s">
        <v>83</v>
      </c>
      <c r="AY161" s="16" t="s">
        <v>117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6" t="s">
        <v>81</v>
      </c>
      <c r="BK161" s="225">
        <f>ROUND(I161*H161,2)</f>
        <v>0</v>
      </c>
      <c r="BL161" s="16" t="s">
        <v>124</v>
      </c>
      <c r="BM161" s="224" t="s">
        <v>226</v>
      </c>
    </row>
    <row r="162" s="13" customFormat="1">
      <c r="A162" s="13"/>
      <c r="B162" s="226"/>
      <c r="C162" s="227"/>
      <c r="D162" s="228" t="s">
        <v>141</v>
      </c>
      <c r="E162" s="229" t="s">
        <v>1</v>
      </c>
      <c r="F162" s="230" t="s">
        <v>227</v>
      </c>
      <c r="G162" s="227"/>
      <c r="H162" s="231">
        <v>402.64999999999998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141</v>
      </c>
      <c r="AU162" s="237" t="s">
        <v>83</v>
      </c>
      <c r="AV162" s="13" t="s">
        <v>83</v>
      </c>
      <c r="AW162" s="13" t="s">
        <v>30</v>
      </c>
      <c r="AX162" s="13" t="s">
        <v>81</v>
      </c>
      <c r="AY162" s="237" t="s">
        <v>117</v>
      </c>
    </row>
    <row r="163" s="2" customFormat="1" ht="37.8" customHeight="1">
      <c r="A163" s="37"/>
      <c r="B163" s="38"/>
      <c r="C163" s="213" t="s">
        <v>228</v>
      </c>
      <c r="D163" s="213" t="s">
        <v>119</v>
      </c>
      <c r="E163" s="214" t="s">
        <v>229</v>
      </c>
      <c r="F163" s="215" t="s">
        <v>230</v>
      </c>
      <c r="G163" s="216" t="s">
        <v>139</v>
      </c>
      <c r="H163" s="217">
        <v>402.64999999999998</v>
      </c>
      <c r="I163" s="218"/>
      <c r="J163" s="219">
        <f>ROUND(I163*H163,2)</f>
        <v>0</v>
      </c>
      <c r="K163" s="215" t="s">
        <v>123</v>
      </c>
      <c r="L163" s="43"/>
      <c r="M163" s="220" t="s">
        <v>1</v>
      </c>
      <c r="N163" s="221" t="s">
        <v>38</v>
      </c>
      <c r="O163" s="90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4" t="s">
        <v>124</v>
      </c>
      <c r="AT163" s="224" t="s">
        <v>119</v>
      </c>
      <c r="AU163" s="224" t="s">
        <v>83</v>
      </c>
      <c r="AY163" s="16" t="s">
        <v>117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6" t="s">
        <v>81</v>
      </c>
      <c r="BK163" s="225">
        <f>ROUND(I163*H163,2)</f>
        <v>0</v>
      </c>
      <c r="BL163" s="16" t="s">
        <v>124</v>
      </c>
      <c r="BM163" s="224" t="s">
        <v>231</v>
      </c>
    </row>
    <row r="164" s="13" customFormat="1">
      <c r="A164" s="13"/>
      <c r="B164" s="226"/>
      <c r="C164" s="227"/>
      <c r="D164" s="228" t="s">
        <v>141</v>
      </c>
      <c r="E164" s="229" t="s">
        <v>1</v>
      </c>
      <c r="F164" s="230" t="s">
        <v>227</v>
      </c>
      <c r="G164" s="227"/>
      <c r="H164" s="231">
        <v>402.64999999999998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141</v>
      </c>
      <c r="AU164" s="237" t="s">
        <v>83</v>
      </c>
      <c r="AV164" s="13" t="s">
        <v>83</v>
      </c>
      <c r="AW164" s="13" t="s">
        <v>30</v>
      </c>
      <c r="AX164" s="13" t="s">
        <v>81</v>
      </c>
      <c r="AY164" s="237" t="s">
        <v>117</v>
      </c>
    </row>
    <row r="165" s="2" customFormat="1" ht="16.5" customHeight="1">
      <c r="A165" s="37"/>
      <c r="B165" s="38"/>
      <c r="C165" s="249" t="s">
        <v>232</v>
      </c>
      <c r="D165" s="249" t="s">
        <v>211</v>
      </c>
      <c r="E165" s="250" t="s">
        <v>233</v>
      </c>
      <c r="F165" s="251" t="s">
        <v>234</v>
      </c>
      <c r="G165" s="252" t="s">
        <v>235</v>
      </c>
      <c r="H165" s="253">
        <v>5.0330000000000004</v>
      </c>
      <c r="I165" s="254"/>
      <c r="J165" s="255">
        <f>ROUND(I165*H165,2)</f>
        <v>0</v>
      </c>
      <c r="K165" s="251" t="s">
        <v>123</v>
      </c>
      <c r="L165" s="256"/>
      <c r="M165" s="257" t="s">
        <v>1</v>
      </c>
      <c r="N165" s="258" t="s">
        <v>38</v>
      </c>
      <c r="O165" s="90"/>
      <c r="P165" s="222">
        <f>O165*H165</f>
        <v>0</v>
      </c>
      <c r="Q165" s="222">
        <v>0.001</v>
      </c>
      <c r="R165" s="222">
        <f>Q165*H165</f>
        <v>0.0050330000000000001</v>
      </c>
      <c r="S165" s="222">
        <v>0</v>
      </c>
      <c r="T165" s="22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4" t="s">
        <v>155</v>
      </c>
      <c r="AT165" s="224" t="s">
        <v>211</v>
      </c>
      <c r="AU165" s="224" t="s">
        <v>83</v>
      </c>
      <c r="AY165" s="16" t="s">
        <v>117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6" t="s">
        <v>81</v>
      </c>
      <c r="BK165" s="225">
        <f>ROUND(I165*H165,2)</f>
        <v>0</v>
      </c>
      <c r="BL165" s="16" t="s">
        <v>124</v>
      </c>
      <c r="BM165" s="224" t="s">
        <v>236</v>
      </c>
    </row>
    <row r="166" s="2" customFormat="1" ht="33" customHeight="1">
      <c r="A166" s="37"/>
      <c r="B166" s="38"/>
      <c r="C166" s="213" t="s">
        <v>237</v>
      </c>
      <c r="D166" s="213" t="s">
        <v>119</v>
      </c>
      <c r="E166" s="214" t="s">
        <v>238</v>
      </c>
      <c r="F166" s="215" t="s">
        <v>239</v>
      </c>
      <c r="G166" s="216" t="s">
        <v>139</v>
      </c>
      <c r="H166" s="217">
        <v>402.64999999999998</v>
      </c>
      <c r="I166" s="218"/>
      <c r="J166" s="219">
        <f>ROUND(I166*H166,2)</f>
        <v>0</v>
      </c>
      <c r="K166" s="215" t="s">
        <v>123</v>
      </c>
      <c r="L166" s="43"/>
      <c r="M166" s="220" t="s">
        <v>1</v>
      </c>
      <c r="N166" s="221" t="s">
        <v>38</v>
      </c>
      <c r="O166" s="90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4" t="s">
        <v>124</v>
      </c>
      <c r="AT166" s="224" t="s">
        <v>119</v>
      </c>
      <c r="AU166" s="224" t="s">
        <v>83</v>
      </c>
      <c r="AY166" s="16" t="s">
        <v>117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6" t="s">
        <v>81</v>
      </c>
      <c r="BK166" s="225">
        <f>ROUND(I166*H166,2)</f>
        <v>0</v>
      </c>
      <c r="BL166" s="16" t="s">
        <v>124</v>
      </c>
      <c r="BM166" s="224" t="s">
        <v>240</v>
      </c>
    </row>
    <row r="167" s="2" customFormat="1" ht="44.25" customHeight="1">
      <c r="A167" s="37"/>
      <c r="B167" s="38"/>
      <c r="C167" s="213" t="s">
        <v>241</v>
      </c>
      <c r="D167" s="213" t="s">
        <v>119</v>
      </c>
      <c r="E167" s="214" t="s">
        <v>242</v>
      </c>
      <c r="F167" s="215" t="s">
        <v>243</v>
      </c>
      <c r="G167" s="216" t="s">
        <v>122</v>
      </c>
      <c r="H167" s="217">
        <v>29</v>
      </c>
      <c r="I167" s="218"/>
      <c r="J167" s="219">
        <f>ROUND(I167*H167,2)</f>
        <v>0</v>
      </c>
      <c r="K167" s="215" t="s">
        <v>123</v>
      </c>
      <c r="L167" s="43"/>
      <c r="M167" s="220" t="s">
        <v>1</v>
      </c>
      <c r="N167" s="221" t="s">
        <v>38</v>
      </c>
      <c r="O167" s="90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4" t="s">
        <v>124</v>
      </c>
      <c r="AT167" s="224" t="s">
        <v>119</v>
      </c>
      <c r="AU167" s="224" t="s">
        <v>83</v>
      </c>
      <c r="AY167" s="16" t="s">
        <v>117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6" t="s">
        <v>81</v>
      </c>
      <c r="BK167" s="225">
        <f>ROUND(I167*H167,2)</f>
        <v>0</v>
      </c>
      <c r="BL167" s="16" t="s">
        <v>124</v>
      </c>
      <c r="BM167" s="224" t="s">
        <v>244</v>
      </c>
    </row>
    <row r="168" s="2" customFormat="1" ht="37.8" customHeight="1">
      <c r="A168" s="37"/>
      <c r="B168" s="38"/>
      <c r="C168" s="213" t="s">
        <v>245</v>
      </c>
      <c r="D168" s="213" t="s">
        <v>119</v>
      </c>
      <c r="E168" s="214" t="s">
        <v>246</v>
      </c>
      <c r="F168" s="215" t="s">
        <v>247</v>
      </c>
      <c r="G168" s="216" t="s">
        <v>122</v>
      </c>
      <c r="H168" s="217">
        <v>29</v>
      </c>
      <c r="I168" s="218"/>
      <c r="J168" s="219">
        <f>ROUND(I168*H168,2)</f>
        <v>0</v>
      </c>
      <c r="K168" s="215" t="s">
        <v>123</v>
      </c>
      <c r="L168" s="43"/>
      <c r="M168" s="220" t="s">
        <v>1</v>
      </c>
      <c r="N168" s="221" t="s">
        <v>38</v>
      </c>
      <c r="O168" s="90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4" t="s">
        <v>124</v>
      </c>
      <c r="AT168" s="224" t="s">
        <v>119</v>
      </c>
      <c r="AU168" s="224" t="s">
        <v>83</v>
      </c>
      <c r="AY168" s="16" t="s">
        <v>117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6" t="s">
        <v>81</v>
      </c>
      <c r="BK168" s="225">
        <f>ROUND(I168*H168,2)</f>
        <v>0</v>
      </c>
      <c r="BL168" s="16" t="s">
        <v>124</v>
      </c>
      <c r="BM168" s="224" t="s">
        <v>248</v>
      </c>
    </row>
    <row r="169" s="2" customFormat="1" ht="16.5" customHeight="1">
      <c r="A169" s="37"/>
      <c r="B169" s="38"/>
      <c r="C169" s="249" t="s">
        <v>249</v>
      </c>
      <c r="D169" s="249" t="s">
        <v>211</v>
      </c>
      <c r="E169" s="250" t="s">
        <v>250</v>
      </c>
      <c r="F169" s="251" t="s">
        <v>251</v>
      </c>
      <c r="G169" s="252" t="s">
        <v>122</v>
      </c>
      <c r="H169" s="253">
        <v>9</v>
      </c>
      <c r="I169" s="254"/>
      <c r="J169" s="255">
        <f>ROUND(I169*H169,2)</f>
        <v>0</v>
      </c>
      <c r="K169" s="251" t="s">
        <v>1</v>
      </c>
      <c r="L169" s="256"/>
      <c r="M169" s="257" t="s">
        <v>1</v>
      </c>
      <c r="N169" s="258" t="s">
        <v>38</v>
      </c>
      <c r="O169" s="90"/>
      <c r="P169" s="222">
        <f>O169*H169</f>
        <v>0</v>
      </c>
      <c r="Q169" s="222">
        <v>0.027</v>
      </c>
      <c r="R169" s="222">
        <f>Q169*H169</f>
        <v>0.24299999999999999</v>
      </c>
      <c r="S169" s="222">
        <v>0</v>
      </c>
      <c r="T169" s="22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4" t="s">
        <v>155</v>
      </c>
      <c r="AT169" s="224" t="s">
        <v>211</v>
      </c>
      <c r="AU169" s="224" t="s">
        <v>83</v>
      </c>
      <c r="AY169" s="16" t="s">
        <v>117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6" t="s">
        <v>81</v>
      </c>
      <c r="BK169" s="225">
        <f>ROUND(I169*H169,2)</f>
        <v>0</v>
      </c>
      <c r="BL169" s="16" t="s">
        <v>124</v>
      </c>
      <c r="BM169" s="224" t="s">
        <v>252</v>
      </c>
    </row>
    <row r="170" s="2" customFormat="1" ht="16.5" customHeight="1">
      <c r="A170" s="37"/>
      <c r="B170" s="38"/>
      <c r="C170" s="249" t="s">
        <v>253</v>
      </c>
      <c r="D170" s="249" t="s">
        <v>211</v>
      </c>
      <c r="E170" s="250" t="s">
        <v>254</v>
      </c>
      <c r="F170" s="251" t="s">
        <v>255</v>
      </c>
      <c r="G170" s="252" t="s">
        <v>122</v>
      </c>
      <c r="H170" s="253">
        <v>11</v>
      </c>
      <c r="I170" s="254"/>
      <c r="J170" s="255">
        <f>ROUND(I170*H170,2)</f>
        <v>0</v>
      </c>
      <c r="K170" s="251" t="s">
        <v>1</v>
      </c>
      <c r="L170" s="256"/>
      <c r="M170" s="257" t="s">
        <v>1</v>
      </c>
      <c r="N170" s="258" t="s">
        <v>38</v>
      </c>
      <c r="O170" s="90"/>
      <c r="P170" s="222">
        <f>O170*H170</f>
        <v>0</v>
      </c>
      <c r="Q170" s="222">
        <v>3.0000000000000001E-05</v>
      </c>
      <c r="R170" s="222">
        <f>Q170*H170</f>
        <v>0.00033</v>
      </c>
      <c r="S170" s="222">
        <v>0</v>
      </c>
      <c r="T170" s="22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4" t="s">
        <v>155</v>
      </c>
      <c r="AT170" s="224" t="s">
        <v>211</v>
      </c>
      <c r="AU170" s="224" t="s">
        <v>83</v>
      </c>
      <c r="AY170" s="16" t="s">
        <v>117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6" t="s">
        <v>81</v>
      </c>
      <c r="BK170" s="225">
        <f>ROUND(I170*H170,2)</f>
        <v>0</v>
      </c>
      <c r="BL170" s="16" t="s">
        <v>124</v>
      </c>
      <c r="BM170" s="224" t="s">
        <v>256</v>
      </c>
    </row>
    <row r="171" s="2" customFormat="1" ht="16.5" customHeight="1">
      <c r="A171" s="37"/>
      <c r="B171" s="38"/>
      <c r="C171" s="249" t="s">
        <v>257</v>
      </c>
      <c r="D171" s="249" t="s">
        <v>211</v>
      </c>
      <c r="E171" s="250" t="s">
        <v>258</v>
      </c>
      <c r="F171" s="251" t="s">
        <v>259</v>
      </c>
      <c r="G171" s="252" t="s">
        <v>122</v>
      </c>
      <c r="H171" s="253">
        <v>9</v>
      </c>
      <c r="I171" s="254"/>
      <c r="J171" s="255">
        <f>ROUND(I171*H171,2)</f>
        <v>0</v>
      </c>
      <c r="K171" s="251" t="s">
        <v>1</v>
      </c>
      <c r="L171" s="256"/>
      <c r="M171" s="257" t="s">
        <v>1</v>
      </c>
      <c r="N171" s="258" t="s">
        <v>38</v>
      </c>
      <c r="O171" s="90"/>
      <c r="P171" s="222">
        <f>O171*H171</f>
        <v>0</v>
      </c>
      <c r="Q171" s="222">
        <v>0.040000000000000001</v>
      </c>
      <c r="R171" s="222">
        <f>Q171*H171</f>
        <v>0.35999999999999999</v>
      </c>
      <c r="S171" s="222">
        <v>0</v>
      </c>
      <c r="T171" s="22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4" t="s">
        <v>155</v>
      </c>
      <c r="AT171" s="224" t="s">
        <v>211</v>
      </c>
      <c r="AU171" s="224" t="s">
        <v>83</v>
      </c>
      <c r="AY171" s="16" t="s">
        <v>117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6" t="s">
        <v>81</v>
      </c>
      <c r="BK171" s="225">
        <f>ROUND(I171*H171,2)</f>
        <v>0</v>
      </c>
      <c r="BL171" s="16" t="s">
        <v>124</v>
      </c>
      <c r="BM171" s="224" t="s">
        <v>260</v>
      </c>
    </row>
    <row r="172" s="2" customFormat="1" ht="44.25" customHeight="1">
      <c r="A172" s="37"/>
      <c r="B172" s="38"/>
      <c r="C172" s="213" t="s">
        <v>261</v>
      </c>
      <c r="D172" s="213" t="s">
        <v>119</v>
      </c>
      <c r="E172" s="214" t="s">
        <v>262</v>
      </c>
      <c r="F172" s="215" t="s">
        <v>263</v>
      </c>
      <c r="G172" s="216" t="s">
        <v>122</v>
      </c>
      <c r="H172" s="217">
        <v>54</v>
      </c>
      <c r="I172" s="218"/>
      <c r="J172" s="219">
        <f>ROUND(I172*H172,2)</f>
        <v>0</v>
      </c>
      <c r="K172" s="215" t="s">
        <v>1</v>
      </c>
      <c r="L172" s="43"/>
      <c r="M172" s="220" t="s">
        <v>1</v>
      </c>
      <c r="N172" s="221" t="s">
        <v>38</v>
      </c>
      <c r="O172" s="90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4" t="s">
        <v>124</v>
      </c>
      <c r="AT172" s="224" t="s">
        <v>119</v>
      </c>
      <c r="AU172" s="224" t="s">
        <v>83</v>
      </c>
      <c r="AY172" s="16" t="s">
        <v>117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6" t="s">
        <v>81</v>
      </c>
      <c r="BK172" s="225">
        <f>ROUND(I172*H172,2)</f>
        <v>0</v>
      </c>
      <c r="BL172" s="16" t="s">
        <v>124</v>
      </c>
      <c r="BM172" s="224" t="s">
        <v>264</v>
      </c>
    </row>
    <row r="173" s="2" customFormat="1" ht="16.5" customHeight="1">
      <c r="A173" s="37"/>
      <c r="B173" s="38"/>
      <c r="C173" s="249" t="s">
        <v>265</v>
      </c>
      <c r="D173" s="249" t="s">
        <v>211</v>
      </c>
      <c r="E173" s="250" t="s">
        <v>266</v>
      </c>
      <c r="F173" s="251" t="s">
        <v>267</v>
      </c>
      <c r="G173" s="252" t="s">
        <v>122</v>
      </c>
      <c r="H173" s="253">
        <v>27</v>
      </c>
      <c r="I173" s="254"/>
      <c r="J173" s="255">
        <f>ROUND(I173*H173,2)</f>
        <v>0</v>
      </c>
      <c r="K173" s="251" t="s">
        <v>123</v>
      </c>
      <c r="L173" s="256"/>
      <c r="M173" s="257" t="s">
        <v>1</v>
      </c>
      <c r="N173" s="258" t="s">
        <v>38</v>
      </c>
      <c r="O173" s="90"/>
      <c r="P173" s="222">
        <f>O173*H173</f>
        <v>0</v>
      </c>
      <c r="Q173" s="222">
        <v>0.0089999999999999993</v>
      </c>
      <c r="R173" s="222">
        <f>Q173*H173</f>
        <v>0.24299999999999999</v>
      </c>
      <c r="S173" s="222">
        <v>0</v>
      </c>
      <c r="T173" s="22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4" t="s">
        <v>155</v>
      </c>
      <c r="AT173" s="224" t="s">
        <v>211</v>
      </c>
      <c r="AU173" s="224" t="s">
        <v>83</v>
      </c>
      <c r="AY173" s="16" t="s">
        <v>117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6" t="s">
        <v>81</v>
      </c>
      <c r="BK173" s="225">
        <f>ROUND(I173*H173,2)</f>
        <v>0</v>
      </c>
      <c r="BL173" s="16" t="s">
        <v>124</v>
      </c>
      <c r="BM173" s="224" t="s">
        <v>268</v>
      </c>
    </row>
    <row r="174" s="2" customFormat="1" ht="16.5" customHeight="1">
      <c r="A174" s="37"/>
      <c r="B174" s="38"/>
      <c r="C174" s="249" t="s">
        <v>269</v>
      </c>
      <c r="D174" s="249" t="s">
        <v>211</v>
      </c>
      <c r="E174" s="250" t="s">
        <v>270</v>
      </c>
      <c r="F174" s="251" t="s">
        <v>271</v>
      </c>
      <c r="G174" s="252" t="s">
        <v>122</v>
      </c>
      <c r="H174" s="253">
        <v>27</v>
      </c>
      <c r="I174" s="254"/>
      <c r="J174" s="255">
        <f>ROUND(I174*H174,2)</f>
        <v>0</v>
      </c>
      <c r="K174" s="251" t="s">
        <v>1</v>
      </c>
      <c r="L174" s="256"/>
      <c r="M174" s="257" t="s">
        <v>1</v>
      </c>
      <c r="N174" s="258" t="s">
        <v>38</v>
      </c>
      <c r="O174" s="90"/>
      <c r="P174" s="222">
        <f>O174*H174</f>
        <v>0</v>
      </c>
      <c r="Q174" s="222">
        <v>0.0089999999999999993</v>
      </c>
      <c r="R174" s="222">
        <f>Q174*H174</f>
        <v>0.24299999999999999</v>
      </c>
      <c r="S174" s="222">
        <v>0</v>
      </c>
      <c r="T174" s="22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4" t="s">
        <v>155</v>
      </c>
      <c r="AT174" s="224" t="s">
        <v>211</v>
      </c>
      <c r="AU174" s="224" t="s">
        <v>83</v>
      </c>
      <c r="AY174" s="16" t="s">
        <v>117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6" t="s">
        <v>81</v>
      </c>
      <c r="BK174" s="225">
        <f>ROUND(I174*H174,2)</f>
        <v>0</v>
      </c>
      <c r="BL174" s="16" t="s">
        <v>124</v>
      </c>
      <c r="BM174" s="224" t="s">
        <v>272</v>
      </c>
    </row>
    <row r="175" s="2" customFormat="1" ht="24.15" customHeight="1">
      <c r="A175" s="37"/>
      <c r="B175" s="38"/>
      <c r="C175" s="213" t="s">
        <v>273</v>
      </c>
      <c r="D175" s="213" t="s">
        <v>119</v>
      </c>
      <c r="E175" s="214" t="s">
        <v>274</v>
      </c>
      <c r="F175" s="215" t="s">
        <v>275</v>
      </c>
      <c r="G175" s="216" t="s">
        <v>122</v>
      </c>
      <c r="H175" s="217">
        <v>29</v>
      </c>
      <c r="I175" s="218"/>
      <c r="J175" s="219">
        <f>ROUND(I175*H175,2)</f>
        <v>0</v>
      </c>
      <c r="K175" s="215" t="s">
        <v>123</v>
      </c>
      <c r="L175" s="43"/>
      <c r="M175" s="220" t="s">
        <v>1</v>
      </c>
      <c r="N175" s="221" t="s">
        <v>38</v>
      </c>
      <c r="O175" s="90"/>
      <c r="P175" s="222">
        <f>O175*H175</f>
        <v>0</v>
      </c>
      <c r="Q175" s="222">
        <v>5.0000000000000002E-05</v>
      </c>
      <c r="R175" s="222">
        <f>Q175*H175</f>
        <v>0.0014500000000000001</v>
      </c>
      <c r="S175" s="222">
        <v>0</v>
      </c>
      <c r="T175" s="22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4" t="s">
        <v>124</v>
      </c>
      <c r="AT175" s="224" t="s">
        <v>119</v>
      </c>
      <c r="AU175" s="224" t="s">
        <v>83</v>
      </c>
      <c r="AY175" s="16" t="s">
        <v>117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6" t="s">
        <v>81</v>
      </c>
      <c r="BK175" s="225">
        <f>ROUND(I175*H175,2)</f>
        <v>0</v>
      </c>
      <c r="BL175" s="16" t="s">
        <v>124</v>
      </c>
      <c r="BM175" s="224" t="s">
        <v>276</v>
      </c>
    </row>
    <row r="176" s="12" customFormat="1" ht="22.8" customHeight="1">
      <c r="A176" s="12"/>
      <c r="B176" s="197"/>
      <c r="C176" s="198"/>
      <c r="D176" s="199" t="s">
        <v>72</v>
      </c>
      <c r="E176" s="211" t="s">
        <v>129</v>
      </c>
      <c r="F176" s="211" t="s">
        <v>277</v>
      </c>
      <c r="G176" s="198"/>
      <c r="H176" s="198"/>
      <c r="I176" s="201"/>
      <c r="J176" s="212">
        <f>BK176</f>
        <v>0</v>
      </c>
      <c r="K176" s="198"/>
      <c r="L176" s="203"/>
      <c r="M176" s="204"/>
      <c r="N176" s="205"/>
      <c r="O176" s="205"/>
      <c r="P176" s="206">
        <f>SUM(P177:P178)</f>
        <v>0</v>
      </c>
      <c r="Q176" s="205"/>
      <c r="R176" s="206">
        <f>SUM(R177:R178)</f>
        <v>10.596985</v>
      </c>
      <c r="S176" s="205"/>
      <c r="T176" s="207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8" t="s">
        <v>81</v>
      </c>
      <c r="AT176" s="209" t="s">
        <v>72</v>
      </c>
      <c r="AU176" s="209" t="s">
        <v>81</v>
      </c>
      <c r="AY176" s="208" t="s">
        <v>117</v>
      </c>
      <c r="BK176" s="210">
        <f>SUM(BK177:BK178)</f>
        <v>0</v>
      </c>
    </row>
    <row r="177" s="2" customFormat="1" ht="55.5" customHeight="1">
      <c r="A177" s="37"/>
      <c r="B177" s="38"/>
      <c r="C177" s="213" t="s">
        <v>278</v>
      </c>
      <c r="D177" s="213" t="s">
        <v>119</v>
      </c>
      <c r="E177" s="214" t="s">
        <v>279</v>
      </c>
      <c r="F177" s="215" t="s">
        <v>280</v>
      </c>
      <c r="G177" s="216" t="s">
        <v>146</v>
      </c>
      <c r="H177" s="217">
        <v>4.625</v>
      </c>
      <c r="I177" s="218"/>
      <c r="J177" s="219">
        <f>ROUND(I177*H177,2)</f>
        <v>0</v>
      </c>
      <c r="K177" s="215" t="s">
        <v>123</v>
      </c>
      <c r="L177" s="43"/>
      <c r="M177" s="220" t="s">
        <v>1</v>
      </c>
      <c r="N177" s="221" t="s">
        <v>38</v>
      </c>
      <c r="O177" s="90"/>
      <c r="P177" s="222">
        <f>O177*H177</f>
        <v>0</v>
      </c>
      <c r="Q177" s="222">
        <v>2.2912400000000002</v>
      </c>
      <c r="R177" s="222">
        <f>Q177*H177</f>
        <v>10.596985</v>
      </c>
      <c r="S177" s="222">
        <v>0</v>
      </c>
      <c r="T177" s="22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4" t="s">
        <v>124</v>
      </c>
      <c r="AT177" s="224" t="s">
        <v>119</v>
      </c>
      <c r="AU177" s="224" t="s">
        <v>83</v>
      </c>
      <c r="AY177" s="16" t="s">
        <v>117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6" t="s">
        <v>81</v>
      </c>
      <c r="BK177" s="225">
        <f>ROUND(I177*H177,2)</f>
        <v>0</v>
      </c>
      <c r="BL177" s="16" t="s">
        <v>124</v>
      </c>
      <c r="BM177" s="224" t="s">
        <v>281</v>
      </c>
    </row>
    <row r="178" s="13" customFormat="1">
      <c r="A178" s="13"/>
      <c r="B178" s="226"/>
      <c r="C178" s="227"/>
      <c r="D178" s="228" t="s">
        <v>141</v>
      </c>
      <c r="E178" s="229" t="s">
        <v>1</v>
      </c>
      <c r="F178" s="230" t="s">
        <v>282</v>
      </c>
      <c r="G178" s="227"/>
      <c r="H178" s="231">
        <v>4.625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141</v>
      </c>
      <c r="AU178" s="237" t="s">
        <v>83</v>
      </c>
      <c r="AV178" s="13" t="s">
        <v>83</v>
      </c>
      <c r="AW178" s="13" t="s">
        <v>30</v>
      </c>
      <c r="AX178" s="13" t="s">
        <v>81</v>
      </c>
      <c r="AY178" s="237" t="s">
        <v>117</v>
      </c>
    </row>
    <row r="179" s="12" customFormat="1" ht="22.8" customHeight="1">
      <c r="A179" s="12"/>
      <c r="B179" s="197"/>
      <c r="C179" s="198"/>
      <c r="D179" s="199" t="s">
        <v>72</v>
      </c>
      <c r="E179" s="211" t="s">
        <v>136</v>
      </c>
      <c r="F179" s="211" t="s">
        <v>283</v>
      </c>
      <c r="G179" s="198"/>
      <c r="H179" s="198"/>
      <c r="I179" s="201"/>
      <c r="J179" s="212">
        <f>BK179</f>
        <v>0</v>
      </c>
      <c r="K179" s="198"/>
      <c r="L179" s="203"/>
      <c r="M179" s="204"/>
      <c r="N179" s="205"/>
      <c r="O179" s="205"/>
      <c r="P179" s="206">
        <f>SUM(P180:P186)</f>
        <v>0</v>
      </c>
      <c r="Q179" s="205"/>
      <c r="R179" s="206">
        <f>SUM(R180:R186)</f>
        <v>347.76124949999996</v>
      </c>
      <c r="S179" s="205"/>
      <c r="T179" s="207">
        <f>SUM(T180:T186)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8" t="s">
        <v>81</v>
      </c>
      <c r="AT179" s="209" t="s">
        <v>72</v>
      </c>
      <c r="AU179" s="209" t="s">
        <v>81</v>
      </c>
      <c r="AY179" s="208" t="s">
        <v>117</v>
      </c>
      <c r="BK179" s="210">
        <f>SUM(BK180:BK186)</f>
        <v>0</v>
      </c>
    </row>
    <row r="180" s="2" customFormat="1" ht="33" customHeight="1">
      <c r="A180" s="37"/>
      <c r="B180" s="38"/>
      <c r="C180" s="213" t="s">
        <v>284</v>
      </c>
      <c r="D180" s="213" t="s">
        <v>119</v>
      </c>
      <c r="E180" s="214" t="s">
        <v>285</v>
      </c>
      <c r="F180" s="215" t="s">
        <v>286</v>
      </c>
      <c r="G180" s="216" t="s">
        <v>139</v>
      </c>
      <c r="H180" s="217">
        <v>622.47500000000002</v>
      </c>
      <c r="I180" s="218"/>
      <c r="J180" s="219">
        <f>ROUND(I180*H180,2)</f>
        <v>0</v>
      </c>
      <c r="K180" s="215" t="s">
        <v>123</v>
      </c>
      <c r="L180" s="43"/>
      <c r="M180" s="220" t="s">
        <v>1</v>
      </c>
      <c r="N180" s="221" t="s">
        <v>38</v>
      </c>
      <c r="O180" s="90"/>
      <c r="P180" s="222">
        <f>O180*H180</f>
        <v>0</v>
      </c>
      <c r="Q180" s="222">
        <v>0.34499999999999997</v>
      </c>
      <c r="R180" s="222">
        <f>Q180*H180</f>
        <v>214.75387499999999</v>
      </c>
      <c r="S180" s="222">
        <v>0</v>
      </c>
      <c r="T180" s="22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4" t="s">
        <v>124</v>
      </c>
      <c r="AT180" s="224" t="s">
        <v>119</v>
      </c>
      <c r="AU180" s="224" t="s">
        <v>83</v>
      </c>
      <c r="AY180" s="16" t="s">
        <v>117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6" t="s">
        <v>81</v>
      </c>
      <c r="BK180" s="225">
        <f>ROUND(I180*H180,2)</f>
        <v>0</v>
      </c>
      <c r="BL180" s="16" t="s">
        <v>124</v>
      </c>
      <c r="BM180" s="224" t="s">
        <v>287</v>
      </c>
    </row>
    <row r="181" s="13" customFormat="1">
      <c r="A181" s="13"/>
      <c r="B181" s="226"/>
      <c r="C181" s="227"/>
      <c r="D181" s="228" t="s">
        <v>141</v>
      </c>
      <c r="E181" s="229" t="s">
        <v>1</v>
      </c>
      <c r="F181" s="230" t="s">
        <v>288</v>
      </c>
      <c r="G181" s="227"/>
      <c r="H181" s="231">
        <v>603.97500000000002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141</v>
      </c>
      <c r="AU181" s="237" t="s">
        <v>83</v>
      </c>
      <c r="AV181" s="13" t="s">
        <v>83</v>
      </c>
      <c r="AW181" s="13" t="s">
        <v>30</v>
      </c>
      <c r="AX181" s="13" t="s">
        <v>73</v>
      </c>
      <c r="AY181" s="237" t="s">
        <v>117</v>
      </c>
    </row>
    <row r="182" s="13" customFormat="1">
      <c r="A182" s="13"/>
      <c r="B182" s="226"/>
      <c r="C182" s="227"/>
      <c r="D182" s="228" t="s">
        <v>141</v>
      </c>
      <c r="E182" s="229" t="s">
        <v>1</v>
      </c>
      <c r="F182" s="230" t="s">
        <v>222</v>
      </c>
      <c r="G182" s="227"/>
      <c r="H182" s="231">
        <v>18.5</v>
      </c>
      <c r="I182" s="232"/>
      <c r="J182" s="227"/>
      <c r="K182" s="227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141</v>
      </c>
      <c r="AU182" s="237" t="s">
        <v>83</v>
      </c>
      <c r="AV182" s="13" t="s">
        <v>83</v>
      </c>
      <c r="AW182" s="13" t="s">
        <v>30</v>
      </c>
      <c r="AX182" s="13" t="s">
        <v>73</v>
      </c>
      <c r="AY182" s="237" t="s">
        <v>117</v>
      </c>
    </row>
    <row r="183" s="14" customFormat="1">
      <c r="A183" s="14"/>
      <c r="B183" s="238"/>
      <c r="C183" s="239"/>
      <c r="D183" s="228" t="s">
        <v>141</v>
      </c>
      <c r="E183" s="240" t="s">
        <v>1</v>
      </c>
      <c r="F183" s="241" t="s">
        <v>150</v>
      </c>
      <c r="G183" s="239"/>
      <c r="H183" s="242">
        <v>622.47500000000002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8" t="s">
        <v>141</v>
      </c>
      <c r="AU183" s="248" t="s">
        <v>83</v>
      </c>
      <c r="AV183" s="14" t="s">
        <v>124</v>
      </c>
      <c r="AW183" s="14" t="s">
        <v>30</v>
      </c>
      <c r="AX183" s="14" t="s">
        <v>81</v>
      </c>
      <c r="AY183" s="248" t="s">
        <v>117</v>
      </c>
    </row>
    <row r="184" s="2" customFormat="1" ht="78" customHeight="1">
      <c r="A184" s="37"/>
      <c r="B184" s="38"/>
      <c r="C184" s="213" t="s">
        <v>289</v>
      </c>
      <c r="D184" s="213" t="s">
        <v>119</v>
      </c>
      <c r="E184" s="214" t="s">
        <v>290</v>
      </c>
      <c r="F184" s="215" t="s">
        <v>291</v>
      </c>
      <c r="G184" s="216" t="s">
        <v>139</v>
      </c>
      <c r="H184" s="217">
        <v>603.97500000000002</v>
      </c>
      <c r="I184" s="218"/>
      <c r="J184" s="219">
        <f>ROUND(I184*H184,2)</f>
        <v>0</v>
      </c>
      <c r="K184" s="215" t="s">
        <v>123</v>
      </c>
      <c r="L184" s="43"/>
      <c r="M184" s="220" t="s">
        <v>1</v>
      </c>
      <c r="N184" s="221" t="s">
        <v>38</v>
      </c>
      <c r="O184" s="90"/>
      <c r="P184" s="222">
        <f>O184*H184</f>
        <v>0</v>
      </c>
      <c r="Q184" s="222">
        <v>0.089219999999999994</v>
      </c>
      <c r="R184" s="222">
        <f>Q184*H184</f>
        <v>53.886649499999997</v>
      </c>
      <c r="S184" s="222">
        <v>0</v>
      </c>
      <c r="T184" s="22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4" t="s">
        <v>124</v>
      </c>
      <c r="AT184" s="224" t="s">
        <v>119</v>
      </c>
      <c r="AU184" s="224" t="s">
        <v>83</v>
      </c>
      <c r="AY184" s="16" t="s">
        <v>117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6" t="s">
        <v>81</v>
      </c>
      <c r="BK184" s="225">
        <f>ROUND(I184*H184,2)</f>
        <v>0</v>
      </c>
      <c r="BL184" s="16" t="s">
        <v>124</v>
      </c>
      <c r="BM184" s="224" t="s">
        <v>292</v>
      </c>
    </row>
    <row r="185" s="13" customFormat="1">
      <c r="A185" s="13"/>
      <c r="B185" s="226"/>
      <c r="C185" s="227"/>
      <c r="D185" s="228" t="s">
        <v>141</v>
      </c>
      <c r="E185" s="229" t="s">
        <v>1</v>
      </c>
      <c r="F185" s="230" t="s">
        <v>288</v>
      </c>
      <c r="G185" s="227"/>
      <c r="H185" s="231">
        <v>603.97500000000002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141</v>
      </c>
      <c r="AU185" s="237" t="s">
        <v>83</v>
      </c>
      <c r="AV185" s="13" t="s">
        <v>83</v>
      </c>
      <c r="AW185" s="13" t="s">
        <v>30</v>
      </c>
      <c r="AX185" s="13" t="s">
        <v>81</v>
      </c>
      <c r="AY185" s="237" t="s">
        <v>117</v>
      </c>
    </row>
    <row r="186" s="2" customFormat="1" ht="24.15" customHeight="1">
      <c r="A186" s="37"/>
      <c r="B186" s="38"/>
      <c r="C186" s="249" t="s">
        <v>293</v>
      </c>
      <c r="D186" s="249" t="s">
        <v>211</v>
      </c>
      <c r="E186" s="250" t="s">
        <v>294</v>
      </c>
      <c r="F186" s="251" t="s">
        <v>295</v>
      </c>
      <c r="G186" s="252" t="s">
        <v>139</v>
      </c>
      <c r="H186" s="253">
        <v>603.97500000000002</v>
      </c>
      <c r="I186" s="254"/>
      <c r="J186" s="255">
        <f>ROUND(I186*H186,2)</f>
        <v>0</v>
      </c>
      <c r="K186" s="251" t="s">
        <v>123</v>
      </c>
      <c r="L186" s="256"/>
      <c r="M186" s="257" t="s">
        <v>1</v>
      </c>
      <c r="N186" s="258" t="s">
        <v>38</v>
      </c>
      <c r="O186" s="90"/>
      <c r="P186" s="222">
        <f>O186*H186</f>
        <v>0</v>
      </c>
      <c r="Q186" s="222">
        <v>0.13100000000000001</v>
      </c>
      <c r="R186" s="222">
        <f>Q186*H186</f>
        <v>79.120725000000007</v>
      </c>
      <c r="S186" s="222">
        <v>0</v>
      </c>
      <c r="T186" s="22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4" t="s">
        <v>155</v>
      </c>
      <c r="AT186" s="224" t="s">
        <v>211</v>
      </c>
      <c r="AU186" s="224" t="s">
        <v>83</v>
      </c>
      <c r="AY186" s="16" t="s">
        <v>117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6" t="s">
        <v>81</v>
      </c>
      <c r="BK186" s="225">
        <f>ROUND(I186*H186,2)</f>
        <v>0</v>
      </c>
      <c r="BL186" s="16" t="s">
        <v>124</v>
      </c>
      <c r="BM186" s="224" t="s">
        <v>296</v>
      </c>
    </row>
    <row r="187" s="12" customFormat="1" ht="22.8" customHeight="1">
      <c r="A187" s="12"/>
      <c r="B187" s="197"/>
      <c r="C187" s="198"/>
      <c r="D187" s="199" t="s">
        <v>72</v>
      </c>
      <c r="E187" s="211" t="s">
        <v>159</v>
      </c>
      <c r="F187" s="211" t="s">
        <v>297</v>
      </c>
      <c r="G187" s="198"/>
      <c r="H187" s="198"/>
      <c r="I187" s="201"/>
      <c r="J187" s="212">
        <f>BK187</f>
        <v>0</v>
      </c>
      <c r="K187" s="198"/>
      <c r="L187" s="203"/>
      <c r="M187" s="204"/>
      <c r="N187" s="205"/>
      <c r="O187" s="205"/>
      <c r="P187" s="206">
        <f>SUM(P188:P190)</f>
        <v>0</v>
      </c>
      <c r="Q187" s="205"/>
      <c r="R187" s="206">
        <f>SUM(R188:R190)</f>
        <v>149.51300000000001</v>
      </c>
      <c r="S187" s="205"/>
      <c r="T187" s="207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8" t="s">
        <v>81</v>
      </c>
      <c r="AT187" s="209" t="s">
        <v>72</v>
      </c>
      <c r="AU187" s="209" t="s">
        <v>81</v>
      </c>
      <c r="AY187" s="208" t="s">
        <v>117</v>
      </c>
      <c r="BK187" s="210">
        <f>SUM(BK188:BK190)</f>
        <v>0</v>
      </c>
    </row>
    <row r="188" s="2" customFormat="1" ht="49.05" customHeight="1">
      <c r="A188" s="37"/>
      <c r="B188" s="38"/>
      <c r="C188" s="213" t="s">
        <v>298</v>
      </c>
      <c r="D188" s="213" t="s">
        <v>119</v>
      </c>
      <c r="E188" s="214" t="s">
        <v>299</v>
      </c>
      <c r="F188" s="215" t="s">
        <v>300</v>
      </c>
      <c r="G188" s="216" t="s">
        <v>301</v>
      </c>
      <c r="H188" s="217">
        <v>806</v>
      </c>
      <c r="I188" s="218"/>
      <c r="J188" s="219">
        <f>ROUND(I188*H188,2)</f>
        <v>0</v>
      </c>
      <c r="K188" s="215" t="s">
        <v>123</v>
      </c>
      <c r="L188" s="43"/>
      <c r="M188" s="220" t="s">
        <v>1</v>
      </c>
      <c r="N188" s="221" t="s">
        <v>38</v>
      </c>
      <c r="O188" s="90"/>
      <c r="P188" s="222">
        <f>O188*H188</f>
        <v>0</v>
      </c>
      <c r="Q188" s="222">
        <v>0.1295</v>
      </c>
      <c r="R188" s="222">
        <f>Q188*H188</f>
        <v>104.37700000000001</v>
      </c>
      <c r="S188" s="222">
        <v>0</v>
      </c>
      <c r="T188" s="22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4" t="s">
        <v>124</v>
      </c>
      <c r="AT188" s="224" t="s">
        <v>119</v>
      </c>
      <c r="AU188" s="224" t="s">
        <v>83</v>
      </c>
      <c r="AY188" s="16" t="s">
        <v>117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6" t="s">
        <v>81</v>
      </c>
      <c r="BK188" s="225">
        <f>ROUND(I188*H188,2)</f>
        <v>0</v>
      </c>
      <c r="BL188" s="16" t="s">
        <v>124</v>
      </c>
      <c r="BM188" s="224" t="s">
        <v>302</v>
      </c>
    </row>
    <row r="189" s="13" customFormat="1">
      <c r="A189" s="13"/>
      <c r="B189" s="226"/>
      <c r="C189" s="227"/>
      <c r="D189" s="228" t="s">
        <v>141</v>
      </c>
      <c r="E189" s="229" t="s">
        <v>1</v>
      </c>
      <c r="F189" s="230" t="s">
        <v>303</v>
      </c>
      <c r="G189" s="227"/>
      <c r="H189" s="231">
        <v>806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141</v>
      </c>
      <c r="AU189" s="237" t="s">
        <v>83</v>
      </c>
      <c r="AV189" s="13" t="s">
        <v>83</v>
      </c>
      <c r="AW189" s="13" t="s">
        <v>30</v>
      </c>
      <c r="AX189" s="13" t="s">
        <v>81</v>
      </c>
      <c r="AY189" s="237" t="s">
        <v>117</v>
      </c>
    </row>
    <row r="190" s="2" customFormat="1" ht="16.5" customHeight="1">
      <c r="A190" s="37"/>
      <c r="B190" s="38"/>
      <c r="C190" s="249" t="s">
        <v>304</v>
      </c>
      <c r="D190" s="249" t="s">
        <v>211</v>
      </c>
      <c r="E190" s="250" t="s">
        <v>305</v>
      </c>
      <c r="F190" s="251" t="s">
        <v>306</v>
      </c>
      <c r="G190" s="252" t="s">
        <v>301</v>
      </c>
      <c r="H190" s="253">
        <v>806</v>
      </c>
      <c r="I190" s="254"/>
      <c r="J190" s="255">
        <f>ROUND(I190*H190,2)</f>
        <v>0</v>
      </c>
      <c r="K190" s="251" t="s">
        <v>123</v>
      </c>
      <c r="L190" s="256"/>
      <c r="M190" s="257" t="s">
        <v>1</v>
      </c>
      <c r="N190" s="258" t="s">
        <v>38</v>
      </c>
      <c r="O190" s="90"/>
      <c r="P190" s="222">
        <f>O190*H190</f>
        <v>0</v>
      </c>
      <c r="Q190" s="222">
        <v>0.056000000000000001</v>
      </c>
      <c r="R190" s="222">
        <f>Q190*H190</f>
        <v>45.136000000000003</v>
      </c>
      <c r="S190" s="222">
        <v>0</v>
      </c>
      <c r="T190" s="22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4" t="s">
        <v>155</v>
      </c>
      <c r="AT190" s="224" t="s">
        <v>211</v>
      </c>
      <c r="AU190" s="224" t="s">
        <v>83</v>
      </c>
      <c r="AY190" s="16" t="s">
        <v>117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6" t="s">
        <v>81</v>
      </c>
      <c r="BK190" s="225">
        <f>ROUND(I190*H190,2)</f>
        <v>0</v>
      </c>
      <c r="BL190" s="16" t="s">
        <v>124</v>
      </c>
      <c r="BM190" s="224" t="s">
        <v>307</v>
      </c>
    </row>
    <row r="191" s="12" customFormat="1" ht="22.8" customHeight="1">
      <c r="A191" s="12"/>
      <c r="B191" s="197"/>
      <c r="C191" s="198"/>
      <c r="D191" s="199" t="s">
        <v>72</v>
      </c>
      <c r="E191" s="211" t="s">
        <v>308</v>
      </c>
      <c r="F191" s="211" t="s">
        <v>309</v>
      </c>
      <c r="G191" s="198"/>
      <c r="H191" s="198"/>
      <c r="I191" s="201"/>
      <c r="J191" s="212">
        <f>BK191</f>
        <v>0</v>
      </c>
      <c r="K191" s="198"/>
      <c r="L191" s="203"/>
      <c r="M191" s="204"/>
      <c r="N191" s="205"/>
      <c r="O191" s="205"/>
      <c r="P191" s="206">
        <f>P192</f>
        <v>0</v>
      </c>
      <c r="Q191" s="205"/>
      <c r="R191" s="206">
        <f>R192</f>
        <v>0</v>
      </c>
      <c r="S191" s="205"/>
      <c r="T191" s="207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8" t="s">
        <v>81</v>
      </c>
      <c r="AT191" s="209" t="s">
        <v>72</v>
      </c>
      <c r="AU191" s="209" t="s">
        <v>81</v>
      </c>
      <c r="AY191" s="208" t="s">
        <v>117</v>
      </c>
      <c r="BK191" s="210">
        <f>BK192</f>
        <v>0</v>
      </c>
    </row>
    <row r="192" s="2" customFormat="1" ht="37.8" customHeight="1">
      <c r="A192" s="37"/>
      <c r="B192" s="38"/>
      <c r="C192" s="213" t="s">
        <v>310</v>
      </c>
      <c r="D192" s="213" t="s">
        <v>119</v>
      </c>
      <c r="E192" s="214" t="s">
        <v>311</v>
      </c>
      <c r="F192" s="215" t="s">
        <v>312</v>
      </c>
      <c r="G192" s="216" t="s">
        <v>214</v>
      </c>
      <c r="H192" s="217">
        <v>1104.1400000000001</v>
      </c>
      <c r="I192" s="218"/>
      <c r="J192" s="219">
        <f>ROUND(I192*H192,2)</f>
        <v>0</v>
      </c>
      <c r="K192" s="215" t="s">
        <v>123</v>
      </c>
      <c r="L192" s="43"/>
      <c r="M192" s="220" t="s">
        <v>1</v>
      </c>
      <c r="N192" s="221" t="s">
        <v>38</v>
      </c>
      <c r="O192" s="90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4" t="s">
        <v>124</v>
      </c>
      <c r="AT192" s="224" t="s">
        <v>119</v>
      </c>
      <c r="AU192" s="224" t="s">
        <v>83</v>
      </c>
      <c r="AY192" s="16" t="s">
        <v>117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6" t="s">
        <v>81</v>
      </c>
      <c r="BK192" s="225">
        <f>ROUND(I192*H192,2)</f>
        <v>0</v>
      </c>
      <c r="BL192" s="16" t="s">
        <v>124</v>
      </c>
      <c r="BM192" s="224" t="s">
        <v>313</v>
      </c>
    </row>
    <row r="193" s="12" customFormat="1" ht="25.92" customHeight="1">
      <c r="A193" s="12"/>
      <c r="B193" s="197"/>
      <c r="C193" s="198"/>
      <c r="D193" s="199" t="s">
        <v>72</v>
      </c>
      <c r="E193" s="200" t="s">
        <v>314</v>
      </c>
      <c r="F193" s="200" t="s">
        <v>315</v>
      </c>
      <c r="G193" s="198"/>
      <c r="H193" s="198"/>
      <c r="I193" s="201"/>
      <c r="J193" s="202">
        <f>BK193</f>
        <v>0</v>
      </c>
      <c r="K193" s="198"/>
      <c r="L193" s="203"/>
      <c r="M193" s="204"/>
      <c r="N193" s="205"/>
      <c r="O193" s="205"/>
      <c r="P193" s="206">
        <f>P194+P198+P205</f>
        <v>0</v>
      </c>
      <c r="Q193" s="205"/>
      <c r="R193" s="206">
        <f>R194+R198+R205</f>
        <v>0</v>
      </c>
      <c r="S193" s="205"/>
      <c r="T193" s="207">
        <f>T194+T198+T205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8" t="s">
        <v>81</v>
      </c>
      <c r="AT193" s="209" t="s">
        <v>72</v>
      </c>
      <c r="AU193" s="209" t="s">
        <v>73</v>
      </c>
      <c r="AY193" s="208" t="s">
        <v>117</v>
      </c>
      <c r="BK193" s="210">
        <f>BK194+BK198+BK205</f>
        <v>0</v>
      </c>
    </row>
    <row r="194" s="12" customFormat="1" ht="22.8" customHeight="1">
      <c r="A194" s="12"/>
      <c r="B194" s="197"/>
      <c r="C194" s="198"/>
      <c r="D194" s="199" t="s">
        <v>72</v>
      </c>
      <c r="E194" s="211" t="s">
        <v>316</v>
      </c>
      <c r="F194" s="211" t="s">
        <v>317</v>
      </c>
      <c r="G194" s="198"/>
      <c r="H194" s="198"/>
      <c r="I194" s="201"/>
      <c r="J194" s="212">
        <f>BK194</f>
        <v>0</v>
      </c>
      <c r="K194" s="198"/>
      <c r="L194" s="203"/>
      <c r="M194" s="204"/>
      <c r="N194" s="205"/>
      <c r="O194" s="205"/>
      <c r="P194" s="206">
        <f>SUM(P195:P197)</f>
        <v>0</v>
      </c>
      <c r="Q194" s="205"/>
      <c r="R194" s="206">
        <f>SUM(R195:R197)</f>
        <v>0</v>
      </c>
      <c r="S194" s="205"/>
      <c r="T194" s="207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8" t="s">
        <v>81</v>
      </c>
      <c r="AT194" s="209" t="s">
        <v>72</v>
      </c>
      <c r="AU194" s="209" t="s">
        <v>81</v>
      </c>
      <c r="AY194" s="208" t="s">
        <v>117</v>
      </c>
      <c r="BK194" s="210">
        <f>SUM(BK195:BK197)</f>
        <v>0</v>
      </c>
    </row>
    <row r="195" s="2" customFormat="1" ht="16.5" customHeight="1">
      <c r="A195" s="37"/>
      <c r="B195" s="38"/>
      <c r="C195" s="213" t="s">
        <v>318</v>
      </c>
      <c r="D195" s="213" t="s">
        <v>119</v>
      </c>
      <c r="E195" s="214" t="s">
        <v>319</v>
      </c>
      <c r="F195" s="215" t="s">
        <v>320</v>
      </c>
      <c r="G195" s="216" t="s">
        <v>321</v>
      </c>
      <c r="H195" s="217">
        <v>1</v>
      </c>
      <c r="I195" s="218"/>
      <c r="J195" s="219">
        <f>ROUND(I195*H195,2)</f>
        <v>0</v>
      </c>
      <c r="K195" s="215" t="s">
        <v>123</v>
      </c>
      <c r="L195" s="43"/>
      <c r="M195" s="220" t="s">
        <v>1</v>
      </c>
      <c r="N195" s="221" t="s">
        <v>38</v>
      </c>
      <c r="O195" s="90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4" t="s">
        <v>322</v>
      </c>
      <c r="AT195" s="224" t="s">
        <v>119</v>
      </c>
      <c r="AU195" s="224" t="s">
        <v>83</v>
      </c>
      <c r="AY195" s="16" t="s">
        <v>117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6" t="s">
        <v>81</v>
      </c>
      <c r="BK195" s="225">
        <f>ROUND(I195*H195,2)</f>
        <v>0</v>
      </c>
      <c r="BL195" s="16" t="s">
        <v>322</v>
      </c>
      <c r="BM195" s="224" t="s">
        <v>323</v>
      </c>
    </row>
    <row r="196" s="2" customFormat="1" ht="16.5" customHeight="1">
      <c r="A196" s="37"/>
      <c r="B196" s="38"/>
      <c r="C196" s="213" t="s">
        <v>324</v>
      </c>
      <c r="D196" s="213" t="s">
        <v>119</v>
      </c>
      <c r="E196" s="214" t="s">
        <v>325</v>
      </c>
      <c r="F196" s="215" t="s">
        <v>326</v>
      </c>
      <c r="G196" s="216" t="s">
        <v>321</v>
      </c>
      <c r="H196" s="217">
        <v>1</v>
      </c>
      <c r="I196" s="218"/>
      <c r="J196" s="219">
        <f>ROUND(I196*H196,2)</f>
        <v>0</v>
      </c>
      <c r="K196" s="215" t="s">
        <v>123</v>
      </c>
      <c r="L196" s="43"/>
      <c r="M196" s="220" t="s">
        <v>1</v>
      </c>
      <c r="N196" s="221" t="s">
        <v>38</v>
      </c>
      <c r="O196" s="90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4" t="s">
        <v>322</v>
      </c>
      <c r="AT196" s="224" t="s">
        <v>119</v>
      </c>
      <c r="AU196" s="224" t="s">
        <v>83</v>
      </c>
      <c r="AY196" s="16" t="s">
        <v>117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6" t="s">
        <v>81</v>
      </c>
      <c r="BK196" s="225">
        <f>ROUND(I196*H196,2)</f>
        <v>0</v>
      </c>
      <c r="BL196" s="16" t="s">
        <v>322</v>
      </c>
      <c r="BM196" s="224" t="s">
        <v>327</v>
      </c>
    </row>
    <row r="197" s="2" customFormat="1" ht="16.5" customHeight="1">
      <c r="A197" s="37"/>
      <c r="B197" s="38"/>
      <c r="C197" s="213" t="s">
        <v>328</v>
      </c>
      <c r="D197" s="213" t="s">
        <v>119</v>
      </c>
      <c r="E197" s="214" t="s">
        <v>329</v>
      </c>
      <c r="F197" s="215" t="s">
        <v>330</v>
      </c>
      <c r="G197" s="216" t="s">
        <v>321</v>
      </c>
      <c r="H197" s="217">
        <v>1</v>
      </c>
      <c r="I197" s="218"/>
      <c r="J197" s="219">
        <f>ROUND(I197*H197,2)</f>
        <v>0</v>
      </c>
      <c r="K197" s="215" t="s">
        <v>123</v>
      </c>
      <c r="L197" s="43"/>
      <c r="M197" s="220" t="s">
        <v>1</v>
      </c>
      <c r="N197" s="221" t="s">
        <v>38</v>
      </c>
      <c r="O197" s="90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4" t="s">
        <v>322</v>
      </c>
      <c r="AT197" s="224" t="s">
        <v>119</v>
      </c>
      <c r="AU197" s="224" t="s">
        <v>83</v>
      </c>
      <c r="AY197" s="16" t="s">
        <v>117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6" t="s">
        <v>81</v>
      </c>
      <c r="BK197" s="225">
        <f>ROUND(I197*H197,2)</f>
        <v>0</v>
      </c>
      <c r="BL197" s="16" t="s">
        <v>322</v>
      </c>
      <c r="BM197" s="224" t="s">
        <v>331</v>
      </c>
    </row>
    <row r="198" s="12" customFormat="1" ht="22.8" customHeight="1">
      <c r="A198" s="12"/>
      <c r="B198" s="197"/>
      <c r="C198" s="198"/>
      <c r="D198" s="199" t="s">
        <v>72</v>
      </c>
      <c r="E198" s="211" t="s">
        <v>332</v>
      </c>
      <c r="F198" s="211" t="s">
        <v>333</v>
      </c>
      <c r="G198" s="198"/>
      <c r="H198" s="198"/>
      <c r="I198" s="201"/>
      <c r="J198" s="212">
        <f>BK198</f>
        <v>0</v>
      </c>
      <c r="K198" s="198"/>
      <c r="L198" s="203"/>
      <c r="M198" s="204"/>
      <c r="N198" s="205"/>
      <c r="O198" s="205"/>
      <c r="P198" s="206">
        <f>SUM(P199:P204)</f>
        <v>0</v>
      </c>
      <c r="Q198" s="205"/>
      <c r="R198" s="206">
        <f>SUM(R199:R204)</f>
        <v>0</v>
      </c>
      <c r="S198" s="205"/>
      <c r="T198" s="207">
        <f>SUM(T199:T204)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8" t="s">
        <v>81</v>
      </c>
      <c r="AT198" s="209" t="s">
        <v>72</v>
      </c>
      <c r="AU198" s="209" t="s">
        <v>81</v>
      </c>
      <c r="AY198" s="208" t="s">
        <v>117</v>
      </c>
      <c r="BK198" s="210">
        <f>SUM(BK199:BK204)</f>
        <v>0</v>
      </c>
    </row>
    <row r="199" s="2" customFormat="1" ht="16.5" customHeight="1">
      <c r="A199" s="37"/>
      <c r="B199" s="38"/>
      <c r="C199" s="213" t="s">
        <v>334</v>
      </c>
      <c r="D199" s="213" t="s">
        <v>119</v>
      </c>
      <c r="E199" s="214" t="s">
        <v>335</v>
      </c>
      <c r="F199" s="215" t="s">
        <v>333</v>
      </c>
      <c r="G199" s="216" t="s">
        <v>321</v>
      </c>
      <c r="H199" s="217">
        <v>1</v>
      </c>
      <c r="I199" s="218"/>
      <c r="J199" s="219">
        <f>ROUND(I199*H199,2)</f>
        <v>0</v>
      </c>
      <c r="K199" s="215" t="s">
        <v>1</v>
      </c>
      <c r="L199" s="43"/>
      <c r="M199" s="220" t="s">
        <v>1</v>
      </c>
      <c r="N199" s="221" t="s">
        <v>38</v>
      </c>
      <c r="O199" s="90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4" t="s">
        <v>124</v>
      </c>
      <c r="AT199" s="224" t="s">
        <v>119</v>
      </c>
      <c r="AU199" s="224" t="s">
        <v>83</v>
      </c>
      <c r="AY199" s="16" t="s">
        <v>117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6" t="s">
        <v>81</v>
      </c>
      <c r="BK199" s="225">
        <f>ROUND(I199*H199,2)</f>
        <v>0</v>
      </c>
      <c r="BL199" s="16" t="s">
        <v>124</v>
      </c>
      <c r="BM199" s="224" t="s">
        <v>336</v>
      </c>
    </row>
    <row r="200" s="13" customFormat="1">
      <c r="A200" s="13"/>
      <c r="B200" s="226"/>
      <c r="C200" s="227"/>
      <c r="D200" s="228" t="s">
        <v>141</v>
      </c>
      <c r="E200" s="229" t="s">
        <v>1</v>
      </c>
      <c r="F200" s="230" t="s">
        <v>337</v>
      </c>
      <c r="G200" s="227"/>
      <c r="H200" s="231">
        <v>1</v>
      </c>
      <c r="I200" s="232"/>
      <c r="J200" s="227"/>
      <c r="K200" s="227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141</v>
      </c>
      <c r="AU200" s="237" t="s">
        <v>83</v>
      </c>
      <c r="AV200" s="13" t="s">
        <v>83</v>
      </c>
      <c r="AW200" s="13" t="s">
        <v>30</v>
      </c>
      <c r="AX200" s="13" t="s">
        <v>73</v>
      </c>
      <c r="AY200" s="237" t="s">
        <v>117</v>
      </c>
    </row>
    <row r="201" s="14" customFormat="1">
      <c r="A201" s="14"/>
      <c r="B201" s="238"/>
      <c r="C201" s="239"/>
      <c r="D201" s="228" t="s">
        <v>141</v>
      </c>
      <c r="E201" s="240" t="s">
        <v>1</v>
      </c>
      <c r="F201" s="241" t="s">
        <v>150</v>
      </c>
      <c r="G201" s="239"/>
      <c r="H201" s="242">
        <v>1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8" t="s">
        <v>141</v>
      </c>
      <c r="AU201" s="248" t="s">
        <v>83</v>
      </c>
      <c r="AV201" s="14" t="s">
        <v>124</v>
      </c>
      <c r="AW201" s="14" t="s">
        <v>30</v>
      </c>
      <c r="AX201" s="14" t="s">
        <v>81</v>
      </c>
      <c r="AY201" s="248" t="s">
        <v>117</v>
      </c>
    </row>
    <row r="202" s="2" customFormat="1" ht="16.5" customHeight="1">
      <c r="A202" s="37"/>
      <c r="B202" s="38"/>
      <c r="C202" s="213" t="s">
        <v>338</v>
      </c>
      <c r="D202" s="213" t="s">
        <v>119</v>
      </c>
      <c r="E202" s="214" t="s">
        <v>339</v>
      </c>
      <c r="F202" s="215" t="s">
        <v>340</v>
      </c>
      <c r="G202" s="216" t="s">
        <v>321</v>
      </c>
      <c r="H202" s="217">
        <v>1</v>
      </c>
      <c r="I202" s="218"/>
      <c r="J202" s="219">
        <f>ROUND(I202*H202,2)</f>
        <v>0</v>
      </c>
      <c r="K202" s="215" t="s">
        <v>1</v>
      </c>
      <c r="L202" s="43"/>
      <c r="M202" s="220" t="s">
        <v>1</v>
      </c>
      <c r="N202" s="221" t="s">
        <v>38</v>
      </c>
      <c r="O202" s="90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4" t="s">
        <v>124</v>
      </c>
      <c r="AT202" s="224" t="s">
        <v>119</v>
      </c>
      <c r="AU202" s="224" t="s">
        <v>83</v>
      </c>
      <c r="AY202" s="16" t="s">
        <v>117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6" t="s">
        <v>81</v>
      </c>
      <c r="BK202" s="225">
        <f>ROUND(I202*H202,2)</f>
        <v>0</v>
      </c>
      <c r="BL202" s="16" t="s">
        <v>124</v>
      </c>
      <c r="BM202" s="224" t="s">
        <v>341</v>
      </c>
    </row>
    <row r="203" s="13" customFormat="1">
      <c r="A203" s="13"/>
      <c r="B203" s="226"/>
      <c r="C203" s="227"/>
      <c r="D203" s="228" t="s">
        <v>141</v>
      </c>
      <c r="E203" s="229" t="s">
        <v>1</v>
      </c>
      <c r="F203" s="230" t="s">
        <v>337</v>
      </c>
      <c r="G203" s="227"/>
      <c r="H203" s="231">
        <v>1</v>
      </c>
      <c r="I203" s="232"/>
      <c r="J203" s="227"/>
      <c r="K203" s="227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141</v>
      </c>
      <c r="AU203" s="237" t="s">
        <v>83</v>
      </c>
      <c r="AV203" s="13" t="s">
        <v>83</v>
      </c>
      <c r="AW203" s="13" t="s">
        <v>30</v>
      </c>
      <c r="AX203" s="13" t="s">
        <v>73</v>
      </c>
      <c r="AY203" s="237" t="s">
        <v>117</v>
      </c>
    </row>
    <row r="204" s="14" customFormat="1">
      <c r="A204" s="14"/>
      <c r="B204" s="238"/>
      <c r="C204" s="239"/>
      <c r="D204" s="228" t="s">
        <v>141</v>
      </c>
      <c r="E204" s="240" t="s">
        <v>1</v>
      </c>
      <c r="F204" s="241" t="s">
        <v>150</v>
      </c>
      <c r="G204" s="239"/>
      <c r="H204" s="242">
        <v>1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8" t="s">
        <v>141</v>
      </c>
      <c r="AU204" s="248" t="s">
        <v>83</v>
      </c>
      <c r="AV204" s="14" t="s">
        <v>124</v>
      </c>
      <c r="AW204" s="14" t="s">
        <v>30</v>
      </c>
      <c r="AX204" s="14" t="s">
        <v>81</v>
      </c>
      <c r="AY204" s="248" t="s">
        <v>117</v>
      </c>
    </row>
    <row r="205" s="12" customFormat="1" ht="22.8" customHeight="1">
      <c r="A205" s="12"/>
      <c r="B205" s="197"/>
      <c r="C205" s="198"/>
      <c r="D205" s="199" t="s">
        <v>72</v>
      </c>
      <c r="E205" s="211" t="s">
        <v>342</v>
      </c>
      <c r="F205" s="211" t="s">
        <v>343</v>
      </c>
      <c r="G205" s="198"/>
      <c r="H205" s="198"/>
      <c r="I205" s="201"/>
      <c r="J205" s="212">
        <f>BK205</f>
        <v>0</v>
      </c>
      <c r="K205" s="198"/>
      <c r="L205" s="203"/>
      <c r="M205" s="204"/>
      <c r="N205" s="205"/>
      <c r="O205" s="205"/>
      <c r="P205" s="206">
        <f>SUM(P206:P208)</f>
        <v>0</v>
      </c>
      <c r="Q205" s="205"/>
      <c r="R205" s="206">
        <f>SUM(R206:R208)</f>
        <v>0</v>
      </c>
      <c r="S205" s="205"/>
      <c r="T205" s="207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8" t="s">
        <v>81</v>
      </c>
      <c r="AT205" s="209" t="s">
        <v>72</v>
      </c>
      <c r="AU205" s="209" t="s">
        <v>81</v>
      </c>
      <c r="AY205" s="208" t="s">
        <v>117</v>
      </c>
      <c r="BK205" s="210">
        <f>SUM(BK206:BK208)</f>
        <v>0</v>
      </c>
    </row>
    <row r="206" s="2" customFormat="1" ht="16.5" customHeight="1">
      <c r="A206" s="37"/>
      <c r="B206" s="38"/>
      <c r="C206" s="213" t="s">
        <v>344</v>
      </c>
      <c r="D206" s="213" t="s">
        <v>119</v>
      </c>
      <c r="E206" s="214" t="s">
        <v>345</v>
      </c>
      <c r="F206" s="215" t="s">
        <v>346</v>
      </c>
      <c r="G206" s="216" t="s">
        <v>321</v>
      </c>
      <c r="H206" s="217">
        <v>1</v>
      </c>
      <c r="I206" s="218"/>
      <c r="J206" s="219">
        <f>ROUND(I206*H206,2)</f>
        <v>0</v>
      </c>
      <c r="K206" s="215" t="s">
        <v>1</v>
      </c>
      <c r="L206" s="43"/>
      <c r="M206" s="220" t="s">
        <v>1</v>
      </c>
      <c r="N206" s="221" t="s">
        <v>38</v>
      </c>
      <c r="O206" s="90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4" t="s">
        <v>124</v>
      </c>
      <c r="AT206" s="224" t="s">
        <v>119</v>
      </c>
      <c r="AU206" s="224" t="s">
        <v>83</v>
      </c>
      <c r="AY206" s="16" t="s">
        <v>117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6" t="s">
        <v>81</v>
      </c>
      <c r="BK206" s="225">
        <f>ROUND(I206*H206,2)</f>
        <v>0</v>
      </c>
      <c r="BL206" s="16" t="s">
        <v>124</v>
      </c>
      <c r="BM206" s="224" t="s">
        <v>347</v>
      </c>
    </row>
    <row r="207" s="13" customFormat="1">
      <c r="A207" s="13"/>
      <c r="B207" s="226"/>
      <c r="C207" s="227"/>
      <c r="D207" s="228" t="s">
        <v>141</v>
      </c>
      <c r="E207" s="229" t="s">
        <v>1</v>
      </c>
      <c r="F207" s="230" t="s">
        <v>337</v>
      </c>
      <c r="G207" s="227"/>
      <c r="H207" s="231">
        <v>1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141</v>
      </c>
      <c r="AU207" s="237" t="s">
        <v>83</v>
      </c>
      <c r="AV207" s="13" t="s">
        <v>83</v>
      </c>
      <c r="AW207" s="13" t="s">
        <v>30</v>
      </c>
      <c r="AX207" s="13" t="s">
        <v>73</v>
      </c>
      <c r="AY207" s="237" t="s">
        <v>117</v>
      </c>
    </row>
    <row r="208" s="14" customFormat="1">
      <c r="A208" s="14"/>
      <c r="B208" s="238"/>
      <c r="C208" s="239"/>
      <c r="D208" s="228" t="s">
        <v>141</v>
      </c>
      <c r="E208" s="240" t="s">
        <v>1</v>
      </c>
      <c r="F208" s="241" t="s">
        <v>150</v>
      </c>
      <c r="G208" s="239"/>
      <c r="H208" s="242">
        <v>1</v>
      </c>
      <c r="I208" s="243"/>
      <c r="J208" s="239"/>
      <c r="K208" s="239"/>
      <c r="L208" s="244"/>
      <c r="M208" s="259"/>
      <c r="N208" s="260"/>
      <c r="O208" s="260"/>
      <c r="P208" s="260"/>
      <c r="Q208" s="260"/>
      <c r="R208" s="260"/>
      <c r="S208" s="260"/>
      <c r="T208" s="26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141</v>
      </c>
      <c r="AU208" s="248" t="s">
        <v>83</v>
      </c>
      <c r="AV208" s="14" t="s">
        <v>124</v>
      </c>
      <c r="AW208" s="14" t="s">
        <v>30</v>
      </c>
      <c r="AX208" s="14" t="s">
        <v>81</v>
      </c>
      <c r="AY208" s="248" t="s">
        <v>117</v>
      </c>
    </row>
    <row r="209" s="2" customFormat="1" ht="6.96" customHeight="1">
      <c r="A209" s="37"/>
      <c r="B209" s="65"/>
      <c r="C209" s="66"/>
      <c r="D209" s="66"/>
      <c r="E209" s="66"/>
      <c r="F209" s="66"/>
      <c r="G209" s="66"/>
      <c r="H209" s="66"/>
      <c r="I209" s="66"/>
      <c r="J209" s="66"/>
      <c r="K209" s="66"/>
      <c r="L209" s="43"/>
      <c r="M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</row>
  </sheetData>
  <sheetProtection sheet="1" autoFilter="0" formatColumns="0" formatRows="0" objects="1" scenarios="1" spinCount="100000" saltValue="ItBYyZ018FTWxKmVnhqnAw3ZvlvTijYV0/ZhTD42NkGLHIxP9craBRgTHhwpmlpfwq/2cvJPLmULbdyFxXgmrQ==" hashValue="8aF3ol3ZX+HbkTwpG6XOouYGFFtiq78x59lVUxnjqeQmhSmmxm1j3jKfdLxXXHfeN8Keq7JS097bdugsk64OdQ==" algorithmName="SHA-512" password="CC35"/>
  <autoFilter ref="C125:K20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Panekac J</dc:creator>
  <cp:lastModifiedBy>Panekac J</cp:lastModifiedBy>
  <dcterms:created xsi:type="dcterms:W3CDTF">2024-04-10T19:54:46Z</dcterms:created>
  <dcterms:modified xsi:type="dcterms:W3CDTF">2024-04-10T19:54:50Z</dcterms:modified>
</cp:coreProperties>
</file>