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AD7AA50D3CBE42/Dokumenty/FANSHANS s.r.o 2022/ROZPOČTY since 2020/950 PUMPTRACK CZ_SK/1020 PUMPTRACK TACHOV/"/>
    </mc:Choice>
  </mc:AlternateContent>
  <xr:revisionPtr revIDLastSave="0" documentId="8_{3F165F58-7C6F-40AD-9270-6EC075E56DA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Pol'!$A$1:$Y$165</definedName>
    <definedName name="_xlnm.Print_Area" localSheetId="1">Stavba!$A$1:$J$78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1" l="1"/>
  <c r="I76" i="1"/>
  <c r="I75" i="1"/>
  <c r="I74" i="1"/>
  <c r="I73" i="1"/>
  <c r="I72" i="1"/>
  <c r="I71" i="1"/>
  <c r="I70" i="1"/>
  <c r="G42" i="1"/>
  <c r="F42" i="1"/>
  <c r="G41" i="1"/>
  <c r="F41" i="1"/>
  <c r="G39" i="1"/>
  <c r="F39" i="1"/>
  <c r="G164" i="12"/>
  <c r="BA162" i="12"/>
  <c r="BA161" i="12"/>
  <c r="BA155" i="12"/>
  <c r="BA153" i="12"/>
  <c r="BA146" i="12"/>
  <c r="BA103" i="12"/>
  <c r="BA67" i="12"/>
  <c r="BA33" i="12"/>
  <c r="BA30" i="12"/>
  <c r="BA27" i="12"/>
  <c r="BA21" i="12"/>
  <c r="BA16" i="12"/>
  <c r="BA10" i="12"/>
  <c r="G8" i="12"/>
  <c r="G9" i="12"/>
  <c r="I9" i="12"/>
  <c r="K9" i="12"/>
  <c r="M9" i="12"/>
  <c r="O9" i="12"/>
  <c r="O8" i="12" s="1"/>
  <c r="Q9" i="12"/>
  <c r="Q8" i="12" s="1"/>
  <c r="V9" i="12"/>
  <c r="V8" i="12" s="1"/>
  <c r="G12" i="12"/>
  <c r="AF164" i="12" s="1"/>
  <c r="I12" i="12"/>
  <c r="I8" i="12" s="1"/>
  <c r="K12" i="12"/>
  <c r="K8" i="12" s="1"/>
  <c r="O12" i="12"/>
  <c r="Q12" i="12"/>
  <c r="V12" i="12"/>
  <c r="G15" i="12"/>
  <c r="I15" i="12"/>
  <c r="K15" i="12"/>
  <c r="M15" i="12"/>
  <c r="O15" i="12"/>
  <c r="Q15" i="12"/>
  <c r="V15" i="12"/>
  <c r="G20" i="12"/>
  <c r="I20" i="12"/>
  <c r="K20" i="12"/>
  <c r="M20" i="12"/>
  <c r="O20" i="12"/>
  <c r="Q20" i="12"/>
  <c r="V20" i="12"/>
  <c r="G26" i="12"/>
  <c r="I26" i="12"/>
  <c r="K26" i="12"/>
  <c r="M26" i="12"/>
  <c r="O26" i="12"/>
  <c r="Q26" i="12"/>
  <c r="V26" i="12"/>
  <c r="G29" i="12"/>
  <c r="I29" i="12"/>
  <c r="K29" i="12"/>
  <c r="M29" i="12"/>
  <c r="O29" i="12"/>
  <c r="Q29" i="12"/>
  <c r="V29" i="12"/>
  <c r="G38" i="12"/>
  <c r="M38" i="12" s="1"/>
  <c r="I38" i="12"/>
  <c r="K38" i="12"/>
  <c r="O38" i="12"/>
  <c r="Q38" i="12"/>
  <c r="V38" i="12"/>
  <c r="G41" i="12"/>
  <c r="I41" i="12"/>
  <c r="K41" i="12"/>
  <c r="M41" i="12"/>
  <c r="O41" i="12"/>
  <c r="Q41" i="12"/>
  <c r="V41" i="12"/>
  <c r="G44" i="12"/>
  <c r="M44" i="12" s="1"/>
  <c r="I44" i="12"/>
  <c r="K44" i="12"/>
  <c r="O44" i="12"/>
  <c r="Q44" i="12"/>
  <c r="V44" i="12"/>
  <c r="G47" i="12"/>
  <c r="I47" i="12"/>
  <c r="K47" i="12"/>
  <c r="M47" i="12"/>
  <c r="O47" i="12"/>
  <c r="Q47" i="12"/>
  <c r="V47" i="12"/>
  <c r="G50" i="12"/>
  <c r="I50" i="12"/>
  <c r="K50" i="12"/>
  <c r="M50" i="12"/>
  <c r="G51" i="12"/>
  <c r="I51" i="12"/>
  <c r="K51" i="12"/>
  <c r="M51" i="12"/>
  <c r="O51" i="12"/>
  <c r="Q51" i="12"/>
  <c r="V51" i="12"/>
  <c r="V50" i="12" s="1"/>
  <c r="G55" i="12"/>
  <c r="I55" i="12"/>
  <c r="K55" i="12"/>
  <c r="M55" i="12"/>
  <c r="O55" i="12"/>
  <c r="O50" i="12" s="1"/>
  <c r="Q55" i="12"/>
  <c r="Q50" i="12" s="1"/>
  <c r="V55" i="12"/>
  <c r="G58" i="12"/>
  <c r="G59" i="12"/>
  <c r="I59" i="12"/>
  <c r="I58" i="12" s="1"/>
  <c r="K59" i="12"/>
  <c r="K58" i="12" s="1"/>
  <c r="M59" i="12"/>
  <c r="O59" i="12"/>
  <c r="O58" i="12" s="1"/>
  <c r="Q59" i="12"/>
  <c r="Q58" i="12" s="1"/>
  <c r="V59" i="12"/>
  <c r="V58" i="12" s="1"/>
  <c r="G63" i="12"/>
  <c r="M63" i="12" s="1"/>
  <c r="I63" i="12"/>
  <c r="K63" i="12"/>
  <c r="O63" i="12"/>
  <c r="Q63" i="12"/>
  <c r="V63" i="12"/>
  <c r="G66" i="12"/>
  <c r="M66" i="12" s="1"/>
  <c r="I66" i="12"/>
  <c r="K66" i="12"/>
  <c r="O66" i="12"/>
  <c r="Q66" i="12"/>
  <c r="V66" i="12"/>
  <c r="G69" i="12"/>
  <c r="I69" i="12"/>
  <c r="K69" i="12"/>
  <c r="M69" i="12"/>
  <c r="O69" i="12"/>
  <c r="Q69" i="12"/>
  <c r="V69" i="12"/>
  <c r="G71" i="12"/>
  <c r="I71" i="12"/>
  <c r="K71" i="12"/>
  <c r="M71" i="12"/>
  <c r="O71" i="12"/>
  <c r="Q71" i="12"/>
  <c r="V71" i="12"/>
  <c r="G73" i="12"/>
  <c r="O73" i="12"/>
  <c r="V73" i="12"/>
  <c r="G74" i="12"/>
  <c r="I74" i="12"/>
  <c r="K74" i="12"/>
  <c r="M74" i="12"/>
  <c r="O74" i="12"/>
  <c r="Q74" i="12"/>
  <c r="V74" i="12"/>
  <c r="G78" i="12"/>
  <c r="I78" i="12"/>
  <c r="K78" i="12"/>
  <c r="M78" i="12"/>
  <c r="O78" i="12"/>
  <c r="Q78" i="12"/>
  <c r="Q73" i="12" s="1"/>
  <c r="V78" i="12"/>
  <c r="G85" i="12"/>
  <c r="M85" i="12" s="1"/>
  <c r="M73" i="12" s="1"/>
  <c r="I85" i="12"/>
  <c r="I73" i="12" s="1"/>
  <c r="K85" i="12"/>
  <c r="O85" i="12"/>
  <c r="Q85" i="12"/>
  <c r="V85" i="12"/>
  <c r="G87" i="12"/>
  <c r="I87" i="12"/>
  <c r="K87" i="12"/>
  <c r="M87" i="12"/>
  <c r="O87" i="12"/>
  <c r="Q87" i="12"/>
  <c r="V87" i="12"/>
  <c r="G89" i="12"/>
  <c r="I89" i="12"/>
  <c r="K89" i="12"/>
  <c r="K73" i="12" s="1"/>
  <c r="M89" i="12"/>
  <c r="O89" i="12"/>
  <c r="Q89" i="12"/>
  <c r="V89" i="12"/>
  <c r="G92" i="12"/>
  <c r="I92" i="12"/>
  <c r="K92" i="12"/>
  <c r="M92" i="12"/>
  <c r="O92" i="12"/>
  <c r="Q92" i="12"/>
  <c r="V92" i="12"/>
  <c r="G94" i="12"/>
  <c r="I94" i="12"/>
  <c r="K94" i="12"/>
  <c r="M94" i="12"/>
  <c r="O94" i="12"/>
  <c r="Q94" i="12"/>
  <c r="V94" i="12"/>
  <c r="G96" i="12"/>
  <c r="I96" i="12"/>
  <c r="K96" i="12"/>
  <c r="M96" i="12"/>
  <c r="O96" i="12"/>
  <c r="Q96" i="12"/>
  <c r="V96" i="12"/>
  <c r="G99" i="12"/>
  <c r="I99" i="12"/>
  <c r="K99" i="12"/>
  <c r="M99" i="12"/>
  <c r="O99" i="12"/>
  <c r="Q99" i="12"/>
  <c r="V99" i="12"/>
  <c r="G101" i="12"/>
  <c r="G102" i="12"/>
  <c r="I102" i="12"/>
  <c r="I101" i="12" s="1"/>
  <c r="K102" i="12"/>
  <c r="K101" i="12" s="1"/>
  <c r="M102" i="12"/>
  <c r="O102" i="12"/>
  <c r="O101" i="12" s="1"/>
  <c r="Q102" i="12"/>
  <c r="Q101" i="12" s="1"/>
  <c r="V102" i="12"/>
  <c r="V101" i="12" s="1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Q110" i="12"/>
  <c r="V110" i="12"/>
  <c r="G113" i="12"/>
  <c r="I113" i="12"/>
  <c r="K113" i="12"/>
  <c r="M113" i="12"/>
  <c r="O113" i="12"/>
  <c r="Q113" i="12"/>
  <c r="V113" i="12"/>
  <c r="G123" i="12"/>
  <c r="I123" i="12"/>
  <c r="K123" i="12"/>
  <c r="M123" i="12"/>
  <c r="O123" i="12"/>
  <c r="Q123" i="12"/>
  <c r="V123" i="12"/>
  <c r="G125" i="12"/>
  <c r="I125" i="12"/>
  <c r="K125" i="12"/>
  <c r="M125" i="12"/>
  <c r="O125" i="12"/>
  <c r="Q125" i="12"/>
  <c r="V125" i="12"/>
  <c r="G132" i="12"/>
  <c r="I132" i="12"/>
  <c r="K132" i="12"/>
  <c r="M132" i="12"/>
  <c r="O132" i="12"/>
  <c r="Q132" i="12"/>
  <c r="V132" i="12"/>
  <c r="G134" i="12"/>
  <c r="I134" i="12"/>
  <c r="K134" i="12"/>
  <c r="M134" i="12"/>
  <c r="O134" i="12"/>
  <c r="Q134" i="12"/>
  <c r="V134" i="12"/>
  <c r="G137" i="12"/>
  <c r="I137" i="12"/>
  <c r="G138" i="12"/>
  <c r="I138" i="12"/>
  <c r="K138" i="12"/>
  <c r="K137" i="12" s="1"/>
  <c r="M138" i="12"/>
  <c r="M137" i="12" s="1"/>
  <c r="O138" i="12"/>
  <c r="O137" i="12" s="1"/>
  <c r="Q138" i="12"/>
  <c r="Q137" i="12" s="1"/>
  <c r="V138" i="12"/>
  <c r="V137" i="12" s="1"/>
  <c r="G143" i="12"/>
  <c r="I143" i="12"/>
  <c r="K143" i="12"/>
  <c r="M143" i="12"/>
  <c r="O143" i="12"/>
  <c r="Q143" i="12"/>
  <c r="V143" i="12"/>
  <c r="G144" i="12"/>
  <c r="I144" i="12"/>
  <c r="K144" i="12"/>
  <c r="M144" i="12"/>
  <c r="O144" i="12"/>
  <c r="Q144" i="12"/>
  <c r="V144" i="12"/>
  <c r="G145" i="12"/>
  <c r="I145" i="12"/>
  <c r="K145" i="12"/>
  <c r="M145" i="12"/>
  <c r="O145" i="12"/>
  <c r="Q145" i="12"/>
  <c r="V145" i="12"/>
  <c r="G147" i="12"/>
  <c r="G148" i="12"/>
  <c r="I148" i="12"/>
  <c r="I147" i="12" s="1"/>
  <c r="K148" i="12"/>
  <c r="K147" i="12" s="1"/>
  <c r="M148" i="12"/>
  <c r="M147" i="12" s="1"/>
  <c r="O148" i="12"/>
  <c r="O147" i="12" s="1"/>
  <c r="Q148" i="12"/>
  <c r="Q147" i="12" s="1"/>
  <c r="V148" i="12"/>
  <c r="V147" i="12" s="1"/>
  <c r="G150" i="12"/>
  <c r="G151" i="12"/>
  <c r="I151" i="12"/>
  <c r="I150" i="12" s="1"/>
  <c r="K151" i="12"/>
  <c r="K150" i="12" s="1"/>
  <c r="M151" i="12"/>
  <c r="O151" i="12"/>
  <c r="O150" i="12" s="1"/>
  <c r="Q151" i="12"/>
  <c r="Q150" i="12" s="1"/>
  <c r="V151" i="12"/>
  <c r="V150" i="12" s="1"/>
  <c r="G154" i="12"/>
  <c r="M154" i="12" s="1"/>
  <c r="I154" i="12"/>
  <c r="K154" i="12"/>
  <c r="O154" i="12"/>
  <c r="Q154" i="12"/>
  <c r="V154" i="12"/>
  <c r="G156" i="12"/>
  <c r="M156" i="12" s="1"/>
  <c r="I156" i="12"/>
  <c r="K156" i="12"/>
  <c r="O156" i="12"/>
  <c r="Q156" i="12"/>
  <c r="V156" i="12"/>
  <c r="G160" i="12"/>
  <c r="I160" i="12"/>
  <c r="K160" i="12"/>
  <c r="M160" i="12"/>
  <c r="O160" i="12"/>
  <c r="Q160" i="12"/>
  <c r="V160" i="12"/>
  <c r="AE164" i="12"/>
  <c r="I20" i="1"/>
  <c r="I19" i="1"/>
  <c r="I18" i="1"/>
  <c r="I17" i="1"/>
  <c r="I16" i="1"/>
  <c r="I78" i="1"/>
  <c r="J75" i="1" s="1"/>
  <c r="AZ64" i="1"/>
  <c r="AZ63" i="1"/>
  <c r="AZ62" i="1"/>
  <c r="AZ60" i="1"/>
  <c r="AZ58" i="1"/>
  <c r="AZ57" i="1"/>
  <c r="AZ56" i="1"/>
  <c r="AZ54" i="1"/>
  <c r="AZ53" i="1"/>
  <c r="AZ52" i="1"/>
  <c r="AZ51" i="1"/>
  <c r="AZ50" i="1"/>
  <c r="AZ48" i="1"/>
  <c r="F43" i="1"/>
  <c r="G23" i="1" s="1"/>
  <c r="A23" i="1" s="1"/>
  <c r="G43" i="1"/>
  <c r="G25" i="1" s="1"/>
  <c r="A25" i="1" s="1"/>
  <c r="H42" i="1"/>
  <c r="I42" i="1" s="1"/>
  <c r="H41" i="1"/>
  <c r="I41" i="1" s="1"/>
  <c r="H40" i="1"/>
  <c r="H39" i="1"/>
  <c r="H43" i="1" s="1"/>
  <c r="J28" i="1"/>
  <c r="J26" i="1"/>
  <c r="G38" i="1"/>
  <c r="F38" i="1"/>
  <c r="J23" i="1"/>
  <c r="J24" i="1"/>
  <c r="J25" i="1"/>
  <c r="J27" i="1"/>
  <c r="E24" i="1"/>
  <c r="E26" i="1"/>
  <c r="J77" i="1" l="1"/>
  <c r="J76" i="1"/>
  <c r="J70" i="1"/>
  <c r="J72" i="1"/>
  <c r="J71" i="1"/>
  <c r="J73" i="1"/>
  <c r="J74" i="1"/>
  <c r="A26" i="1"/>
  <c r="G26" i="1"/>
  <c r="G28" i="1"/>
  <c r="A24" i="1"/>
  <c r="G24" i="1"/>
  <c r="A27" i="1" s="1"/>
  <c r="M150" i="12"/>
  <c r="M58" i="12"/>
  <c r="M101" i="12"/>
  <c r="M12" i="12"/>
  <c r="M8" i="12" s="1"/>
  <c r="I21" i="1"/>
  <c r="I39" i="1"/>
  <c r="I43" i="1" s="1"/>
  <c r="J78" i="1" l="1"/>
  <c r="G29" i="1"/>
  <c r="G27" i="1" s="1"/>
  <c r="A29" i="1"/>
  <c r="J41" i="1"/>
  <c r="J42" i="1"/>
  <c r="J39" i="1"/>
  <c r="J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Vabr</author>
  </authors>
  <commentList>
    <comment ref="S6" authorId="0" shapeId="0" xr:uid="{A1F516E0-72D7-427A-B9E8-6E4FA8DABCB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47C508C-8CCF-45E1-B96A-8C44B5FC235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<sst xmlns="http://schemas.openxmlformats.org/spreadsheetml/2006/main" count="786" uniqueCount="344">
  <si>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</si>
  <si>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</si>
  <si>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</si>
  <si>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</si>
  <si>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</si>
  <si>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</si>
  <si>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</si>
  <si>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</si>
  <si>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</si>
  <si>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</si>
  <si>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</si>
  <si>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</si>
  <si>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</si>
  <si>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</si>
  <si>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</si>
  <si>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</si>
  <si>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</si>
  <si>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</si>
  <si>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</si>
  <si>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</si>
  <si>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</si>
  <si>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</si>
  <si>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</si>
  <si>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</si>
  <si>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</si>
  <si>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</si>
  <si>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</si>
  <si>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</si>
  <si>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</si>
  <si>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</si>
  <si>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</si>
  <si>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</si>
  <si>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</si>
  <si>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</si>
  <si>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</si>
  <si>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</si>
  <si>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</si>
  <si>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</si>
  <si>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</si>
  <si>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</si>
  <si>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</si>
  <si>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</si>
  <si>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</si>
  <si>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</si>
  <si>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Pumptrack Tachov</t>
  </si>
  <si>
    <t>objekt</t>
  </si>
  <si>
    <t>Objekt:</t>
  </si>
  <si>
    <t>Rozpočet:</t>
  </si>
  <si>
    <t>FANSHANS s.r.o.</t>
  </si>
  <si>
    <t>1020</t>
  </si>
  <si>
    <t>PUMPTRACK TACHOV</t>
  </si>
  <si>
    <t>Město Tachov</t>
  </si>
  <si>
    <t>Hornická 1695</t>
  </si>
  <si>
    <t>Tachov</t>
  </si>
  <si>
    <t>34701</t>
  </si>
  <si>
    <t>00260231</t>
  </si>
  <si>
    <t>CZ00260231</t>
  </si>
  <si>
    <t>Stavba</t>
  </si>
  <si>
    <t>Stavební objekt</t>
  </si>
  <si>
    <t>Celkem za stavbu</t>
  </si>
  <si>
    <t>CZK</t>
  </si>
  <si>
    <t>#POPS</t>
  </si>
  <si>
    <t>Popis stavby: 1020 - PUMPTRACK TACHOV</t>
  </si>
  <si>
    <t>#POPO</t>
  </si>
  <si>
    <t>Popis objektu: 01 - objekt</t>
  </si>
  <si>
    <t>#POPR</t>
  </si>
  <si>
    <t>Popis rozpočtu: 01 - Pumptrack Tachov</t>
  </si>
  <si>
    <t>Pumptrack - asfaltový povrch, parametry:</t>
  </si>
  <si>
    <t>pumptrack - hlavní okruh</t>
  </si>
  <si>
    <t>velikost okruhu - 50 x 22 m</t>
  </si>
  <si>
    <t>délka dráhy dvou trojúhelníkových okruhů - 65 + 57 m</t>
  </si>
  <si>
    <t>boční propojka délka 36 m</t>
  </si>
  <si>
    <t>skákací sekce - 2 skoky, délka 32 m</t>
  </si>
  <si>
    <t>malý okruh:</t>
  </si>
  <si>
    <t>velikost okruhu - 19 x 8 m</t>
  </si>
  <si>
    <t>délka dráhy okruhu - 40 m</t>
  </si>
  <si>
    <t>délka dráhy celkem - 230 m</t>
  </si>
  <si>
    <t>půdorysná plocha asf. pumptracku - 572 m2</t>
  </si>
  <si>
    <t>plocha řešeného území ...... 1 800 m2</t>
  </si>
  <si>
    <t>půdorysná plocha asf. …… 530 m2</t>
  </si>
  <si>
    <t>Rekapitulace dílů</t>
  </si>
  <si>
    <t>Typ dílu</t>
  </si>
  <si>
    <t>1</t>
  </si>
  <si>
    <t>Zemní práce</t>
  </si>
  <si>
    <t>17</t>
  </si>
  <si>
    <t>Konstrukce ze zemin</t>
  </si>
  <si>
    <t>18</t>
  </si>
  <si>
    <t>Povrchové úpravy terénu</t>
  </si>
  <si>
    <t>2</t>
  </si>
  <si>
    <t>Základy a zvláštní zakládání</t>
  </si>
  <si>
    <t>5</t>
  </si>
  <si>
    <t>Komunikace</t>
  </si>
  <si>
    <t>95</t>
  </si>
  <si>
    <t>Dokončovací konstrukce na pozemních stavbách</t>
  </si>
  <si>
    <t>99</t>
  </si>
  <si>
    <t>Staveništní přesun hmot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</si>
  <si>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</si>
  <si>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</si>
  <si>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</si>
  <si>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</si>
  <si>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</si>
  <si>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</si>
  <si>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</si>
  <si>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</si>
  <si>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</si>
  <si>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</si>
  <si>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</si>
  <si>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</si>
  <si>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</si>
  <si>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</si>
  <si>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</si>
  <si>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</si>
  <si>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</si>
  <si>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</si>
  <si>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</si>
  <si>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</si>
  <si>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</si>
  <si>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</si>
  <si>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</si>
  <si>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</si>
  <si>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</si>
  <si>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</si>
  <si>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</si>
  <si>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</si>
  <si>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</si>
  <si>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</si>
  <si>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</si>
  <si>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121101102R00</t>
  </si>
  <si>
    <t>Sejmutí ornice s přemístěním na vzdálenost přes 50 do 100 m</t>
  </si>
  <si>
    <t>m3</t>
  </si>
  <si>
    <t>800-1</t>
  </si>
  <si>
    <t>RTS 25/ II</t>
  </si>
  <si>
    <t>Práce</t>
  </si>
  <si>
    <t>Běžná</t>
  </si>
  <si>
    <t>POL1_</t>
  </si>
  <si>
    <t>nebo lesní půdy, s vodorovným přemístěním na hromady v místě upotřebení nebo na dočasné či trvalé skládky se složením</t>
  </si>
  <si>
    <t>SPI</t>
  </si>
  <si>
    <t>část území 1800 m2 : 1800*0,3</t>
  </si>
  <si>
    <t>VV</t>
  </si>
  <si>
    <t>122201102R00</t>
  </si>
  <si>
    <t>Odkopávky a  prokopávky nezapažené v hornině 3  přes 100 do 1 000 m3</t>
  </si>
  <si>
    <t>s přehozením výkopku na vzdálenost do 3 m nebo s naložením na dopravní prostředek,</t>
  </si>
  <si>
    <t>PUMPTRACK upravované území 1800 m2, relativní rovina 483,60 m.n.m. : 1800*(0,6/2+0,2-0,25)</t>
  </si>
  <si>
    <t>122702119R00</t>
  </si>
  <si>
    <t>Odkopávky a prokopávky výsypek  , příplatek za lepivost zemin</t>
  </si>
  <si>
    <t>823-2</t>
  </si>
  <si>
    <t>s přehozením výkopku do 3 m nebo s naložením na dopravní prostředek v horninách rozpojitelných bez předchozího rozrušení, příplatek za lepivost hornin</t>
  </si>
  <si>
    <t>Odkaz na mn. položky pořadí 2 : 450,00000</t>
  </si>
  <si>
    <t>Odkaz na mn. položky pořadí 4 : 54,00000</t>
  </si>
  <si>
    <t>Odkaz na mn. položky pořadí 5 : 31,68000</t>
  </si>
  <si>
    <t>131201110R00</t>
  </si>
  <si>
    <t>Hloubení nezapažených jam a zářezů do 50 m3, v hornině 3, hloubení strojně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</si>
  <si>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</si>
  <si>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 xml:space="preserve">výplň vsakovacích jam : </t>
  </si>
  <si>
    <t>s blokem : 6*4</t>
  </si>
  <si>
    <t>bez bloku : 6*2</t>
  </si>
  <si>
    <t>koncová s 2 bloky : 2*2*1,5*3</t>
  </si>
  <si>
    <t>132201110R00</t>
  </si>
  <si>
    <t>Hloubení rýh šířky do 60 cm do 50 m3, v hornině 3,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</si>
  <si>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</si>
  <si>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odvodnění a propojení vsaků : 66*0,6*0,8</t>
  </si>
  <si>
    <t>162206113R00</t>
  </si>
  <si>
    <t xml:space="preserve">Vodorovné přemístění výkopku zemina pro zúrodnění, vzdálenost přes 50 do 100 m,  </t>
  </si>
  <si>
    <t>bez naložení, avšak se složením zemin schopných zúrodnění, kamenouhelných hlušin a výsypkových materiálů, příplatek za každých dalších i započatých 1000 m,</t>
  </si>
  <si>
    <t>Včetně:</t>
  </si>
  <si>
    <t>POP</t>
  </si>
  <si>
    <t>- shrnutí výkopku ve výkopišti a hrubé rozhrnutí v násypišti,</t>
  </si>
  <si>
    <t>- udržování sjízdnosti cest uvnitř násypiště i výkopiště, pokud vrcholky nerovností nejsou   vyšší než +- 0,5 m,</t>
  </si>
  <si>
    <t>- příplatky za jízdu v terénu uvnitř výkopiště i násypiště.</t>
  </si>
  <si>
    <t>167101102R00</t>
  </si>
  <si>
    <t>Nakládání, skládání, překládání neulehlého výkopku nakládání výkopku  přes 100 m3, z horniny 1 až 4</t>
  </si>
  <si>
    <t xml:space="preserve">postupné nakládání a odtěžovaní, přesuny zemin : </t>
  </si>
  <si>
    <t>Odkaz na mn. položky pořadí 6 : 535,68000</t>
  </si>
  <si>
    <t>181101102R00</t>
  </si>
  <si>
    <t>Úprava pláně v zářezech v hornině 1 až 4, se zhutněním</t>
  </si>
  <si>
    <t>m2</t>
  </si>
  <si>
    <t>vyrovnáním výškových rozdílů, ploch vodorovných a ploch do sklonu 1 : 5.</t>
  </si>
  <si>
    <t xml:space="preserve"> upravované území : 1800*0,75</t>
  </si>
  <si>
    <t>181201102R00</t>
  </si>
  <si>
    <t>Úprava pláně v násypech v hornině 1 až 4, se zhutněním</t>
  </si>
  <si>
    <t>vyrovnání výškových rozdílů, plochy vodorovné a plochy do sklonu 1 : 5,</t>
  </si>
  <si>
    <t xml:space="preserve"> upravované území : 1800*0,25</t>
  </si>
  <si>
    <t>181305111R00</t>
  </si>
  <si>
    <t>Převrstvení ornice na skládce převrstvení ornice na skládce</t>
  </si>
  <si>
    <t>823-1</t>
  </si>
  <si>
    <t>Indiv</t>
  </si>
  <si>
    <t xml:space="preserve">ornice s dovozu v blízkosti stavby / katrování ze stavby s promísením se zeminou : </t>
  </si>
  <si>
    <t>Odkaz na mn. položky pořadí 1 : 540,00000</t>
  </si>
  <si>
    <t>100004101R00</t>
  </si>
  <si>
    <t>Uložení sypaniny při tloušťce nezhutněné vrstvy do 600 mm</t>
  </si>
  <si>
    <t>z hornin 5 až 7 do hráze a rozprostřením do vrstev a s urovnáním jejich povrchu, bez zhutnění,</t>
  </si>
  <si>
    <t xml:space="preserve">modelace okolních ploch a svahování : </t>
  </si>
  <si>
    <t>119001101R00</t>
  </si>
  <si>
    <t>Úprava výkopku vlhčením za účelem dosažení optimální vlhkost</t>
  </si>
  <si>
    <t>za účelem dosažení optimální vlhkosti,</t>
  </si>
  <si>
    <t>Odkaz na mn. položky pořadí 11 : 535,68000</t>
  </si>
  <si>
    <t>171151101R00</t>
  </si>
  <si>
    <t>Hutnění boků násypů z hornin soudržných a sypkých pro jakýkoliv sklon a pro jakoukoliv délku a míru zhutnění svahu.</t>
  </si>
  <si>
    <t>pro jakýkoliv sklon a pro jakoukoliv délku a míru zhutnění svahu,</t>
  </si>
  <si>
    <t xml:space="preserve">a hutnění pláně před osetím : </t>
  </si>
  <si>
    <t>šikmé plochy svahování - modelace : 380</t>
  </si>
  <si>
    <t>180402111R00</t>
  </si>
  <si>
    <t>Založení trávníku parkový trávník, výsevem, v rovině nebo na svahu do 1:5</t>
  </si>
  <si>
    <t>na půdě předem připravené s pokosením, naložením, odvozem odpadu do 20 km a se složením,</t>
  </si>
  <si>
    <t>Odkaz na mn. položky pořadí 15 : 1228,00000</t>
  </si>
  <si>
    <t>181301115R00</t>
  </si>
  <si>
    <t>Rozprostření a urovnání ornice v rovině v souvislé ploše přes 500 m2, tloušťka vrstvy přes 250 do 300 mm</t>
  </si>
  <si>
    <t>s případným nutným přemístěním hromad nebo dočasných skládek na místo potřeby ze vzdálenosti do 30 m, v rovině nebo ve svahu do 1 : 5,</t>
  </si>
  <si>
    <t>katrovaná ornice se zeminou, vrstva pro osev : 1800-572</t>
  </si>
  <si>
    <t>183403153R00</t>
  </si>
  <si>
    <t>Obdělávání půdy hrabáním, v rovině nebo na svahu 1:5</t>
  </si>
  <si>
    <t>00572471R</t>
  </si>
  <si>
    <t>směs travní luční, střednědobá</t>
  </si>
  <si>
    <t>kg</t>
  </si>
  <si>
    <t>SPCM</t>
  </si>
  <si>
    <t>Specifikace</t>
  </si>
  <si>
    <t>POL3_</t>
  </si>
  <si>
    <t>1228*0,025</t>
  </si>
  <si>
    <t>211971110R00</t>
  </si>
  <si>
    <t xml:space="preserve">Zřízení opláštění odvod. žeber z geotextilie o sklonu do 1:2,5,  </t>
  </si>
  <si>
    <t>800-2</t>
  </si>
  <si>
    <t>v rýze nebo v zářezu se stěnami,</t>
  </si>
  <si>
    <t>6 x vsak + koncová 3 x : 6*30+3*40</t>
  </si>
  <si>
    <t>Odkaz na mn. položky pořadí 20 : 66,00000*1,5</t>
  </si>
  <si>
    <t>212561111R00</t>
  </si>
  <si>
    <t>Výplň trativodů kamenivem hrubým drceným, frakce 4-16 mm, Kamenivo přírodní drcené; frakce 4,0 až 8,0 mm</t>
  </si>
  <si>
    <t>POL1_1</t>
  </si>
  <si>
    <t>do rýh bez zhutnění s úpravou povrchu výplně,</t>
  </si>
  <si>
    <t>Odkaz na mn. položky pořadí 20 : 66,00000*0,25</t>
  </si>
  <si>
    <t>212753216R00</t>
  </si>
  <si>
    <t>Plastové drenážní trubky montáž tuhé plastové drenážní trubky do rýhy, DN 160, bez lože</t>
  </si>
  <si>
    <t>m</t>
  </si>
  <si>
    <t>827-1</t>
  </si>
  <si>
    <t>22+10+22+12</t>
  </si>
  <si>
    <t>213151111R00</t>
  </si>
  <si>
    <t>Montáž vsakovacích nádrží blok nebo tunel do V 450 l</t>
  </si>
  <si>
    <t>kus</t>
  </si>
  <si>
    <t>Odkaz na mn. položky pořadí 25 : 12,00000</t>
  </si>
  <si>
    <t>275313611R00</t>
  </si>
  <si>
    <t>Beton základových patek prostý třídy C 16/20</t>
  </si>
  <si>
    <t>801-1</t>
  </si>
  <si>
    <t>2*0,15*0,15*3,14*1</t>
  </si>
  <si>
    <t>stojan kotvení : 0,3*0,15*0,3*2</t>
  </si>
  <si>
    <t>28611056R</t>
  </si>
  <si>
    <t>Trubka plastová drenážní spoj: drážkový; materiál: PVC-U; povrch: žebrovaný; ohebná; DN = 160; de = 159,5 mm</t>
  </si>
  <si>
    <t>Odkaz na mn. položky pořadí 20 : 66,00000</t>
  </si>
  <si>
    <t>286111135R</t>
  </si>
  <si>
    <t>Trubka plastová pro venkovní kanalizaci spoj: hrdlový; potrubí: vícevrstvé; skladba: PVC-U - pěna - PVC-U; povrch: hladký; DN = 300; de = 315,0 mm; tl. stěny = 9,2 mm; l = 1 000 mm; SDR 34,0; SN 8</t>
  </si>
  <si>
    <t>RTS 25/ I</t>
  </si>
  <si>
    <t>bednění patek cedule PŘ : 2</t>
  </si>
  <si>
    <t>28697902R</t>
  </si>
  <si>
    <t>Modul zasakovací materiál: PP; retenční objem = 600 l; dl = 1 160 mm; š = 800 mm; v = 1 020 mm</t>
  </si>
  <si>
    <t>s blokem : 6</t>
  </si>
  <si>
    <t>koncová s 2 bloky : 2*3</t>
  </si>
  <si>
    <t>67352004R</t>
  </si>
  <si>
    <t>Geosyntetika typ: geotextilie; netkaná; materiál: PET; plošná hmotnost = 300 g/m2</t>
  </si>
  <si>
    <t>Odkaz na mn. položky pořadí 18 : 399,00000</t>
  </si>
  <si>
    <t>215901101RT5</t>
  </si>
  <si>
    <t>Zhutnění podloží z rostlé horniny 1 až 4 pod násypy z hornin soudržných do 92% PS a nesoudržných  sypkých relativní ulehlosti l(d) do 0,8 vibrační deskou</t>
  </si>
  <si>
    <t>z rostlé horniny tř.1 - 4 pod násypy z hornin soudržných do 92% PS a hornin nesoudržných sypkých relativní ulehlosti I(d) do 0,8</t>
  </si>
  <si>
    <t xml:space="preserve">hutnění velkou deskou á 300 mm vrstva 2 - 3 x : </t>
  </si>
  <si>
    <t>plocha 572 x 2 + figura 572 m2 : (572*2+572)</t>
  </si>
  <si>
    <t xml:space="preserve">hutnění malou deskou - modelace rozvin plochy 3 - 4 x : </t>
  </si>
  <si>
    <t xml:space="preserve"> rozvin 350 m2 : 572</t>
  </si>
  <si>
    <t>564855PHSTAV</t>
  </si>
  <si>
    <t>Ruční modelace finální podkladní vrstvy a tvaru, Varianta ruční práce</t>
  </si>
  <si>
    <t>Vlastní</t>
  </si>
  <si>
    <t>celková plocha rozvin vrstvy vč. rozvinu : 572</t>
  </si>
  <si>
    <t>566225PHST00</t>
  </si>
  <si>
    <t>Ruční rozprostření a modelace asfaltu figur max. 200 mm - minimální tl. 80 mm po zhutnění</t>
  </si>
  <si>
    <t>Ruční modelace asfaltové směsi - zhotovení  pracovních spar</t>
  </si>
  <si>
    <t>celková plocha asfaltové části vč. rozvinu a napojení hran : 572</t>
  </si>
  <si>
    <t>271531113R0R</t>
  </si>
  <si>
    <t>Polštář základu z podkladu drceného, rozrovnání materiálu do hrubých figur strojně</t>
  </si>
  <si>
    <t xml:space="preserve">těleso pumptracku hutněho po vrstvách tl. 200 mm - 350 m2 : </t>
  </si>
  <si>
    <t>zhotovení podkladní  vrstvy 483,60 m.n.m. : 572*2*0,2*1</t>
  </si>
  <si>
    <t>vrstva 1  + 0,2 m koef. rozvin 1,9 - 90% : 572*1,9*0,2*0,9</t>
  </si>
  <si>
    <t>vrstva 2  +0,4 m koef. rozvin 1,5 - 80% : 572*1,5*0,2*0,8</t>
  </si>
  <si>
    <t>vrstva 3  +0,6 m koef. rozvin 1,4 - 60% : 572*1,4*0,2*0,6</t>
  </si>
  <si>
    <t>vrstva 4  +0,8 m koef. rozvin 1,3 - 50% : 572*1,3*0,2*0,5</t>
  </si>
  <si>
    <t>vrstva 5  +1,0 m koef. rozvin 1,2 - 50% : 572*1,2*0,2*0,5</t>
  </si>
  <si>
    <t>vrstva 6  +1,22 m koef. rozvin 1,1 - 50% : 572*1,1*0,22*0,5</t>
  </si>
  <si>
    <t>Mezisoučet</t>
  </si>
  <si>
    <t>566224PHST01</t>
  </si>
  <si>
    <t>Vodorovné přemístění asfaltové směsi ruční nebo drobnou strojní mechanizací do vzdálenosti 100 m</t>
  </si>
  <si>
    <t>t</t>
  </si>
  <si>
    <t>Odkaz na mn. položky pořadí 32 : 131,56000</t>
  </si>
  <si>
    <t>58942461R</t>
  </si>
  <si>
    <t>beton asfaltový vrstva obrusná; zrno do 8 mm; pojivo 70/100; třída dopravního zatížení CH</t>
  </si>
  <si>
    <t>Asfaltový beton jemnozrnný dle ČSN EN 13108-1</t>
  </si>
  <si>
    <t/>
  </si>
  <si>
    <t>Směs určena pro nemotoristické komunikace a chodníkové úpravy</t>
  </si>
  <si>
    <t>Směs se vyznačuje plynulou čarou zrnitosti.</t>
  </si>
  <si>
    <t>Po rozprostření a dokonalém zhutnění je směs prakticky vodotěsná.</t>
  </si>
  <si>
    <t>Odkaz na mn. položky pořadí 29 : 572,00000*0,23</t>
  </si>
  <si>
    <t>59691022R.1</t>
  </si>
  <si>
    <t>Kamenivo tříděné frakce 0-32 mm, v dostupné blízkosti stavby do vzd. 10 km</t>
  </si>
  <si>
    <t>zhotovení podkladní  vrstvy 483,60 m.n.m. : 572*2*0,2*1*1,85</t>
  </si>
  <si>
    <t>59691024.AR1</t>
  </si>
  <si>
    <t>Recyklát živičný 0/32</t>
  </si>
  <si>
    <t>Odkaz na mn. položky pořadí 30 : 870,01200*2,2</t>
  </si>
  <si>
    <t>Odkaz na mn. položky pořadí 33 : 423,28000*-1</t>
  </si>
  <si>
    <t>953943122R00</t>
  </si>
  <si>
    <t>Osazování jiných kovových výrobků do betonu (např. kotev) se zajištěním polohy k bednění nebo k výztuži před zabetonováním  přes 1 kg do 5 kg/kus</t>
  </si>
  <si>
    <t>osazování výrobků ostatních jinde neuvedených, bez dodání</t>
  </si>
  <si>
    <t>Odkaz na mn. položky pořadí 38 : 1,00000*2</t>
  </si>
  <si>
    <t>Odkaz na mn. položky pořadí 36 : 4,00000*2</t>
  </si>
  <si>
    <t>Odkaz na mn. položky pořadí 37 : 1,00000*2</t>
  </si>
  <si>
    <t>SPEC003</t>
  </si>
  <si>
    <t>Výroba a montáž Lavice s opěradlem</t>
  </si>
  <si>
    <t>SPEC005</t>
  </si>
  <si>
    <t>Výroba a montáž Cyklostojan</t>
  </si>
  <si>
    <t>sestava</t>
  </si>
  <si>
    <t>PŘ_1</t>
  </si>
  <si>
    <t>Provozní řád - cedule včetně stojanu</t>
  </si>
  <si>
    <t>soubor</t>
  </si>
  <si>
    <t>Provozní řád - cedule včetně stojanu (ocelový nerezový rám jackl 20x30 s oboustraně potištěnou tabulkou vel. 600x1000mm, konstrukce zabetonována, deska 3mm oboustranný barevný potisk)</t>
  </si>
  <si>
    <t>998225111R00</t>
  </si>
  <si>
    <t>Přesun hmot komunikací a letišť, kryt živičný jakékoliv délky objektu</t>
  </si>
  <si>
    <t>822-1</t>
  </si>
  <si>
    <t>Přesun hmot</t>
  </si>
  <si>
    <t>POL7_</t>
  </si>
  <si>
    <t>vodorovně do 200 m</t>
  </si>
  <si>
    <t>005111020R</t>
  </si>
  <si>
    <t>Vytyčení stavby</t>
  </si>
  <si>
    <t>Soubor</t>
  </si>
  <si>
    <t>VRN</t>
  </si>
  <si>
    <t>POL99_8</t>
  </si>
  <si>
    <t>Vyhotovení protokolu o vytyčení stavby se seznamem souřadnic vytyčených bodů a jejich polohopisnými (S-JTSK) a výškopisnými (Bpv) hodnotami.</t>
  </si>
  <si>
    <t>005111161R</t>
  </si>
  <si>
    <t>Kontrolní měření geometrických parametrů stavby</t>
  </si>
  <si>
    <t>Náplň činnosti: nezávislé měření pro kontrolu správnosti a přesnosti předcházejících měření (zpravidla provádí AZI-O), obsahuje protokol o kontrolním měření a technickou zprávu</t>
  </si>
  <si>
    <t>005121 R</t>
  </si>
  <si>
    <t>Zařízení staveniště</t>
  </si>
  <si>
    <t>Veškeré náklady spojené s vybudováním, provozem a odstraněním zařízení staveniště.</t>
  </si>
  <si>
    <t>Náklady související s oplocením staveniště po dobu výstavby.</t>
  </si>
  <si>
    <t>V rámci kropení zajištěna nádrž o vhodném objemu min. 1 m3.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</si>
  <si>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</si>
  <si>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</si>
  <si>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</si>
  <si>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Provedení rázové (dynamické) zatěžovací zkoušky dle  ČSN 73 6192 zařízením lehká dynamická deska (LDD).</t>
  </si>
  <si>
    <t>SUM</t>
  </si>
  <si>
    <t>Geodetické zaměření rohů stavby, stabilizace bodů a sestavení laviček.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</si>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</sst>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rgb="FFDF7000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0" fontId="19" fillId="0" borderId="0" xfId="0" applyFont="1" applyBorder="1" applyAlignment="1">
      <alignment horizontal="center" vertical="top" shrinkToFit="1"/>
    </xf>
    <xf numFmtId="165" fontId="19" fillId="0" borderId="0" xfId="0" applyNumberFormat="1" applyFont="1" applyBorder="1" applyAlignment="1">
      <alignment vertical="top" shrinkToFit="1"/>
    </xf>
    <xf numFmtId="4" fontId="19" fillId="0" borderId="0" xfId="0" applyNumberFormat="1" applyFont="1" applyBorder="1" applyAlignment="1">
      <alignment vertical="top" shrinkToFi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5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21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vertical="top" wrapText="1"/>
    </xf>
    <xf numFmtId="0" fontId="19" fillId="0" borderId="18" xfId="0" applyNumberFormat="1" applyFont="1" applyBorder="1" applyAlignment="1">
      <alignment vertical="top" wrapTex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5" fontId="17" fillId="0" borderId="43" xfId="0" applyNumberFormat="1" applyFont="1" applyBorder="1" applyAlignment="1">
      <alignment vertical="top" shrinkToFit="1"/>
    </xf>
    <xf numFmtId="4" fontId="17" fillId="4" borderId="43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" fontId="17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49" fontId="19" fillId="0" borderId="0" xfId="0" applyNumberFormat="1" applyFont="1" applyBorder="1" applyAlignment="1">
      <alignment horizontal="left" vertical="top" wrapText="1"/>
    </xf>
    <xf numFmtId="49" fontId="17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kIHq2B8O6XI4/9NyMpLOIqZkVWw3WE//0lgMcT4mb04hZXmGnWW7oqQ3pJ1bYpx8lMsXnQAepvna/QbRB5hh/Q==" saltValue="Sa4XTxdB2kw5dfUFmZOIP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81"/>
  <sheetViews>
    <sheetView showGridLines="0" tabSelected="1" topLeftCell="B1" zoomScaleNormal="100" zoomScaleSheetLayoutView="75" workbookViewId="0">
      <selection activeCell="I11" sqref="I11:I1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46</v>
      </c>
      <c r="C3" s="112"/>
      <c r="D3" s="118" t="s">
        <v>43</v>
      </c>
      <c r="E3" s="119" t="s">
        <v>45</v>
      </c>
      <c r="F3" s="120"/>
      <c r="G3" s="120"/>
      <c r="H3" s="120"/>
      <c r="I3" s="120"/>
      <c r="J3" s="121"/>
    </row>
    <row r="4" spans="1:15" ht="23.25" customHeight="1" x14ac:dyDescent="0.2">
      <c r="A4" s="108">
        <v>3528</v>
      </c>
      <c r="B4" s="122" t="s">
        <v>47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130" t="s">
        <v>56</v>
      </c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 t="s">
        <v>48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200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SUMIF(F70:F77,A16,I70:I77)+SUMIF(F70:F77,"PSU",I70:I77)</f>
        <v>0</v>
      </c>
      <c r="J16" s="85"/>
    </row>
    <row r="17" spans="1:10" ht="23.25" customHeight="1" x14ac:dyDescent="0.2">
      <c r="A17" s="200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SUMIF(F70:F77,A17,I70:I77)</f>
        <v>0</v>
      </c>
      <c r="J17" s="85"/>
    </row>
    <row r="18" spans="1:10" ht="23.25" customHeight="1" x14ac:dyDescent="0.2">
      <c r="A18" s="200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SUMIF(F70:F77,A18,I70:I77)</f>
        <v>0</v>
      </c>
      <c r="J18" s="85"/>
    </row>
    <row r="19" spans="1:10" ht="23.25" customHeight="1" x14ac:dyDescent="0.2">
      <c r="A19" s="200" t="s">
        <v>96</v>
      </c>
      <c r="B19" s="38" t="s">
        <v>27</v>
      </c>
      <c r="C19" s="62"/>
      <c r="D19" s="63"/>
      <c r="E19" s="83"/>
      <c r="F19" s="84"/>
      <c r="G19" s="83"/>
      <c r="H19" s="84"/>
      <c r="I19" s="83">
        <f>SUMIF(F70:F77,A19,I70:I77)</f>
        <v>0</v>
      </c>
      <c r="J19" s="85"/>
    </row>
    <row r="20" spans="1:10" ht="23.25" customHeight="1" x14ac:dyDescent="0.2">
      <c r="A20" s="200" t="s">
        <v>97</v>
      </c>
      <c r="B20" s="38" t="s">
        <v>28</v>
      </c>
      <c r="C20" s="62"/>
      <c r="D20" s="63"/>
      <c r="E20" s="83"/>
      <c r="F20" s="84"/>
      <c r="G20" s="83"/>
      <c r="H20" s="84"/>
      <c r="I20" s="83">
        <f>SUMIF(F70:F77,A20,I70:I77)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ROUNDUP(A23, 0)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ROUNDUP(A25, 0)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23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35</v>
      </c>
      <c r="C29" s="173"/>
      <c r="D29" s="173"/>
      <c r="E29" s="173"/>
      <c r="F29" s="174"/>
      <c r="G29" s="175">
        <f>ROUNDUP(A27, 0)</f>
        <v>0</v>
      </c>
      <c r="H29" s="175"/>
      <c r="I29" s="175"/>
      <c r="J29" s="176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52" ht="47.25" customHeight="1" x14ac:dyDescent="0.2">
      <c r="A33" s="2"/>
      <c r="B33" s="2"/>
      <c r="J33" s="9"/>
    </row>
    <row r="34" spans="1:52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52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52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hidden="1" customHeight="1" x14ac:dyDescent="0.2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52" ht="25.5" hidden="1" customHeight="1" x14ac:dyDescent="0.2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6" t="s">
        <v>1</v>
      </c>
      <c r="J38" s="147" t="s">
        <v>0</v>
      </c>
    </row>
    <row r="39" spans="1:52" ht="25.5" hidden="1" customHeight="1" x14ac:dyDescent="0.2">
      <c r="A39" s="138">
        <v>1</v>
      </c>
      <c r="B39" s="148" t="s">
        <v>57</v>
      </c>
      <c r="C39" s="149"/>
      <c r="D39" s="149"/>
      <c r="E39" s="149"/>
      <c r="F39" s="150">
        <f>'01 01 Pol'!AE164</f>
        <v>0</v>
      </c>
      <c r="G39" s="151">
        <f>'01 01 Pol'!AF164</f>
        <v>0</v>
      </c>
      <c r="H39" s="152">
        <f>(F39*SazbaDPH1/100)+(G39*SazbaDPH2/100)</f>
        <v>0</v>
      </c>
      <c r="I39" s="152">
        <f>F39+G39+H39</f>
        <v>0</v>
      </c>
      <c r="J39" s="153" t="str">
        <f>IF(_xlfn.SINGLE(CenaCelkemVypocet)=0,"",I39/_xlfn.SINGLE(CenaCelkemVypocet)*100)</f>
        <v/>
      </c>
    </row>
    <row r="40" spans="1:52" ht="25.5" hidden="1" customHeight="1" x14ac:dyDescent="0.2">
      <c r="A40" s="138">
        <v>2</v>
      </c>
      <c r="B40" s="154"/>
      <c r="C40" s="155" t="s">
        <v>58</v>
      </c>
      <c r="D40" s="155"/>
      <c r="E40" s="155"/>
      <c r="F40" s="156"/>
      <c r="G40" s="157"/>
      <c r="H40" s="157">
        <f>(F40*SazbaDPH1/100)+(G40*SazbaDPH2/100)</f>
        <v>0</v>
      </c>
      <c r="I40" s="157"/>
      <c r="J40" s="158"/>
    </row>
    <row r="41" spans="1:52" ht="25.5" hidden="1" customHeight="1" x14ac:dyDescent="0.2">
      <c r="A41" s="138">
        <v>2</v>
      </c>
      <c r="B41" s="154" t="s">
        <v>43</v>
      </c>
      <c r="C41" s="155" t="s">
        <v>45</v>
      </c>
      <c r="D41" s="155"/>
      <c r="E41" s="155"/>
      <c r="F41" s="156">
        <f>'01 01 Pol'!AE164</f>
        <v>0</v>
      </c>
      <c r="G41" s="157">
        <f>'01 01 Pol'!AF164</f>
        <v>0</v>
      </c>
      <c r="H41" s="157">
        <f>(F41*SazbaDPH1/100)+(G41*SazbaDPH2/100)</f>
        <v>0</v>
      </c>
      <c r="I41" s="157">
        <f>F41+G41+H41</f>
        <v>0</v>
      </c>
      <c r="J41" s="158" t="str">
        <f>IF(_xlfn.SINGLE(CenaCelkemVypocet)=0,"",I41/_xlfn.SINGLE(CenaCelkemVypocet)*100)</f>
        <v/>
      </c>
    </row>
    <row r="42" spans="1:52" ht="25.5" hidden="1" customHeight="1" x14ac:dyDescent="0.2">
      <c r="A42" s="138">
        <v>3</v>
      </c>
      <c r="B42" s="159" t="s">
        <v>43</v>
      </c>
      <c r="C42" s="149" t="s">
        <v>44</v>
      </c>
      <c r="D42" s="149"/>
      <c r="E42" s="149"/>
      <c r="F42" s="160">
        <f>'01 01 Pol'!AE164</f>
        <v>0</v>
      </c>
      <c r="G42" s="152">
        <f>'01 01 Pol'!AF164</f>
        <v>0</v>
      </c>
      <c r="H42" s="152">
        <f>(F42*SazbaDPH1/100)+(G42*SazbaDPH2/100)</f>
        <v>0</v>
      </c>
      <c r="I42" s="152">
        <f>F42+G42+H42</f>
        <v>0</v>
      </c>
      <c r="J42" s="153" t="str">
        <f>IF(_xlfn.SINGLE(CenaCelkemVypocet)=0,"",I42/_xlfn.SINGLE(CenaCelkemVypocet)*100)</f>
        <v/>
      </c>
    </row>
    <row r="43" spans="1:52" ht="25.5" hidden="1" customHeight="1" x14ac:dyDescent="0.2">
      <c r="A43" s="138"/>
      <c r="B43" s="161" t="s">
        <v>59</v>
      </c>
      <c r="C43" s="162"/>
      <c r="D43" s="162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5">
        <f>SUMIF(A39:A42,"=1",I39:I42)</f>
        <v>0</v>
      </c>
      <c r="J43" s="166">
        <f>SUMIF(A39:A42,"=1",J39:J42)</f>
        <v>0</v>
      </c>
    </row>
    <row r="45" spans="1:52" x14ac:dyDescent="0.2">
      <c r="A45" t="s">
        <v>61</v>
      </c>
      <c r="B45" t="s">
        <v>62</v>
      </c>
    </row>
    <row r="46" spans="1:52" x14ac:dyDescent="0.2">
      <c r="A46" t="s">
        <v>63</v>
      </c>
      <c r="B46" t="s">
        <v>64</v>
      </c>
    </row>
    <row r="47" spans="1:52" x14ac:dyDescent="0.2">
      <c r="A47" t="s">
        <v>65</v>
      </c>
      <c r="B47" t="s">
        <v>66</v>
      </c>
    </row>
    <row r="48" spans="1:52" x14ac:dyDescent="0.2">
      <c r="B48" s="178" t="s">
        <v>67</v>
      </c>
      <c r="C48" s="178"/>
      <c r="D48" s="178"/>
      <c r="E48" s="178"/>
      <c r="F48" s="178"/>
      <c r="G48" s="178"/>
      <c r="H48" s="178"/>
      <c r="I48" s="178"/>
      <c r="J48" s="178"/>
      <c r="AZ48" s="177" t="str">
        <f>B48</f>
        <v>Pumptrack - asfaltový povrch, parametry:</v>
      </c>
    </row>
    <row r="50" spans="2:52" x14ac:dyDescent="0.2">
      <c r="B50" s="178" t="s">
        <v>68</v>
      </c>
      <c r="C50" s="178"/>
      <c r="D50" s="178"/>
      <c r="E50" s="178"/>
      <c r="F50" s="178"/>
      <c r="G50" s="178"/>
      <c r="H50" s="178"/>
      <c r="I50" s="178"/>
      <c r="J50" s="178"/>
      <c r="AZ50" s="177" t="str">
        <f>B50</f>
        <v>pumptrack - hlavní okruh</v>
      </c>
    </row>
    <row r="51" spans="2:52" x14ac:dyDescent="0.2">
      <c r="B51" s="178" t="s">
        <v>69</v>
      </c>
      <c r="C51" s="178"/>
      <c r="D51" s="178"/>
      <c r="E51" s="178"/>
      <c r="F51" s="178"/>
      <c r="G51" s="178"/>
      <c r="H51" s="178"/>
      <c r="I51" s="178"/>
      <c r="J51" s="178"/>
      <c r="AZ51" s="177" t="str">
        <f>B51</f>
        <v>velikost okruhu - 50 x 22 m</v>
      </c>
    </row>
    <row r="52" spans="2:52" x14ac:dyDescent="0.2">
      <c r="B52" s="178" t="s">
        <v>70</v>
      </c>
      <c r="C52" s="178"/>
      <c r="D52" s="178"/>
      <c r="E52" s="178"/>
      <c r="F52" s="178"/>
      <c r="G52" s="178"/>
      <c r="H52" s="178"/>
      <c r="I52" s="178"/>
      <c r="J52" s="178"/>
      <c r="AZ52" s="177" t="str">
        <f>B52</f>
        <v>délka dráhy dvou trojúhelníkových okruhů - 65 + 57 m</v>
      </c>
    </row>
    <row r="53" spans="2:52" x14ac:dyDescent="0.2">
      <c r="B53" s="178" t="s">
        <v>71</v>
      </c>
      <c r="C53" s="178"/>
      <c r="D53" s="178"/>
      <c r="E53" s="178"/>
      <c r="F53" s="178"/>
      <c r="G53" s="178"/>
      <c r="H53" s="178"/>
      <c r="I53" s="178"/>
      <c r="J53" s="178"/>
      <c r="AZ53" s="177" t="str">
        <f>B53</f>
        <v>boční propojka délka 36 m</v>
      </c>
    </row>
    <row r="54" spans="2:52" x14ac:dyDescent="0.2">
      <c r="B54" s="178" t="s">
        <v>72</v>
      </c>
      <c r="C54" s="178"/>
      <c r="D54" s="178"/>
      <c r="E54" s="178"/>
      <c r="F54" s="178"/>
      <c r="G54" s="178"/>
      <c r="H54" s="178"/>
      <c r="I54" s="178"/>
      <c r="J54" s="178"/>
      <c r="AZ54" s="177" t="str">
        <f>B54</f>
        <v>skákací sekce - 2 skoky, délka 32 m</v>
      </c>
    </row>
    <row r="56" spans="2:52" x14ac:dyDescent="0.2">
      <c r="B56" s="178" t="s">
        <v>73</v>
      </c>
      <c r="C56" s="178"/>
      <c r="D56" s="178"/>
      <c r="E56" s="178"/>
      <c r="F56" s="178"/>
      <c r="G56" s="178"/>
      <c r="H56" s="178"/>
      <c r="I56" s="178"/>
      <c r="J56" s="178"/>
      <c r="AZ56" s="177" t="str">
        <f>B56</f>
        <v>malý okruh:</v>
      </c>
    </row>
    <row r="57" spans="2:52" x14ac:dyDescent="0.2">
      <c r="B57" s="178" t="s">
        <v>74</v>
      </c>
      <c r="C57" s="178"/>
      <c r="D57" s="178"/>
      <c r="E57" s="178"/>
      <c r="F57" s="178"/>
      <c r="G57" s="178"/>
      <c r="H57" s="178"/>
      <c r="I57" s="178"/>
      <c r="J57" s="178"/>
      <c r="AZ57" s="177" t="str">
        <f>B57</f>
        <v>velikost okruhu - 19 x 8 m</v>
      </c>
    </row>
    <row r="58" spans="2:52" x14ac:dyDescent="0.2">
      <c r="B58" s="178" t="s">
        <v>75</v>
      </c>
      <c r="C58" s="178"/>
      <c r="D58" s="178"/>
      <c r="E58" s="178"/>
      <c r="F58" s="178"/>
      <c r="G58" s="178"/>
      <c r="H58" s="178"/>
      <c r="I58" s="178"/>
      <c r="J58" s="178"/>
      <c r="AZ58" s="177" t="str">
        <f>B58</f>
        <v>délka dráhy okruhu - 40 m</v>
      </c>
    </row>
    <row r="60" spans="2:52" x14ac:dyDescent="0.2">
      <c r="B60" s="178" t="s">
        <v>76</v>
      </c>
      <c r="C60" s="178"/>
      <c r="D60" s="178"/>
      <c r="E60" s="178"/>
      <c r="F60" s="178"/>
      <c r="G60" s="178"/>
      <c r="H60" s="178"/>
      <c r="I60" s="178"/>
      <c r="J60" s="178"/>
      <c r="AZ60" s="177" t="str">
        <f>B60</f>
        <v>délka dráhy celkem - 230 m</v>
      </c>
    </row>
    <row r="62" spans="2:52" x14ac:dyDescent="0.2">
      <c r="B62" s="178" t="s">
        <v>77</v>
      </c>
      <c r="C62" s="178"/>
      <c r="D62" s="178"/>
      <c r="E62" s="178"/>
      <c r="F62" s="178"/>
      <c r="G62" s="178"/>
      <c r="H62" s="178"/>
      <c r="I62" s="178"/>
      <c r="J62" s="178"/>
      <c r="AZ62" s="177" t="str">
        <f>B62</f>
        <v>půdorysná plocha asf. pumptracku - 572 m2</v>
      </c>
    </row>
    <row r="63" spans="2:52" x14ac:dyDescent="0.2">
      <c r="B63" s="178" t="s">
        <v>78</v>
      </c>
      <c r="C63" s="178"/>
      <c r="D63" s="178"/>
      <c r="E63" s="178"/>
      <c r="F63" s="178"/>
      <c r="G63" s="178"/>
      <c r="H63" s="178"/>
      <c r="I63" s="178"/>
      <c r="J63" s="178"/>
      <c r="AZ63" s="177" t="str">
        <f>B63</f>
        <v>plocha řešeného území ...... 1 800 m2</v>
      </c>
    </row>
    <row r="64" spans="2:52" x14ac:dyDescent="0.2">
      <c r="B64" s="178" t="s">
        <v>79</v>
      </c>
      <c r="C64" s="178"/>
      <c r="D64" s="178"/>
      <c r="E64" s="178"/>
      <c r="F64" s="178"/>
      <c r="G64" s="178"/>
      <c r="H64" s="178"/>
      <c r="I64" s="178"/>
      <c r="J64" s="178"/>
      <c r="AZ64" s="177" t="str">
        <f>B64</f>
        <v>půdorysná plocha asf. …… 530 m2</v>
      </c>
    </row>
    <row r="67" spans="1:10" ht="15.75" x14ac:dyDescent="0.25">
      <c r="B67" s="179" t="s">
        <v>80</v>
      </c>
    </row>
    <row r="69" spans="1:10" ht="25.5" customHeight="1" x14ac:dyDescent="0.2">
      <c r="A69" s="181"/>
      <c r="B69" s="184" t="s">
        <v>17</v>
      </c>
      <c r="C69" s="184" t="s">
        <v>5</v>
      </c>
      <c r="D69" s="185"/>
      <c r="E69" s="185"/>
      <c r="F69" s="186" t="s">
        <v>81</v>
      </c>
      <c r="G69" s="186"/>
      <c r="H69" s="186"/>
      <c r="I69" s="186" t="s">
        <v>29</v>
      </c>
      <c r="J69" s="186" t="s">
        <v>0</v>
      </c>
    </row>
    <row r="70" spans="1:10" ht="36.75" customHeight="1" x14ac:dyDescent="0.2">
      <c r="A70" s="182"/>
      <c r="B70" s="187" t="s">
        <v>82</v>
      </c>
      <c r="C70" s="188" t="s">
        <v>83</v>
      </c>
      <c r="D70" s="189"/>
      <c r="E70" s="189"/>
      <c r="F70" s="196" t="s">
        <v>24</v>
      </c>
      <c r="G70" s="197"/>
      <c r="H70" s="197"/>
      <c r="I70" s="197">
        <f>'01 01 Pol'!G8</f>
        <v>0</v>
      </c>
      <c r="J70" s="193" t="str">
        <f>IF(I78=0,"",I70/I78*100)</f>
        <v/>
      </c>
    </row>
    <row r="71" spans="1:10" ht="36.75" customHeight="1" x14ac:dyDescent="0.2">
      <c r="A71" s="182"/>
      <c r="B71" s="187" t="s">
        <v>84</v>
      </c>
      <c r="C71" s="188" t="s">
        <v>85</v>
      </c>
      <c r="D71" s="189"/>
      <c r="E71" s="189"/>
      <c r="F71" s="196" t="s">
        <v>24</v>
      </c>
      <c r="G71" s="197"/>
      <c r="H71" s="197"/>
      <c r="I71" s="197">
        <f>'01 01 Pol'!G50</f>
        <v>0</v>
      </c>
      <c r="J71" s="193" t="str">
        <f>IF(I78=0,"",I71/I78*100)</f>
        <v/>
      </c>
    </row>
    <row r="72" spans="1:10" ht="36.75" customHeight="1" x14ac:dyDescent="0.2">
      <c r="A72" s="182"/>
      <c r="B72" s="187" t="s">
        <v>86</v>
      </c>
      <c r="C72" s="188" t="s">
        <v>87</v>
      </c>
      <c r="D72" s="189"/>
      <c r="E72" s="189"/>
      <c r="F72" s="196" t="s">
        <v>24</v>
      </c>
      <c r="G72" s="197"/>
      <c r="H72" s="197"/>
      <c r="I72" s="197">
        <f>'01 01 Pol'!G58</f>
        <v>0</v>
      </c>
      <c r="J72" s="193" t="str">
        <f>IF(I78=0,"",I72/I78*100)</f>
        <v/>
      </c>
    </row>
    <row r="73" spans="1:10" ht="36.75" customHeight="1" x14ac:dyDescent="0.2">
      <c r="A73" s="182"/>
      <c r="B73" s="187" t="s">
        <v>88</v>
      </c>
      <c r="C73" s="188" t="s">
        <v>89</v>
      </c>
      <c r="D73" s="189"/>
      <c r="E73" s="189"/>
      <c r="F73" s="196" t="s">
        <v>24</v>
      </c>
      <c r="G73" s="197"/>
      <c r="H73" s="197"/>
      <c r="I73" s="197">
        <f>'01 01 Pol'!G73</f>
        <v>0</v>
      </c>
      <c r="J73" s="193" t="str">
        <f>IF(I78=0,"",I73/I78*100)</f>
        <v/>
      </c>
    </row>
    <row r="74" spans="1:10" ht="36.75" customHeight="1" x14ac:dyDescent="0.2">
      <c r="A74" s="182"/>
      <c r="B74" s="187" t="s">
        <v>90</v>
      </c>
      <c r="C74" s="188" t="s">
        <v>91</v>
      </c>
      <c r="D74" s="189"/>
      <c r="E74" s="189"/>
      <c r="F74" s="196" t="s">
        <v>24</v>
      </c>
      <c r="G74" s="197"/>
      <c r="H74" s="197"/>
      <c r="I74" s="197">
        <f>'01 01 Pol'!G101</f>
        <v>0</v>
      </c>
      <c r="J74" s="193" t="str">
        <f>IF(I78=0,"",I74/I78*100)</f>
        <v/>
      </c>
    </row>
    <row r="75" spans="1:10" ht="36.75" customHeight="1" x14ac:dyDescent="0.2">
      <c r="A75" s="182"/>
      <c r="B75" s="187" t="s">
        <v>92</v>
      </c>
      <c r="C75" s="188" t="s">
        <v>93</v>
      </c>
      <c r="D75" s="189"/>
      <c r="E75" s="189"/>
      <c r="F75" s="196" t="s">
        <v>24</v>
      </c>
      <c r="G75" s="197"/>
      <c r="H75" s="197"/>
      <c r="I75" s="197">
        <f>'01 01 Pol'!G137</f>
        <v>0</v>
      </c>
      <c r="J75" s="193" t="str">
        <f>IF(I78=0,"",I75/I78*100)</f>
        <v/>
      </c>
    </row>
    <row r="76" spans="1:10" ht="36.75" customHeight="1" x14ac:dyDescent="0.2">
      <c r="A76" s="182"/>
      <c r="B76" s="187" t="s">
        <v>94</v>
      </c>
      <c r="C76" s="188" t="s">
        <v>95</v>
      </c>
      <c r="D76" s="189"/>
      <c r="E76" s="189"/>
      <c r="F76" s="196" t="s">
        <v>24</v>
      </c>
      <c r="G76" s="197"/>
      <c r="H76" s="197"/>
      <c r="I76" s="197">
        <f>'01 01 Pol'!G147</f>
        <v>0</v>
      </c>
      <c r="J76" s="193" t="str">
        <f>IF(I78=0,"",I76/I78*100)</f>
        <v/>
      </c>
    </row>
    <row r="77" spans="1:10" ht="36.75" customHeight="1" x14ac:dyDescent="0.2">
      <c r="A77" s="182"/>
      <c r="B77" s="187" t="s">
        <v>96</v>
      </c>
      <c r="C77" s="188" t="s">
        <v>27</v>
      </c>
      <c r="D77" s="189"/>
      <c r="E77" s="189"/>
      <c r="F77" s="196" t="s">
        <v>96</v>
      </c>
      <c r="G77" s="197"/>
      <c r="H77" s="197"/>
      <c r="I77" s="197">
        <f>'01 01 Pol'!G150</f>
        <v>0</v>
      </c>
      <c r="J77" s="193" t="str">
        <f>IF(I78=0,"",I77/I78*100)</f>
        <v/>
      </c>
    </row>
    <row r="78" spans="1:10" ht="25.5" customHeight="1" x14ac:dyDescent="0.2">
      <c r="A78" s="183"/>
      <c r="B78" s="190" t="s">
        <v>1</v>
      </c>
      <c r="C78" s="191"/>
      <c r="D78" s="192"/>
      <c r="E78" s="192"/>
      <c r="F78" s="198"/>
      <c r="G78" s="199"/>
      <c r="H78" s="199"/>
      <c r="I78" s="199">
        <f>SUM(I70:I77)</f>
        <v>0</v>
      </c>
      <c r="J78" s="194">
        <f>SUM(J70:J77)</f>
        <v>0</v>
      </c>
    </row>
    <row r="79" spans="1:10" x14ac:dyDescent="0.2">
      <c r="F79" s="137"/>
      <c r="G79" s="137"/>
      <c r="H79" s="137"/>
      <c r="I79" s="137"/>
      <c r="J79" s="195"/>
    </row>
    <row r="80" spans="1:10" x14ac:dyDescent="0.2">
      <c r="F80" s="137"/>
      <c r="G80" s="137"/>
      <c r="H80" s="137"/>
      <c r="I80" s="137"/>
      <c r="J80" s="195"/>
    </row>
    <row r="81" spans="6:10" x14ac:dyDescent="0.2">
      <c r="F81" s="137"/>
      <c r="G81" s="137"/>
      <c r="H81" s="137"/>
      <c r="I81" s="137"/>
      <c r="J81" s="195"/>
    </row>
  </sheetData>
  <sheetProtection algorithmName="SHA-512" hashValue="bGtlVBdL7q2uCyUJVygDdYwizQywggYuRky0ch8JwjxNCnqx2bucu+/jm44W0HEJUIl30e2rteexg9awtHEXcQ==" saltValue="x8hqbCqjrOrT9gwehh4HP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C77:E77"/>
    <mergeCell ref="C72:E72"/>
    <mergeCell ref="C73:E73"/>
    <mergeCell ref="C74:E74"/>
    <mergeCell ref="C75:E75"/>
    <mergeCell ref="C76:E76"/>
    <mergeCell ref="B62:J62"/>
    <mergeCell ref="B63:J63"/>
    <mergeCell ref="B64:J64"/>
    <mergeCell ref="C70:E70"/>
    <mergeCell ref="C71:E71"/>
    <mergeCell ref="B54:J54"/>
    <mergeCell ref="B56:J56"/>
    <mergeCell ref="B57:J57"/>
    <mergeCell ref="B58:J58"/>
    <mergeCell ref="B60:J60"/>
    <mergeCell ref="B48:J48"/>
    <mergeCell ref="B50:J50"/>
    <mergeCell ref="B51:J51"/>
    <mergeCell ref="B52:J52"/>
    <mergeCell ref="B53:J53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64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kc7KTb4BL4UZOOwozpj8Bt20Gnohz6+2tT8dr97dngwA37vdiFBxCGjcL5ATVKgzNzY61Ulyk5wTj1rtnZl6Ww==" saltValue="e+gWQ8Bj6ujYf5ji7bQ13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5FAC-3592-4CF1-8731-D49E410F3C14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80" customWidth="1"/>
    <col min="3" max="3" width="63.28515625" style="18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01" t="s">
        <v>98</v>
      </c>
      <c r="B1" s="201"/>
      <c r="C1" s="201"/>
      <c r="D1" s="201"/>
      <c r="E1" s="201"/>
      <c r="F1" s="201"/>
      <c r="G1" s="201"/>
      <c r="AG1" t="s">
        <v>99</v>
      </c>
    </row>
    <row r="2" spans="1:60" ht="24.95" customHeight="1" x14ac:dyDescent="0.2">
      <c r="A2" s="202" t="s">
        <v>7</v>
      </c>
      <c r="B2" s="49" t="s">
        <v>49</v>
      </c>
      <c r="C2" s="205" t="s">
        <v>50</v>
      </c>
      <c r="D2" s="203"/>
      <c r="E2" s="203"/>
      <c r="F2" s="203"/>
      <c r="G2" s="204"/>
      <c r="AG2" t="s">
        <v>100</v>
      </c>
    </row>
    <row r="3" spans="1:60" ht="24.95" customHeight="1" x14ac:dyDescent="0.2">
      <c r="A3" s="202" t="s">
        <v>8</v>
      </c>
      <c r="B3" s="49" t="s">
        <v>43</v>
      </c>
      <c r="C3" s="205" t="s">
        <v>45</v>
      </c>
      <c r="D3" s="203"/>
      <c r="E3" s="203"/>
      <c r="F3" s="203"/>
      <c r="G3" s="204"/>
      <c r="AC3" s="180" t="s">
        <v>100</v>
      </c>
      <c r="AG3" t="s">
        <v>101</v>
      </c>
    </row>
    <row r="4" spans="1:60" ht="24.95" customHeight="1" x14ac:dyDescent="0.2">
      <c r="A4" s="206" t="s">
        <v>9</v>
      </c>
      <c r="B4" s="207" t="s">
        <v>43</v>
      </c>
      <c r="C4" s="208" t="s">
        <v>44</v>
      </c>
      <c r="D4" s="209"/>
      <c r="E4" s="209"/>
      <c r="F4" s="209"/>
      <c r="G4" s="210"/>
      <c r="AG4" t="s">
        <v>102</v>
      </c>
    </row>
    <row r="5" spans="1:60" x14ac:dyDescent="0.2">
      <c r="D5" s="10"/>
    </row>
    <row r="6" spans="1:60" ht="38.25" x14ac:dyDescent="0.2">
      <c r="A6" s="212" t="s">
        <v>103</v>
      </c>
      <c r="B6" s="214" t="s">
        <v>104</v>
      </c>
      <c r="C6" s="214" t="s">
        <v>105</v>
      </c>
      <c r="D6" s="213" t="s">
        <v>106</v>
      </c>
      <c r="E6" s="212" t="s">
        <v>107</v>
      </c>
      <c r="F6" s="211" t="s">
        <v>108</v>
      </c>
      <c r="G6" s="212" t="s">
        <v>29</v>
      </c>
      <c r="H6" s="215" t="s">
        <v>30</v>
      </c>
      <c r="I6" s="215" t="s">
        <v>109</v>
      </c>
      <c r="J6" s="215" t="s">
        <v>31</v>
      </c>
      <c r="K6" s="215" t="s">
        <v>110</v>
      </c>
      <c r="L6" s="215" t="s">
        <v>111</v>
      </c>
      <c r="M6" s="215" t="s">
        <v>112</v>
      </c>
      <c r="N6" s="215" t="s">
        <v>113</v>
      </c>
      <c r="O6" s="215" t="s">
        <v>114</v>
      </c>
      <c r="P6" s="215" t="s">
        <v>115</v>
      </c>
      <c r="Q6" s="215" t="s">
        <v>116</v>
      </c>
      <c r="R6" s="215" t="s">
        <v>117</v>
      </c>
      <c r="S6" s="215" t="s">
        <v>118</v>
      </c>
      <c r="T6" s="215" t="s">
        <v>119</v>
      </c>
      <c r="U6" s="215" t="s">
        <v>120</v>
      </c>
      <c r="V6" s="215" t="s">
        <v>121</v>
      </c>
      <c r="W6" s="215" t="s">
        <v>122</v>
      </c>
      <c r="X6" s="215" t="s">
        <v>123</v>
      </c>
      <c r="Y6" s="215" t="s">
        <v>124</v>
      </c>
    </row>
    <row r="7" spans="1:60" hidden="1" x14ac:dyDescent="0.2">
      <c r="A7" s="3"/>
      <c r="B7" s="4"/>
      <c r="C7" s="4"/>
      <c r="D7" s="6"/>
      <c r="E7" s="217"/>
      <c r="F7" s="218"/>
      <c r="G7" s="218"/>
      <c r="H7" s="218"/>
      <c r="I7" s="218"/>
      <c r="J7" s="218"/>
      <c r="K7" s="218"/>
      <c r="L7" s="218"/>
      <c r="M7" s="218"/>
      <c r="N7" s="217"/>
      <c r="O7" s="217"/>
      <c r="P7" s="217"/>
      <c r="Q7" s="217"/>
      <c r="R7" s="218"/>
      <c r="S7" s="218"/>
      <c r="T7" s="218"/>
      <c r="U7" s="218"/>
      <c r="V7" s="218"/>
      <c r="W7" s="218"/>
      <c r="X7" s="218"/>
      <c r="Y7" s="218"/>
    </row>
    <row r="8" spans="1:60" x14ac:dyDescent="0.2">
      <c r="A8" s="235" t="s">
        <v>125</v>
      </c>
      <c r="B8" s="236" t="s">
        <v>82</v>
      </c>
      <c r="C8" s="260" t="s">
        <v>83</v>
      </c>
      <c r="D8" s="237"/>
      <c r="E8" s="238"/>
      <c r="F8" s="239"/>
      <c r="G8" s="239">
        <f>SUMIF(AG9:AG49,"&lt;&gt;NOR",G9:G49)</f>
        <v>0</v>
      </c>
      <c r="H8" s="239"/>
      <c r="I8" s="239">
        <f>SUM(I9:I49)</f>
        <v>0</v>
      </c>
      <c r="J8" s="239"/>
      <c r="K8" s="239">
        <f>SUM(K9:K49)</f>
        <v>0</v>
      </c>
      <c r="L8" s="239"/>
      <c r="M8" s="239">
        <f>SUM(M9:M49)</f>
        <v>0</v>
      </c>
      <c r="N8" s="238"/>
      <c r="O8" s="238">
        <f>SUM(O9:O49)</f>
        <v>0</v>
      </c>
      <c r="P8" s="238"/>
      <c r="Q8" s="238">
        <f>SUM(Q9:Q49)</f>
        <v>0</v>
      </c>
      <c r="R8" s="239"/>
      <c r="S8" s="239"/>
      <c r="T8" s="240"/>
      <c r="U8" s="234"/>
      <c r="V8" s="234">
        <f>SUM(V9:V49)</f>
        <v>801.23</v>
      </c>
      <c r="W8" s="234"/>
      <c r="X8" s="234"/>
      <c r="Y8" s="234"/>
      <c r="AG8" t="s">
        <v>126</v>
      </c>
    </row>
    <row r="9" spans="1:60" outlineLevel="1" x14ac:dyDescent="0.2">
      <c r="A9" s="242">
        <v>1</v>
      </c>
      <c r="B9" s="243" t="s">
        <v>127</v>
      </c>
      <c r="C9" s="261" t="s">
        <v>128</v>
      </c>
      <c r="D9" s="244" t="s">
        <v>129</v>
      </c>
      <c r="E9" s="245">
        <v>540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0</v>
      </c>
      <c r="O9" s="245">
        <f>ROUND(E9*N9,2)</f>
        <v>0</v>
      </c>
      <c r="P9" s="245">
        <v>0</v>
      </c>
      <c r="Q9" s="245">
        <f>ROUND(E9*P9,2)</f>
        <v>0</v>
      </c>
      <c r="R9" s="247" t="s">
        <v>130</v>
      </c>
      <c r="S9" s="247" t="s">
        <v>131</v>
      </c>
      <c r="T9" s="248" t="s">
        <v>131</v>
      </c>
      <c r="U9" s="226">
        <v>3.2000000000000001E-2</v>
      </c>
      <c r="V9" s="226">
        <f>ROUND(E9*U9,2)</f>
        <v>17.28</v>
      </c>
      <c r="W9" s="226"/>
      <c r="X9" s="226" t="s">
        <v>132</v>
      </c>
      <c r="Y9" s="226" t="s">
        <v>133</v>
      </c>
      <c r="Z9" s="216"/>
      <c r="AA9" s="216"/>
      <c r="AB9" s="216"/>
      <c r="AC9" s="216"/>
      <c r="AD9" s="216"/>
      <c r="AE9" s="216"/>
      <c r="AF9" s="216"/>
      <c r="AG9" s="216" t="s">
        <v>134</v>
      </c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</row>
    <row r="10" spans="1:60" outlineLevel="2" x14ac:dyDescent="0.2">
      <c r="A10" s="223"/>
      <c r="B10" s="224"/>
      <c r="C10" s="262" t="s">
        <v>135</v>
      </c>
      <c r="D10" s="250"/>
      <c r="E10" s="250"/>
      <c r="F10" s="250"/>
      <c r="G10" s="250"/>
      <c r="H10" s="226"/>
      <c r="I10" s="226"/>
      <c r="J10" s="226"/>
      <c r="K10" s="226"/>
      <c r="L10" s="226"/>
      <c r="M10" s="226"/>
      <c r="N10" s="225"/>
      <c r="O10" s="225"/>
      <c r="P10" s="225"/>
      <c r="Q10" s="225"/>
      <c r="R10" s="226"/>
      <c r="S10" s="226"/>
      <c r="T10" s="226"/>
      <c r="U10" s="226"/>
      <c r="V10" s="226"/>
      <c r="W10" s="226"/>
      <c r="X10" s="226"/>
      <c r="Y10" s="226"/>
      <c r="Z10" s="216"/>
      <c r="AA10" s="216"/>
      <c r="AB10" s="216"/>
      <c r="AC10" s="216"/>
      <c r="AD10" s="216"/>
      <c r="AE10" s="216"/>
      <c r="AF10" s="216"/>
      <c r="AG10" s="216" t="s">
        <v>136</v>
      </c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49" t="str">
        <f>C10</f>
        <v>nebo lesní půdy, s vodorovným přemístěním na hromady v místě upotřebení nebo na dočasné či trvalé skládky se složením</v>
      </c>
      <c r="BB10" s="216"/>
      <c r="BC10" s="216"/>
      <c r="BD10" s="216"/>
      <c r="BE10" s="216"/>
      <c r="BF10" s="216"/>
      <c r="BG10" s="216"/>
      <c r="BH10" s="216"/>
    </row>
    <row r="11" spans="1:60" outlineLevel="2" x14ac:dyDescent="0.2">
      <c r="A11" s="223"/>
      <c r="B11" s="224"/>
      <c r="C11" s="263" t="s">
        <v>137</v>
      </c>
      <c r="D11" s="227"/>
      <c r="E11" s="228">
        <v>540</v>
      </c>
      <c r="F11" s="226"/>
      <c r="G11" s="226"/>
      <c r="H11" s="226"/>
      <c r="I11" s="226"/>
      <c r="J11" s="226"/>
      <c r="K11" s="226"/>
      <c r="L11" s="226"/>
      <c r="M11" s="226"/>
      <c r="N11" s="225"/>
      <c r="O11" s="225"/>
      <c r="P11" s="225"/>
      <c r="Q11" s="225"/>
      <c r="R11" s="226"/>
      <c r="S11" s="226"/>
      <c r="T11" s="226"/>
      <c r="U11" s="226"/>
      <c r="V11" s="226"/>
      <c r="W11" s="226"/>
      <c r="X11" s="226"/>
      <c r="Y11" s="226"/>
      <c r="Z11" s="216"/>
      <c r="AA11" s="216"/>
      <c r="AB11" s="216"/>
      <c r="AC11" s="216"/>
      <c r="AD11" s="216"/>
      <c r="AE11" s="216"/>
      <c r="AF11" s="216"/>
      <c r="AG11" s="216" t="s">
        <v>138</v>
      </c>
      <c r="AH11" s="216">
        <v>0</v>
      </c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</row>
    <row r="12" spans="1:60" outlineLevel="1" x14ac:dyDescent="0.2">
      <c r="A12" s="242">
        <v>2</v>
      </c>
      <c r="B12" s="243" t="s">
        <v>139</v>
      </c>
      <c r="C12" s="261" t="s">
        <v>140</v>
      </c>
      <c r="D12" s="244" t="s">
        <v>129</v>
      </c>
      <c r="E12" s="245">
        <v>450</v>
      </c>
      <c r="F12" s="246"/>
      <c r="G12" s="247">
        <f>ROUND(E12*F12,2)</f>
        <v>0</v>
      </c>
      <c r="H12" s="246"/>
      <c r="I12" s="247">
        <f>ROUND(E12*H12,2)</f>
        <v>0</v>
      </c>
      <c r="J12" s="246"/>
      <c r="K12" s="247">
        <f>ROUND(E12*J12,2)</f>
        <v>0</v>
      </c>
      <c r="L12" s="247">
        <v>21</v>
      </c>
      <c r="M12" s="247">
        <f>G12*(1+L12/100)</f>
        <v>0</v>
      </c>
      <c r="N12" s="245">
        <v>0</v>
      </c>
      <c r="O12" s="245">
        <f>ROUND(E12*N12,2)</f>
        <v>0</v>
      </c>
      <c r="P12" s="245">
        <v>0</v>
      </c>
      <c r="Q12" s="245">
        <f>ROUND(E12*P12,2)</f>
        <v>0</v>
      </c>
      <c r="R12" s="247" t="s">
        <v>130</v>
      </c>
      <c r="S12" s="247" t="s">
        <v>131</v>
      </c>
      <c r="T12" s="248" t="s">
        <v>131</v>
      </c>
      <c r="U12" s="226">
        <v>0.187</v>
      </c>
      <c r="V12" s="226">
        <f>ROUND(E12*U12,2)</f>
        <v>84.15</v>
      </c>
      <c r="W12" s="226"/>
      <c r="X12" s="226" t="s">
        <v>132</v>
      </c>
      <c r="Y12" s="226" t="s">
        <v>133</v>
      </c>
      <c r="Z12" s="216"/>
      <c r="AA12" s="216"/>
      <c r="AB12" s="216"/>
      <c r="AC12" s="216"/>
      <c r="AD12" s="216"/>
      <c r="AE12" s="216"/>
      <c r="AF12" s="216"/>
      <c r="AG12" s="216" t="s">
        <v>134</v>
      </c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</row>
    <row r="13" spans="1:60" outlineLevel="2" x14ac:dyDescent="0.2">
      <c r="A13" s="223"/>
      <c r="B13" s="224"/>
      <c r="C13" s="262" t="s">
        <v>141</v>
      </c>
      <c r="D13" s="250"/>
      <c r="E13" s="250"/>
      <c r="F13" s="250"/>
      <c r="G13" s="250"/>
      <c r="H13" s="226"/>
      <c r="I13" s="226"/>
      <c r="J13" s="226"/>
      <c r="K13" s="226"/>
      <c r="L13" s="226"/>
      <c r="M13" s="226"/>
      <c r="N13" s="225"/>
      <c r="O13" s="225"/>
      <c r="P13" s="225"/>
      <c r="Q13" s="225"/>
      <c r="R13" s="226"/>
      <c r="S13" s="226"/>
      <c r="T13" s="226"/>
      <c r="U13" s="226"/>
      <c r="V13" s="226"/>
      <c r="W13" s="226"/>
      <c r="X13" s="226"/>
      <c r="Y13" s="226"/>
      <c r="Z13" s="216"/>
      <c r="AA13" s="216"/>
      <c r="AB13" s="216"/>
      <c r="AC13" s="216"/>
      <c r="AD13" s="216"/>
      <c r="AE13" s="216"/>
      <c r="AF13" s="216"/>
      <c r="AG13" s="216" t="s">
        <v>136</v>
      </c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</row>
    <row r="14" spans="1:60" ht="22.5" outlineLevel="2" x14ac:dyDescent="0.2">
      <c r="A14" s="223"/>
      <c r="B14" s="224"/>
      <c r="C14" s="263" t="s">
        <v>142</v>
      </c>
      <c r="D14" s="227"/>
      <c r="E14" s="228">
        <v>450</v>
      </c>
      <c r="F14" s="226"/>
      <c r="G14" s="226"/>
      <c r="H14" s="226"/>
      <c r="I14" s="226"/>
      <c r="J14" s="226"/>
      <c r="K14" s="226"/>
      <c r="L14" s="226"/>
      <c r="M14" s="226"/>
      <c r="N14" s="225"/>
      <c r="O14" s="225"/>
      <c r="P14" s="225"/>
      <c r="Q14" s="225"/>
      <c r="R14" s="226"/>
      <c r="S14" s="226"/>
      <c r="T14" s="226"/>
      <c r="U14" s="226"/>
      <c r="V14" s="226"/>
      <c r="W14" s="226"/>
      <c r="X14" s="226"/>
      <c r="Y14" s="226"/>
      <c r="Z14" s="216"/>
      <c r="AA14" s="216"/>
      <c r="AB14" s="216"/>
      <c r="AC14" s="216"/>
      <c r="AD14" s="216"/>
      <c r="AE14" s="216"/>
      <c r="AF14" s="216"/>
      <c r="AG14" s="216" t="s">
        <v>138</v>
      </c>
      <c r="AH14" s="216">
        <v>0</v>
      </c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</row>
    <row r="15" spans="1:60" outlineLevel="1" x14ac:dyDescent="0.2">
      <c r="A15" s="242">
        <v>3</v>
      </c>
      <c r="B15" s="243" t="s">
        <v>143</v>
      </c>
      <c r="C15" s="261" t="s">
        <v>144</v>
      </c>
      <c r="D15" s="244" t="s">
        <v>129</v>
      </c>
      <c r="E15" s="245">
        <v>535.67999999999995</v>
      </c>
      <c r="F15" s="246"/>
      <c r="G15" s="247">
        <f>ROUND(E15*F15,2)</f>
        <v>0</v>
      </c>
      <c r="H15" s="246"/>
      <c r="I15" s="247">
        <f>ROUND(E15*H15,2)</f>
        <v>0</v>
      </c>
      <c r="J15" s="246"/>
      <c r="K15" s="247">
        <f>ROUND(E15*J15,2)</f>
        <v>0</v>
      </c>
      <c r="L15" s="247">
        <v>21</v>
      </c>
      <c r="M15" s="247">
        <f>G15*(1+L15/100)</f>
        <v>0</v>
      </c>
      <c r="N15" s="245">
        <v>0</v>
      </c>
      <c r="O15" s="245">
        <f>ROUND(E15*N15,2)</f>
        <v>0</v>
      </c>
      <c r="P15" s="245">
        <v>0</v>
      </c>
      <c r="Q15" s="245">
        <f>ROUND(E15*P15,2)</f>
        <v>0</v>
      </c>
      <c r="R15" s="247" t="s">
        <v>145</v>
      </c>
      <c r="S15" s="247" t="s">
        <v>131</v>
      </c>
      <c r="T15" s="248" t="s">
        <v>131</v>
      </c>
      <c r="U15" s="226">
        <v>0.105</v>
      </c>
      <c r="V15" s="226">
        <f>ROUND(E15*U15,2)</f>
        <v>56.25</v>
      </c>
      <c r="W15" s="226"/>
      <c r="X15" s="226" t="s">
        <v>132</v>
      </c>
      <c r="Y15" s="226" t="s">
        <v>133</v>
      </c>
      <c r="Z15" s="216"/>
      <c r="AA15" s="216"/>
      <c r="AB15" s="216"/>
      <c r="AC15" s="216"/>
      <c r="AD15" s="216"/>
      <c r="AE15" s="216"/>
      <c r="AF15" s="216"/>
      <c r="AG15" s="216" t="s">
        <v>134</v>
      </c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</row>
    <row r="16" spans="1:60" ht="22.5" outlineLevel="2" x14ac:dyDescent="0.2">
      <c r="A16" s="223"/>
      <c r="B16" s="224"/>
      <c r="C16" s="262" t="s">
        <v>146</v>
      </c>
      <c r="D16" s="250"/>
      <c r="E16" s="250"/>
      <c r="F16" s="250"/>
      <c r="G16" s="250"/>
      <c r="H16" s="226"/>
      <c r="I16" s="226"/>
      <c r="J16" s="226"/>
      <c r="K16" s="226"/>
      <c r="L16" s="226"/>
      <c r="M16" s="226"/>
      <c r="N16" s="225"/>
      <c r="O16" s="225"/>
      <c r="P16" s="225"/>
      <c r="Q16" s="225"/>
      <c r="R16" s="226"/>
      <c r="S16" s="226"/>
      <c r="T16" s="226"/>
      <c r="U16" s="226"/>
      <c r="V16" s="226"/>
      <c r="W16" s="226"/>
      <c r="X16" s="226"/>
      <c r="Y16" s="226"/>
      <c r="Z16" s="216"/>
      <c r="AA16" s="216"/>
      <c r="AB16" s="216"/>
      <c r="AC16" s="216"/>
      <c r="AD16" s="216"/>
      <c r="AE16" s="216"/>
      <c r="AF16" s="216"/>
      <c r="AG16" s="216" t="s">
        <v>136</v>
      </c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49" t="str">
        <f>C16</f>
        <v>s přehozením výkopku do 3 m nebo s naložením na dopravní prostředek v horninách rozpojitelných bez předchozího rozrušení, příplatek za lepivost hornin</v>
      </c>
      <c r="BB16" s="216"/>
      <c r="BC16" s="216"/>
      <c r="BD16" s="216"/>
      <c r="BE16" s="216"/>
      <c r="BF16" s="216"/>
      <c r="BG16" s="216"/>
      <c r="BH16" s="216"/>
    </row>
    <row r="17" spans="1:60" outlineLevel="2" x14ac:dyDescent="0.2">
      <c r="A17" s="223"/>
      <c r="B17" s="224"/>
      <c r="C17" s="263" t="s">
        <v>147</v>
      </c>
      <c r="D17" s="227"/>
      <c r="E17" s="228">
        <v>450</v>
      </c>
      <c r="F17" s="226"/>
      <c r="G17" s="226"/>
      <c r="H17" s="226"/>
      <c r="I17" s="226"/>
      <c r="J17" s="226"/>
      <c r="K17" s="226"/>
      <c r="L17" s="226"/>
      <c r="M17" s="226"/>
      <c r="N17" s="225"/>
      <c r="O17" s="225"/>
      <c r="P17" s="225"/>
      <c r="Q17" s="225"/>
      <c r="R17" s="226"/>
      <c r="S17" s="226"/>
      <c r="T17" s="226"/>
      <c r="U17" s="226"/>
      <c r="V17" s="226"/>
      <c r="W17" s="226"/>
      <c r="X17" s="226"/>
      <c r="Y17" s="226"/>
      <c r="Z17" s="216"/>
      <c r="AA17" s="216"/>
      <c r="AB17" s="216"/>
      <c r="AC17" s="216"/>
      <c r="AD17" s="216"/>
      <c r="AE17" s="216"/>
      <c r="AF17" s="216"/>
      <c r="AG17" s="216" t="s">
        <v>138</v>
      </c>
      <c r="AH17" s="216">
        <v>5</v>
      </c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</row>
    <row r="18" spans="1:60" outlineLevel="3" x14ac:dyDescent="0.2">
      <c r="A18" s="223"/>
      <c r="B18" s="224"/>
      <c r="C18" s="263" t="s">
        <v>148</v>
      </c>
      <c r="D18" s="227"/>
      <c r="E18" s="228">
        <v>54</v>
      </c>
      <c r="F18" s="226"/>
      <c r="G18" s="226"/>
      <c r="H18" s="226"/>
      <c r="I18" s="226"/>
      <c r="J18" s="226"/>
      <c r="K18" s="226"/>
      <c r="L18" s="226"/>
      <c r="M18" s="226"/>
      <c r="N18" s="225"/>
      <c r="O18" s="225"/>
      <c r="P18" s="225"/>
      <c r="Q18" s="225"/>
      <c r="R18" s="226"/>
      <c r="S18" s="226"/>
      <c r="T18" s="226"/>
      <c r="U18" s="226"/>
      <c r="V18" s="226"/>
      <c r="W18" s="226"/>
      <c r="X18" s="226"/>
      <c r="Y18" s="226"/>
      <c r="Z18" s="216"/>
      <c r="AA18" s="216"/>
      <c r="AB18" s="216"/>
      <c r="AC18" s="216"/>
      <c r="AD18" s="216"/>
      <c r="AE18" s="216"/>
      <c r="AF18" s="216"/>
      <c r="AG18" s="216" t="s">
        <v>138</v>
      </c>
      <c r="AH18" s="216">
        <v>5</v>
      </c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</row>
    <row r="19" spans="1:60" outlineLevel="3" x14ac:dyDescent="0.2">
      <c r="A19" s="223"/>
      <c r="B19" s="224"/>
      <c r="C19" s="263" t="s">
        <v>149</v>
      </c>
      <c r="D19" s="227"/>
      <c r="E19" s="228">
        <v>31.68</v>
      </c>
      <c r="F19" s="226"/>
      <c r="G19" s="226"/>
      <c r="H19" s="226"/>
      <c r="I19" s="226"/>
      <c r="J19" s="226"/>
      <c r="K19" s="226"/>
      <c r="L19" s="226"/>
      <c r="M19" s="226"/>
      <c r="N19" s="225"/>
      <c r="O19" s="225"/>
      <c r="P19" s="225"/>
      <c r="Q19" s="225"/>
      <c r="R19" s="226"/>
      <c r="S19" s="226"/>
      <c r="T19" s="226"/>
      <c r="U19" s="226"/>
      <c r="V19" s="226"/>
      <c r="W19" s="226"/>
      <c r="X19" s="226"/>
      <c r="Y19" s="226"/>
      <c r="Z19" s="216"/>
      <c r="AA19" s="216"/>
      <c r="AB19" s="216"/>
      <c r="AC19" s="216"/>
      <c r="AD19" s="216"/>
      <c r="AE19" s="216"/>
      <c r="AF19" s="216"/>
      <c r="AG19" s="216" t="s">
        <v>138</v>
      </c>
      <c r="AH19" s="216">
        <v>5</v>
      </c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</row>
    <row r="20" spans="1:60" outlineLevel="1" x14ac:dyDescent="0.2">
      <c r="A20" s="242">
        <v>4</v>
      </c>
      <c r="B20" s="243" t="s">
        <v>150</v>
      </c>
      <c r="C20" s="261" t="s">
        <v>151</v>
      </c>
      <c r="D20" s="244" t="s">
        <v>129</v>
      </c>
      <c r="E20" s="245">
        <v>54</v>
      </c>
      <c r="F20" s="246"/>
      <c r="G20" s="247">
        <f>ROUND(E20*F20,2)</f>
        <v>0</v>
      </c>
      <c r="H20" s="246"/>
      <c r="I20" s="247">
        <f>ROUND(E20*H20,2)</f>
        <v>0</v>
      </c>
      <c r="J20" s="246"/>
      <c r="K20" s="247">
        <f>ROUND(E20*J20,2)</f>
        <v>0</v>
      </c>
      <c r="L20" s="247">
        <v>21</v>
      </c>
      <c r="M20" s="247">
        <f>G20*(1+L20/100)</f>
        <v>0</v>
      </c>
      <c r="N20" s="245">
        <v>0</v>
      </c>
      <c r="O20" s="245">
        <f>ROUND(E20*N20,2)</f>
        <v>0</v>
      </c>
      <c r="P20" s="245">
        <v>0</v>
      </c>
      <c r="Q20" s="245">
        <f>ROUND(E20*P20,2)</f>
        <v>0</v>
      </c>
      <c r="R20" s="247" t="s">
        <v>130</v>
      </c>
      <c r="S20" s="247" t="s">
        <v>131</v>
      </c>
      <c r="T20" s="248" t="s">
        <v>131</v>
      </c>
      <c r="U20" s="226">
        <v>0.26666000000000001</v>
      </c>
      <c r="V20" s="226">
        <f>ROUND(E20*U20,2)</f>
        <v>14.4</v>
      </c>
      <c r="W20" s="226"/>
      <c r="X20" s="226" t="s">
        <v>132</v>
      </c>
      <c r="Y20" s="226" t="s">
        <v>133</v>
      </c>
      <c r="Z20" s="216"/>
      <c r="AA20" s="216"/>
      <c r="AB20" s="216"/>
      <c r="AC20" s="216"/>
      <c r="AD20" s="216"/>
      <c r="AE20" s="216"/>
      <c r="AF20" s="216"/>
      <c r="AG20" s="216" t="s">
        <v>134</v>
      </c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</row>
    <row r="21" spans="1:60" ht="33.75" outlineLevel="2" x14ac:dyDescent="0.2">
      <c r="A21" s="223"/>
      <c r="B21" s="224"/>
      <c r="C21" s="262" t="s">
        <v>152</v>
      </c>
      <c r="D21" s="250"/>
      <c r="E21" s="250"/>
      <c r="F21" s="250"/>
      <c r="G21" s="250"/>
      <c r="H21" s="226"/>
      <c r="I21" s="226"/>
      <c r="J21" s="226"/>
      <c r="K21" s="226"/>
      <c r="L21" s="226"/>
      <c r="M21" s="226"/>
      <c r="N21" s="225"/>
      <c r="O21" s="225"/>
      <c r="P21" s="225"/>
      <c r="Q21" s="225"/>
      <c r="R21" s="226"/>
      <c r="S21" s="226"/>
      <c r="T21" s="226"/>
      <c r="U21" s="226"/>
      <c r="V21" s="226"/>
      <c r="W21" s="226"/>
      <c r="X21" s="226"/>
      <c r="Y21" s="226"/>
      <c r="Z21" s="216"/>
      <c r="AA21" s="216"/>
      <c r="AB21" s="216"/>
      <c r="AC21" s="216"/>
      <c r="AD21" s="216"/>
      <c r="AE21" s="216"/>
      <c r="AF21" s="216"/>
      <c r="AG21" s="216" t="s">
        <v>136</v>
      </c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49" t="str">
        <f>C21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21" s="216"/>
      <c r="BC21" s="216"/>
      <c r="BD21" s="216"/>
      <c r="BE21" s="216"/>
      <c r="BF21" s="216"/>
      <c r="BG21" s="216"/>
      <c r="BH21" s="216"/>
    </row>
    <row r="22" spans="1:60" outlineLevel="2" x14ac:dyDescent="0.2">
      <c r="A22" s="223"/>
      <c r="B22" s="224"/>
      <c r="C22" s="263" t="s">
        <v>153</v>
      </c>
      <c r="D22" s="227"/>
      <c r="E22" s="228"/>
      <c r="F22" s="226"/>
      <c r="G22" s="226"/>
      <c r="H22" s="226"/>
      <c r="I22" s="226"/>
      <c r="J22" s="226"/>
      <c r="K22" s="226"/>
      <c r="L22" s="226"/>
      <c r="M22" s="226"/>
      <c r="N22" s="225"/>
      <c r="O22" s="225"/>
      <c r="P22" s="225"/>
      <c r="Q22" s="225"/>
      <c r="R22" s="226"/>
      <c r="S22" s="226"/>
      <c r="T22" s="226"/>
      <c r="U22" s="226"/>
      <c r="V22" s="226"/>
      <c r="W22" s="226"/>
      <c r="X22" s="226"/>
      <c r="Y22" s="226"/>
      <c r="Z22" s="216"/>
      <c r="AA22" s="216"/>
      <c r="AB22" s="216"/>
      <c r="AC22" s="216"/>
      <c r="AD22" s="216"/>
      <c r="AE22" s="216"/>
      <c r="AF22" s="216"/>
      <c r="AG22" s="216" t="s">
        <v>138</v>
      </c>
      <c r="AH22" s="216">
        <v>0</v>
      </c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</row>
    <row r="23" spans="1:60" outlineLevel="3" x14ac:dyDescent="0.2">
      <c r="A23" s="223"/>
      <c r="B23" s="224"/>
      <c r="C23" s="263" t="s">
        <v>154</v>
      </c>
      <c r="D23" s="227"/>
      <c r="E23" s="228">
        <v>24</v>
      </c>
      <c r="F23" s="226"/>
      <c r="G23" s="226"/>
      <c r="H23" s="226"/>
      <c r="I23" s="226"/>
      <c r="J23" s="226"/>
      <c r="K23" s="226"/>
      <c r="L23" s="226"/>
      <c r="M23" s="226"/>
      <c r="N23" s="225"/>
      <c r="O23" s="225"/>
      <c r="P23" s="225"/>
      <c r="Q23" s="225"/>
      <c r="R23" s="226"/>
      <c r="S23" s="226"/>
      <c r="T23" s="226"/>
      <c r="U23" s="226"/>
      <c r="V23" s="226"/>
      <c r="W23" s="226"/>
      <c r="X23" s="226"/>
      <c r="Y23" s="226"/>
      <c r="Z23" s="216"/>
      <c r="AA23" s="216"/>
      <c r="AB23" s="216"/>
      <c r="AC23" s="216"/>
      <c r="AD23" s="216"/>
      <c r="AE23" s="216"/>
      <c r="AF23" s="216"/>
      <c r="AG23" s="216" t="s">
        <v>138</v>
      </c>
      <c r="AH23" s="216">
        <v>0</v>
      </c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</row>
    <row r="24" spans="1:60" outlineLevel="3" x14ac:dyDescent="0.2">
      <c r="A24" s="223"/>
      <c r="B24" s="224"/>
      <c r="C24" s="263" t="s">
        <v>155</v>
      </c>
      <c r="D24" s="227"/>
      <c r="E24" s="228">
        <v>12</v>
      </c>
      <c r="F24" s="226"/>
      <c r="G24" s="226"/>
      <c r="H24" s="226"/>
      <c r="I24" s="226"/>
      <c r="J24" s="226"/>
      <c r="K24" s="226"/>
      <c r="L24" s="226"/>
      <c r="M24" s="226"/>
      <c r="N24" s="225"/>
      <c r="O24" s="225"/>
      <c r="P24" s="225"/>
      <c r="Q24" s="225"/>
      <c r="R24" s="226"/>
      <c r="S24" s="226"/>
      <c r="T24" s="226"/>
      <c r="U24" s="226"/>
      <c r="V24" s="226"/>
      <c r="W24" s="226"/>
      <c r="X24" s="226"/>
      <c r="Y24" s="226"/>
      <c r="Z24" s="216"/>
      <c r="AA24" s="216"/>
      <c r="AB24" s="216"/>
      <c r="AC24" s="216"/>
      <c r="AD24" s="216"/>
      <c r="AE24" s="216"/>
      <c r="AF24" s="216"/>
      <c r="AG24" s="216" t="s">
        <v>138</v>
      </c>
      <c r="AH24" s="216">
        <v>0</v>
      </c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</row>
    <row r="25" spans="1:60" outlineLevel="3" x14ac:dyDescent="0.2">
      <c r="A25" s="223"/>
      <c r="B25" s="224"/>
      <c r="C25" s="263" t="s">
        <v>156</v>
      </c>
      <c r="D25" s="227"/>
      <c r="E25" s="228">
        <v>18</v>
      </c>
      <c r="F25" s="226"/>
      <c r="G25" s="226"/>
      <c r="H25" s="226"/>
      <c r="I25" s="226"/>
      <c r="J25" s="226"/>
      <c r="K25" s="226"/>
      <c r="L25" s="226"/>
      <c r="M25" s="226"/>
      <c r="N25" s="225"/>
      <c r="O25" s="225"/>
      <c r="P25" s="225"/>
      <c r="Q25" s="225"/>
      <c r="R25" s="226"/>
      <c r="S25" s="226"/>
      <c r="T25" s="226"/>
      <c r="U25" s="226"/>
      <c r="V25" s="226"/>
      <c r="W25" s="226"/>
      <c r="X25" s="226"/>
      <c r="Y25" s="226"/>
      <c r="Z25" s="216"/>
      <c r="AA25" s="216"/>
      <c r="AB25" s="216"/>
      <c r="AC25" s="216"/>
      <c r="AD25" s="216"/>
      <c r="AE25" s="216"/>
      <c r="AF25" s="216"/>
      <c r="AG25" s="216" t="s">
        <v>138</v>
      </c>
      <c r="AH25" s="216">
        <v>0</v>
      </c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</row>
    <row r="26" spans="1:60" outlineLevel="1" x14ac:dyDescent="0.2">
      <c r="A26" s="242">
        <v>5</v>
      </c>
      <c r="B26" s="243" t="s">
        <v>157</v>
      </c>
      <c r="C26" s="261" t="s">
        <v>158</v>
      </c>
      <c r="D26" s="244" t="s">
        <v>129</v>
      </c>
      <c r="E26" s="245">
        <v>31.68</v>
      </c>
      <c r="F26" s="246"/>
      <c r="G26" s="247">
        <f>ROUND(E26*F26,2)</f>
        <v>0</v>
      </c>
      <c r="H26" s="246"/>
      <c r="I26" s="247">
        <f>ROUND(E26*H26,2)</f>
        <v>0</v>
      </c>
      <c r="J26" s="246"/>
      <c r="K26" s="247">
        <f>ROUND(E26*J26,2)</f>
        <v>0</v>
      </c>
      <c r="L26" s="247">
        <v>21</v>
      </c>
      <c r="M26" s="247">
        <f>G26*(1+L26/100)</f>
        <v>0</v>
      </c>
      <c r="N26" s="245">
        <v>0</v>
      </c>
      <c r="O26" s="245">
        <f>ROUND(E26*N26,2)</f>
        <v>0</v>
      </c>
      <c r="P26" s="245">
        <v>0</v>
      </c>
      <c r="Q26" s="245">
        <f>ROUND(E26*P26,2)</f>
        <v>0</v>
      </c>
      <c r="R26" s="247" t="s">
        <v>130</v>
      </c>
      <c r="S26" s="247" t="s">
        <v>131</v>
      </c>
      <c r="T26" s="248" t="s">
        <v>131</v>
      </c>
      <c r="U26" s="226">
        <v>0.36499999999999999</v>
      </c>
      <c r="V26" s="226">
        <f>ROUND(E26*U26,2)</f>
        <v>11.56</v>
      </c>
      <c r="W26" s="226"/>
      <c r="X26" s="226" t="s">
        <v>132</v>
      </c>
      <c r="Y26" s="226" t="s">
        <v>133</v>
      </c>
      <c r="Z26" s="216"/>
      <c r="AA26" s="216"/>
      <c r="AB26" s="216"/>
      <c r="AC26" s="216"/>
      <c r="AD26" s="216"/>
      <c r="AE26" s="216"/>
      <c r="AF26" s="216"/>
      <c r="AG26" s="216" t="s">
        <v>134</v>
      </c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</row>
    <row r="27" spans="1:60" ht="22.5" outlineLevel="2" x14ac:dyDescent="0.2">
      <c r="A27" s="223"/>
      <c r="B27" s="224"/>
      <c r="C27" s="262" t="s">
        <v>159</v>
      </c>
      <c r="D27" s="250"/>
      <c r="E27" s="250"/>
      <c r="F27" s="250"/>
      <c r="G27" s="250"/>
      <c r="H27" s="226"/>
      <c r="I27" s="226"/>
      <c r="J27" s="226"/>
      <c r="K27" s="226"/>
      <c r="L27" s="226"/>
      <c r="M27" s="226"/>
      <c r="N27" s="225"/>
      <c r="O27" s="225"/>
      <c r="P27" s="225"/>
      <c r="Q27" s="225"/>
      <c r="R27" s="226"/>
      <c r="S27" s="226"/>
      <c r="T27" s="226"/>
      <c r="U27" s="226"/>
      <c r="V27" s="226"/>
      <c r="W27" s="226"/>
      <c r="X27" s="226"/>
      <c r="Y27" s="226"/>
      <c r="Z27" s="216"/>
      <c r="AA27" s="216"/>
      <c r="AB27" s="216"/>
      <c r="AC27" s="216"/>
      <c r="AD27" s="216"/>
      <c r="AE27" s="216"/>
      <c r="AF27" s="216"/>
      <c r="AG27" s="216" t="s">
        <v>136</v>
      </c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49" t="str">
        <f>C27</f>
        <v>zapažených i nezapažených s urovnáním dna do předepsaného profilu a spádu, s přehozením výkopku na přilehlém terénu na vzdálenost do 3 m od podélné osy rýhy nebo s naložením výkopku na dopravní prostředek.</v>
      </c>
      <c r="BB27" s="216"/>
      <c r="BC27" s="216"/>
      <c r="BD27" s="216"/>
      <c r="BE27" s="216"/>
      <c r="BF27" s="216"/>
      <c r="BG27" s="216"/>
      <c r="BH27" s="216"/>
    </row>
    <row r="28" spans="1:60" outlineLevel="2" x14ac:dyDescent="0.2">
      <c r="A28" s="223"/>
      <c r="B28" s="224"/>
      <c r="C28" s="263" t="s">
        <v>160</v>
      </c>
      <c r="D28" s="227"/>
      <c r="E28" s="228">
        <v>31.68</v>
      </c>
      <c r="F28" s="226"/>
      <c r="G28" s="226"/>
      <c r="H28" s="226"/>
      <c r="I28" s="226"/>
      <c r="J28" s="226"/>
      <c r="K28" s="226"/>
      <c r="L28" s="226"/>
      <c r="M28" s="226"/>
      <c r="N28" s="225"/>
      <c r="O28" s="225"/>
      <c r="P28" s="225"/>
      <c r="Q28" s="225"/>
      <c r="R28" s="226"/>
      <c r="S28" s="226"/>
      <c r="T28" s="226"/>
      <c r="U28" s="226"/>
      <c r="V28" s="226"/>
      <c r="W28" s="226"/>
      <c r="X28" s="226"/>
      <c r="Y28" s="226"/>
      <c r="Z28" s="216"/>
      <c r="AA28" s="216"/>
      <c r="AB28" s="216"/>
      <c r="AC28" s="216"/>
      <c r="AD28" s="216"/>
      <c r="AE28" s="216"/>
      <c r="AF28" s="216"/>
      <c r="AG28" s="216" t="s">
        <v>138</v>
      </c>
      <c r="AH28" s="216">
        <v>0</v>
      </c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</row>
    <row r="29" spans="1:60" outlineLevel="1" x14ac:dyDescent="0.2">
      <c r="A29" s="242">
        <v>6</v>
      </c>
      <c r="B29" s="243" t="s">
        <v>161</v>
      </c>
      <c r="C29" s="261" t="s">
        <v>162</v>
      </c>
      <c r="D29" s="244" t="s">
        <v>129</v>
      </c>
      <c r="E29" s="245">
        <v>535.67999999999995</v>
      </c>
      <c r="F29" s="246"/>
      <c r="G29" s="247">
        <f>ROUND(E29*F29,2)</f>
        <v>0</v>
      </c>
      <c r="H29" s="246"/>
      <c r="I29" s="247">
        <f>ROUND(E29*H29,2)</f>
        <v>0</v>
      </c>
      <c r="J29" s="246"/>
      <c r="K29" s="247">
        <f>ROUND(E29*J29,2)</f>
        <v>0</v>
      </c>
      <c r="L29" s="247">
        <v>21</v>
      </c>
      <c r="M29" s="247">
        <f>G29*(1+L29/100)</f>
        <v>0</v>
      </c>
      <c r="N29" s="245">
        <v>0</v>
      </c>
      <c r="O29" s="245">
        <f>ROUND(E29*N29,2)</f>
        <v>0</v>
      </c>
      <c r="P29" s="245">
        <v>0</v>
      </c>
      <c r="Q29" s="245">
        <f>ROUND(E29*P29,2)</f>
        <v>0</v>
      </c>
      <c r="R29" s="247" t="s">
        <v>145</v>
      </c>
      <c r="S29" s="247" t="s">
        <v>131</v>
      </c>
      <c r="T29" s="248" t="s">
        <v>131</v>
      </c>
      <c r="U29" s="226">
        <v>0.11</v>
      </c>
      <c r="V29" s="226">
        <f>ROUND(E29*U29,2)</f>
        <v>58.92</v>
      </c>
      <c r="W29" s="226"/>
      <c r="X29" s="226" t="s">
        <v>132</v>
      </c>
      <c r="Y29" s="226" t="s">
        <v>133</v>
      </c>
      <c r="Z29" s="216"/>
      <c r="AA29" s="216"/>
      <c r="AB29" s="216"/>
      <c r="AC29" s="216"/>
      <c r="AD29" s="216"/>
      <c r="AE29" s="216"/>
      <c r="AF29" s="216"/>
      <c r="AG29" s="216" t="s">
        <v>134</v>
      </c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</row>
    <row r="30" spans="1:60" ht="22.5" outlineLevel="2" x14ac:dyDescent="0.2">
      <c r="A30" s="223"/>
      <c r="B30" s="224"/>
      <c r="C30" s="262" t="s">
        <v>163</v>
      </c>
      <c r="D30" s="250"/>
      <c r="E30" s="250"/>
      <c r="F30" s="250"/>
      <c r="G30" s="250"/>
      <c r="H30" s="226"/>
      <c r="I30" s="226"/>
      <c r="J30" s="226"/>
      <c r="K30" s="226"/>
      <c r="L30" s="226"/>
      <c r="M30" s="226"/>
      <c r="N30" s="225"/>
      <c r="O30" s="225"/>
      <c r="P30" s="225"/>
      <c r="Q30" s="225"/>
      <c r="R30" s="226"/>
      <c r="S30" s="226"/>
      <c r="T30" s="226"/>
      <c r="U30" s="226"/>
      <c r="V30" s="226"/>
      <c r="W30" s="226"/>
      <c r="X30" s="226"/>
      <c r="Y30" s="226"/>
      <c r="Z30" s="216"/>
      <c r="AA30" s="216"/>
      <c r="AB30" s="216"/>
      <c r="AC30" s="216"/>
      <c r="AD30" s="216"/>
      <c r="AE30" s="216"/>
      <c r="AF30" s="216"/>
      <c r="AG30" s="216" t="s">
        <v>136</v>
      </c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49" t="str">
        <f>C30</f>
        <v>bez naložení, avšak se složením zemin schopných zúrodnění, kamenouhelných hlušin a výsypkových materiálů, příplatek za každých dalších i započatých 1000 m,</v>
      </c>
      <c r="BB30" s="216"/>
      <c r="BC30" s="216"/>
      <c r="BD30" s="216"/>
      <c r="BE30" s="216"/>
      <c r="BF30" s="216"/>
      <c r="BG30" s="216"/>
      <c r="BH30" s="216"/>
    </row>
    <row r="31" spans="1:60" outlineLevel="2" x14ac:dyDescent="0.2">
      <c r="A31" s="223"/>
      <c r="B31" s="224"/>
      <c r="C31" s="264" t="s">
        <v>164</v>
      </c>
      <c r="D31" s="251"/>
      <c r="E31" s="251"/>
      <c r="F31" s="251"/>
      <c r="G31" s="251"/>
      <c r="H31" s="226"/>
      <c r="I31" s="226"/>
      <c r="J31" s="226"/>
      <c r="K31" s="226"/>
      <c r="L31" s="226"/>
      <c r="M31" s="226"/>
      <c r="N31" s="225"/>
      <c r="O31" s="225"/>
      <c r="P31" s="225"/>
      <c r="Q31" s="225"/>
      <c r="R31" s="226"/>
      <c r="S31" s="226"/>
      <c r="T31" s="226"/>
      <c r="U31" s="226"/>
      <c r="V31" s="226"/>
      <c r="W31" s="226"/>
      <c r="X31" s="226"/>
      <c r="Y31" s="226"/>
      <c r="Z31" s="216"/>
      <c r="AA31" s="216"/>
      <c r="AB31" s="216"/>
      <c r="AC31" s="216"/>
      <c r="AD31" s="216"/>
      <c r="AE31" s="216"/>
      <c r="AF31" s="216"/>
      <c r="AG31" s="216" t="s">
        <v>165</v>
      </c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</row>
    <row r="32" spans="1:60" outlineLevel="3" x14ac:dyDescent="0.2">
      <c r="A32" s="223"/>
      <c r="B32" s="224"/>
      <c r="C32" s="264" t="s">
        <v>166</v>
      </c>
      <c r="D32" s="251"/>
      <c r="E32" s="251"/>
      <c r="F32" s="251"/>
      <c r="G32" s="251"/>
      <c r="H32" s="226"/>
      <c r="I32" s="226"/>
      <c r="J32" s="226"/>
      <c r="K32" s="226"/>
      <c r="L32" s="226"/>
      <c r="M32" s="226"/>
      <c r="N32" s="225"/>
      <c r="O32" s="225"/>
      <c r="P32" s="225"/>
      <c r="Q32" s="225"/>
      <c r="R32" s="226"/>
      <c r="S32" s="226"/>
      <c r="T32" s="226"/>
      <c r="U32" s="226"/>
      <c r="V32" s="226"/>
      <c r="W32" s="226"/>
      <c r="X32" s="226"/>
      <c r="Y32" s="226"/>
      <c r="Z32" s="216"/>
      <c r="AA32" s="216"/>
      <c r="AB32" s="216"/>
      <c r="AC32" s="216"/>
      <c r="AD32" s="216"/>
      <c r="AE32" s="216"/>
      <c r="AF32" s="216"/>
      <c r="AG32" s="216" t="s">
        <v>165</v>
      </c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</row>
    <row r="33" spans="1:60" outlineLevel="3" x14ac:dyDescent="0.2">
      <c r="A33" s="223"/>
      <c r="B33" s="224"/>
      <c r="C33" s="264" t="s">
        <v>167</v>
      </c>
      <c r="D33" s="251"/>
      <c r="E33" s="251"/>
      <c r="F33" s="251"/>
      <c r="G33" s="251"/>
      <c r="H33" s="226"/>
      <c r="I33" s="226"/>
      <c r="J33" s="226"/>
      <c r="K33" s="226"/>
      <c r="L33" s="226"/>
      <c r="M33" s="226"/>
      <c r="N33" s="225"/>
      <c r="O33" s="225"/>
      <c r="P33" s="225"/>
      <c r="Q33" s="225"/>
      <c r="R33" s="226"/>
      <c r="S33" s="226"/>
      <c r="T33" s="226"/>
      <c r="U33" s="226"/>
      <c r="V33" s="226"/>
      <c r="W33" s="226"/>
      <c r="X33" s="226"/>
      <c r="Y33" s="226"/>
      <c r="Z33" s="216"/>
      <c r="AA33" s="216"/>
      <c r="AB33" s="216"/>
      <c r="AC33" s="216"/>
      <c r="AD33" s="216"/>
      <c r="AE33" s="216"/>
      <c r="AF33" s="216"/>
      <c r="AG33" s="216" t="s">
        <v>165</v>
      </c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49" t="str">
        <f>C33</f>
        <v>- udržování sjízdnosti cest uvnitř násypiště i výkopiště, pokud vrcholky nerovností nejsou   vyšší než +- 0,5 m,</v>
      </c>
      <c r="BB33" s="216"/>
      <c r="BC33" s="216"/>
      <c r="BD33" s="216"/>
      <c r="BE33" s="216"/>
      <c r="BF33" s="216"/>
      <c r="BG33" s="216"/>
      <c r="BH33" s="216"/>
    </row>
    <row r="34" spans="1:60" outlineLevel="3" x14ac:dyDescent="0.2">
      <c r="A34" s="223"/>
      <c r="B34" s="224"/>
      <c r="C34" s="264" t="s">
        <v>168</v>
      </c>
      <c r="D34" s="251"/>
      <c r="E34" s="251"/>
      <c r="F34" s="251"/>
      <c r="G34" s="251"/>
      <c r="H34" s="226"/>
      <c r="I34" s="226"/>
      <c r="J34" s="226"/>
      <c r="K34" s="226"/>
      <c r="L34" s="226"/>
      <c r="M34" s="226"/>
      <c r="N34" s="225"/>
      <c r="O34" s="225"/>
      <c r="P34" s="225"/>
      <c r="Q34" s="225"/>
      <c r="R34" s="226"/>
      <c r="S34" s="226"/>
      <c r="T34" s="226"/>
      <c r="U34" s="226"/>
      <c r="V34" s="226"/>
      <c r="W34" s="226"/>
      <c r="X34" s="226"/>
      <c r="Y34" s="226"/>
      <c r="Z34" s="216"/>
      <c r="AA34" s="216"/>
      <c r="AB34" s="216"/>
      <c r="AC34" s="216"/>
      <c r="AD34" s="216"/>
      <c r="AE34" s="216"/>
      <c r="AF34" s="216"/>
      <c r="AG34" s="216" t="s">
        <v>165</v>
      </c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</row>
    <row r="35" spans="1:60" outlineLevel="2" x14ac:dyDescent="0.2">
      <c r="A35" s="223"/>
      <c r="B35" s="224"/>
      <c r="C35" s="263" t="s">
        <v>147</v>
      </c>
      <c r="D35" s="227"/>
      <c r="E35" s="228">
        <v>450</v>
      </c>
      <c r="F35" s="226"/>
      <c r="G35" s="226"/>
      <c r="H35" s="226"/>
      <c r="I35" s="226"/>
      <c r="J35" s="226"/>
      <c r="K35" s="226"/>
      <c r="L35" s="226"/>
      <c r="M35" s="226"/>
      <c r="N35" s="225"/>
      <c r="O35" s="225"/>
      <c r="P35" s="225"/>
      <c r="Q35" s="225"/>
      <c r="R35" s="226"/>
      <c r="S35" s="226"/>
      <c r="T35" s="226"/>
      <c r="U35" s="226"/>
      <c r="V35" s="226"/>
      <c r="W35" s="226"/>
      <c r="X35" s="226"/>
      <c r="Y35" s="226"/>
      <c r="Z35" s="216"/>
      <c r="AA35" s="216"/>
      <c r="AB35" s="216"/>
      <c r="AC35" s="216"/>
      <c r="AD35" s="216"/>
      <c r="AE35" s="216"/>
      <c r="AF35" s="216"/>
      <c r="AG35" s="216" t="s">
        <v>138</v>
      </c>
      <c r="AH35" s="216">
        <v>5</v>
      </c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</row>
    <row r="36" spans="1:60" outlineLevel="3" x14ac:dyDescent="0.2">
      <c r="A36" s="223"/>
      <c r="B36" s="224"/>
      <c r="C36" s="263" t="s">
        <v>148</v>
      </c>
      <c r="D36" s="227"/>
      <c r="E36" s="228">
        <v>54</v>
      </c>
      <c r="F36" s="226"/>
      <c r="G36" s="226"/>
      <c r="H36" s="226"/>
      <c r="I36" s="226"/>
      <c r="J36" s="226"/>
      <c r="K36" s="226"/>
      <c r="L36" s="226"/>
      <c r="M36" s="226"/>
      <c r="N36" s="225"/>
      <c r="O36" s="225"/>
      <c r="P36" s="225"/>
      <c r="Q36" s="225"/>
      <c r="R36" s="226"/>
      <c r="S36" s="226"/>
      <c r="T36" s="226"/>
      <c r="U36" s="226"/>
      <c r="V36" s="226"/>
      <c r="W36" s="226"/>
      <c r="X36" s="226"/>
      <c r="Y36" s="226"/>
      <c r="Z36" s="216"/>
      <c r="AA36" s="216"/>
      <c r="AB36" s="216"/>
      <c r="AC36" s="216"/>
      <c r="AD36" s="216"/>
      <c r="AE36" s="216"/>
      <c r="AF36" s="216"/>
      <c r="AG36" s="216" t="s">
        <v>138</v>
      </c>
      <c r="AH36" s="216">
        <v>5</v>
      </c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</row>
    <row r="37" spans="1:60" outlineLevel="3" x14ac:dyDescent="0.2">
      <c r="A37" s="223"/>
      <c r="B37" s="224"/>
      <c r="C37" s="263" t="s">
        <v>149</v>
      </c>
      <c r="D37" s="227"/>
      <c r="E37" s="228">
        <v>31.68</v>
      </c>
      <c r="F37" s="226"/>
      <c r="G37" s="226"/>
      <c r="H37" s="226"/>
      <c r="I37" s="226"/>
      <c r="J37" s="226"/>
      <c r="K37" s="226"/>
      <c r="L37" s="226"/>
      <c r="M37" s="226"/>
      <c r="N37" s="225"/>
      <c r="O37" s="225"/>
      <c r="P37" s="225"/>
      <c r="Q37" s="225"/>
      <c r="R37" s="226"/>
      <c r="S37" s="226"/>
      <c r="T37" s="226"/>
      <c r="U37" s="226"/>
      <c r="V37" s="226"/>
      <c r="W37" s="226"/>
      <c r="X37" s="226"/>
      <c r="Y37" s="226"/>
      <c r="Z37" s="216"/>
      <c r="AA37" s="216"/>
      <c r="AB37" s="216"/>
      <c r="AC37" s="216"/>
      <c r="AD37" s="216"/>
      <c r="AE37" s="216"/>
      <c r="AF37" s="216"/>
      <c r="AG37" s="216" t="s">
        <v>138</v>
      </c>
      <c r="AH37" s="216">
        <v>5</v>
      </c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</row>
    <row r="38" spans="1:60" ht="22.5" outlineLevel="1" x14ac:dyDescent="0.2">
      <c r="A38" s="242">
        <v>7</v>
      </c>
      <c r="B38" s="243" t="s">
        <v>169</v>
      </c>
      <c r="C38" s="261" t="s">
        <v>170</v>
      </c>
      <c r="D38" s="244" t="s">
        <v>129</v>
      </c>
      <c r="E38" s="245">
        <v>535.67999999999995</v>
      </c>
      <c r="F38" s="246"/>
      <c r="G38" s="247">
        <f>ROUND(E38*F38,2)</f>
        <v>0</v>
      </c>
      <c r="H38" s="246"/>
      <c r="I38" s="247">
        <f>ROUND(E38*H38,2)</f>
        <v>0</v>
      </c>
      <c r="J38" s="246"/>
      <c r="K38" s="247">
        <f>ROUND(E38*J38,2)</f>
        <v>0</v>
      </c>
      <c r="L38" s="247">
        <v>21</v>
      </c>
      <c r="M38" s="247">
        <f>G38*(1+L38/100)</f>
        <v>0</v>
      </c>
      <c r="N38" s="245">
        <v>0</v>
      </c>
      <c r="O38" s="245">
        <f>ROUND(E38*N38,2)</f>
        <v>0</v>
      </c>
      <c r="P38" s="245">
        <v>0</v>
      </c>
      <c r="Q38" s="245">
        <f>ROUND(E38*P38,2)</f>
        <v>0</v>
      </c>
      <c r="R38" s="247" t="s">
        <v>130</v>
      </c>
      <c r="S38" s="247" t="s">
        <v>131</v>
      </c>
      <c r="T38" s="248" t="s">
        <v>131</v>
      </c>
      <c r="U38" s="226">
        <v>5.2999999999999999E-2</v>
      </c>
      <c r="V38" s="226">
        <f>ROUND(E38*U38,2)</f>
        <v>28.39</v>
      </c>
      <c r="W38" s="226"/>
      <c r="X38" s="226" t="s">
        <v>132</v>
      </c>
      <c r="Y38" s="226" t="s">
        <v>133</v>
      </c>
      <c r="Z38" s="216"/>
      <c r="AA38" s="216"/>
      <c r="AB38" s="216"/>
      <c r="AC38" s="216"/>
      <c r="AD38" s="216"/>
      <c r="AE38" s="216"/>
      <c r="AF38" s="216"/>
      <c r="AG38" s="216" t="s">
        <v>134</v>
      </c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</row>
    <row r="39" spans="1:60" outlineLevel="2" x14ac:dyDescent="0.2">
      <c r="A39" s="223"/>
      <c r="B39" s="224"/>
      <c r="C39" s="263" t="s">
        <v>171</v>
      </c>
      <c r="D39" s="227"/>
      <c r="E39" s="228"/>
      <c r="F39" s="226"/>
      <c r="G39" s="226"/>
      <c r="H39" s="226"/>
      <c r="I39" s="226"/>
      <c r="J39" s="226"/>
      <c r="K39" s="226"/>
      <c r="L39" s="226"/>
      <c r="M39" s="226"/>
      <c r="N39" s="225"/>
      <c r="O39" s="225"/>
      <c r="P39" s="225"/>
      <c r="Q39" s="225"/>
      <c r="R39" s="226"/>
      <c r="S39" s="226"/>
      <c r="T39" s="226"/>
      <c r="U39" s="226"/>
      <c r="V39" s="226"/>
      <c r="W39" s="226"/>
      <c r="X39" s="226"/>
      <c r="Y39" s="226"/>
      <c r="Z39" s="216"/>
      <c r="AA39" s="216"/>
      <c r="AB39" s="216"/>
      <c r="AC39" s="216"/>
      <c r="AD39" s="216"/>
      <c r="AE39" s="216"/>
      <c r="AF39" s="216"/>
      <c r="AG39" s="216" t="s">
        <v>138</v>
      </c>
      <c r="AH39" s="216">
        <v>0</v>
      </c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</row>
    <row r="40" spans="1:60" outlineLevel="3" x14ac:dyDescent="0.2">
      <c r="A40" s="223"/>
      <c r="B40" s="224"/>
      <c r="C40" s="263" t="s">
        <v>172</v>
      </c>
      <c r="D40" s="227"/>
      <c r="E40" s="228">
        <v>535.67999999999995</v>
      </c>
      <c r="F40" s="226"/>
      <c r="G40" s="226"/>
      <c r="H40" s="226"/>
      <c r="I40" s="226"/>
      <c r="J40" s="226"/>
      <c r="K40" s="226"/>
      <c r="L40" s="226"/>
      <c r="M40" s="226"/>
      <c r="N40" s="225"/>
      <c r="O40" s="225"/>
      <c r="P40" s="225"/>
      <c r="Q40" s="225"/>
      <c r="R40" s="226"/>
      <c r="S40" s="226"/>
      <c r="T40" s="226"/>
      <c r="U40" s="226"/>
      <c r="V40" s="226"/>
      <c r="W40" s="226"/>
      <c r="X40" s="226"/>
      <c r="Y40" s="226"/>
      <c r="Z40" s="216"/>
      <c r="AA40" s="216"/>
      <c r="AB40" s="216"/>
      <c r="AC40" s="216"/>
      <c r="AD40" s="216"/>
      <c r="AE40" s="216"/>
      <c r="AF40" s="216"/>
      <c r="AG40" s="216" t="s">
        <v>138</v>
      </c>
      <c r="AH40" s="216">
        <v>5</v>
      </c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</row>
    <row r="41" spans="1:60" outlineLevel="1" x14ac:dyDescent="0.2">
      <c r="A41" s="242">
        <v>8</v>
      </c>
      <c r="B41" s="243" t="s">
        <v>173</v>
      </c>
      <c r="C41" s="261" t="s">
        <v>174</v>
      </c>
      <c r="D41" s="244" t="s">
        <v>175</v>
      </c>
      <c r="E41" s="245">
        <v>1350</v>
      </c>
      <c r="F41" s="246"/>
      <c r="G41" s="247">
        <f>ROUND(E41*F41,2)</f>
        <v>0</v>
      </c>
      <c r="H41" s="246"/>
      <c r="I41" s="247">
        <f>ROUND(E41*H41,2)</f>
        <v>0</v>
      </c>
      <c r="J41" s="246"/>
      <c r="K41" s="247">
        <f>ROUND(E41*J41,2)</f>
        <v>0</v>
      </c>
      <c r="L41" s="247">
        <v>21</v>
      </c>
      <c r="M41" s="247">
        <f>G41*(1+L41/100)</f>
        <v>0</v>
      </c>
      <c r="N41" s="245">
        <v>0</v>
      </c>
      <c r="O41" s="245">
        <f>ROUND(E41*N41,2)</f>
        <v>0</v>
      </c>
      <c r="P41" s="245">
        <v>0</v>
      </c>
      <c r="Q41" s="245">
        <f>ROUND(E41*P41,2)</f>
        <v>0</v>
      </c>
      <c r="R41" s="247" t="s">
        <v>130</v>
      </c>
      <c r="S41" s="247" t="s">
        <v>131</v>
      </c>
      <c r="T41" s="248" t="s">
        <v>131</v>
      </c>
      <c r="U41" s="226">
        <v>1.7999999999999999E-2</v>
      </c>
      <c r="V41" s="226">
        <f>ROUND(E41*U41,2)</f>
        <v>24.3</v>
      </c>
      <c r="W41" s="226"/>
      <c r="X41" s="226" t="s">
        <v>132</v>
      </c>
      <c r="Y41" s="226" t="s">
        <v>133</v>
      </c>
      <c r="Z41" s="216"/>
      <c r="AA41" s="216"/>
      <c r="AB41" s="216"/>
      <c r="AC41" s="216"/>
      <c r="AD41" s="216"/>
      <c r="AE41" s="216"/>
      <c r="AF41" s="216"/>
      <c r="AG41" s="216" t="s">
        <v>134</v>
      </c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</row>
    <row r="42" spans="1:60" outlineLevel="2" x14ac:dyDescent="0.2">
      <c r="A42" s="223"/>
      <c r="B42" s="224"/>
      <c r="C42" s="262" t="s">
        <v>176</v>
      </c>
      <c r="D42" s="250"/>
      <c r="E42" s="250"/>
      <c r="F42" s="250"/>
      <c r="G42" s="250"/>
      <c r="H42" s="226"/>
      <c r="I42" s="226"/>
      <c r="J42" s="226"/>
      <c r="K42" s="226"/>
      <c r="L42" s="226"/>
      <c r="M42" s="226"/>
      <c r="N42" s="225"/>
      <c r="O42" s="225"/>
      <c r="P42" s="225"/>
      <c r="Q42" s="225"/>
      <c r="R42" s="226"/>
      <c r="S42" s="226"/>
      <c r="T42" s="226"/>
      <c r="U42" s="226"/>
      <c r="V42" s="226"/>
      <c r="W42" s="226"/>
      <c r="X42" s="226"/>
      <c r="Y42" s="226"/>
      <c r="Z42" s="216"/>
      <c r="AA42" s="216"/>
      <c r="AB42" s="216"/>
      <c r="AC42" s="216"/>
      <c r="AD42" s="216"/>
      <c r="AE42" s="216"/>
      <c r="AF42" s="216"/>
      <c r="AG42" s="216" t="s">
        <v>136</v>
      </c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</row>
    <row r="43" spans="1:60" outlineLevel="2" x14ac:dyDescent="0.2">
      <c r="A43" s="223"/>
      <c r="B43" s="224"/>
      <c r="C43" s="263" t="s">
        <v>177</v>
      </c>
      <c r="D43" s="227"/>
      <c r="E43" s="228">
        <v>1350</v>
      </c>
      <c r="F43" s="226"/>
      <c r="G43" s="226"/>
      <c r="H43" s="226"/>
      <c r="I43" s="226"/>
      <c r="J43" s="226"/>
      <c r="K43" s="226"/>
      <c r="L43" s="226"/>
      <c r="M43" s="226"/>
      <c r="N43" s="225"/>
      <c r="O43" s="225"/>
      <c r="P43" s="225"/>
      <c r="Q43" s="225"/>
      <c r="R43" s="226"/>
      <c r="S43" s="226"/>
      <c r="T43" s="226"/>
      <c r="U43" s="226"/>
      <c r="V43" s="226"/>
      <c r="W43" s="226"/>
      <c r="X43" s="226"/>
      <c r="Y43" s="226"/>
      <c r="Z43" s="216"/>
      <c r="AA43" s="216"/>
      <c r="AB43" s="216"/>
      <c r="AC43" s="216"/>
      <c r="AD43" s="216"/>
      <c r="AE43" s="216"/>
      <c r="AF43" s="216"/>
      <c r="AG43" s="216" t="s">
        <v>138</v>
      </c>
      <c r="AH43" s="216">
        <v>0</v>
      </c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</row>
    <row r="44" spans="1:60" outlineLevel="1" x14ac:dyDescent="0.2">
      <c r="A44" s="242">
        <v>9</v>
      </c>
      <c r="B44" s="243" t="s">
        <v>178</v>
      </c>
      <c r="C44" s="261" t="s">
        <v>179</v>
      </c>
      <c r="D44" s="244" t="s">
        <v>175</v>
      </c>
      <c r="E44" s="245">
        <v>450</v>
      </c>
      <c r="F44" s="246"/>
      <c r="G44" s="247">
        <f>ROUND(E44*F44,2)</f>
        <v>0</v>
      </c>
      <c r="H44" s="246"/>
      <c r="I44" s="247">
        <f>ROUND(E44*H44,2)</f>
        <v>0</v>
      </c>
      <c r="J44" s="246"/>
      <c r="K44" s="247">
        <f>ROUND(E44*J44,2)</f>
        <v>0</v>
      </c>
      <c r="L44" s="247">
        <v>21</v>
      </c>
      <c r="M44" s="247">
        <f>G44*(1+L44/100)</f>
        <v>0</v>
      </c>
      <c r="N44" s="245">
        <v>0</v>
      </c>
      <c r="O44" s="245">
        <f>ROUND(E44*N44,2)</f>
        <v>0</v>
      </c>
      <c r="P44" s="245">
        <v>0</v>
      </c>
      <c r="Q44" s="245">
        <f>ROUND(E44*P44,2)</f>
        <v>0</v>
      </c>
      <c r="R44" s="247" t="s">
        <v>130</v>
      </c>
      <c r="S44" s="247" t="s">
        <v>131</v>
      </c>
      <c r="T44" s="248" t="s">
        <v>131</v>
      </c>
      <c r="U44" s="226">
        <v>1.7999999999999999E-2</v>
      </c>
      <c r="V44" s="226">
        <f>ROUND(E44*U44,2)</f>
        <v>8.1</v>
      </c>
      <c r="W44" s="226"/>
      <c r="X44" s="226" t="s">
        <v>132</v>
      </c>
      <c r="Y44" s="226" t="s">
        <v>133</v>
      </c>
      <c r="Z44" s="216"/>
      <c r="AA44" s="216"/>
      <c r="AB44" s="216"/>
      <c r="AC44" s="216"/>
      <c r="AD44" s="216"/>
      <c r="AE44" s="216"/>
      <c r="AF44" s="216"/>
      <c r="AG44" s="216" t="s">
        <v>134</v>
      </c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</row>
    <row r="45" spans="1:60" outlineLevel="2" x14ac:dyDescent="0.2">
      <c r="A45" s="223"/>
      <c r="B45" s="224"/>
      <c r="C45" s="262" t="s">
        <v>180</v>
      </c>
      <c r="D45" s="250"/>
      <c r="E45" s="250"/>
      <c r="F45" s="250"/>
      <c r="G45" s="250"/>
      <c r="H45" s="226"/>
      <c r="I45" s="226"/>
      <c r="J45" s="226"/>
      <c r="K45" s="226"/>
      <c r="L45" s="226"/>
      <c r="M45" s="226"/>
      <c r="N45" s="225"/>
      <c r="O45" s="225"/>
      <c r="P45" s="225"/>
      <c r="Q45" s="225"/>
      <c r="R45" s="226"/>
      <c r="S45" s="226"/>
      <c r="T45" s="226"/>
      <c r="U45" s="226"/>
      <c r="V45" s="226"/>
      <c r="W45" s="226"/>
      <c r="X45" s="226"/>
      <c r="Y45" s="226"/>
      <c r="Z45" s="216"/>
      <c r="AA45" s="216"/>
      <c r="AB45" s="216"/>
      <c r="AC45" s="216"/>
      <c r="AD45" s="216"/>
      <c r="AE45" s="216"/>
      <c r="AF45" s="216"/>
      <c r="AG45" s="216" t="s">
        <v>136</v>
      </c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</row>
    <row r="46" spans="1:60" outlineLevel="2" x14ac:dyDescent="0.2">
      <c r="A46" s="223"/>
      <c r="B46" s="224"/>
      <c r="C46" s="263" t="s">
        <v>181</v>
      </c>
      <c r="D46" s="227"/>
      <c r="E46" s="228">
        <v>450</v>
      </c>
      <c r="F46" s="226"/>
      <c r="G46" s="226"/>
      <c r="H46" s="226"/>
      <c r="I46" s="226"/>
      <c r="J46" s="226"/>
      <c r="K46" s="226"/>
      <c r="L46" s="226"/>
      <c r="M46" s="226"/>
      <c r="N46" s="225"/>
      <c r="O46" s="225"/>
      <c r="P46" s="225"/>
      <c r="Q46" s="225"/>
      <c r="R46" s="226"/>
      <c r="S46" s="226"/>
      <c r="T46" s="226"/>
      <c r="U46" s="226"/>
      <c r="V46" s="226"/>
      <c r="W46" s="226"/>
      <c r="X46" s="226"/>
      <c r="Y46" s="226"/>
      <c r="Z46" s="216"/>
      <c r="AA46" s="216"/>
      <c r="AB46" s="216"/>
      <c r="AC46" s="216"/>
      <c r="AD46" s="216"/>
      <c r="AE46" s="216"/>
      <c r="AF46" s="216"/>
      <c r="AG46" s="216" t="s">
        <v>138</v>
      </c>
      <c r="AH46" s="216">
        <v>0</v>
      </c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</row>
    <row r="47" spans="1:60" outlineLevel="1" x14ac:dyDescent="0.2">
      <c r="A47" s="242">
        <v>10</v>
      </c>
      <c r="B47" s="243" t="s">
        <v>182</v>
      </c>
      <c r="C47" s="261" t="s">
        <v>183</v>
      </c>
      <c r="D47" s="244" t="s">
        <v>129</v>
      </c>
      <c r="E47" s="245">
        <v>540</v>
      </c>
      <c r="F47" s="246"/>
      <c r="G47" s="247">
        <f>ROUND(E47*F47,2)</f>
        <v>0</v>
      </c>
      <c r="H47" s="246"/>
      <c r="I47" s="247">
        <f>ROUND(E47*H47,2)</f>
        <v>0</v>
      </c>
      <c r="J47" s="246"/>
      <c r="K47" s="247">
        <f>ROUND(E47*J47,2)</f>
        <v>0</v>
      </c>
      <c r="L47" s="247">
        <v>21</v>
      </c>
      <c r="M47" s="247">
        <f>G47*(1+L47/100)</f>
        <v>0</v>
      </c>
      <c r="N47" s="245">
        <v>0</v>
      </c>
      <c r="O47" s="245">
        <f>ROUND(E47*N47,2)</f>
        <v>0</v>
      </c>
      <c r="P47" s="245">
        <v>0</v>
      </c>
      <c r="Q47" s="245">
        <f>ROUND(E47*P47,2)</f>
        <v>0</v>
      </c>
      <c r="R47" s="247" t="s">
        <v>184</v>
      </c>
      <c r="S47" s="247" t="s">
        <v>131</v>
      </c>
      <c r="T47" s="248" t="s">
        <v>185</v>
      </c>
      <c r="U47" s="226">
        <v>0.92200000000000004</v>
      </c>
      <c r="V47" s="226">
        <f>ROUND(E47*U47,2)</f>
        <v>497.88</v>
      </c>
      <c r="W47" s="226"/>
      <c r="X47" s="226" t="s">
        <v>132</v>
      </c>
      <c r="Y47" s="226" t="s">
        <v>133</v>
      </c>
      <c r="Z47" s="216"/>
      <c r="AA47" s="216"/>
      <c r="AB47" s="216"/>
      <c r="AC47" s="216"/>
      <c r="AD47" s="216"/>
      <c r="AE47" s="216"/>
      <c r="AF47" s="216"/>
      <c r="AG47" s="216" t="s">
        <v>134</v>
      </c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</row>
    <row r="48" spans="1:60" outlineLevel="2" x14ac:dyDescent="0.2">
      <c r="A48" s="223"/>
      <c r="B48" s="224"/>
      <c r="C48" s="263" t="s">
        <v>186</v>
      </c>
      <c r="D48" s="227"/>
      <c r="E48" s="228"/>
      <c r="F48" s="226"/>
      <c r="G48" s="226"/>
      <c r="H48" s="226"/>
      <c r="I48" s="226"/>
      <c r="J48" s="226"/>
      <c r="K48" s="226"/>
      <c r="L48" s="226"/>
      <c r="M48" s="226"/>
      <c r="N48" s="225"/>
      <c r="O48" s="225"/>
      <c r="P48" s="225"/>
      <c r="Q48" s="225"/>
      <c r="R48" s="226"/>
      <c r="S48" s="226"/>
      <c r="T48" s="226"/>
      <c r="U48" s="226"/>
      <c r="V48" s="226"/>
      <c r="W48" s="226"/>
      <c r="X48" s="226"/>
      <c r="Y48" s="226"/>
      <c r="Z48" s="216"/>
      <c r="AA48" s="216"/>
      <c r="AB48" s="216"/>
      <c r="AC48" s="216"/>
      <c r="AD48" s="216"/>
      <c r="AE48" s="216"/>
      <c r="AF48" s="216"/>
      <c r="AG48" s="216" t="s">
        <v>138</v>
      </c>
      <c r="AH48" s="216">
        <v>0</v>
      </c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</row>
    <row r="49" spans="1:60" outlineLevel="3" x14ac:dyDescent="0.2">
      <c r="A49" s="223"/>
      <c r="B49" s="224"/>
      <c r="C49" s="263" t="s">
        <v>187</v>
      </c>
      <c r="D49" s="227"/>
      <c r="E49" s="228">
        <v>540</v>
      </c>
      <c r="F49" s="226"/>
      <c r="G49" s="226"/>
      <c r="H49" s="226"/>
      <c r="I49" s="226"/>
      <c r="J49" s="226"/>
      <c r="K49" s="226"/>
      <c r="L49" s="226"/>
      <c r="M49" s="226"/>
      <c r="N49" s="225"/>
      <c r="O49" s="225"/>
      <c r="P49" s="225"/>
      <c r="Q49" s="225"/>
      <c r="R49" s="226"/>
      <c r="S49" s="226"/>
      <c r="T49" s="226"/>
      <c r="U49" s="226"/>
      <c r="V49" s="226"/>
      <c r="W49" s="226"/>
      <c r="X49" s="226"/>
      <c r="Y49" s="226"/>
      <c r="Z49" s="216"/>
      <c r="AA49" s="216"/>
      <c r="AB49" s="216"/>
      <c r="AC49" s="216"/>
      <c r="AD49" s="216"/>
      <c r="AE49" s="216"/>
      <c r="AF49" s="216"/>
      <c r="AG49" s="216" t="s">
        <v>138</v>
      </c>
      <c r="AH49" s="216">
        <v>5</v>
      </c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</row>
    <row r="50" spans="1:60" x14ac:dyDescent="0.2">
      <c r="A50" s="235" t="s">
        <v>125</v>
      </c>
      <c r="B50" s="236" t="s">
        <v>84</v>
      </c>
      <c r="C50" s="260" t="s">
        <v>85</v>
      </c>
      <c r="D50" s="237"/>
      <c r="E50" s="238"/>
      <c r="F50" s="239"/>
      <c r="G50" s="239">
        <f>SUMIF(AG51:AG57,"&lt;&gt;NOR",G51:G57)</f>
        <v>0</v>
      </c>
      <c r="H50" s="239"/>
      <c r="I50" s="239">
        <f>SUM(I51:I57)</f>
        <v>0</v>
      </c>
      <c r="J50" s="239"/>
      <c r="K50" s="239">
        <f>SUM(K51:K57)</f>
        <v>0</v>
      </c>
      <c r="L50" s="239"/>
      <c r="M50" s="239">
        <f>SUM(M51:M57)</f>
        <v>0</v>
      </c>
      <c r="N50" s="238"/>
      <c r="O50" s="238">
        <f>SUM(O51:O57)</f>
        <v>0</v>
      </c>
      <c r="P50" s="238"/>
      <c r="Q50" s="238">
        <f>SUM(Q51:Q57)</f>
        <v>0</v>
      </c>
      <c r="R50" s="239"/>
      <c r="S50" s="239"/>
      <c r="T50" s="240"/>
      <c r="U50" s="234"/>
      <c r="V50" s="234">
        <f>SUM(V51:V57)</f>
        <v>56.78</v>
      </c>
      <c r="W50" s="234"/>
      <c r="X50" s="234"/>
      <c r="Y50" s="234"/>
      <c r="AG50" t="s">
        <v>126</v>
      </c>
    </row>
    <row r="51" spans="1:60" outlineLevel="1" x14ac:dyDescent="0.2">
      <c r="A51" s="242">
        <v>11</v>
      </c>
      <c r="B51" s="243" t="s">
        <v>188</v>
      </c>
      <c r="C51" s="261" t="s">
        <v>189</v>
      </c>
      <c r="D51" s="244" t="s">
        <v>129</v>
      </c>
      <c r="E51" s="245">
        <v>535.67999999999995</v>
      </c>
      <c r="F51" s="246"/>
      <c r="G51" s="247">
        <f>ROUND(E51*F51,2)</f>
        <v>0</v>
      </c>
      <c r="H51" s="246"/>
      <c r="I51" s="247">
        <f>ROUND(E51*H51,2)</f>
        <v>0</v>
      </c>
      <c r="J51" s="246"/>
      <c r="K51" s="247">
        <f>ROUND(E51*J51,2)</f>
        <v>0</v>
      </c>
      <c r="L51" s="247">
        <v>21</v>
      </c>
      <c r="M51" s="247">
        <f>G51*(1+L51/100)</f>
        <v>0</v>
      </c>
      <c r="N51" s="245">
        <v>0</v>
      </c>
      <c r="O51" s="245">
        <f>ROUND(E51*N51,2)</f>
        <v>0</v>
      </c>
      <c r="P51" s="245">
        <v>0</v>
      </c>
      <c r="Q51" s="245">
        <f>ROUND(E51*P51,2)</f>
        <v>0</v>
      </c>
      <c r="R51" s="247" t="s">
        <v>130</v>
      </c>
      <c r="S51" s="247" t="s">
        <v>131</v>
      </c>
      <c r="T51" s="248" t="s">
        <v>131</v>
      </c>
      <c r="U51" s="226">
        <v>0.106</v>
      </c>
      <c r="V51" s="226">
        <f>ROUND(E51*U51,2)</f>
        <v>56.78</v>
      </c>
      <c r="W51" s="226"/>
      <c r="X51" s="226" t="s">
        <v>132</v>
      </c>
      <c r="Y51" s="226" t="s">
        <v>133</v>
      </c>
      <c r="Z51" s="216"/>
      <c r="AA51" s="216"/>
      <c r="AB51" s="216"/>
      <c r="AC51" s="216"/>
      <c r="AD51" s="216"/>
      <c r="AE51" s="216"/>
      <c r="AF51" s="216"/>
      <c r="AG51" s="216" t="s">
        <v>134</v>
      </c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</row>
    <row r="52" spans="1:60" outlineLevel="2" x14ac:dyDescent="0.2">
      <c r="A52" s="223"/>
      <c r="B52" s="224"/>
      <c r="C52" s="262" t="s">
        <v>190</v>
      </c>
      <c r="D52" s="250"/>
      <c r="E52" s="250"/>
      <c r="F52" s="250"/>
      <c r="G52" s="250"/>
      <c r="H52" s="226"/>
      <c r="I52" s="226"/>
      <c r="J52" s="226"/>
      <c r="K52" s="226"/>
      <c r="L52" s="226"/>
      <c r="M52" s="226"/>
      <c r="N52" s="225"/>
      <c r="O52" s="225"/>
      <c r="P52" s="225"/>
      <c r="Q52" s="225"/>
      <c r="R52" s="226"/>
      <c r="S52" s="226"/>
      <c r="T52" s="226"/>
      <c r="U52" s="226"/>
      <c r="V52" s="226"/>
      <c r="W52" s="226"/>
      <c r="X52" s="226"/>
      <c r="Y52" s="226"/>
      <c r="Z52" s="216"/>
      <c r="AA52" s="216"/>
      <c r="AB52" s="216"/>
      <c r="AC52" s="216"/>
      <c r="AD52" s="216"/>
      <c r="AE52" s="216"/>
      <c r="AF52" s="216"/>
      <c r="AG52" s="216" t="s">
        <v>136</v>
      </c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</row>
    <row r="53" spans="1:60" outlineLevel="2" x14ac:dyDescent="0.2">
      <c r="A53" s="223"/>
      <c r="B53" s="224"/>
      <c r="C53" s="263" t="s">
        <v>191</v>
      </c>
      <c r="D53" s="227"/>
      <c r="E53" s="228"/>
      <c r="F53" s="226"/>
      <c r="G53" s="226"/>
      <c r="H53" s="226"/>
      <c r="I53" s="226"/>
      <c r="J53" s="226"/>
      <c r="K53" s="226"/>
      <c r="L53" s="226"/>
      <c r="M53" s="226"/>
      <c r="N53" s="225"/>
      <c r="O53" s="225"/>
      <c r="P53" s="225"/>
      <c r="Q53" s="225"/>
      <c r="R53" s="226"/>
      <c r="S53" s="226"/>
      <c r="T53" s="226"/>
      <c r="U53" s="226"/>
      <c r="V53" s="226"/>
      <c r="W53" s="226"/>
      <c r="X53" s="226"/>
      <c r="Y53" s="226"/>
      <c r="Z53" s="216"/>
      <c r="AA53" s="216"/>
      <c r="AB53" s="216"/>
      <c r="AC53" s="216"/>
      <c r="AD53" s="216"/>
      <c r="AE53" s="216"/>
      <c r="AF53" s="216"/>
      <c r="AG53" s="216" t="s">
        <v>138</v>
      </c>
      <c r="AH53" s="216">
        <v>0</v>
      </c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</row>
    <row r="54" spans="1:60" outlineLevel="3" x14ac:dyDescent="0.2">
      <c r="A54" s="223"/>
      <c r="B54" s="224"/>
      <c r="C54" s="263" t="s">
        <v>172</v>
      </c>
      <c r="D54" s="227"/>
      <c r="E54" s="228">
        <v>535.67999999999995</v>
      </c>
      <c r="F54" s="226"/>
      <c r="G54" s="226"/>
      <c r="H54" s="226"/>
      <c r="I54" s="226"/>
      <c r="J54" s="226"/>
      <c r="K54" s="226"/>
      <c r="L54" s="226"/>
      <c r="M54" s="226"/>
      <c r="N54" s="225"/>
      <c r="O54" s="225"/>
      <c r="P54" s="225"/>
      <c r="Q54" s="225"/>
      <c r="R54" s="226"/>
      <c r="S54" s="226"/>
      <c r="T54" s="226"/>
      <c r="U54" s="226"/>
      <c r="V54" s="226"/>
      <c r="W54" s="226"/>
      <c r="X54" s="226"/>
      <c r="Y54" s="226"/>
      <c r="Z54" s="216"/>
      <c r="AA54" s="216"/>
      <c r="AB54" s="216"/>
      <c r="AC54" s="216"/>
      <c r="AD54" s="216"/>
      <c r="AE54" s="216"/>
      <c r="AF54" s="216"/>
      <c r="AG54" s="216" t="s">
        <v>138</v>
      </c>
      <c r="AH54" s="216">
        <v>5</v>
      </c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/>
    </row>
    <row r="55" spans="1:60" outlineLevel="1" x14ac:dyDescent="0.2">
      <c r="A55" s="242">
        <v>12</v>
      </c>
      <c r="B55" s="243" t="s">
        <v>192</v>
      </c>
      <c r="C55" s="261" t="s">
        <v>193</v>
      </c>
      <c r="D55" s="244" t="s">
        <v>129</v>
      </c>
      <c r="E55" s="245">
        <v>535.67999999999995</v>
      </c>
      <c r="F55" s="246"/>
      <c r="G55" s="247">
        <f>ROUND(E55*F55,2)</f>
        <v>0</v>
      </c>
      <c r="H55" s="246"/>
      <c r="I55" s="247">
        <f>ROUND(E55*H55,2)</f>
        <v>0</v>
      </c>
      <c r="J55" s="246"/>
      <c r="K55" s="247">
        <f>ROUND(E55*J55,2)</f>
        <v>0</v>
      </c>
      <c r="L55" s="247">
        <v>21</v>
      </c>
      <c r="M55" s="247">
        <f>G55*(1+L55/100)</f>
        <v>0</v>
      </c>
      <c r="N55" s="245">
        <v>0</v>
      </c>
      <c r="O55" s="245">
        <f>ROUND(E55*N55,2)</f>
        <v>0</v>
      </c>
      <c r="P55" s="245">
        <v>0</v>
      </c>
      <c r="Q55" s="245">
        <f>ROUND(E55*P55,2)</f>
        <v>0</v>
      </c>
      <c r="R55" s="247" t="s">
        <v>130</v>
      </c>
      <c r="S55" s="247" t="s">
        <v>131</v>
      </c>
      <c r="T55" s="248" t="s">
        <v>131</v>
      </c>
      <c r="U55" s="226">
        <v>0</v>
      </c>
      <c r="V55" s="226">
        <f>ROUND(E55*U55,2)</f>
        <v>0</v>
      </c>
      <c r="W55" s="226"/>
      <c r="X55" s="226" t="s">
        <v>132</v>
      </c>
      <c r="Y55" s="226" t="s">
        <v>133</v>
      </c>
      <c r="Z55" s="216"/>
      <c r="AA55" s="216"/>
      <c r="AB55" s="216"/>
      <c r="AC55" s="216"/>
      <c r="AD55" s="216"/>
      <c r="AE55" s="216"/>
      <c r="AF55" s="216"/>
      <c r="AG55" s="216" t="s">
        <v>134</v>
      </c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216"/>
      <c r="BG55" s="216"/>
      <c r="BH55" s="216"/>
    </row>
    <row r="56" spans="1:60" outlineLevel="2" x14ac:dyDescent="0.2">
      <c r="A56" s="223"/>
      <c r="B56" s="224"/>
      <c r="C56" s="262" t="s">
        <v>194</v>
      </c>
      <c r="D56" s="250"/>
      <c r="E56" s="250"/>
      <c r="F56" s="250"/>
      <c r="G56" s="250"/>
      <c r="H56" s="226"/>
      <c r="I56" s="226"/>
      <c r="J56" s="226"/>
      <c r="K56" s="226"/>
      <c r="L56" s="226"/>
      <c r="M56" s="226"/>
      <c r="N56" s="225"/>
      <c r="O56" s="225"/>
      <c r="P56" s="225"/>
      <c r="Q56" s="225"/>
      <c r="R56" s="226"/>
      <c r="S56" s="226"/>
      <c r="T56" s="226"/>
      <c r="U56" s="226"/>
      <c r="V56" s="226"/>
      <c r="W56" s="226"/>
      <c r="X56" s="226"/>
      <c r="Y56" s="226"/>
      <c r="Z56" s="216"/>
      <c r="AA56" s="216"/>
      <c r="AB56" s="216"/>
      <c r="AC56" s="216"/>
      <c r="AD56" s="216"/>
      <c r="AE56" s="216"/>
      <c r="AF56" s="216"/>
      <c r="AG56" s="216" t="s">
        <v>136</v>
      </c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6"/>
      <c r="AX56" s="216"/>
      <c r="AY56" s="216"/>
      <c r="AZ56" s="216"/>
      <c r="BA56" s="216"/>
      <c r="BB56" s="216"/>
      <c r="BC56" s="216"/>
      <c r="BD56" s="216"/>
      <c r="BE56" s="216"/>
      <c r="BF56" s="216"/>
      <c r="BG56" s="216"/>
      <c r="BH56" s="216"/>
    </row>
    <row r="57" spans="1:60" outlineLevel="2" x14ac:dyDescent="0.2">
      <c r="A57" s="223"/>
      <c r="B57" s="224"/>
      <c r="C57" s="263" t="s">
        <v>195</v>
      </c>
      <c r="D57" s="227"/>
      <c r="E57" s="228">
        <v>535.67999999999995</v>
      </c>
      <c r="F57" s="226"/>
      <c r="G57" s="226"/>
      <c r="H57" s="226"/>
      <c r="I57" s="226"/>
      <c r="J57" s="226"/>
      <c r="K57" s="226"/>
      <c r="L57" s="226"/>
      <c r="M57" s="226"/>
      <c r="N57" s="225"/>
      <c r="O57" s="225"/>
      <c r="P57" s="225"/>
      <c r="Q57" s="225"/>
      <c r="R57" s="226"/>
      <c r="S57" s="226"/>
      <c r="T57" s="226"/>
      <c r="U57" s="226"/>
      <c r="V57" s="226"/>
      <c r="W57" s="226"/>
      <c r="X57" s="226"/>
      <c r="Y57" s="226"/>
      <c r="Z57" s="216"/>
      <c r="AA57" s="216"/>
      <c r="AB57" s="216"/>
      <c r="AC57" s="216"/>
      <c r="AD57" s="216"/>
      <c r="AE57" s="216"/>
      <c r="AF57" s="216"/>
      <c r="AG57" s="216" t="s">
        <v>138</v>
      </c>
      <c r="AH57" s="216">
        <v>5</v>
      </c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  <c r="BC57" s="216"/>
      <c r="BD57" s="216"/>
      <c r="BE57" s="216"/>
      <c r="BF57" s="216"/>
      <c r="BG57" s="216"/>
      <c r="BH57" s="216"/>
    </row>
    <row r="58" spans="1:60" x14ac:dyDescent="0.2">
      <c r="A58" s="235" t="s">
        <v>125</v>
      </c>
      <c r="B58" s="236" t="s">
        <v>86</v>
      </c>
      <c r="C58" s="260" t="s">
        <v>87</v>
      </c>
      <c r="D58" s="237"/>
      <c r="E58" s="238"/>
      <c r="F58" s="239"/>
      <c r="G58" s="239">
        <f>SUMIF(AG59:AG72,"&lt;&gt;NOR",G59:G72)</f>
        <v>0</v>
      </c>
      <c r="H58" s="239"/>
      <c r="I58" s="239">
        <f>SUM(I59:I72)</f>
        <v>0</v>
      </c>
      <c r="J58" s="239"/>
      <c r="K58" s="239">
        <f>SUM(K59:K72)</f>
        <v>0</v>
      </c>
      <c r="L58" s="239"/>
      <c r="M58" s="239">
        <f>SUM(M59:M72)</f>
        <v>0</v>
      </c>
      <c r="N58" s="238"/>
      <c r="O58" s="238">
        <f>SUM(O59:O72)</f>
        <v>0.03</v>
      </c>
      <c r="P58" s="238"/>
      <c r="Q58" s="238">
        <f>SUM(Q59:Q72)</f>
        <v>0</v>
      </c>
      <c r="R58" s="239"/>
      <c r="S58" s="239"/>
      <c r="T58" s="240"/>
      <c r="U58" s="234"/>
      <c r="V58" s="234">
        <f>SUM(V59:V72)</f>
        <v>158.06</v>
      </c>
      <c r="W58" s="234"/>
      <c r="X58" s="234"/>
      <c r="Y58" s="234"/>
      <c r="AG58" t="s">
        <v>126</v>
      </c>
    </row>
    <row r="59" spans="1:60" ht="22.5" outlineLevel="1" x14ac:dyDescent="0.2">
      <c r="A59" s="242">
        <v>13</v>
      </c>
      <c r="B59" s="243" t="s">
        <v>196</v>
      </c>
      <c r="C59" s="261" t="s">
        <v>197</v>
      </c>
      <c r="D59" s="244" t="s">
        <v>175</v>
      </c>
      <c r="E59" s="245">
        <v>380</v>
      </c>
      <c r="F59" s="246"/>
      <c r="G59" s="247">
        <f>ROUND(E59*F59,2)</f>
        <v>0</v>
      </c>
      <c r="H59" s="246"/>
      <c r="I59" s="247">
        <f>ROUND(E59*H59,2)</f>
        <v>0</v>
      </c>
      <c r="J59" s="246"/>
      <c r="K59" s="247">
        <f>ROUND(E59*J59,2)</f>
        <v>0</v>
      </c>
      <c r="L59" s="247">
        <v>21</v>
      </c>
      <c r="M59" s="247">
        <f>G59*(1+L59/100)</f>
        <v>0</v>
      </c>
      <c r="N59" s="245">
        <v>0</v>
      </c>
      <c r="O59" s="245">
        <f>ROUND(E59*N59,2)</f>
        <v>0</v>
      </c>
      <c r="P59" s="245">
        <v>0</v>
      </c>
      <c r="Q59" s="245">
        <f>ROUND(E59*P59,2)</f>
        <v>0</v>
      </c>
      <c r="R59" s="247" t="s">
        <v>130</v>
      </c>
      <c r="S59" s="247" t="s">
        <v>131</v>
      </c>
      <c r="T59" s="248" t="s">
        <v>131</v>
      </c>
      <c r="U59" s="226">
        <v>1.2E-2</v>
      </c>
      <c r="V59" s="226">
        <f>ROUND(E59*U59,2)</f>
        <v>4.5599999999999996</v>
      </c>
      <c r="W59" s="226"/>
      <c r="X59" s="226" t="s">
        <v>132</v>
      </c>
      <c r="Y59" s="226" t="s">
        <v>133</v>
      </c>
      <c r="Z59" s="216"/>
      <c r="AA59" s="216"/>
      <c r="AB59" s="216"/>
      <c r="AC59" s="216"/>
      <c r="AD59" s="216"/>
      <c r="AE59" s="216"/>
      <c r="AF59" s="216"/>
      <c r="AG59" s="216" t="s">
        <v>134</v>
      </c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</row>
    <row r="60" spans="1:60" outlineLevel="2" x14ac:dyDescent="0.2">
      <c r="A60" s="223"/>
      <c r="B60" s="224"/>
      <c r="C60" s="262" t="s">
        <v>198</v>
      </c>
      <c r="D60" s="250"/>
      <c r="E60" s="250"/>
      <c r="F60" s="250"/>
      <c r="G60" s="250"/>
      <c r="H60" s="226"/>
      <c r="I60" s="226"/>
      <c r="J60" s="226"/>
      <c r="K60" s="226"/>
      <c r="L60" s="226"/>
      <c r="M60" s="226"/>
      <c r="N60" s="225"/>
      <c r="O60" s="225"/>
      <c r="P60" s="225"/>
      <c r="Q60" s="225"/>
      <c r="R60" s="226"/>
      <c r="S60" s="226"/>
      <c r="T60" s="226"/>
      <c r="U60" s="226"/>
      <c r="V60" s="226"/>
      <c r="W60" s="226"/>
      <c r="X60" s="226"/>
      <c r="Y60" s="226"/>
      <c r="Z60" s="216"/>
      <c r="AA60" s="216"/>
      <c r="AB60" s="216"/>
      <c r="AC60" s="216"/>
      <c r="AD60" s="216"/>
      <c r="AE60" s="216"/>
      <c r="AF60" s="216"/>
      <c r="AG60" s="216" t="s">
        <v>136</v>
      </c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</row>
    <row r="61" spans="1:60" outlineLevel="2" x14ac:dyDescent="0.2">
      <c r="A61" s="223"/>
      <c r="B61" s="224"/>
      <c r="C61" s="263" t="s">
        <v>199</v>
      </c>
      <c r="D61" s="227"/>
      <c r="E61" s="228"/>
      <c r="F61" s="226"/>
      <c r="G61" s="226"/>
      <c r="H61" s="226"/>
      <c r="I61" s="226"/>
      <c r="J61" s="226"/>
      <c r="K61" s="226"/>
      <c r="L61" s="226"/>
      <c r="M61" s="226"/>
      <c r="N61" s="225"/>
      <c r="O61" s="225"/>
      <c r="P61" s="225"/>
      <c r="Q61" s="225"/>
      <c r="R61" s="226"/>
      <c r="S61" s="226"/>
      <c r="T61" s="226"/>
      <c r="U61" s="226"/>
      <c r="V61" s="226"/>
      <c r="W61" s="226"/>
      <c r="X61" s="226"/>
      <c r="Y61" s="226"/>
      <c r="Z61" s="216"/>
      <c r="AA61" s="216"/>
      <c r="AB61" s="216"/>
      <c r="AC61" s="216"/>
      <c r="AD61" s="216"/>
      <c r="AE61" s="216"/>
      <c r="AF61" s="216"/>
      <c r="AG61" s="216" t="s">
        <v>138</v>
      </c>
      <c r="AH61" s="216">
        <v>0</v>
      </c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</row>
    <row r="62" spans="1:60" outlineLevel="3" x14ac:dyDescent="0.2">
      <c r="A62" s="223"/>
      <c r="B62" s="224"/>
      <c r="C62" s="263" t="s">
        <v>200</v>
      </c>
      <c r="D62" s="227"/>
      <c r="E62" s="228">
        <v>380</v>
      </c>
      <c r="F62" s="226"/>
      <c r="G62" s="226"/>
      <c r="H62" s="226"/>
      <c r="I62" s="226"/>
      <c r="J62" s="226"/>
      <c r="K62" s="226"/>
      <c r="L62" s="226"/>
      <c r="M62" s="226"/>
      <c r="N62" s="225"/>
      <c r="O62" s="225"/>
      <c r="P62" s="225"/>
      <c r="Q62" s="225"/>
      <c r="R62" s="226"/>
      <c r="S62" s="226"/>
      <c r="T62" s="226"/>
      <c r="U62" s="226"/>
      <c r="V62" s="226"/>
      <c r="W62" s="226"/>
      <c r="X62" s="226"/>
      <c r="Y62" s="226"/>
      <c r="Z62" s="216"/>
      <c r="AA62" s="216"/>
      <c r="AB62" s="216"/>
      <c r="AC62" s="216"/>
      <c r="AD62" s="216"/>
      <c r="AE62" s="216"/>
      <c r="AF62" s="216"/>
      <c r="AG62" s="216" t="s">
        <v>138</v>
      </c>
      <c r="AH62" s="216">
        <v>0</v>
      </c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</row>
    <row r="63" spans="1:60" outlineLevel="1" x14ac:dyDescent="0.2">
      <c r="A63" s="242">
        <v>14</v>
      </c>
      <c r="B63" s="243" t="s">
        <v>201</v>
      </c>
      <c r="C63" s="261" t="s">
        <v>202</v>
      </c>
      <c r="D63" s="244" t="s">
        <v>175</v>
      </c>
      <c r="E63" s="245">
        <v>1228</v>
      </c>
      <c r="F63" s="246"/>
      <c r="G63" s="247">
        <f>ROUND(E63*F63,2)</f>
        <v>0</v>
      </c>
      <c r="H63" s="246"/>
      <c r="I63" s="247">
        <f>ROUND(E63*H63,2)</f>
        <v>0</v>
      </c>
      <c r="J63" s="246"/>
      <c r="K63" s="247">
        <f>ROUND(E63*J63,2)</f>
        <v>0</v>
      </c>
      <c r="L63" s="247">
        <v>21</v>
      </c>
      <c r="M63" s="247">
        <f>G63*(1+L63/100)</f>
        <v>0</v>
      </c>
      <c r="N63" s="245">
        <v>0</v>
      </c>
      <c r="O63" s="245">
        <f>ROUND(E63*N63,2)</f>
        <v>0</v>
      </c>
      <c r="P63" s="245">
        <v>0</v>
      </c>
      <c r="Q63" s="245">
        <f>ROUND(E63*P63,2)</f>
        <v>0</v>
      </c>
      <c r="R63" s="247" t="s">
        <v>184</v>
      </c>
      <c r="S63" s="247" t="s">
        <v>131</v>
      </c>
      <c r="T63" s="248" t="s">
        <v>131</v>
      </c>
      <c r="U63" s="226">
        <v>0.06</v>
      </c>
      <c r="V63" s="226">
        <f>ROUND(E63*U63,2)</f>
        <v>73.680000000000007</v>
      </c>
      <c r="W63" s="226"/>
      <c r="X63" s="226" t="s">
        <v>132</v>
      </c>
      <c r="Y63" s="226" t="s">
        <v>133</v>
      </c>
      <c r="Z63" s="216"/>
      <c r="AA63" s="216"/>
      <c r="AB63" s="216"/>
      <c r="AC63" s="216"/>
      <c r="AD63" s="216"/>
      <c r="AE63" s="216"/>
      <c r="AF63" s="216"/>
      <c r="AG63" s="216" t="s">
        <v>134</v>
      </c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</row>
    <row r="64" spans="1:60" outlineLevel="2" x14ac:dyDescent="0.2">
      <c r="A64" s="223"/>
      <c r="B64" s="224"/>
      <c r="C64" s="262" t="s">
        <v>203</v>
      </c>
      <c r="D64" s="250"/>
      <c r="E64" s="250"/>
      <c r="F64" s="250"/>
      <c r="G64" s="250"/>
      <c r="H64" s="226"/>
      <c r="I64" s="226"/>
      <c r="J64" s="226"/>
      <c r="K64" s="226"/>
      <c r="L64" s="226"/>
      <c r="M64" s="226"/>
      <c r="N64" s="225"/>
      <c r="O64" s="225"/>
      <c r="P64" s="225"/>
      <c r="Q64" s="225"/>
      <c r="R64" s="226"/>
      <c r="S64" s="226"/>
      <c r="T64" s="226"/>
      <c r="U64" s="226"/>
      <c r="V64" s="226"/>
      <c r="W64" s="226"/>
      <c r="X64" s="226"/>
      <c r="Y64" s="226"/>
      <c r="Z64" s="216"/>
      <c r="AA64" s="216"/>
      <c r="AB64" s="216"/>
      <c r="AC64" s="216"/>
      <c r="AD64" s="216"/>
      <c r="AE64" s="216"/>
      <c r="AF64" s="216"/>
      <c r="AG64" s="216" t="s">
        <v>136</v>
      </c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</row>
    <row r="65" spans="1:60" outlineLevel="2" x14ac:dyDescent="0.2">
      <c r="A65" s="223"/>
      <c r="B65" s="224"/>
      <c r="C65" s="263" t="s">
        <v>204</v>
      </c>
      <c r="D65" s="227"/>
      <c r="E65" s="228">
        <v>1228</v>
      </c>
      <c r="F65" s="226"/>
      <c r="G65" s="226"/>
      <c r="H65" s="226"/>
      <c r="I65" s="226"/>
      <c r="J65" s="226"/>
      <c r="K65" s="226"/>
      <c r="L65" s="226"/>
      <c r="M65" s="226"/>
      <c r="N65" s="225"/>
      <c r="O65" s="225"/>
      <c r="P65" s="225"/>
      <c r="Q65" s="225"/>
      <c r="R65" s="226"/>
      <c r="S65" s="226"/>
      <c r="T65" s="226"/>
      <c r="U65" s="226"/>
      <c r="V65" s="226"/>
      <c r="W65" s="226"/>
      <c r="X65" s="226"/>
      <c r="Y65" s="226"/>
      <c r="Z65" s="216"/>
      <c r="AA65" s="216"/>
      <c r="AB65" s="216"/>
      <c r="AC65" s="216"/>
      <c r="AD65" s="216"/>
      <c r="AE65" s="216"/>
      <c r="AF65" s="216"/>
      <c r="AG65" s="216" t="s">
        <v>138</v>
      </c>
      <c r="AH65" s="216">
        <v>5</v>
      </c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</row>
    <row r="66" spans="1:60" ht="22.5" outlineLevel="1" x14ac:dyDescent="0.2">
      <c r="A66" s="242">
        <v>15</v>
      </c>
      <c r="B66" s="243" t="s">
        <v>205</v>
      </c>
      <c r="C66" s="261" t="s">
        <v>206</v>
      </c>
      <c r="D66" s="244" t="s">
        <v>175</v>
      </c>
      <c r="E66" s="245">
        <v>1228</v>
      </c>
      <c r="F66" s="246"/>
      <c r="G66" s="247">
        <f>ROUND(E66*F66,2)</f>
        <v>0</v>
      </c>
      <c r="H66" s="246"/>
      <c r="I66" s="247">
        <f>ROUND(E66*H66,2)</f>
        <v>0</v>
      </c>
      <c r="J66" s="246"/>
      <c r="K66" s="247">
        <f>ROUND(E66*J66,2)</f>
        <v>0</v>
      </c>
      <c r="L66" s="247">
        <v>21</v>
      </c>
      <c r="M66" s="247">
        <f>G66*(1+L66/100)</f>
        <v>0</v>
      </c>
      <c r="N66" s="245">
        <v>0</v>
      </c>
      <c r="O66" s="245">
        <f>ROUND(E66*N66,2)</f>
        <v>0</v>
      </c>
      <c r="P66" s="245">
        <v>0</v>
      </c>
      <c r="Q66" s="245">
        <f>ROUND(E66*P66,2)</f>
        <v>0</v>
      </c>
      <c r="R66" s="247" t="s">
        <v>130</v>
      </c>
      <c r="S66" s="247" t="s">
        <v>131</v>
      </c>
      <c r="T66" s="248" t="s">
        <v>131</v>
      </c>
      <c r="U66" s="226">
        <v>0.05</v>
      </c>
      <c r="V66" s="226">
        <f>ROUND(E66*U66,2)</f>
        <v>61.4</v>
      </c>
      <c r="W66" s="226"/>
      <c r="X66" s="226" t="s">
        <v>132</v>
      </c>
      <c r="Y66" s="226" t="s">
        <v>133</v>
      </c>
      <c r="Z66" s="216"/>
      <c r="AA66" s="216"/>
      <c r="AB66" s="216"/>
      <c r="AC66" s="216"/>
      <c r="AD66" s="216"/>
      <c r="AE66" s="216"/>
      <c r="AF66" s="216"/>
      <c r="AG66" s="216" t="s">
        <v>134</v>
      </c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</row>
    <row r="67" spans="1:60" ht="22.5" outlineLevel="2" x14ac:dyDescent="0.2">
      <c r="A67" s="223"/>
      <c r="B67" s="224"/>
      <c r="C67" s="262" t="s">
        <v>207</v>
      </c>
      <c r="D67" s="250"/>
      <c r="E67" s="250"/>
      <c r="F67" s="250"/>
      <c r="G67" s="250"/>
      <c r="H67" s="226"/>
      <c r="I67" s="226"/>
      <c r="J67" s="226"/>
      <c r="K67" s="226"/>
      <c r="L67" s="226"/>
      <c r="M67" s="226"/>
      <c r="N67" s="225"/>
      <c r="O67" s="225"/>
      <c r="P67" s="225"/>
      <c r="Q67" s="225"/>
      <c r="R67" s="226"/>
      <c r="S67" s="226"/>
      <c r="T67" s="226"/>
      <c r="U67" s="226"/>
      <c r="V67" s="226"/>
      <c r="W67" s="226"/>
      <c r="X67" s="226"/>
      <c r="Y67" s="226"/>
      <c r="Z67" s="216"/>
      <c r="AA67" s="216"/>
      <c r="AB67" s="216"/>
      <c r="AC67" s="216"/>
      <c r="AD67" s="216"/>
      <c r="AE67" s="216"/>
      <c r="AF67" s="216"/>
      <c r="AG67" s="216" t="s">
        <v>136</v>
      </c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49" t="str">
        <f>C67</f>
        <v>s případným nutným přemístěním hromad nebo dočasných skládek na místo potřeby ze vzdálenosti do 30 m, v rovině nebo ve svahu do 1 : 5,</v>
      </c>
      <c r="BB67" s="216"/>
      <c r="BC67" s="216"/>
      <c r="BD67" s="216"/>
      <c r="BE67" s="216"/>
      <c r="BF67" s="216"/>
      <c r="BG67" s="216"/>
      <c r="BH67" s="216"/>
    </row>
    <row r="68" spans="1:60" outlineLevel="2" x14ac:dyDescent="0.2">
      <c r="A68" s="223"/>
      <c r="B68" s="224"/>
      <c r="C68" s="263" t="s">
        <v>208</v>
      </c>
      <c r="D68" s="227"/>
      <c r="E68" s="228">
        <v>1228</v>
      </c>
      <c r="F68" s="226"/>
      <c r="G68" s="226"/>
      <c r="H68" s="226"/>
      <c r="I68" s="226"/>
      <c r="J68" s="226"/>
      <c r="K68" s="226"/>
      <c r="L68" s="226"/>
      <c r="M68" s="226"/>
      <c r="N68" s="225"/>
      <c r="O68" s="225"/>
      <c r="P68" s="225"/>
      <c r="Q68" s="225"/>
      <c r="R68" s="226"/>
      <c r="S68" s="226"/>
      <c r="T68" s="226"/>
      <c r="U68" s="226"/>
      <c r="V68" s="226"/>
      <c r="W68" s="226"/>
      <c r="X68" s="226"/>
      <c r="Y68" s="226"/>
      <c r="Z68" s="216"/>
      <c r="AA68" s="216"/>
      <c r="AB68" s="216"/>
      <c r="AC68" s="216"/>
      <c r="AD68" s="216"/>
      <c r="AE68" s="216"/>
      <c r="AF68" s="216"/>
      <c r="AG68" s="216" t="s">
        <v>138</v>
      </c>
      <c r="AH68" s="216">
        <v>0</v>
      </c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</row>
    <row r="69" spans="1:60" outlineLevel="1" x14ac:dyDescent="0.2">
      <c r="A69" s="242">
        <v>16</v>
      </c>
      <c r="B69" s="243" t="s">
        <v>209</v>
      </c>
      <c r="C69" s="261" t="s">
        <v>210</v>
      </c>
      <c r="D69" s="244" t="s">
        <v>175</v>
      </c>
      <c r="E69" s="245">
        <v>1228</v>
      </c>
      <c r="F69" s="246"/>
      <c r="G69" s="247">
        <f>ROUND(E69*F69,2)</f>
        <v>0</v>
      </c>
      <c r="H69" s="246"/>
      <c r="I69" s="247">
        <f>ROUND(E69*H69,2)</f>
        <v>0</v>
      </c>
      <c r="J69" s="246"/>
      <c r="K69" s="247">
        <f>ROUND(E69*J69,2)</f>
        <v>0</v>
      </c>
      <c r="L69" s="247">
        <v>21</v>
      </c>
      <c r="M69" s="247">
        <f>G69*(1+L69/100)</f>
        <v>0</v>
      </c>
      <c r="N69" s="245">
        <v>0</v>
      </c>
      <c r="O69" s="245">
        <f>ROUND(E69*N69,2)</f>
        <v>0</v>
      </c>
      <c r="P69" s="245">
        <v>0</v>
      </c>
      <c r="Q69" s="245">
        <f>ROUND(E69*P69,2)</f>
        <v>0</v>
      </c>
      <c r="R69" s="247" t="s">
        <v>184</v>
      </c>
      <c r="S69" s="247" t="s">
        <v>131</v>
      </c>
      <c r="T69" s="248" t="s">
        <v>131</v>
      </c>
      <c r="U69" s="226">
        <v>1.4999999999999999E-2</v>
      </c>
      <c r="V69" s="226">
        <f>ROUND(E69*U69,2)</f>
        <v>18.420000000000002</v>
      </c>
      <c r="W69" s="226"/>
      <c r="X69" s="226" t="s">
        <v>132</v>
      </c>
      <c r="Y69" s="226" t="s">
        <v>133</v>
      </c>
      <c r="Z69" s="216"/>
      <c r="AA69" s="216"/>
      <c r="AB69" s="216"/>
      <c r="AC69" s="216"/>
      <c r="AD69" s="216"/>
      <c r="AE69" s="216"/>
      <c r="AF69" s="216"/>
      <c r="AG69" s="216" t="s">
        <v>134</v>
      </c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6"/>
      <c r="BE69" s="216"/>
      <c r="BF69" s="216"/>
      <c r="BG69" s="216"/>
      <c r="BH69" s="216"/>
    </row>
    <row r="70" spans="1:60" outlineLevel="2" x14ac:dyDescent="0.2">
      <c r="A70" s="223"/>
      <c r="B70" s="224"/>
      <c r="C70" s="263" t="s">
        <v>204</v>
      </c>
      <c r="D70" s="227"/>
      <c r="E70" s="228">
        <v>1228</v>
      </c>
      <c r="F70" s="226"/>
      <c r="G70" s="226"/>
      <c r="H70" s="226"/>
      <c r="I70" s="226"/>
      <c r="J70" s="226"/>
      <c r="K70" s="226"/>
      <c r="L70" s="226"/>
      <c r="M70" s="226"/>
      <c r="N70" s="225"/>
      <c r="O70" s="225"/>
      <c r="P70" s="225"/>
      <c r="Q70" s="225"/>
      <c r="R70" s="226"/>
      <c r="S70" s="226"/>
      <c r="T70" s="226"/>
      <c r="U70" s="226"/>
      <c r="V70" s="226"/>
      <c r="W70" s="226"/>
      <c r="X70" s="226"/>
      <c r="Y70" s="226"/>
      <c r="Z70" s="216"/>
      <c r="AA70" s="216"/>
      <c r="AB70" s="216"/>
      <c r="AC70" s="216"/>
      <c r="AD70" s="216"/>
      <c r="AE70" s="216"/>
      <c r="AF70" s="216"/>
      <c r="AG70" s="216" t="s">
        <v>138</v>
      </c>
      <c r="AH70" s="216">
        <v>5</v>
      </c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  <c r="BC70" s="216"/>
      <c r="BD70" s="216"/>
      <c r="BE70" s="216"/>
      <c r="BF70" s="216"/>
      <c r="BG70" s="216"/>
      <c r="BH70" s="216"/>
    </row>
    <row r="71" spans="1:60" outlineLevel="1" x14ac:dyDescent="0.2">
      <c r="A71" s="242">
        <v>17</v>
      </c>
      <c r="B71" s="243" t="s">
        <v>211</v>
      </c>
      <c r="C71" s="261" t="s">
        <v>212</v>
      </c>
      <c r="D71" s="244" t="s">
        <v>213</v>
      </c>
      <c r="E71" s="245">
        <v>30.7</v>
      </c>
      <c r="F71" s="246"/>
      <c r="G71" s="247">
        <f>ROUND(E71*F71,2)</f>
        <v>0</v>
      </c>
      <c r="H71" s="246"/>
      <c r="I71" s="247">
        <f>ROUND(E71*H71,2)</f>
        <v>0</v>
      </c>
      <c r="J71" s="246"/>
      <c r="K71" s="247">
        <f>ROUND(E71*J71,2)</f>
        <v>0</v>
      </c>
      <c r="L71" s="247">
        <v>21</v>
      </c>
      <c r="M71" s="247">
        <f>G71*(1+L71/100)</f>
        <v>0</v>
      </c>
      <c r="N71" s="245">
        <v>1E-3</v>
      </c>
      <c r="O71" s="245">
        <f>ROUND(E71*N71,2)</f>
        <v>0.03</v>
      </c>
      <c r="P71" s="245">
        <v>0</v>
      </c>
      <c r="Q71" s="245">
        <f>ROUND(E71*P71,2)</f>
        <v>0</v>
      </c>
      <c r="R71" s="247" t="s">
        <v>214</v>
      </c>
      <c r="S71" s="247" t="s">
        <v>131</v>
      </c>
      <c r="T71" s="248" t="s">
        <v>131</v>
      </c>
      <c r="U71" s="226">
        <v>0</v>
      </c>
      <c r="V71" s="226">
        <f>ROUND(E71*U71,2)</f>
        <v>0</v>
      </c>
      <c r="W71" s="226"/>
      <c r="X71" s="226" t="s">
        <v>215</v>
      </c>
      <c r="Y71" s="226" t="s">
        <v>133</v>
      </c>
      <c r="Z71" s="216"/>
      <c r="AA71" s="216"/>
      <c r="AB71" s="216"/>
      <c r="AC71" s="216"/>
      <c r="AD71" s="216"/>
      <c r="AE71" s="216"/>
      <c r="AF71" s="216"/>
      <c r="AG71" s="216" t="s">
        <v>216</v>
      </c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  <c r="BC71" s="216"/>
      <c r="BD71" s="216"/>
      <c r="BE71" s="216"/>
      <c r="BF71" s="216"/>
      <c r="BG71" s="216"/>
      <c r="BH71" s="216"/>
    </row>
    <row r="72" spans="1:60" outlineLevel="2" x14ac:dyDescent="0.2">
      <c r="A72" s="223"/>
      <c r="B72" s="224"/>
      <c r="C72" s="263" t="s">
        <v>217</v>
      </c>
      <c r="D72" s="227"/>
      <c r="E72" s="228">
        <v>30.7</v>
      </c>
      <c r="F72" s="226"/>
      <c r="G72" s="226"/>
      <c r="H72" s="226"/>
      <c r="I72" s="226"/>
      <c r="J72" s="226"/>
      <c r="K72" s="226"/>
      <c r="L72" s="226"/>
      <c r="M72" s="226"/>
      <c r="N72" s="225"/>
      <c r="O72" s="225"/>
      <c r="P72" s="225"/>
      <c r="Q72" s="225"/>
      <c r="R72" s="226"/>
      <c r="S72" s="226"/>
      <c r="T72" s="226"/>
      <c r="U72" s="226"/>
      <c r="V72" s="226"/>
      <c r="W72" s="226"/>
      <c r="X72" s="226"/>
      <c r="Y72" s="226"/>
      <c r="Z72" s="216"/>
      <c r="AA72" s="216"/>
      <c r="AB72" s="216"/>
      <c r="AC72" s="216"/>
      <c r="AD72" s="216"/>
      <c r="AE72" s="216"/>
      <c r="AF72" s="216"/>
      <c r="AG72" s="216" t="s">
        <v>138</v>
      </c>
      <c r="AH72" s="216">
        <v>0</v>
      </c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  <c r="BC72" s="216"/>
      <c r="BD72" s="216"/>
      <c r="BE72" s="216"/>
      <c r="BF72" s="216"/>
      <c r="BG72" s="216"/>
      <c r="BH72" s="216"/>
    </row>
    <row r="73" spans="1:60" x14ac:dyDescent="0.2">
      <c r="A73" s="235" t="s">
        <v>125</v>
      </c>
      <c r="B73" s="236" t="s">
        <v>88</v>
      </c>
      <c r="C73" s="260" t="s">
        <v>89</v>
      </c>
      <c r="D73" s="237"/>
      <c r="E73" s="238"/>
      <c r="F73" s="239"/>
      <c r="G73" s="239">
        <f>SUMIF(AG74:AG100,"&lt;&gt;NOR",G74:G100)</f>
        <v>0</v>
      </c>
      <c r="H73" s="239"/>
      <c r="I73" s="239">
        <f>SUM(I74:I100)</f>
        <v>0</v>
      </c>
      <c r="J73" s="239"/>
      <c r="K73" s="239">
        <f>SUM(K74:K100)</f>
        <v>0</v>
      </c>
      <c r="L73" s="239"/>
      <c r="M73" s="239">
        <f>SUM(M74:M100)</f>
        <v>0</v>
      </c>
      <c r="N73" s="238"/>
      <c r="O73" s="238">
        <f>SUM(O74:O100)</f>
        <v>118.32</v>
      </c>
      <c r="P73" s="238"/>
      <c r="Q73" s="238">
        <f>SUM(Q74:Q100)</f>
        <v>0</v>
      </c>
      <c r="R73" s="239"/>
      <c r="S73" s="239"/>
      <c r="T73" s="240"/>
      <c r="U73" s="234"/>
      <c r="V73" s="234">
        <f>SUM(V74:V100)</f>
        <v>101.12999999999998</v>
      </c>
      <c r="W73" s="234"/>
      <c r="X73" s="234"/>
      <c r="Y73" s="234"/>
      <c r="AG73" t="s">
        <v>126</v>
      </c>
    </row>
    <row r="74" spans="1:60" outlineLevel="1" x14ac:dyDescent="0.2">
      <c r="A74" s="242">
        <v>18</v>
      </c>
      <c r="B74" s="243" t="s">
        <v>218</v>
      </c>
      <c r="C74" s="261" t="s">
        <v>219</v>
      </c>
      <c r="D74" s="244" t="s">
        <v>175</v>
      </c>
      <c r="E74" s="245">
        <v>399</v>
      </c>
      <c r="F74" s="246"/>
      <c r="G74" s="247">
        <f>ROUND(E74*F74,2)</f>
        <v>0</v>
      </c>
      <c r="H74" s="246"/>
      <c r="I74" s="247">
        <f>ROUND(E74*H74,2)</f>
        <v>0</v>
      </c>
      <c r="J74" s="246"/>
      <c r="K74" s="247">
        <f>ROUND(E74*J74,2)</f>
        <v>0</v>
      </c>
      <c r="L74" s="247">
        <v>21</v>
      </c>
      <c r="M74" s="247">
        <f>G74*(1+L74/100)</f>
        <v>0</v>
      </c>
      <c r="N74" s="245">
        <v>1.8000000000000001E-4</v>
      </c>
      <c r="O74" s="245">
        <f>ROUND(E74*N74,2)</f>
        <v>7.0000000000000007E-2</v>
      </c>
      <c r="P74" s="245">
        <v>0</v>
      </c>
      <c r="Q74" s="245">
        <f>ROUND(E74*P74,2)</f>
        <v>0</v>
      </c>
      <c r="R74" s="247" t="s">
        <v>220</v>
      </c>
      <c r="S74" s="247" t="s">
        <v>131</v>
      </c>
      <c r="T74" s="248" t="s">
        <v>131</v>
      </c>
      <c r="U74" s="226">
        <v>7.4999999999999997E-2</v>
      </c>
      <c r="V74" s="226">
        <f>ROUND(E74*U74,2)</f>
        <v>29.93</v>
      </c>
      <c r="W74" s="226"/>
      <c r="X74" s="226" t="s">
        <v>132</v>
      </c>
      <c r="Y74" s="226" t="s">
        <v>133</v>
      </c>
      <c r="Z74" s="216"/>
      <c r="AA74" s="216"/>
      <c r="AB74" s="216"/>
      <c r="AC74" s="216"/>
      <c r="AD74" s="216"/>
      <c r="AE74" s="216"/>
      <c r="AF74" s="216"/>
      <c r="AG74" s="216" t="s">
        <v>134</v>
      </c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</row>
    <row r="75" spans="1:60" outlineLevel="2" x14ac:dyDescent="0.2">
      <c r="A75" s="223"/>
      <c r="B75" s="224"/>
      <c r="C75" s="262" t="s">
        <v>221</v>
      </c>
      <c r="D75" s="250"/>
      <c r="E75" s="250"/>
      <c r="F75" s="250"/>
      <c r="G75" s="250"/>
      <c r="H75" s="226"/>
      <c r="I75" s="226"/>
      <c r="J75" s="226"/>
      <c r="K75" s="226"/>
      <c r="L75" s="226"/>
      <c r="M75" s="226"/>
      <c r="N75" s="225"/>
      <c r="O75" s="225"/>
      <c r="P75" s="225"/>
      <c r="Q75" s="225"/>
      <c r="R75" s="226"/>
      <c r="S75" s="226"/>
      <c r="T75" s="226"/>
      <c r="U75" s="226"/>
      <c r="V75" s="226"/>
      <c r="W75" s="226"/>
      <c r="X75" s="226"/>
      <c r="Y75" s="226"/>
      <c r="Z75" s="216"/>
      <c r="AA75" s="216"/>
      <c r="AB75" s="216"/>
      <c r="AC75" s="216"/>
      <c r="AD75" s="216"/>
      <c r="AE75" s="216"/>
      <c r="AF75" s="216"/>
      <c r="AG75" s="216" t="s">
        <v>136</v>
      </c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</row>
    <row r="76" spans="1:60" outlineLevel="2" x14ac:dyDescent="0.2">
      <c r="A76" s="223"/>
      <c r="B76" s="224"/>
      <c r="C76" s="263" t="s">
        <v>222</v>
      </c>
      <c r="D76" s="227"/>
      <c r="E76" s="228">
        <v>300</v>
      </c>
      <c r="F76" s="226"/>
      <c r="G76" s="226"/>
      <c r="H76" s="226"/>
      <c r="I76" s="226"/>
      <c r="J76" s="226"/>
      <c r="K76" s="226"/>
      <c r="L76" s="226"/>
      <c r="M76" s="226"/>
      <c r="N76" s="225"/>
      <c r="O76" s="225"/>
      <c r="P76" s="225"/>
      <c r="Q76" s="225"/>
      <c r="R76" s="226"/>
      <c r="S76" s="226"/>
      <c r="T76" s="226"/>
      <c r="U76" s="226"/>
      <c r="V76" s="226"/>
      <c r="W76" s="226"/>
      <c r="X76" s="226"/>
      <c r="Y76" s="226"/>
      <c r="Z76" s="216"/>
      <c r="AA76" s="216"/>
      <c r="AB76" s="216"/>
      <c r="AC76" s="216"/>
      <c r="AD76" s="216"/>
      <c r="AE76" s="216"/>
      <c r="AF76" s="216"/>
      <c r="AG76" s="216" t="s">
        <v>138</v>
      </c>
      <c r="AH76" s="216">
        <v>0</v>
      </c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</row>
    <row r="77" spans="1:60" outlineLevel="3" x14ac:dyDescent="0.2">
      <c r="A77" s="223"/>
      <c r="B77" s="224"/>
      <c r="C77" s="263" t="s">
        <v>223</v>
      </c>
      <c r="D77" s="227"/>
      <c r="E77" s="228">
        <v>99</v>
      </c>
      <c r="F77" s="226"/>
      <c r="G77" s="226"/>
      <c r="H77" s="226"/>
      <c r="I77" s="226"/>
      <c r="J77" s="226"/>
      <c r="K77" s="226"/>
      <c r="L77" s="226"/>
      <c r="M77" s="226"/>
      <c r="N77" s="225"/>
      <c r="O77" s="225"/>
      <c r="P77" s="225"/>
      <c r="Q77" s="225"/>
      <c r="R77" s="226"/>
      <c r="S77" s="226"/>
      <c r="T77" s="226"/>
      <c r="U77" s="226"/>
      <c r="V77" s="226"/>
      <c r="W77" s="226"/>
      <c r="X77" s="226"/>
      <c r="Y77" s="226"/>
      <c r="Z77" s="216"/>
      <c r="AA77" s="216"/>
      <c r="AB77" s="216"/>
      <c r="AC77" s="216"/>
      <c r="AD77" s="216"/>
      <c r="AE77" s="216"/>
      <c r="AF77" s="216"/>
      <c r="AG77" s="216" t="s">
        <v>138</v>
      </c>
      <c r="AH77" s="216">
        <v>5</v>
      </c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</row>
    <row r="78" spans="1:60" ht="22.5" outlineLevel="1" x14ac:dyDescent="0.2">
      <c r="A78" s="242">
        <v>19</v>
      </c>
      <c r="B78" s="243" t="s">
        <v>224</v>
      </c>
      <c r="C78" s="261" t="s">
        <v>225</v>
      </c>
      <c r="D78" s="244" t="s">
        <v>129</v>
      </c>
      <c r="E78" s="245">
        <v>70.5</v>
      </c>
      <c r="F78" s="246"/>
      <c r="G78" s="247">
        <f>ROUND(E78*F78,2)</f>
        <v>0</v>
      </c>
      <c r="H78" s="246"/>
      <c r="I78" s="247">
        <f>ROUND(E78*H78,2)</f>
        <v>0</v>
      </c>
      <c r="J78" s="246"/>
      <c r="K78" s="247">
        <f>ROUND(E78*J78,2)</f>
        <v>0</v>
      </c>
      <c r="L78" s="247">
        <v>21</v>
      </c>
      <c r="M78" s="247">
        <f>G78*(1+L78/100)</f>
        <v>0</v>
      </c>
      <c r="N78" s="245">
        <v>1.665</v>
      </c>
      <c r="O78" s="245">
        <f>ROUND(E78*N78,2)</f>
        <v>117.38</v>
      </c>
      <c r="P78" s="245">
        <v>0</v>
      </c>
      <c r="Q78" s="245">
        <f>ROUND(E78*P78,2)</f>
        <v>0</v>
      </c>
      <c r="R78" s="247" t="s">
        <v>220</v>
      </c>
      <c r="S78" s="247" t="s">
        <v>131</v>
      </c>
      <c r="T78" s="248" t="s">
        <v>131</v>
      </c>
      <c r="U78" s="226">
        <v>0.92</v>
      </c>
      <c r="V78" s="226">
        <f>ROUND(E78*U78,2)</f>
        <v>64.86</v>
      </c>
      <c r="W78" s="226"/>
      <c r="X78" s="226" t="s">
        <v>132</v>
      </c>
      <c r="Y78" s="226" t="s">
        <v>133</v>
      </c>
      <c r="Z78" s="216"/>
      <c r="AA78" s="216"/>
      <c r="AB78" s="216"/>
      <c r="AC78" s="216"/>
      <c r="AD78" s="216"/>
      <c r="AE78" s="216"/>
      <c r="AF78" s="216"/>
      <c r="AG78" s="216" t="s">
        <v>226</v>
      </c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</row>
    <row r="79" spans="1:60" outlineLevel="2" x14ac:dyDescent="0.2">
      <c r="A79" s="223"/>
      <c r="B79" s="224"/>
      <c r="C79" s="262" t="s">
        <v>227</v>
      </c>
      <c r="D79" s="250"/>
      <c r="E79" s="250"/>
      <c r="F79" s="250"/>
      <c r="G79" s="250"/>
      <c r="H79" s="226"/>
      <c r="I79" s="226"/>
      <c r="J79" s="226"/>
      <c r="K79" s="226"/>
      <c r="L79" s="226"/>
      <c r="M79" s="226"/>
      <c r="N79" s="225"/>
      <c r="O79" s="225"/>
      <c r="P79" s="225"/>
      <c r="Q79" s="225"/>
      <c r="R79" s="226"/>
      <c r="S79" s="226"/>
      <c r="T79" s="226"/>
      <c r="U79" s="226"/>
      <c r="V79" s="226"/>
      <c r="W79" s="226"/>
      <c r="X79" s="226"/>
      <c r="Y79" s="226"/>
      <c r="Z79" s="216"/>
      <c r="AA79" s="216"/>
      <c r="AB79" s="216"/>
      <c r="AC79" s="216"/>
      <c r="AD79" s="216"/>
      <c r="AE79" s="216"/>
      <c r="AF79" s="216"/>
      <c r="AG79" s="216" t="s">
        <v>136</v>
      </c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</row>
    <row r="80" spans="1:60" outlineLevel="2" x14ac:dyDescent="0.2">
      <c r="A80" s="223"/>
      <c r="B80" s="224"/>
      <c r="C80" s="263" t="s">
        <v>153</v>
      </c>
      <c r="D80" s="227"/>
      <c r="E80" s="228"/>
      <c r="F80" s="226"/>
      <c r="G80" s="226"/>
      <c r="H80" s="226"/>
      <c r="I80" s="226"/>
      <c r="J80" s="226"/>
      <c r="K80" s="226"/>
      <c r="L80" s="226"/>
      <c r="M80" s="226"/>
      <c r="N80" s="225"/>
      <c r="O80" s="225"/>
      <c r="P80" s="225"/>
      <c r="Q80" s="225"/>
      <c r="R80" s="226"/>
      <c r="S80" s="226"/>
      <c r="T80" s="226"/>
      <c r="U80" s="226"/>
      <c r="V80" s="226"/>
      <c r="W80" s="226"/>
      <c r="X80" s="226"/>
      <c r="Y80" s="226"/>
      <c r="Z80" s="216"/>
      <c r="AA80" s="216"/>
      <c r="AB80" s="216"/>
      <c r="AC80" s="216"/>
      <c r="AD80" s="216"/>
      <c r="AE80" s="216"/>
      <c r="AF80" s="216"/>
      <c r="AG80" s="216" t="s">
        <v>138</v>
      </c>
      <c r="AH80" s="216">
        <v>0</v>
      </c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</row>
    <row r="81" spans="1:60" outlineLevel="3" x14ac:dyDescent="0.2">
      <c r="A81" s="223"/>
      <c r="B81" s="224"/>
      <c r="C81" s="263" t="s">
        <v>154</v>
      </c>
      <c r="D81" s="227"/>
      <c r="E81" s="228">
        <v>24</v>
      </c>
      <c r="F81" s="226"/>
      <c r="G81" s="226"/>
      <c r="H81" s="226"/>
      <c r="I81" s="226"/>
      <c r="J81" s="226"/>
      <c r="K81" s="226"/>
      <c r="L81" s="226"/>
      <c r="M81" s="226"/>
      <c r="N81" s="225"/>
      <c r="O81" s="225"/>
      <c r="P81" s="225"/>
      <c r="Q81" s="225"/>
      <c r="R81" s="226"/>
      <c r="S81" s="226"/>
      <c r="T81" s="226"/>
      <c r="U81" s="226"/>
      <c r="V81" s="226"/>
      <c r="W81" s="226"/>
      <c r="X81" s="226"/>
      <c r="Y81" s="226"/>
      <c r="Z81" s="216"/>
      <c r="AA81" s="216"/>
      <c r="AB81" s="216"/>
      <c r="AC81" s="216"/>
      <c r="AD81" s="216"/>
      <c r="AE81" s="216"/>
      <c r="AF81" s="216"/>
      <c r="AG81" s="216" t="s">
        <v>138</v>
      </c>
      <c r="AH81" s="216">
        <v>0</v>
      </c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</row>
    <row r="82" spans="1:60" outlineLevel="3" x14ac:dyDescent="0.2">
      <c r="A82" s="223"/>
      <c r="B82" s="224"/>
      <c r="C82" s="263" t="s">
        <v>155</v>
      </c>
      <c r="D82" s="227"/>
      <c r="E82" s="228">
        <v>12</v>
      </c>
      <c r="F82" s="226"/>
      <c r="G82" s="226"/>
      <c r="H82" s="226"/>
      <c r="I82" s="226"/>
      <c r="J82" s="226"/>
      <c r="K82" s="226"/>
      <c r="L82" s="226"/>
      <c r="M82" s="226"/>
      <c r="N82" s="225"/>
      <c r="O82" s="225"/>
      <c r="P82" s="225"/>
      <c r="Q82" s="225"/>
      <c r="R82" s="226"/>
      <c r="S82" s="226"/>
      <c r="T82" s="226"/>
      <c r="U82" s="226"/>
      <c r="V82" s="226"/>
      <c r="W82" s="226"/>
      <c r="X82" s="226"/>
      <c r="Y82" s="226"/>
      <c r="Z82" s="216"/>
      <c r="AA82" s="216"/>
      <c r="AB82" s="216"/>
      <c r="AC82" s="216"/>
      <c r="AD82" s="216"/>
      <c r="AE82" s="216"/>
      <c r="AF82" s="216"/>
      <c r="AG82" s="216" t="s">
        <v>138</v>
      </c>
      <c r="AH82" s="216">
        <v>0</v>
      </c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</row>
    <row r="83" spans="1:60" outlineLevel="3" x14ac:dyDescent="0.2">
      <c r="A83" s="223"/>
      <c r="B83" s="224"/>
      <c r="C83" s="263" t="s">
        <v>156</v>
      </c>
      <c r="D83" s="227"/>
      <c r="E83" s="228">
        <v>18</v>
      </c>
      <c r="F83" s="226"/>
      <c r="G83" s="226"/>
      <c r="H83" s="226"/>
      <c r="I83" s="226"/>
      <c r="J83" s="226"/>
      <c r="K83" s="226"/>
      <c r="L83" s="226"/>
      <c r="M83" s="226"/>
      <c r="N83" s="225"/>
      <c r="O83" s="225"/>
      <c r="P83" s="225"/>
      <c r="Q83" s="225"/>
      <c r="R83" s="226"/>
      <c r="S83" s="226"/>
      <c r="T83" s="226"/>
      <c r="U83" s="226"/>
      <c r="V83" s="226"/>
      <c r="W83" s="226"/>
      <c r="X83" s="226"/>
      <c r="Y83" s="226"/>
      <c r="Z83" s="216"/>
      <c r="AA83" s="216"/>
      <c r="AB83" s="216"/>
      <c r="AC83" s="216"/>
      <c r="AD83" s="216"/>
      <c r="AE83" s="216"/>
      <c r="AF83" s="216"/>
      <c r="AG83" s="216" t="s">
        <v>138</v>
      </c>
      <c r="AH83" s="216">
        <v>0</v>
      </c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</row>
    <row r="84" spans="1:60" outlineLevel="3" x14ac:dyDescent="0.2">
      <c r="A84" s="223"/>
      <c r="B84" s="224"/>
      <c r="C84" s="263" t="s">
        <v>228</v>
      </c>
      <c r="D84" s="227"/>
      <c r="E84" s="228">
        <v>16.5</v>
      </c>
      <c r="F84" s="226"/>
      <c r="G84" s="226"/>
      <c r="H84" s="226"/>
      <c r="I84" s="226"/>
      <c r="J84" s="226"/>
      <c r="K84" s="226"/>
      <c r="L84" s="226"/>
      <c r="M84" s="226"/>
      <c r="N84" s="225"/>
      <c r="O84" s="225"/>
      <c r="P84" s="225"/>
      <c r="Q84" s="225"/>
      <c r="R84" s="226"/>
      <c r="S84" s="226"/>
      <c r="T84" s="226"/>
      <c r="U84" s="226"/>
      <c r="V84" s="226"/>
      <c r="W84" s="226"/>
      <c r="X84" s="226"/>
      <c r="Y84" s="226"/>
      <c r="Z84" s="216"/>
      <c r="AA84" s="216"/>
      <c r="AB84" s="216"/>
      <c r="AC84" s="216"/>
      <c r="AD84" s="216"/>
      <c r="AE84" s="216"/>
      <c r="AF84" s="216"/>
      <c r="AG84" s="216" t="s">
        <v>138</v>
      </c>
      <c r="AH84" s="216">
        <v>5</v>
      </c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</row>
    <row r="85" spans="1:60" ht="22.5" outlineLevel="1" x14ac:dyDescent="0.2">
      <c r="A85" s="242">
        <v>20</v>
      </c>
      <c r="B85" s="243" t="s">
        <v>229</v>
      </c>
      <c r="C85" s="261" t="s">
        <v>230</v>
      </c>
      <c r="D85" s="244" t="s">
        <v>231</v>
      </c>
      <c r="E85" s="245">
        <v>66</v>
      </c>
      <c r="F85" s="246"/>
      <c r="G85" s="247">
        <f>ROUND(E85*F85,2)</f>
        <v>0</v>
      </c>
      <c r="H85" s="246"/>
      <c r="I85" s="247">
        <f>ROUND(E85*H85,2)</f>
        <v>0</v>
      </c>
      <c r="J85" s="246"/>
      <c r="K85" s="247">
        <f>ROUND(E85*J85,2)</f>
        <v>0</v>
      </c>
      <c r="L85" s="247">
        <v>21</v>
      </c>
      <c r="M85" s="247">
        <f>G85*(1+L85/100)</f>
        <v>0</v>
      </c>
      <c r="N85" s="245">
        <v>0</v>
      </c>
      <c r="O85" s="245">
        <f>ROUND(E85*N85,2)</f>
        <v>0</v>
      </c>
      <c r="P85" s="245">
        <v>0</v>
      </c>
      <c r="Q85" s="245">
        <f>ROUND(E85*P85,2)</f>
        <v>0</v>
      </c>
      <c r="R85" s="247" t="s">
        <v>232</v>
      </c>
      <c r="S85" s="247" t="s">
        <v>131</v>
      </c>
      <c r="T85" s="248" t="s">
        <v>131</v>
      </c>
      <c r="U85" s="226">
        <v>4.5699999999999998E-2</v>
      </c>
      <c r="V85" s="226">
        <f>ROUND(E85*U85,2)</f>
        <v>3.02</v>
      </c>
      <c r="W85" s="226"/>
      <c r="X85" s="226" t="s">
        <v>132</v>
      </c>
      <c r="Y85" s="226" t="s">
        <v>133</v>
      </c>
      <c r="Z85" s="216"/>
      <c r="AA85" s="216"/>
      <c r="AB85" s="216"/>
      <c r="AC85" s="216"/>
      <c r="AD85" s="216"/>
      <c r="AE85" s="216"/>
      <c r="AF85" s="216"/>
      <c r="AG85" s="216" t="s">
        <v>134</v>
      </c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</row>
    <row r="86" spans="1:60" outlineLevel="2" x14ac:dyDescent="0.2">
      <c r="A86" s="223"/>
      <c r="B86" s="224"/>
      <c r="C86" s="263" t="s">
        <v>233</v>
      </c>
      <c r="D86" s="227"/>
      <c r="E86" s="228">
        <v>66</v>
      </c>
      <c r="F86" s="226"/>
      <c r="G86" s="226"/>
      <c r="H86" s="226"/>
      <c r="I86" s="226"/>
      <c r="J86" s="226"/>
      <c r="K86" s="226"/>
      <c r="L86" s="226"/>
      <c r="M86" s="226"/>
      <c r="N86" s="225"/>
      <c r="O86" s="225"/>
      <c r="P86" s="225"/>
      <c r="Q86" s="225"/>
      <c r="R86" s="226"/>
      <c r="S86" s="226"/>
      <c r="T86" s="226"/>
      <c r="U86" s="226"/>
      <c r="V86" s="226"/>
      <c r="W86" s="226"/>
      <c r="X86" s="226"/>
      <c r="Y86" s="226"/>
      <c r="Z86" s="216"/>
      <c r="AA86" s="216"/>
      <c r="AB86" s="216"/>
      <c r="AC86" s="216"/>
      <c r="AD86" s="216"/>
      <c r="AE86" s="216"/>
      <c r="AF86" s="216"/>
      <c r="AG86" s="216" t="s">
        <v>138</v>
      </c>
      <c r="AH86" s="216">
        <v>0</v>
      </c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</row>
    <row r="87" spans="1:60" outlineLevel="1" x14ac:dyDescent="0.2">
      <c r="A87" s="242">
        <v>21</v>
      </c>
      <c r="B87" s="243" t="s">
        <v>234</v>
      </c>
      <c r="C87" s="261" t="s">
        <v>235</v>
      </c>
      <c r="D87" s="244" t="s">
        <v>236</v>
      </c>
      <c r="E87" s="245">
        <v>12</v>
      </c>
      <c r="F87" s="246"/>
      <c r="G87" s="247">
        <f>ROUND(E87*F87,2)</f>
        <v>0</v>
      </c>
      <c r="H87" s="246"/>
      <c r="I87" s="247">
        <f>ROUND(E87*H87,2)</f>
        <v>0</v>
      </c>
      <c r="J87" s="246"/>
      <c r="K87" s="247">
        <f>ROUND(E87*J87,2)</f>
        <v>0</v>
      </c>
      <c r="L87" s="247">
        <v>21</v>
      </c>
      <c r="M87" s="247">
        <f>G87*(1+L87/100)</f>
        <v>0</v>
      </c>
      <c r="N87" s="245">
        <v>0</v>
      </c>
      <c r="O87" s="245">
        <f>ROUND(E87*N87,2)</f>
        <v>0</v>
      </c>
      <c r="P87" s="245">
        <v>0</v>
      </c>
      <c r="Q87" s="245">
        <f>ROUND(E87*P87,2)</f>
        <v>0</v>
      </c>
      <c r="R87" s="247" t="s">
        <v>232</v>
      </c>
      <c r="S87" s="247" t="s">
        <v>131</v>
      </c>
      <c r="T87" s="248" t="s">
        <v>131</v>
      </c>
      <c r="U87" s="226">
        <v>0.27</v>
      </c>
      <c r="V87" s="226">
        <f>ROUND(E87*U87,2)</f>
        <v>3.24</v>
      </c>
      <c r="W87" s="226"/>
      <c r="X87" s="226" t="s">
        <v>132</v>
      </c>
      <c r="Y87" s="226" t="s">
        <v>133</v>
      </c>
      <c r="Z87" s="216"/>
      <c r="AA87" s="216"/>
      <c r="AB87" s="216"/>
      <c r="AC87" s="216"/>
      <c r="AD87" s="216"/>
      <c r="AE87" s="216"/>
      <c r="AF87" s="216"/>
      <c r="AG87" s="216" t="s">
        <v>134</v>
      </c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</row>
    <row r="88" spans="1:60" outlineLevel="2" x14ac:dyDescent="0.2">
      <c r="A88" s="223"/>
      <c r="B88" s="224"/>
      <c r="C88" s="263" t="s">
        <v>237</v>
      </c>
      <c r="D88" s="227"/>
      <c r="E88" s="228">
        <v>12</v>
      </c>
      <c r="F88" s="226"/>
      <c r="G88" s="226"/>
      <c r="H88" s="226"/>
      <c r="I88" s="226"/>
      <c r="J88" s="226"/>
      <c r="K88" s="226"/>
      <c r="L88" s="226"/>
      <c r="M88" s="226"/>
      <c r="N88" s="225"/>
      <c r="O88" s="225"/>
      <c r="P88" s="225"/>
      <c r="Q88" s="225"/>
      <c r="R88" s="226"/>
      <c r="S88" s="226"/>
      <c r="T88" s="226"/>
      <c r="U88" s="226"/>
      <c r="V88" s="226"/>
      <c r="W88" s="226"/>
      <c r="X88" s="226"/>
      <c r="Y88" s="226"/>
      <c r="Z88" s="216"/>
      <c r="AA88" s="216"/>
      <c r="AB88" s="216"/>
      <c r="AC88" s="216"/>
      <c r="AD88" s="216"/>
      <c r="AE88" s="216"/>
      <c r="AF88" s="216"/>
      <c r="AG88" s="216" t="s">
        <v>138</v>
      </c>
      <c r="AH88" s="216">
        <v>5</v>
      </c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</row>
    <row r="89" spans="1:60" outlineLevel="1" x14ac:dyDescent="0.2">
      <c r="A89" s="242">
        <v>22</v>
      </c>
      <c r="B89" s="243" t="s">
        <v>238</v>
      </c>
      <c r="C89" s="261" t="s">
        <v>239</v>
      </c>
      <c r="D89" s="244" t="s">
        <v>129</v>
      </c>
      <c r="E89" s="245">
        <v>0.16830000000000001</v>
      </c>
      <c r="F89" s="246"/>
      <c r="G89" s="247">
        <f>ROUND(E89*F89,2)</f>
        <v>0</v>
      </c>
      <c r="H89" s="246"/>
      <c r="I89" s="247">
        <f>ROUND(E89*H89,2)</f>
        <v>0</v>
      </c>
      <c r="J89" s="246"/>
      <c r="K89" s="247">
        <f>ROUND(E89*J89,2)</f>
        <v>0</v>
      </c>
      <c r="L89" s="247">
        <v>21</v>
      </c>
      <c r="M89" s="247">
        <f>G89*(1+L89/100)</f>
        <v>0</v>
      </c>
      <c r="N89" s="245">
        <v>2.5249999999999999</v>
      </c>
      <c r="O89" s="245">
        <f>ROUND(E89*N89,2)</f>
        <v>0.42</v>
      </c>
      <c r="P89" s="245">
        <v>0</v>
      </c>
      <c r="Q89" s="245">
        <f>ROUND(E89*P89,2)</f>
        <v>0</v>
      </c>
      <c r="R89" s="247" t="s">
        <v>240</v>
      </c>
      <c r="S89" s="247" t="s">
        <v>131</v>
      </c>
      <c r="T89" s="248" t="s">
        <v>131</v>
      </c>
      <c r="U89" s="226">
        <v>0.47699999999999998</v>
      </c>
      <c r="V89" s="226">
        <f>ROUND(E89*U89,2)</f>
        <v>0.08</v>
      </c>
      <c r="W89" s="226"/>
      <c r="X89" s="226" t="s">
        <v>132</v>
      </c>
      <c r="Y89" s="226" t="s">
        <v>133</v>
      </c>
      <c r="Z89" s="216"/>
      <c r="AA89" s="216"/>
      <c r="AB89" s="216"/>
      <c r="AC89" s="216"/>
      <c r="AD89" s="216"/>
      <c r="AE89" s="216"/>
      <c r="AF89" s="216"/>
      <c r="AG89" s="216" t="s">
        <v>134</v>
      </c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</row>
    <row r="90" spans="1:60" outlineLevel="2" x14ac:dyDescent="0.2">
      <c r="A90" s="223"/>
      <c r="B90" s="224"/>
      <c r="C90" s="263" t="s">
        <v>241</v>
      </c>
      <c r="D90" s="227"/>
      <c r="E90" s="228">
        <v>0.14130000000000001</v>
      </c>
      <c r="F90" s="226"/>
      <c r="G90" s="226"/>
      <c r="H90" s="226"/>
      <c r="I90" s="226"/>
      <c r="J90" s="226"/>
      <c r="K90" s="226"/>
      <c r="L90" s="226"/>
      <c r="M90" s="226"/>
      <c r="N90" s="225"/>
      <c r="O90" s="225"/>
      <c r="P90" s="225"/>
      <c r="Q90" s="225"/>
      <c r="R90" s="226"/>
      <c r="S90" s="226"/>
      <c r="T90" s="226"/>
      <c r="U90" s="226"/>
      <c r="V90" s="226"/>
      <c r="W90" s="226"/>
      <c r="X90" s="226"/>
      <c r="Y90" s="226"/>
      <c r="Z90" s="216"/>
      <c r="AA90" s="216"/>
      <c r="AB90" s="216"/>
      <c r="AC90" s="216"/>
      <c r="AD90" s="216"/>
      <c r="AE90" s="216"/>
      <c r="AF90" s="216"/>
      <c r="AG90" s="216" t="s">
        <v>138</v>
      </c>
      <c r="AH90" s="216">
        <v>0</v>
      </c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</row>
    <row r="91" spans="1:60" outlineLevel="3" x14ac:dyDescent="0.2">
      <c r="A91" s="223"/>
      <c r="B91" s="224"/>
      <c r="C91" s="263" t="s">
        <v>242</v>
      </c>
      <c r="D91" s="227"/>
      <c r="E91" s="228">
        <v>2.7E-2</v>
      </c>
      <c r="F91" s="226"/>
      <c r="G91" s="226"/>
      <c r="H91" s="226"/>
      <c r="I91" s="226"/>
      <c r="J91" s="226"/>
      <c r="K91" s="226"/>
      <c r="L91" s="226"/>
      <c r="M91" s="226"/>
      <c r="N91" s="225"/>
      <c r="O91" s="225"/>
      <c r="P91" s="225"/>
      <c r="Q91" s="225"/>
      <c r="R91" s="226"/>
      <c r="S91" s="226"/>
      <c r="T91" s="226"/>
      <c r="U91" s="226"/>
      <c r="V91" s="226"/>
      <c r="W91" s="226"/>
      <c r="X91" s="226"/>
      <c r="Y91" s="226"/>
      <c r="Z91" s="216"/>
      <c r="AA91" s="216"/>
      <c r="AB91" s="216"/>
      <c r="AC91" s="216"/>
      <c r="AD91" s="216"/>
      <c r="AE91" s="216"/>
      <c r="AF91" s="216"/>
      <c r="AG91" s="216" t="s">
        <v>138</v>
      </c>
      <c r="AH91" s="216">
        <v>0</v>
      </c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</row>
    <row r="92" spans="1:60" ht="22.5" outlineLevel="1" x14ac:dyDescent="0.2">
      <c r="A92" s="242">
        <v>23</v>
      </c>
      <c r="B92" s="243" t="s">
        <v>243</v>
      </c>
      <c r="C92" s="261" t="s">
        <v>244</v>
      </c>
      <c r="D92" s="244" t="s">
        <v>231</v>
      </c>
      <c r="E92" s="245">
        <v>66</v>
      </c>
      <c r="F92" s="246"/>
      <c r="G92" s="247">
        <f>ROUND(E92*F92,2)</f>
        <v>0</v>
      </c>
      <c r="H92" s="246"/>
      <c r="I92" s="247">
        <f>ROUND(E92*H92,2)</f>
        <v>0</v>
      </c>
      <c r="J92" s="246"/>
      <c r="K92" s="247">
        <f>ROUND(E92*J92,2)</f>
        <v>0</v>
      </c>
      <c r="L92" s="247">
        <v>21</v>
      </c>
      <c r="M92" s="247">
        <f>G92*(1+L92/100)</f>
        <v>0</v>
      </c>
      <c r="N92" s="245">
        <v>7.6999999999999996E-4</v>
      </c>
      <c r="O92" s="245">
        <f>ROUND(E92*N92,2)</f>
        <v>0.05</v>
      </c>
      <c r="P92" s="245">
        <v>0</v>
      </c>
      <c r="Q92" s="245">
        <f>ROUND(E92*P92,2)</f>
        <v>0</v>
      </c>
      <c r="R92" s="247" t="s">
        <v>214</v>
      </c>
      <c r="S92" s="247" t="s">
        <v>131</v>
      </c>
      <c r="T92" s="248" t="s">
        <v>131</v>
      </c>
      <c r="U92" s="226">
        <v>0</v>
      </c>
      <c r="V92" s="226">
        <f>ROUND(E92*U92,2)</f>
        <v>0</v>
      </c>
      <c r="W92" s="226"/>
      <c r="X92" s="226" t="s">
        <v>215</v>
      </c>
      <c r="Y92" s="226" t="s">
        <v>133</v>
      </c>
      <c r="Z92" s="216"/>
      <c r="AA92" s="216"/>
      <c r="AB92" s="216"/>
      <c r="AC92" s="216"/>
      <c r="AD92" s="216"/>
      <c r="AE92" s="216"/>
      <c r="AF92" s="216"/>
      <c r="AG92" s="216" t="s">
        <v>216</v>
      </c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</row>
    <row r="93" spans="1:60" outlineLevel="2" x14ac:dyDescent="0.2">
      <c r="A93" s="223"/>
      <c r="B93" s="224"/>
      <c r="C93" s="263" t="s">
        <v>245</v>
      </c>
      <c r="D93" s="227"/>
      <c r="E93" s="228">
        <v>66</v>
      </c>
      <c r="F93" s="226"/>
      <c r="G93" s="226"/>
      <c r="H93" s="226"/>
      <c r="I93" s="226"/>
      <c r="J93" s="226"/>
      <c r="K93" s="226"/>
      <c r="L93" s="226"/>
      <c r="M93" s="226"/>
      <c r="N93" s="225"/>
      <c r="O93" s="225"/>
      <c r="P93" s="225"/>
      <c r="Q93" s="225"/>
      <c r="R93" s="226"/>
      <c r="S93" s="226"/>
      <c r="T93" s="226"/>
      <c r="U93" s="226"/>
      <c r="V93" s="226"/>
      <c r="W93" s="226"/>
      <c r="X93" s="226"/>
      <c r="Y93" s="226"/>
      <c r="Z93" s="216"/>
      <c r="AA93" s="216"/>
      <c r="AB93" s="216"/>
      <c r="AC93" s="216"/>
      <c r="AD93" s="216"/>
      <c r="AE93" s="216"/>
      <c r="AF93" s="216"/>
      <c r="AG93" s="216" t="s">
        <v>138</v>
      </c>
      <c r="AH93" s="216">
        <v>5</v>
      </c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</row>
    <row r="94" spans="1:60" ht="33.75" outlineLevel="1" x14ac:dyDescent="0.2">
      <c r="A94" s="242">
        <v>24</v>
      </c>
      <c r="B94" s="243" t="s">
        <v>246</v>
      </c>
      <c r="C94" s="261" t="s">
        <v>247</v>
      </c>
      <c r="D94" s="244" t="s">
        <v>236</v>
      </c>
      <c r="E94" s="245">
        <v>2</v>
      </c>
      <c r="F94" s="246"/>
      <c r="G94" s="247">
        <f>ROUND(E94*F94,2)</f>
        <v>0</v>
      </c>
      <c r="H94" s="246"/>
      <c r="I94" s="247">
        <f>ROUND(E94*H94,2)</f>
        <v>0</v>
      </c>
      <c r="J94" s="246"/>
      <c r="K94" s="247">
        <f>ROUND(E94*J94,2)</f>
        <v>0</v>
      </c>
      <c r="L94" s="247">
        <v>21</v>
      </c>
      <c r="M94" s="247">
        <f>G94*(1+L94/100)</f>
        <v>0</v>
      </c>
      <c r="N94" s="245">
        <v>1.184E-2</v>
      </c>
      <c r="O94" s="245">
        <f>ROUND(E94*N94,2)</f>
        <v>0.02</v>
      </c>
      <c r="P94" s="245">
        <v>0</v>
      </c>
      <c r="Q94" s="245">
        <f>ROUND(E94*P94,2)</f>
        <v>0</v>
      </c>
      <c r="R94" s="247" t="s">
        <v>214</v>
      </c>
      <c r="S94" s="247" t="s">
        <v>248</v>
      </c>
      <c r="T94" s="248" t="s">
        <v>248</v>
      </c>
      <c r="U94" s="226">
        <v>0</v>
      </c>
      <c r="V94" s="226">
        <f>ROUND(E94*U94,2)</f>
        <v>0</v>
      </c>
      <c r="W94" s="226"/>
      <c r="X94" s="226" t="s">
        <v>215</v>
      </c>
      <c r="Y94" s="226" t="s">
        <v>133</v>
      </c>
      <c r="Z94" s="216"/>
      <c r="AA94" s="216"/>
      <c r="AB94" s="216"/>
      <c r="AC94" s="216"/>
      <c r="AD94" s="216"/>
      <c r="AE94" s="216"/>
      <c r="AF94" s="216"/>
      <c r="AG94" s="216" t="s">
        <v>216</v>
      </c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</row>
    <row r="95" spans="1:60" outlineLevel="2" x14ac:dyDescent="0.2">
      <c r="A95" s="223"/>
      <c r="B95" s="224"/>
      <c r="C95" s="263" t="s">
        <v>249</v>
      </c>
      <c r="D95" s="227"/>
      <c r="E95" s="228">
        <v>2</v>
      </c>
      <c r="F95" s="226"/>
      <c r="G95" s="226"/>
      <c r="H95" s="226"/>
      <c r="I95" s="226"/>
      <c r="J95" s="226"/>
      <c r="K95" s="226"/>
      <c r="L95" s="226"/>
      <c r="M95" s="226"/>
      <c r="N95" s="225"/>
      <c r="O95" s="225"/>
      <c r="P95" s="225"/>
      <c r="Q95" s="225"/>
      <c r="R95" s="226"/>
      <c r="S95" s="226"/>
      <c r="T95" s="226"/>
      <c r="U95" s="226"/>
      <c r="V95" s="226"/>
      <c r="W95" s="226"/>
      <c r="X95" s="226"/>
      <c r="Y95" s="226"/>
      <c r="Z95" s="216"/>
      <c r="AA95" s="216"/>
      <c r="AB95" s="216"/>
      <c r="AC95" s="216"/>
      <c r="AD95" s="216"/>
      <c r="AE95" s="216"/>
      <c r="AF95" s="216"/>
      <c r="AG95" s="216" t="s">
        <v>138</v>
      </c>
      <c r="AH95" s="216">
        <v>0</v>
      </c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</row>
    <row r="96" spans="1:60" ht="22.5" outlineLevel="1" x14ac:dyDescent="0.2">
      <c r="A96" s="242">
        <v>25</v>
      </c>
      <c r="B96" s="243" t="s">
        <v>250</v>
      </c>
      <c r="C96" s="261" t="s">
        <v>251</v>
      </c>
      <c r="D96" s="244" t="s">
        <v>236</v>
      </c>
      <c r="E96" s="245">
        <v>12</v>
      </c>
      <c r="F96" s="246"/>
      <c r="G96" s="247">
        <f>ROUND(E96*F96,2)</f>
        <v>0</v>
      </c>
      <c r="H96" s="246"/>
      <c r="I96" s="247">
        <f>ROUND(E96*H96,2)</f>
        <v>0</v>
      </c>
      <c r="J96" s="246"/>
      <c r="K96" s="247">
        <f>ROUND(E96*J96,2)</f>
        <v>0</v>
      </c>
      <c r="L96" s="247">
        <v>21</v>
      </c>
      <c r="M96" s="247">
        <f>G96*(1+L96/100)</f>
        <v>0</v>
      </c>
      <c r="N96" s="245">
        <v>2.1999999999999999E-2</v>
      </c>
      <c r="O96" s="245">
        <f>ROUND(E96*N96,2)</f>
        <v>0.26</v>
      </c>
      <c r="P96" s="245">
        <v>0</v>
      </c>
      <c r="Q96" s="245">
        <f>ROUND(E96*P96,2)</f>
        <v>0</v>
      </c>
      <c r="R96" s="247" t="s">
        <v>214</v>
      </c>
      <c r="S96" s="247" t="s">
        <v>131</v>
      </c>
      <c r="T96" s="248" t="s">
        <v>185</v>
      </c>
      <c r="U96" s="226">
        <v>0</v>
      </c>
      <c r="V96" s="226">
        <f>ROUND(E96*U96,2)</f>
        <v>0</v>
      </c>
      <c r="W96" s="226"/>
      <c r="X96" s="226" t="s">
        <v>215</v>
      </c>
      <c r="Y96" s="226" t="s">
        <v>133</v>
      </c>
      <c r="Z96" s="216"/>
      <c r="AA96" s="216"/>
      <c r="AB96" s="216"/>
      <c r="AC96" s="216"/>
      <c r="AD96" s="216"/>
      <c r="AE96" s="216"/>
      <c r="AF96" s="216"/>
      <c r="AG96" s="216" t="s">
        <v>216</v>
      </c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</row>
    <row r="97" spans="1:60" outlineLevel="2" x14ac:dyDescent="0.2">
      <c r="A97" s="223"/>
      <c r="B97" s="224"/>
      <c r="C97" s="263" t="s">
        <v>252</v>
      </c>
      <c r="D97" s="227"/>
      <c r="E97" s="228">
        <v>6</v>
      </c>
      <c r="F97" s="226"/>
      <c r="G97" s="226"/>
      <c r="H97" s="226"/>
      <c r="I97" s="226"/>
      <c r="J97" s="226"/>
      <c r="K97" s="226"/>
      <c r="L97" s="226"/>
      <c r="M97" s="226"/>
      <c r="N97" s="225"/>
      <c r="O97" s="225"/>
      <c r="P97" s="225"/>
      <c r="Q97" s="225"/>
      <c r="R97" s="226"/>
      <c r="S97" s="226"/>
      <c r="T97" s="226"/>
      <c r="U97" s="226"/>
      <c r="V97" s="226"/>
      <c r="W97" s="226"/>
      <c r="X97" s="226"/>
      <c r="Y97" s="226"/>
      <c r="Z97" s="216"/>
      <c r="AA97" s="216"/>
      <c r="AB97" s="216"/>
      <c r="AC97" s="216"/>
      <c r="AD97" s="216"/>
      <c r="AE97" s="216"/>
      <c r="AF97" s="216"/>
      <c r="AG97" s="216" t="s">
        <v>138</v>
      </c>
      <c r="AH97" s="216">
        <v>0</v>
      </c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</row>
    <row r="98" spans="1:60" outlineLevel="3" x14ac:dyDescent="0.2">
      <c r="A98" s="223"/>
      <c r="B98" s="224"/>
      <c r="C98" s="263" t="s">
        <v>253</v>
      </c>
      <c r="D98" s="227"/>
      <c r="E98" s="228">
        <v>6</v>
      </c>
      <c r="F98" s="226"/>
      <c r="G98" s="226"/>
      <c r="H98" s="226"/>
      <c r="I98" s="226"/>
      <c r="J98" s="226"/>
      <c r="K98" s="226"/>
      <c r="L98" s="226"/>
      <c r="M98" s="226"/>
      <c r="N98" s="225"/>
      <c r="O98" s="225"/>
      <c r="P98" s="225"/>
      <c r="Q98" s="225"/>
      <c r="R98" s="226"/>
      <c r="S98" s="226"/>
      <c r="T98" s="226"/>
      <c r="U98" s="226"/>
      <c r="V98" s="226"/>
      <c r="W98" s="226"/>
      <c r="X98" s="226"/>
      <c r="Y98" s="226"/>
      <c r="Z98" s="216"/>
      <c r="AA98" s="216"/>
      <c r="AB98" s="216"/>
      <c r="AC98" s="216"/>
      <c r="AD98" s="216"/>
      <c r="AE98" s="216"/>
      <c r="AF98" s="216"/>
      <c r="AG98" s="216" t="s">
        <v>138</v>
      </c>
      <c r="AH98" s="216">
        <v>0</v>
      </c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</row>
    <row r="99" spans="1:60" outlineLevel="1" x14ac:dyDescent="0.2">
      <c r="A99" s="242">
        <v>26</v>
      </c>
      <c r="B99" s="243" t="s">
        <v>254</v>
      </c>
      <c r="C99" s="261" t="s">
        <v>255</v>
      </c>
      <c r="D99" s="244" t="s">
        <v>175</v>
      </c>
      <c r="E99" s="245">
        <v>399</v>
      </c>
      <c r="F99" s="246"/>
      <c r="G99" s="247">
        <f>ROUND(E99*F99,2)</f>
        <v>0</v>
      </c>
      <c r="H99" s="246"/>
      <c r="I99" s="247">
        <f>ROUND(E99*H99,2)</f>
        <v>0</v>
      </c>
      <c r="J99" s="246"/>
      <c r="K99" s="247">
        <f>ROUND(E99*J99,2)</f>
        <v>0</v>
      </c>
      <c r="L99" s="247">
        <v>21</v>
      </c>
      <c r="M99" s="247">
        <f>G99*(1+L99/100)</f>
        <v>0</v>
      </c>
      <c r="N99" s="245">
        <v>2.9999999999999997E-4</v>
      </c>
      <c r="O99" s="245">
        <f>ROUND(E99*N99,2)</f>
        <v>0.12</v>
      </c>
      <c r="P99" s="245">
        <v>0</v>
      </c>
      <c r="Q99" s="245">
        <f>ROUND(E99*P99,2)</f>
        <v>0</v>
      </c>
      <c r="R99" s="247" t="s">
        <v>214</v>
      </c>
      <c r="S99" s="247" t="s">
        <v>131</v>
      </c>
      <c r="T99" s="248" t="s">
        <v>131</v>
      </c>
      <c r="U99" s="226">
        <v>0</v>
      </c>
      <c r="V99" s="226">
        <f>ROUND(E99*U99,2)</f>
        <v>0</v>
      </c>
      <c r="W99" s="226"/>
      <c r="X99" s="226" t="s">
        <v>215</v>
      </c>
      <c r="Y99" s="226" t="s">
        <v>133</v>
      </c>
      <c r="Z99" s="216"/>
      <c r="AA99" s="216"/>
      <c r="AB99" s="216"/>
      <c r="AC99" s="216"/>
      <c r="AD99" s="216"/>
      <c r="AE99" s="216"/>
      <c r="AF99" s="216"/>
      <c r="AG99" s="216" t="s">
        <v>216</v>
      </c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</row>
    <row r="100" spans="1:60" outlineLevel="2" x14ac:dyDescent="0.2">
      <c r="A100" s="223"/>
      <c r="B100" s="224"/>
      <c r="C100" s="263" t="s">
        <v>256</v>
      </c>
      <c r="D100" s="227"/>
      <c r="E100" s="228">
        <v>399</v>
      </c>
      <c r="F100" s="226"/>
      <c r="G100" s="226"/>
      <c r="H100" s="226"/>
      <c r="I100" s="226"/>
      <c r="J100" s="226"/>
      <c r="K100" s="226"/>
      <c r="L100" s="226"/>
      <c r="M100" s="226"/>
      <c r="N100" s="225"/>
      <c r="O100" s="225"/>
      <c r="P100" s="225"/>
      <c r="Q100" s="225"/>
      <c r="R100" s="226"/>
      <c r="S100" s="226"/>
      <c r="T100" s="226"/>
      <c r="U100" s="226"/>
      <c r="V100" s="226"/>
      <c r="W100" s="226"/>
      <c r="X100" s="226"/>
      <c r="Y100" s="226"/>
      <c r="Z100" s="216"/>
      <c r="AA100" s="216"/>
      <c r="AB100" s="216"/>
      <c r="AC100" s="216"/>
      <c r="AD100" s="216"/>
      <c r="AE100" s="216"/>
      <c r="AF100" s="216"/>
      <c r="AG100" s="216" t="s">
        <v>138</v>
      </c>
      <c r="AH100" s="216">
        <v>5</v>
      </c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</row>
    <row r="101" spans="1:60" x14ac:dyDescent="0.2">
      <c r="A101" s="235" t="s">
        <v>125</v>
      </c>
      <c r="B101" s="236" t="s">
        <v>90</v>
      </c>
      <c r="C101" s="260" t="s">
        <v>91</v>
      </c>
      <c r="D101" s="237"/>
      <c r="E101" s="238"/>
      <c r="F101" s="239"/>
      <c r="G101" s="239">
        <f>SUMIF(AG102:AG136,"&lt;&gt;NOR",G102:G136)</f>
        <v>0</v>
      </c>
      <c r="H101" s="239"/>
      <c r="I101" s="239">
        <f>SUM(I102:I136)</f>
        <v>0</v>
      </c>
      <c r="J101" s="239"/>
      <c r="K101" s="239">
        <f>SUM(K102:K136)</f>
        <v>0</v>
      </c>
      <c r="L101" s="239"/>
      <c r="M101" s="239">
        <f>SUM(M102:M136)</f>
        <v>0</v>
      </c>
      <c r="N101" s="238"/>
      <c r="O101" s="238">
        <f>SUM(O102:O136)</f>
        <v>2045.59</v>
      </c>
      <c r="P101" s="238"/>
      <c r="Q101" s="238">
        <f>SUM(Q102:Q136)</f>
        <v>0</v>
      </c>
      <c r="R101" s="239"/>
      <c r="S101" s="239"/>
      <c r="T101" s="240"/>
      <c r="U101" s="234"/>
      <c r="V101" s="234">
        <f>SUM(V102:V136)</f>
        <v>2362.23</v>
      </c>
      <c r="W101" s="234"/>
      <c r="X101" s="234"/>
      <c r="Y101" s="234"/>
      <c r="AG101" t="s">
        <v>126</v>
      </c>
    </row>
    <row r="102" spans="1:60" ht="22.5" outlineLevel="1" x14ac:dyDescent="0.2">
      <c r="A102" s="242">
        <v>27</v>
      </c>
      <c r="B102" s="243" t="s">
        <v>257</v>
      </c>
      <c r="C102" s="261" t="s">
        <v>258</v>
      </c>
      <c r="D102" s="244" t="s">
        <v>175</v>
      </c>
      <c r="E102" s="245">
        <v>2288</v>
      </c>
      <c r="F102" s="246"/>
      <c r="G102" s="247">
        <f>ROUND(E102*F102,2)</f>
        <v>0</v>
      </c>
      <c r="H102" s="246"/>
      <c r="I102" s="247">
        <f>ROUND(E102*H102,2)</f>
        <v>0</v>
      </c>
      <c r="J102" s="246"/>
      <c r="K102" s="247">
        <f>ROUND(E102*J102,2)</f>
        <v>0</v>
      </c>
      <c r="L102" s="247">
        <v>21</v>
      </c>
      <c r="M102" s="247">
        <f>G102*(1+L102/100)</f>
        <v>0</v>
      </c>
      <c r="N102" s="245">
        <v>0</v>
      </c>
      <c r="O102" s="245">
        <f>ROUND(E102*N102,2)</f>
        <v>0</v>
      </c>
      <c r="P102" s="245">
        <v>0</v>
      </c>
      <c r="Q102" s="245">
        <f>ROUND(E102*P102,2)</f>
        <v>0</v>
      </c>
      <c r="R102" s="247" t="s">
        <v>130</v>
      </c>
      <c r="S102" s="247" t="s">
        <v>131</v>
      </c>
      <c r="T102" s="248" t="s">
        <v>131</v>
      </c>
      <c r="U102" s="226">
        <v>0.15</v>
      </c>
      <c r="V102" s="226">
        <f>ROUND(E102*U102,2)</f>
        <v>343.2</v>
      </c>
      <c r="W102" s="226"/>
      <c r="X102" s="226" t="s">
        <v>132</v>
      </c>
      <c r="Y102" s="226" t="s">
        <v>133</v>
      </c>
      <c r="Z102" s="216"/>
      <c r="AA102" s="216"/>
      <c r="AB102" s="216"/>
      <c r="AC102" s="216"/>
      <c r="AD102" s="216"/>
      <c r="AE102" s="216"/>
      <c r="AF102" s="216"/>
      <c r="AG102" s="216" t="s">
        <v>134</v>
      </c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</row>
    <row r="103" spans="1:60" outlineLevel="2" x14ac:dyDescent="0.2">
      <c r="A103" s="223"/>
      <c r="B103" s="224"/>
      <c r="C103" s="262" t="s">
        <v>259</v>
      </c>
      <c r="D103" s="250"/>
      <c r="E103" s="250"/>
      <c r="F103" s="250"/>
      <c r="G103" s="250"/>
      <c r="H103" s="226"/>
      <c r="I103" s="226"/>
      <c r="J103" s="226"/>
      <c r="K103" s="226"/>
      <c r="L103" s="226"/>
      <c r="M103" s="226"/>
      <c r="N103" s="225"/>
      <c r="O103" s="225"/>
      <c r="P103" s="225"/>
      <c r="Q103" s="225"/>
      <c r="R103" s="226"/>
      <c r="S103" s="226"/>
      <c r="T103" s="226"/>
      <c r="U103" s="226"/>
      <c r="V103" s="226"/>
      <c r="W103" s="226"/>
      <c r="X103" s="226"/>
      <c r="Y103" s="226"/>
      <c r="Z103" s="216"/>
      <c r="AA103" s="216"/>
      <c r="AB103" s="216"/>
      <c r="AC103" s="216"/>
      <c r="AD103" s="216"/>
      <c r="AE103" s="216"/>
      <c r="AF103" s="216"/>
      <c r="AG103" s="216" t="s">
        <v>136</v>
      </c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49" t="str">
        <f>C103</f>
        <v>z rostlé horniny tř.1 - 4 pod násypy z hornin soudržných do 92% PS a hornin nesoudržných sypkých relativní ulehlosti I(d) do 0,8</v>
      </c>
      <c r="BB103" s="216"/>
      <c r="BC103" s="216"/>
      <c r="BD103" s="216"/>
      <c r="BE103" s="216"/>
      <c r="BF103" s="216"/>
      <c r="BG103" s="216"/>
      <c r="BH103" s="216"/>
    </row>
    <row r="104" spans="1:60" outlineLevel="2" x14ac:dyDescent="0.2">
      <c r="A104" s="223"/>
      <c r="B104" s="224"/>
      <c r="C104" s="263" t="s">
        <v>260</v>
      </c>
      <c r="D104" s="227"/>
      <c r="E104" s="228"/>
      <c r="F104" s="226"/>
      <c r="G104" s="226"/>
      <c r="H104" s="226"/>
      <c r="I104" s="226"/>
      <c r="J104" s="226"/>
      <c r="K104" s="226"/>
      <c r="L104" s="226"/>
      <c r="M104" s="226"/>
      <c r="N104" s="225"/>
      <c r="O104" s="225"/>
      <c r="P104" s="225"/>
      <c r="Q104" s="225"/>
      <c r="R104" s="226"/>
      <c r="S104" s="226"/>
      <c r="T104" s="226"/>
      <c r="U104" s="226"/>
      <c r="V104" s="226"/>
      <c r="W104" s="226"/>
      <c r="X104" s="226"/>
      <c r="Y104" s="226"/>
      <c r="Z104" s="216"/>
      <c r="AA104" s="216"/>
      <c r="AB104" s="216"/>
      <c r="AC104" s="216"/>
      <c r="AD104" s="216"/>
      <c r="AE104" s="216"/>
      <c r="AF104" s="216"/>
      <c r="AG104" s="216" t="s">
        <v>138</v>
      </c>
      <c r="AH104" s="216">
        <v>0</v>
      </c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</row>
    <row r="105" spans="1:60" outlineLevel="3" x14ac:dyDescent="0.2">
      <c r="A105" s="223"/>
      <c r="B105" s="224"/>
      <c r="C105" s="263" t="s">
        <v>261</v>
      </c>
      <c r="D105" s="227"/>
      <c r="E105" s="228">
        <v>1716</v>
      </c>
      <c r="F105" s="226"/>
      <c r="G105" s="226"/>
      <c r="H105" s="226"/>
      <c r="I105" s="226"/>
      <c r="J105" s="226"/>
      <c r="K105" s="226"/>
      <c r="L105" s="226"/>
      <c r="M105" s="226"/>
      <c r="N105" s="225"/>
      <c r="O105" s="225"/>
      <c r="P105" s="225"/>
      <c r="Q105" s="225"/>
      <c r="R105" s="226"/>
      <c r="S105" s="226"/>
      <c r="T105" s="226"/>
      <c r="U105" s="226"/>
      <c r="V105" s="226"/>
      <c r="W105" s="226"/>
      <c r="X105" s="226"/>
      <c r="Y105" s="226"/>
      <c r="Z105" s="216"/>
      <c r="AA105" s="216"/>
      <c r="AB105" s="216"/>
      <c r="AC105" s="216"/>
      <c r="AD105" s="216"/>
      <c r="AE105" s="216"/>
      <c r="AF105" s="216"/>
      <c r="AG105" s="216" t="s">
        <v>138</v>
      </c>
      <c r="AH105" s="216">
        <v>0</v>
      </c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</row>
    <row r="106" spans="1:60" outlineLevel="3" x14ac:dyDescent="0.2">
      <c r="A106" s="223"/>
      <c r="B106" s="224"/>
      <c r="C106" s="263" t="s">
        <v>262</v>
      </c>
      <c r="D106" s="227"/>
      <c r="E106" s="228"/>
      <c r="F106" s="226"/>
      <c r="G106" s="226"/>
      <c r="H106" s="226"/>
      <c r="I106" s="226"/>
      <c r="J106" s="226"/>
      <c r="K106" s="226"/>
      <c r="L106" s="226"/>
      <c r="M106" s="226"/>
      <c r="N106" s="225"/>
      <c r="O106" s="225"/>
      <c r="P106" s="225"/>
      <c r="Q106" s="225"/>
      <c r="R106" s="226"/>
      <c r="S106" s="226"/>
      <c r="T106" s="226"/>
      <c r="U106" s="226"/>
      <c r="V106" s="226"/>
      <c r="W106" s="226"/>
      <c r="X106" s="226"/>
      <c r="Y106" s="226"/>
      <c r="Z106" s="216"/>
      <c r="AA106" s="216"/>
      <c r="AB106" s="216"/>
      <c r="AC106" s="216"/>
      <c r="AD106" s="216"/>
      <c r="AE106" s="216"/>
      <c r="AF106" s="216"/>
      <c r="AG106" s="216" t="s">
        <v>138</v>
      </c>
      <c r="AH106" s="216">
        <v>0</v>
      </c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</row>
    <row r="107" spans="1:60" outlineLevel="3" x14ac:dyDescent="0.2">
      <c r="A107" s="223"/>
      <c r="B107" s="224"/>
      <c r="C107" s="263" t="s">
        <v>263</v>
      </c>
      <c r="D107" s="227"/>
      <c r="E107" s="228">
        <v>572</v>
      </c>
      <c r="F107" s="226"/>
      <c r="G107" s="226"/>
      <c r="H107" s="226"/>
      <c r="I107" s="226"/>
      <c r="J107" s="226"/>
      <c r="K107" s="226"/>
      <c r="L107" s="226"/>
      <c r="M107" s="226"/>
      <c r="N107" s="225"/>
      <c r="O107" s="225"/>
      <c r="P107" s="225"/>
      <c r="Q107" s="225"/>
      <c r="R107" s="226"/>
      <c r="S107" s="226"/>
      <c r="T107" s="226"/>
      <c r="U107" s="226"/>
      <c r="V107" s="226"/>
      <c r="W107" s="226"/>
      <c r="X107" s="226"/>
      <c r="Y107" s="226"/>
      <c r="Z107" s="216"/>
      <c r="AA107" s="216"/>
      <c r="AB107" s="216"/>
      <c r="AC107" s="216"/>
      <c r="AD107" s="216"/>
      <c r="AE107" s="216"/>
      <c r="AF107" s="216"/>
      <c r="AG107" s="216" t="s">
        <v>138</v>
      </c>
      <c r="AH107" s="216">
        <v>0</v>
      </c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</row>
    <row r="108" spans="1:60" outlineLevel="1" x14ac:dyDescent="0.2">
      <c r="A108" s="242">
        <v>28</v>
      </c>
      <c r="B108" s="243" t="s">
        <v>264</v>
      </c>
      <c r="C108" s="261" t="s">
        <v>265</v>
      </c>
      <c r="D108" s="244" t="s">
        <v>175</v>
      </c>
      <c r="E108" s="245">
        <v>572</v>
      </c>
      <c r="F108" s="246"/>
      <c r="G108" s="247">
        <f>ROUND(E108*F108,2)</f>
        <v>0</v>
      </c>
      <c r="H108" s="246"/>
      <c r="I108" s="247">
        <f>ROUND(E108*H108,2)</f>
        <v>0</v>
      </c>
      <c r="J108" s="246"/>
      <c r="K108" s="247">
        <f>ROUND(E108*J108,2)</f>
        <v>0</v>
      </c>
      <c r="L108" s="247">
        <v>21</v>
      </c>
      <c r="M108" s="247">
        <f>G108*(1+L108/100)</f>
        <v>0</v>
      </c>
      <c r="N108" s="245">
        <v>0</v>
      </c>
      <c r="O108" s="245">
        <f>ROUND(E108*N108,2)</f>
        <v>0</v>
      </c>
      <c r="P108" s="245">
        <v>0</v>
      </c>
      <c r="Q108" s="245">
        <f>ROUND(E108*P108,2)</f>
        <v>0</v>
      </c>
      <c r="R108" s="247"/>
      <c r="S108" s="247" t="s">
        <v>266</v>
      </c>
      <c r="T108" s="248" t="s">
        <v>185</v>
      </c>
      <c r="U108" s="226">
        <v>0.33</v>
      </c>
      <c r="V108" s="226">
        <f>ROUND(E108*U108,2)</f>
        <v>188.76</v>
      </c>
      <c r="W108" s="226"/>
      <c r="X108" s="226" t="s">
        <v>132</v>
      </c>
      <c r="Y108" s="226" t="s">
        <v>133</v>
      </c>
      <c r="Z108" s="216"/>
      <c r="AA108" s="216"/>
      <c r="AB108" s="216"/>
      <c r="AC108" s="216"/>
      <c r="AD108" s="216"/>
      <c r="AE108" s="216"/>
      <c r="AF108" s="216"/>
      <c r="AG108" s="216" t="s">
        <v>134</v>
      </c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</row>
    <row r="109" spans="1:60" outlineLevel="2" x14ac:dyDescent="0.2">
      <c r="A109" s="223"/>
      <c r="B109" s="224"/>
      <c r="C109" s="263" t="s">
        <v>267</v>
      </c>
      <c r="D109" s="227"/>
      <c r="E109" s="228">
        <v>572</v>
      </c>
      <c r="F109" s="226"/>
      <c r="G109" s="226"/>
      <c r="H109" s="226"/>
      <c r="I109" s="226"/>
      <c r="J109" s="226"/>
      <c r="K109" s="226"/>
      <c r="L109" s="226"/>
      <c r="M109" s="226"/>
      <c r="N109" s="225"/>
      <c r="O109" s="225"/>
      <c r="P109" s="225"/>
      <c r="Q109" s="225"/>
      <c r="R109" s="226"/>
      <c r="S109" s="226"/>
      <c r="T109" s="226"/>
      <c r="U109" s="226"/>
      <c r="V109" s="226"/>
      <c r="W109" s="226"/>
      <c r="X109" s="226"/>
      <c r="Y109" s="226"/>
      <c r="Z109" s="216"/>
      <c r="AA109" s="216"/>
      <c r="AB109" s="216"/>
      <c r="AC109" s="216"/>
      <c r="AD109" s="216"/>
      <c r="AE109" s="216"/>
      <c r="AF109" s="216"/>
      <c r="AG109" s="216" t="s">
        <v>138</v>
      </c>
      <c r="AH109" s="216">
        <v>0</v>
      </c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  <c r="BC109" s="216"/>
      <c r="BD109" s="216"/>
      <c r="BE109" s="216"/>
      <c r="BF109" s="216"/>
      <c r="BG109" s="216"/>
      <c r="BH109" s="216"/>
    </row>
    <row r="110" spans="1:60" ht="22.5" outlineLevel="1" x14ac:dyDescent="0.2">
      <c r="A110" s="242">
        <v>29</v>
      </c>
      <c r="B110" s="243" t="s">
        <v>268</v>
      </c>
      <c r="C110" s="261" t="s">
        <v>269</v>
      </c>
      <c r="D110" s="244" t="s">
        <v>175</v>
      </c>
      <c r="E110" s="245">
        <v>572</v>
      </c>
      <c r="F110" s="246"/>
      <c r="G110" s="247">
        <f>ROUND(E110*F110,2)</f>
        <v>0</v>
      </c>
      <c r="H110" s="246"/>
      <c r="I110" s="247">
        <f>ROUND(E110*H110,2)</f>
        <v>0</v>
      </c>
      <c r="J110" s="246"/>
      <c r="K110" s="247">
        <f>ROUND(E110*J110,2)</f>
        <v>0</v>
      </c>
      <c r="L110" s="247">
        <v>21</v>
      </c>
      <c r="M110" s="247">
        <f>G110*(1+L110/100)</f>
        <v>0</v>
      </c>
      <c r="N110" s="245">
        <v>0</v>
      </c>
      <c r="O110" s="245">
        <f>ROUND(E110*N110,2)</f>
        <v>0</v>
      </c>
      <c r="P110" s="245">
        <v>0</v>
      </c>
      <c r="Q110" s="245">
        <f>ROUND(E110*P110,2)</f>
        <v>0</v>
      </c>
      <c r="R110" s="247"/>
      <c r="S110" s="247" t="s">
        <v>266</v>
      </c>
      <c r="T110" s="248" t="s">
        <v>185</v>
      </c>
      <c r="U110" s="226">
        <v>2.0030000000000001</v>
      </c>
      <c r="V110" s="226">
        <f>ROUND(E110*U110,2)</f>
        <v>1145.72</v>
      </c>
      <c r="W110" s="226"/>
      <c r="X110" s="226" t="s">
        <v>132</v>
      </c>
      <c r="Y110" s="226" t="s">
        <v>133</v>
      </c>
      <c r="Z110" s="216"/>
      <c r="AA110" s="216"/>
      <c r="AB110" s="216"/>
      <c r="AC110" s="216"/>
      <c r="AD110" s="216"/>
      <c r="AE110" s="216"/>
      <c r="AF110" s="216"/>
      <c r="AG110" s="216" t="s">
        <v>134</v>
      </c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  <c r="BC110" s="216"/>
      <c r="BD110" s="216"/>
      <c r="BE110" s="216"/>
      <c r="BF110" s="216"/>
      <c r="BG110" s="216"/>
      <c r="BH110" s="216"/>
    </row>
    <row r="111" spans="1:60" outlineLevel="2" x14ac:dyDescent="0.2">
      <c r="A111" s="223"/>
      <c r="B111" s="224"/>
      <c r="C111" s="265" t="s">
        <v>270</v>
      </c>
      <c r="D111" s="252"/>
      <c r="E111" s="252"/>
      <c r="F111" s="252"/>
      <c r="G111" s="252"/>
      <c r="H111" s="226"/>
      <c r="I111" s="226"/>
      <c r="J111" s="226"/>
      <c r="K111" s="226"/>
      <c r="L111" s="226"/>
      <c r="M111" s="226"/>
      <c r="N111" s="225"/>
      <c r="O111" s="225"/>
      <c r="P111" s="225"/>
      <c r="Q111" s="225"/>
      <c r="R111" s="226"/>
      <c r="S111" s="226"/>
      <c r="T111" s="226"/>
      <c r="U111" s="226"/>
      <c r="V111" s="226"/>
      <c r="W111" s="226"/>
      <c r="X111" s="226"/>
      <c r="Y111" s="226"/>
      <c r="Z111" s="216"/>
      <c r="AA111" s="216"/>
      <c r="AB111" s="216"/>
      <c r="AC111" s="216"/>
      <c r="AD111" s="216"/>
      <c r="AE111" s="216"/>
      <c r="AF111" s="216"/>
      <c r="AG111" s="216" t="s">
        <v>165</v>
      </c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  <c r="BC111" s="216"/>
      <c r="BD111" s="216"/>
      <c r="BE111" s="216"/>
      <c r="BF111" s="216"/>
      <c r="BG111" s="216"/>
      <c r="BH111" s="216"/>
    </row>
    <row r="112" spans="1:60" outlineLevel="2" x14ac:dyDescent="0.2">
      <c r="A112" s="223"/>
      <c r="B112" s="224"/>
      <c r="C112" s="263" t="s">
        <v>271</v>
      </c>
      <c r="D112" s="227"/>
      <c r="E112" s="228">
        <v>572</v>
      </c>
      <c r="F112" s="226"/>
      <c r="G112" s="226"/>
      <c r="H112" s="226"/>
      <c r="I112" s="226"/>
      <c r="J112" s="226"/>
      <c r="K112" s="226"/>
      <c r="L112" s="226"/>
      <c r="M112" s="226"/>
      <c r="N112" s="225"/>
      <c r="O112" s="225"/>
      <c r="P112" s="225"/>
      <c r="Q112" s="225"/>
      <c r="R112" s="226"/>
      <c r="S112" s="226"/>
      <c r="T112" s="226"/>
      <c r="U112" s="226"/>
      <c r="V112" s="226"/>
      <c r="W112" s="226"/>
      <c r="X112" s="226"/>
      <c r="Y112" s="226"/>
      <c r="Z112" s="216"/>
      <c r="AA112" s="216"/>
      <c r="AB112" s="216"/>
      <c r="AC112" s="216"/>
      <c r="AD112" s="216"/>
      <c r="AE112" s="216"/>
      <c r="AF112" s="216"/>
      <c r="AG112" s="216" t="s">
        <v>138</v>
      </c>
      <c r="AH112" s="216">
        <v>0</v>
      </c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  <c r="BC112" s="216"/>
      <c r="BD112" s="216"/>
      <c r="BE112" s="216"/>
      <c r="BF112" s="216"/>
      <c r="BG112" s="216"/>
      <c r="BH112" s="216"/>
    </row>
    <row r="113" spans="1:60" outlineLevel="1" x14ac:dyDescent="0.2">
      <c r="A113" s="242">
        <v>30</v>
      </c>
      <c r="B113" s="243" t="s">
        <v>272</v>
      </c>
      <c r="C113" s="261" t="s">
        <v>273</v>
      </c>
      <c r="D113" s="244" t="s">
        <v>129</v>
      </c>
      <c r="E113" s="245">
        <v>870.01199999999994</v>
      </c>
      <c r="F113" s="246"/>
      <c r="G113" s="247">
        <f>ROUND(E113*F113,2)</f>
        <v>0</v>
      </c>
      <c r="H113" s="246"/>
      <c r="I113" s="247">
        <f>ROUND(E113*H113,2)</f>
        <v>0</v>
      </c>
      <c r="J113" s="246"/>
      <c r="K113" s="247">
        <f>ROUND(E113*J113,2)</f>
        <v>0</v>
      </c>
      <c r="L113" s="247">
        <v>21</v>
      </c>
      <c r="M113" s="247">
        <f>G113*(1+L113/100)</f>
        <v>0</v>
      </c>
      <c r="N113" s="245">
        <v>0</v>
      </c>
      <c r="O113" s="245">
        <f>ROUND(E113*N113,2)</f>
        <v>0</v>
      </c>
      <c r="P113" s="245">
        <v>0</v>
      </c>
      <c r="Q113" s="245">
        <f>ROUND(E113*P113,2)</f>
        <v>0</v>
      </c>
      <c r="R113" s="247"/>
      <c r="S113" s="247" t="s">
        <v>266</v>
      </c>
      <c r="T113" s="248" t="s">
        <v>185</v>
      </c>
      <c r="U113" s="226">
        <v>0.56000000000000005</v>
      </c>
      <c r="V113" s="226">
        <f>ROUND(E113*U113,2)</f>
        <v>487.21</v>
      </c>
      <c r="W113" s="226"/>
      <c r="X113" s="226" t="s">
        <v>132</v>
      </c>
      <c r="Y113" s="226" t="s">
        <v>133</v>
      </c>
      <c r="Z113" s="216"/>
      <c r="AA113" s="216"/>
      <c r="AB113" s="216"/>
      <c r="AC113" s="216"/>
      <c r="AD113" s="216"/>
      <c r="AE113" s="216"/>
      <c r="AF113" s="216"/>
      <c r="AG113" s="216" t="s">
        <v>134</v>
      </c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  <c r="BC113" s="216"/>
      <c r="BD113" s="216"/>
      <c r="BE113" s="216"/>
      <c r="BF113" s="216"/>
      <c r="BG113" s="216"/>
      <c r="BH113" s="216"/>
    </row>
    <row r="114" spans="1:60" outlineLevel="2" x14ac:dyDescent="0.2">
      <c r="A114" s="223"/>
      <c r="B114" s="224"/>
      <c r="C114" s="263" t="s">
        <v>274</v>
      </c>
      <c r="D114" s="227"/>
      <c r="E114" s="228"/>
      <c r="F114" s="226"/>
      <c r="G114" s="226"/>
      <c r="H114" s="226"/>
      <c r="I114" s="226"/>
      <c r="J114" s="226"/>
      <c r="K114" s="226"/>
      <c r="L114" s="226"/>
      <c r="M114" s="226"/>
      <c r="N114" s="225"/>
      <c r="O114" s="225"/>
      <c r="P114" s="225"/>
      <c r="Q114" s="225"/>
      <c r="R114" s="226"/>
      <c r="S114" s="226"/>
      <c r="T114" s="226"/>
      <c r="U114" s="226"/>
      <c r="V114" s="226"/>
      <c r="W114" s="226"/>
      <c r="X114" s="226"/>
      <c r="Y114" s="226"/>
      <c r="Z114" s="216"/>
      <c r="AA114" s="216"/>
      <c r="AB114" s="216"/>
      <c r="AC114" s="216"/>
      <c r="AD114" s="216"/>
      <c r="AE114" s="216"/>
      <c r="AF114" s="216"/>
      <c r="AG114" s="216" t="s">
        <v>138</v>
      </c>
      <c r="AH114" s="216">
        <v>0</v>
      </c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  <c r="BC114" s="216"/>
      <c r="BD114" s="216"/>
      <c r="BE114" s="216"/>
      <c r="BF114" s="216"/>
      <c r="BG114" s="216"/>
      <c r="BH114" s="216"/>
    </row>
    <row r="115" spans="1:60" outlineLevel="3" x14ac:dyDescent="0.2">
      <c r="A115" s="223"/>
      <c r="B115" s="224"/>
      <c r="C115" s="263" t="s">
        <v>275</v>
      </c>
      <c r="D115" s="227"/>
      <c r="E115" s="228">
        <v>228.8</v>
      </c>
      <c r="F115" s="226"/>
      <c r="G115" s="226"/>
      <c r="H115" s="226"/>
      <c r="I115" s="226"/>
      <c r="J115" s="226"/>
      <c r="K115" s="226"/>
      <c r="L115" s="226"/>
      <c r="M115" s="226"/>
      <c r="N115" s="225"/>
      <c r="O115" s="225"/>
      <c r="P115" s="225"/>
      <c r="Q115" s="225"/>
      <c r="R115" s="226"/>
      <c r="S115" s="226"/>
      <c r="T115" s="226"/>
      <c r="U115" s="226"/>
      <c r="V115" s="226"/>
      <c r="W115" s="226"/>
      <c r="X115" s="226"/>
      <c r="Y115" s="226"/>
      <c r="Z115" s="216"/>
      <c r="AA115" s="216"/>
      <c r="AB115" s="216"/>
      <c r="AC115" s="216"/>
      <c r="AD115" s="216"/>
      <c r="AE115" s="216"/>
      <c r="AF115" s="216"/>
      <c r="AG115" s="216" t="s">
        <v>138</v>
      </c>
      <c r="AH115" s="216">
        <v>0</v>
      </c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  <c r="BC115" s="216"/>
      <c r="BD115" s="216"/>
      <c r="BE115" s="216"/>
      <c r="BF115" s="216"/>
      <c r="BG115" s="216"/>
      <c r="BH115" s="216"/>
    </row>
    <row r="116" spans="1:60" outlineLevel="3" x14ac:dyDescent="0.2">
      <c r="A116" s="223"/>
      <c r="B116" s="224"/>
      <c r="C116" s="263" t="s">
        <v>276</v>
      </c>
      <c r="D116" s="227"/>
      <c r="E116" s="228">
        <v>195.624</v>
      </c>
      <c r="F116" s="226"/>
      <c r="G116" s="226"/>
      <c r="H116" s="226"/>
      <c r="I116" s="226"/>
      <c r="J116" s="226"/>
      <c r="K116" s="226"/>
      <c r="L116" s="226"/>
      <c r="M116" s="226"/>
      <c r="N116" s="225"/>
      <c r="O116" s="225"/>
      <c r="P116" s="225"/>
      <c r="Q116" s="225"/>
      <c r="R116" s="226"/>
      <c r="S116" s="226"/>
      <c r="T116" s="226"/>
      <c r="U116" s="226"/>
      <c r="V116" s="226"/>
      <c r="W116" s="226"/>
      <c r="X116" s="226"/>
      <c r="Y116" s="226"/>
      <c r="Z116" s="216"/>
      <c r="AA116" s="216"/>
      <c r="AB116" s="216"/>
      <c r="AC116" s="216"/>
      <c r="AD116" s="216"/>
      <c r="AE116" s="216"/>
      <c r="AF116" s="216"/>
      <c r="AG116" s="216" t="s">
        <v>138</v>
      </c>
      <c r="AH116" s="216">
        <v>0</v>
      </c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  <c r="BC116" s="216"/>
      <c r="BD116" s="216"/>
      <c r="BE116" s="216"/>
      <c r="BF116" s="216"/>
      <c r="BG116" s="216"/>
      <c r="BH116" s="216"/>
    </row>
    <row r="117" spans="1:60" outlineLevel="3" x14ac:dyDescent="0.2">
      <c r="A117" s="223"/>
      <c r="B117" s="224"/>
      <c r="C117" s="263" t="s">
        <v>277</v>
      </c>
      <c r="D117" s="227"/>
      <c r="E117" s="228">
        <v>137.28</v>
      </c>
      <c r="F117" s="226"/>
      <c r="G117" s="226"/>
      <c r="H117" s="226"/>
      <c r="I117" s="226"/>
      <c r="J117" s="226"/>
      <c r="K117" s="226"/>
      <c r="L117" s="226"/>
      <c r="M117" s="226"/>
      <c r="N117" s="225"/>
      <c r="O117" s="225"/>
      <c r="P117" s="225"/>
      <c r="Q117" s="225"/>
      <c r="R117" s="226"/>
      <c r="S117" s="226"/>
      <c r="T117" s="226"/>
      <c r="U117" s="226"/>
      <c r="V117" s="226"/>
      <c r="W117" s="226"/>
      <c r="X117" s="226"/>
      <c r="Y117" s="226"/>
      <c r="Z117" s="216"/>
      <c r="AA117" s="216"/>
      <c r="AB117" s="216"/>
      <c r="AC117" s="216"/>
      <c r="AD117" s="216"/>
      <c r="AE117" s="216"/>
      <c r="AF117" s="216"/>
      <c r="AG117" s="216" t="s">
        <v>138</v>
      </c>
      <c r="AH117" s="216">
        <v>0</v>
      </c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  <c r="BC117" s="216"/>
      <c r="BD117" s="216"/>
      <c r="BE117" s="216"/>
      <c r="BF117" s="216"/>
      <c r="BG117" s="216"/>
      <c r="BH117" s="216"/>
    </row>
    <row r="118" spans="1:60" outlineLevel="3" x14ac:dyDescent="0.2">
      <c r="A118" s="223"/>
      <c r="B118" s="224"/>
      <c r="C118" s="263" t="s">
        <v>278</v>
      </c>
      <c r="D118" s="227"/>
      <c r="E118" s="228">
        <v>96.096000000000004</v>
      </c>
      <c r="F118" s="226"/>
      <c r="G118" s="226"/>
      <c r="H118" s="226"/>
      <c r="I118" s="226"/>
      <c r="J118" s="226"/>
      <c r="K118" s="226"/>
      <c r="L118" s="226"/>
      <c r="M118" s="226"/>
      <c r="N118" s="225"/>
      <c r="O118" s="225"/>
      <c r="P118" s="225"/>
      <c r="Q118" s="225"/>
      <c r="R118" s="226"/>
      <c r="S118" s="226"/>
      <c r="T118" s="226"/>
      <c r="U118" s="226"/>
      <c r="V118" s="226"/>
      <c r="W118" s="226"/>
      <c r="X118" s="226"/>
      <c r="Y118" s="226"/>
      <c r="Z118" s="216"/>
      <c r="AA118" s="216"/>
      <c r="AB118" s="216"/>
      <c r="AC118" s="216"/>
      <c r="AD118" s="216"/>
      <c r="AE118" s="216"/>
      <c r="AF118" s="216"/>
      <c r="AG118" s="216" t="s">
        <v>138</v>
      </c>
      <c r="AH118" s="216">
        <v>0</v>
      </c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  <c r="BC118" s="216"/>
      <c r="BD118" s="216"/>
      <c r="BE118" s="216"/>
      <c r="BF118" s="216"/>
      <c r="BG118" s="216"/>
      <c r="BH118" s="216"/>
    </row>
    <row r="119" spans="1:60" outlineLevel="3" x14ac:dyDescent="0.2">
      <c r="A119" s="223"/>
      <c r="B119" s="224"/>
      <c r="C119" s="263" t="s">
        <v>279</v>
      </c>
      <c r="D119" s="227"/>
      <c r="E119" s="228">
        <v>74.36</v>
      </c>
      <c r="F119" s="226"/>
      <c r="G119" s="226"/>
      <c r="H119" s="226"/>
      <c r="I119" s="226"/>
      <c r="J119" s="226"/>
      <c r="K119" s="226"/>
      <c r="L119" s="226"/>
      <c r="M119" s="226"/>
      <c r="N119" s="225"/>
      <c r="O119" s="225"/>
      <c r="P119" s="225"/>
      <c r="Q119" s="225"/>
      <c r="R119" s="226"/>
      <c r="S119" s="226"/>
      <c r="T119" s="226"/>
      <c r="U119" s="226"/>
      <c r="V119" s="226"/>
      <c r="W119" s="226"/>
      <c r="X119" s="226"/>
      <c r="Y119" s="226"/>
      <c r="Z119" s="216"/>
      <c r="AA119" s="216"/>
      <c r="AB119" s="216"/>
      <c r="AC119" s="216"/>
      <c r="AD119" s="216"/>
      <c r="AE119" s="216"/>
      <c r="AF119" s="216"/>
      <c r="AG119" s="216" t="s">
        <v>138</v>
      </c>
      <c r="AH119" s="216">
        <v>0</v>
      </c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216"/>
      <c r="BE119" s="216"/>
      <c r="BF119" s="216"/>
      <c r="BG119" s="216"/>
      <c r="BH119" s="216"/>
    </row>
    <row r="120" spans="1:60" outlineLevel="3" x14ac:dyDescent="0.2">
      <c r="A120" s="223"/>
      <c r="B120" s="224"/>
      <c r="C120" s="263" t="s">
        <v>280</v>
      </c>
      <c r="D120" s="227"/>
      <c r="E120" s="228">
        <v>68.64</v>
      </c>
      <c r="F120" s="226"/>
      <c r="G120" s="226"/>
      <c r="H120" s="226"/>
      <c r="I120" s="226"/>
      <c r="J120" s="226"/>
      <c r="K120" s="226"/>
      <c r="L120" s="226"/>
      <c r="M120" s="226"/>
      <c r="N120" s="225"/>
      <c r="O120" s="225"/>
      <c r="P120" s="225"/>
      <c r="Q120" s="225"/>
      <c r="R120" s="226"/>
      <c r="S120" s="226"/>
      <c r="T120" s="226"/>
      <c r="U120" s="226"/>
      <c r="V120" s="226"/>
      <c r="W120" s="226"/>
      <c r="X120" s="226"/>
      <c r="Y120" s="226"/>
      <c r="Z120" s="216"/>
      <c r="AA120" s="216"/>
      <c r="AB120" s="216"/>
      <c r="AC120" s="216"/>
      <c r="AD120" s="216"/>
      <c r="AE120" s="216"/>
      <c r="AF120" s="216"/>
      <c r="AG120" s="216" t="s">
        <v>138</v>
      </c>
      <c r="AH120" s="216">
        <v>0</v>
      </c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  <c r="BC120" s="216"/>
      <c r="BD120" s="216"/>
      <c r="BE120" s="216"/>
      <c r="BF120" s="216"/>
      <c r="BG120" s="216"/>
      <c r="BH120" s="216"/>
    </row>
    <row r="121" spans="1:60" outlineLevel="3" x14ac:dyDescent="0.2">
      <c r="A121" s="223"/>
      <c r="B121" s="224"/>
      <c r="C121" s="263" t="s">
        <v>281</v>
      </c>
      <c r="D121" s="227"/>
      <c r="E121" s="228">
        <v>69.212000000000003</v>
      </c>
      <c r="F121" s="226"/>
      <c r="G121" s="226"/>
      <c r="H121" s="226"/>
      <c r="I121" s="226"/>
      <c r="J121" s="226"/>
      <c r="K121" s="226"/>
      <c r="L121" s="226"/>
      <c r="M121" s="226"/>
      <c r="N121" s="225"/>
      <c r="O121" s="225"/>
      <c r="P121" s="225"/>
      <c r="Q121" s="225"/>
      <c r="R121" s="226"/>
      <c r="S121" s="226"/>
      <c r="T121" s="226"/>
      <c r="U121" s="226"/>
      <c r="V121" s="226"/>
      <c r="W121" s="226"/>
      <c r="X121" s="226"/>
      <c r="Y121" s="226"/>
      <c r="Z121" s="216"/>
      <c r="AA121" s="216"/>
      <c r="AB121" s="216"/>
      <c r="AC121" s="216"/>
      <c r="AD121" s="216"/>
      <c r="AE121" s="216"/>
      <c r="AF121" s="216"/>
      <c r="AG121" s="216" t="s">
        <v>138</v>
      </c>
      <c r="AH121" s="216">
        <v>0</v>
      </c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  <c r="BC121" s="216"/>
      <c r="BD121" s="216"/>
      <c r="BE121" s="216"/>
      <c r="BF121" s="216"/>
      <c r="BG121" s="216"/>
      <c r="BH121" s="216"/>
    </row>
    <row r="122" spans="1:60" outlineLevel="3" x14ac:dyDescent="0.2">
      <c r="A122" s="223"/>
      <c r="B122" s="224"/>
      <c r="C122" s="266" t="s">
        <v>282</v>
      </c>
      <c r="D122" s="232"/>
      <c r="E122" s="233">
        <v>870.01199999999994</v>
      </c>
      <c r="F122" s="226"/>
      <c r="G122" s="226"/>
      <c r="H122" s="226"/>
      <c r="I122" s="226"/>
      <c r="J122" s="226"/>
      <c r="K122" s="226"/>
      <c r="L122" s="226"/>
      <c r="M122" s="226"/>
      <c r="N122" s="225"/>
      <c r="O122" s="225"/>
      <c r="P122" s="225"/>
      <c r="Q122" s="225"/>
      <c r="R122" s="226"/>
      <c r="S122" s="226"/>
      <c r="T122" s="226"/>
      <c r="U122" s="226"/>
      <c r="V122" s="226"/>
      <c r="W122" s="226"/>
      <c r="X122" s="226"/>
      <c r="Y122" s="226"/>
      <c r="Z122" s="216"/>
      <c r="AA122" s="216"/>
      <c r="AB122" s="216"/>
      <c r="AC122" s="216"/>
      <c r="AD122" s="216"/>
      <c r="AE122" s="216"/>
      <c r="AF122" s="216"/>
      <c r="AG122" s="216" t="s">
        <v>138</v>
      </c>
      <c r="AH122" s="216">
        <v>1</v>
      </c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216"/>
      <c r="BE122" s="216"/>
      <c r="BF122" s="216"/>
      <c r="BG122" s="216"/>
      <c r="BH122" s="216"/>
    </row>
    <row r="123" spans="1:60" ht="22.5" outlineLevel="1" x14ac:dyDescent="0.2">
      <c r="A123" s="242">
        <v>31</v>
      </c>
      <c r="B123" s="243" t="s">
        <v>283</v>
      </c>
      <c r="C123" s="261" t="s">
        <v>284</v>
      </c>
      <c r="D123" s="244" t="s">
        <v>285</v>
      </c>
      <c r="E123" s="245">
        <v>131.56</v>
      </c>
      <c r="F123" s="246"/>
      <c r="G123" s="247">
        <f>ROUND(E123*F123,2)</f>
        <v>0</v>
      </c>
      <c r="H123" s="246"/>
      <c r="I123" s="247">
        <f>ROUND(E123*H123,2)</f>
        <v>0</v>
      </c>
      <c r="J123" s="246"/>
      <c r="K123" s="247">
        <f>ROUND(E123*J123,2)</f>
        <v>0</v>
      </c>
      <c r="L123" s="247">
        <v>21</v>
      </c>
      <c r="M123" s="247">
        <f>G123*(1+L123/100)</f>
        <v>0</v>
      </c>
      <c r="N123" s="245">
        <v>0</v>
      </c>
      <c r="O123" s="245">
        <f>ROUND(E123*N123,2)</f>
        <v>0</v>
      </c>
      <c r="P123" s="245">
        <v>0</v>
      </c>
      <c r="Q123" s="245">
        <f>ROUND(E123*P123,2)</f>
        <v>0</v>
      </c>
      <c r="R123" s="247"/>
      <c r="S123" s="247" t="s">
        <v>266</v>
      </c>
      <c r="T123" s="248" t="s">
        <v>185</v>
      </c>
      <c r="U123" s="226">
        <v>1.5</v>
      </c>
      <c r="V123" s="226">
        <f>ROUND(E123*U123,2)</f>
        <v>197.34</v>
      </c>
      <c r="W123" s="226"/>
      <c r="X123" s="226" t="s">
        <v>132</v>
      </c>
      <c r="Y123" s="226" t="s">
        <v>133</v>
      </c>
      <c r="Z123" s="216"/>
      <c r="AA123" s="216"/>
      <c r="AB123" s="216"/>
      <c r="AC123" s="216"/>
      <c r="AD123" s="216"/>
      <c r="AE123" s="216"/>
      <c r="AF123" s="216"/>
      <c r="AG123" s="216" t="s">
        <v>134</v>
      </c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  <c r="BC123" s="216"/>
      <c r="BD123" s="216"/>
      <c r="BE123" s="216"/>
      <c r="BF123" s="216"/>
      <c r="BG123" s="216"/>
      <c r="BH123" s="216"/>
    </row>
    <row r="124" spans="1:60" outlineLevel="2" x14ac:dyDescent="0.2">
      <c r="A124" s="223"/>
      <c r="B124" s="224"/>
      <c r="C124" s="263" t="s">
        <v>286</v>
      </c>
      <c r="D124" s="227"/>
      <c r="E124" s="228">
        <v>131.56</v>
      </c>
      <c r="F124" s="226"/>
      <c r="G124" s="226"/>
      <c r="H124" s="226"/>
      <c r="I124" s="226"/>
      <c r="J124" s="226"/>
      <c r="K124" s="226"/>
      <c r="L124" s="226"/>
      <c r="M124" s="226"/>
      <c r="N124" s="225"/>
      <c r="O124" s="225"/>
      <c r="P124" s="225"/>
      <c r="Q124" s="225"/>
      <c r="R124" s="226"/>
      <c r="S124" s="226"/>
      <c r="T124" s="226"/>
      <c r="U124" s="226"/>
      <c r="V124" s="226"/>
      <c r="W124" s="226"/>
      <c r="X124" s="226"/>
      <c r="Y124" s="226"/>
      <c r="Z124" s="216"/>
      <c r="AA124" s="216"/>
      <c r="AB124" s="216"/>
      <c r="AC124" s="216"/>
      <c r="AD124" s="216"/>
      <c r="AE124" s="216"/>
      <c r="AF124" s="216"/>
      <c r="AG124" s="216" t="s">
        <v>138</v>
      </c>
      <c r="AH124" s="216">
        <v>5</v>
      </c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  <c r="BC124" s="216"/>
      <c r="BD124" s="216"/>
      <c r="BE124" s="216"/>
      <c r="BF124" s="216"/>
      <c r="BG124" s="216"/>
      <c r="BH124" s="216"/>
    </row>
    <row r="125" spans="1:60" ht="22.5" outlineLevel="1" x14ac:dyDescent="0.2">
      <c r="A125" s="242">
        <v>32</v>
      </c>
      <c r="B125" s="243" t="s">
        <v>287</v>
      </c>
      <c r="C125" s="261" t="s">
        <v>288</v>
      </c>
      <c r="D125" s="244" t="s">
        <v>285</v>
      </c>
      <c r="E125" s="245">
        <v>131.56</v>
      </c>
      <c r="F125" s="246"/>
      <c r="G125" s="247">
        <f>ROUND(E125*F125,2)</f>
        <v>0</v>
      </c>
      <c r="H125" s="246"/>
      <c r="I125" s="247">
        <f>ROUND(E125*H125,2)</f>
        <v>0</v>
      </c>
      <c r="J125" s="246"/>
      <c r="K125" s="247">
        <f>ROUND(E125*J125,2)</f>
        <v>0</v>
      </c>
      <c r="L125" s="247">
        <v>21</v>
      </c>
      <c r="M125" s="247">
        <f>G125*(1+L125/100)</f>
        <v>0</v>
      </c>
      <c r="N125" s="245">
        <v>1</v>
      </c>
      <c r="O125" s="245">
        <f>ROUND(E125*N125,2)</f>
        <v>131.56</v>
      </c>
      <c r="P125" s="245">
        <v>0</v>
      </c>
      <c r="Q125" s="245">
        <f>ROUND(E125*P125,2)</f>
        <v>0</v>
      </c>
      <c r="R125" s="247" t="s">
        <v>214</v>
      </c>
      <c r="S125" s="247" t="s">
        <v>131</v>
      </c>
      <c r="T125" s="248" t="s">
        <v>131</v>
      </c>
      <c r="U125" s="226">
        <v>0</v>
      </c>
      <c r="V125" s="226">
        <f>ROUND(E125*U125,2)</f>
        <v>0</v>
      </c>
      <c r="W125" s="226"/>
      <c r="X125" s="226" t="s">
        <v>215</v>
      </c>
      <c r="Y125" s="226" t="s">
        <v>133</v>
      </c>
      <c r="Z125" s="216"/>
      <c r="AA125" s="216"/>
      <c r="AB125" s="216"/>
      <c r="AC125" s="216"/>
      <c r="AD125" s="216"/>
      <c r="AE125" s="216"/>
      <c r="AF125" s="216"/>
      <c r="AG125" s="216" t="s">
        <v>216</v>
      </c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  <c r="BC125" s="216"/>
      <c r="BD125" s="216"/>
      <c r="BE125" s="216"/>
      <c r="BF125" s="216"/>
      <c r="BG125" s="216"/>
      <c r="BH125" s="216"/>
    </row>
    <row r="126" spans="1:60" outlineLevel="2" x14ac:dyDescent="0.2">
      <c r="A126" s="223"/>
      <c r="B126" s="224"/>
      <c r="C126" s="265" t="s">
        <v>289</v>
      </c>
      <c r="D126" s="252"/>
      <c r="E126" s="252"/>
      <c r="F126" s="252"/>
      <c r="G126" s="252"/>
      <c r="H126" s="226"/>
      <c r="I126" s="226"/>
      <c r="J126" s="226"/>
      <c r="K126" s="226"/>
      <c r="L126" s="226"/>
      <c r="M126" s="226"/>
      <c r="N126" s="225"/>
      <c r="O126" s="225"/>
      <c r="P126" s="225"/>
      <c r="Q126" s="225"/>
      <c r="R126" s="226"/>
      <c r="S126" s="226"/>
      <c r="T126" s="226"/>
      <c r="U126" s="226"/>
      <c r="V126" s="226"/>
      <c r="W126" s="226"/>
      <c r="X126" s="226"/>
      <c r="Y126" s="226"/>
      <c r="Z126" s="216"/>
      <c r="AA126" s="216"/>
      <c r="AB126" s="216"/>
      <c r="AC126" s="216"/>
      <c r="AD126" s="216"/>
      <c r="AE126" s="216"/>
      <c r="AF126" s="216"/>
      <c r="AG126" s="216" t="s">
        <v>165</v>
      </c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  <c r="BC126" s="216"/>
      <c r="BD126" s="216"/>
      <c r="BE126" s="216"/>
      <c r="BF126" s="216"/>
      <c r="BG126" s="216"/>
      <c r="BH126" s="216"/>
    </row>
    <row r="127" spans="1:60" outlineLevel="3" x14ac:dyDescent="0.2">
      <c r="A127" s="223"/>
      <c r="B127" s="224"/>
      <c r="C127" s="267" t="s">
        <v>290</v>
      </c>
      <c r="D127" s="229"/>
      <c r="E127" s="230"/>
      <c r="F127" s="231"/>
      <c r="G127" s="231"/>
      <c r="H127" s="226"/>
      <c r="I127" s="226"/>
      <c r="J127" s="226"/>
      <c r="K127" s="226"/>
      <c r="L127" s="226"/>
      <c r="M127" s="226"/>
      <c r="N127" s="225"/>
      <c r="O127" s="225"/>
      <c r="P127" s="225"/>
      <c r="Q127" s="225"/>
      <c r="R127" s="226"/>
      <c r="S127" s="226"/>
      <c r="T127" s="226"/>
      <c r="U127" s="226"/>
      <c r="V127" s="226"/>
      <c r="W127" s="226"/>
      <c r="X127" s="226"/>
      <c r="Y127" s="226"/>
      <c r="Z127" s="216"/>
      <c r="AA127" s="216"/>
      <c r="AB127" s="216"/>
      <c r="AC127" s="216"/>
      <c r="AD127" s="216"/>
      <c r="AE127" s="216"/>
      <c r="AF127" s="216"/>
      <c r="AG127" s="216" t="s">
        <v>165</v>
      </c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  <c r="BC127" s="216"/>
      <c r="BD127" s="216"/>
      <c r="BE127" s="216"/>
      <c r="BF127" s="216"/>
      <c r="BG127" s="216"/>
      <c r="BH127" s="216"/>
    </row>
    <row r="128" spans="1:60" outlineLevel="3" x14ac:dyDescent="0.2">
      <c r="A128" s="223"/>
      <c r="B128" s="224"/>
      <c r="C128" s="264" t="s">
        <v>291</v>
      </c>
      <c r="D128" s="251"/>
      <c r="E128" s="251"/>
      <c r="F128" s="251"/>
      <c r="G128" s="251"/>
      <c r="H128" s="226"/>
      <c r="I128" s="226"/>
      <c r="J128" s="226"/>
      <c r="K128" s="226"/>
      <c r="L128" s="226"/>
      <c r="M128" s="226"/>
      <c r="N128" s="225"/>
      <c r="O128" s="225"/>
      <c r="P128" s="225"/>
      <c r="Q128" s="225"/>
      <c r="R128" s="226"/>
      <c r="S128" s="226"/>
      <c r="T128" s="226"/>
      <c r="U128" s="226"/>
      <c r="V128" s="226"/>
      <c r="W128" s="226"/>
      <c r="X128" s="226"/>
      <c r="Y128" s="226"/>
      <c r="Z128" s="216"/>
      <c r="AA128" s="216"/>
      <c r="AB128" s="216"/>
      <c r="AC128" s="216"/>
      <c r="AD128" s="216"/>
      <c r="AE128" s="216"/>
      <c r="AF128" s="216"/>
      <c r="AG128" s="216" t="s">
        <v>165</v>
      </c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  <c r="BC128" s="216"/>
      <c r="BD128" s="216"/>
      <c r="BE128" s="216"/>
      <c r="BF128" s="216"/>
      <c r="BG128" s="216"/>
      <c r="BH128" s="216"/>
    </row>
    <row r="129" spans="1:60" outlineLevel="3" x14ac:dyDescent="0.2">
      <c r="A129" s="223"/>
      <c r="B129" s="224"/>
      <c r="C129" s="264" t="s">
        <v>292</v>
      </c>
      <c r="D129" s="251"/>
      <c r="E129" s="251"/>
      <c r="F129" s="251"/>
      <c r="G129" s="251"/>
      <c r="H129" s="226"/>
      <c r="I129" s="226"/>
      <c r="J129" s="226"/>
      <c r="K129" s="226"/>
      <c r="L129" s="226"/>
      <c r="M129" s="226"/>
      <c r="N129" s="225"/>
      <c r="O129" s="225"/>
      <c r="P129" s="225"/>
      <c r="Q129" s="225"/>
      <c r="R129" s="226"/>
      <c r="S129" s="226"/>
      <c r="T129" s="226"/>
      <c r="U129" s="226"/>
      <c r="V129" s="226"/>
      <c r="W129" s="226"/>
      <c r="X129" s="226"/>
      <c r="Y129" s="226"/>
      <c r="Z129" s="216"/>
      <c r="AA129" s="216"/>
      <c r="AB129" s="216"/>
      <c r="AC129" s="216"/>
      <c r="AD129" s="216"/>
      <c r="AE129" s="216"/>
      <c r="AF129" s="216"/>
      <c r="AG129" s="216" t="s">
        <v>165</v>
      </c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  <c r="BC129" s="216"/>
      <c r="BD129" s="216"/>
      <c r="BE129" s="216"/>
      <c r="BF129" s="216"/>
      <c r="BG129" s="216"/>
      <c r="BH129" s="216"/>
    </row>
    <row r="130" spans="1:60" outlineLevel="3" x14ac:dyDescent="0.2">
      <c r="A130" s="223"/>
      <c r="B130" s="224"/>
      <c r="C130" s="264" t="s">
        <v>293</v>
      </c>
      <c r="D130" s="251"/>
      <c r="E130" s="251"/>
      <c r="F130" s="251"/>
      <c r="G130" s="251"/>
      <c r="H130" s="226"/>
      <c r="I130" s="226"/>
      <c r="J130" s="226"/>
      <c r="K130" s="226"/>
      <c r="L130" s="226"/>
      <c r="M130" s="226"/>
      <c r="N130" s="225"/>
      <c r="O130" s="225"/>
      <c r="P130" s="225"/>
      <c r="Q130" s="225"/>
      <c r="R130" s="226"/>
      <c r="S130" s="226"/>
      <c r="T130" s="226"/>
      <c r="U130" s="226"/>
      <c r="V130" s="226"/>
      <c r="W130" s="226"/>
      <c r="X130" s="226"/>
      <c r="Y130" s="226"/>
      <c r="Z130" s="216"/>
      <c r="AA130" s="216"/>
      <c r="AB130" s="216"/>
      <c r="AC130" s="216"/>
      <c r="AD130" s="216"/>
      <c r="AE130" s="216"/>
      <c r="AF130" s="216"/>
      <c r="AG130" s="216" t="s">
        <v>165</v>
      </c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  <c r="BC130" s="216"/>
      <c r="BD130" s="216"/>
      <c r="BE130" s="216"/>
      <c r="BF130" s="216"/>
      <c r="BG130" s="216"/>
      <c r="BH130" s="216"/>
    </row>
    <row r="131" spans="1:60" outlineLevel="2" x14ac:dyDescent="0.2">
      <c r="A131" s="223"/>
      <c r="B131" s="224"/>
      <c r="C131" s="263" t="s">
        <v>294</v>
      </c>
      <c r="D131" s="227"/>
      <c r="E131" s="228">
        <v>131.56</v>
      </c>
      <c r="F131" s="226"/>
      <c r="G131" s="226"/>
      <c r="H131" s="226"/>
      <c r="I131" s="226"/>
      <c r="J131" s="226"/>
      <c r="K131" s="226"/>
      <c r="L131" s="226"/>
      <c r="M131" s="226"/>
      <c r="N131" s="225"/>
      <c r="O131" s="225"/>
      <c r="P131" s="225"/>
      <c r="Q131" s="225"/>
      <c r="R131" s="226"/>
      <c r="S131" s="226"/>
      <c r="T131" s="226"/>
      <c r="U131" s="226"/>
      <c r="V131" s="226"/>
      <c r="W131" s="226"/>
      <c r="X131" s="226"/>
      <c r="Y131" s="226"/>
      <c r="Z131" s="216"/>
      <c r="AA131" s="216"/>
      <c r="AB131" s="216"/>
      <c r="AC131" s="216"/>
      <c r="AD131" s="216"/>
      <c r="AE131" s="216"/>
      <c r="AF131" s="216"/>
      <c r="AG131" s="216" t="s">
        <v>138</v>
      </c>
      <c r="AH131" s="216">
        <v>5</v>
      </c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  <c r="BC131" s="216"/>
      <c r="BD131" s="216"/>
      <c r="BE131" s="216"/>
      <c r="BF131" s="216"/>
      <c r="BG131" s="216"/>
      <c r="BH131" s="216"/>
    </row>
    <row r="132" spans="1:60" outlineLevel="1" x14ac:dyDescent="0.2">
      <c r="A132" s="242">
        <v>33</v>
      </c>
      <c r="B132" s="243" t="s">
        <v>295</v>
      </c>
      <c r="C132" s="261" t="s">
        <v>296</v>
      </c>
      <c r="D132" s="244" t="s">
        <v>285</v>
      </c>
      <c r="E132" s="245">
        <v>423.28</v>
      </c>
      <c r="F132" s="246"/>
      <c r="G132" s="247">
        <f>ROUND(E132*F132,2)</f>
        <v>0</v>
      </c>
      <c r="H132" s="246"/>
      <c r="I132" s="247">
        <f>ROUND(E132*H132,2)</f>
        <v>0</v>
      </c>
      <c r="J132" s="246"/>
      <c r="K132" s="247">
        <f>ROUND(E132*J132,2)</f>
        <v>0</v>
      </c>
      <c r="L132" s="247">
        <v>21</v>
      </c>
      <c r="M132" s="247">
        <f>G132*(1+L132/100)</f>
        <v>0</v>
      </c>
      <c r="N132" s="245">
        <v>1</v>
      </c>
      <c r="O132" s="245">
        <f>ROUND(E132*N132,2)</f>
        <v>423.28</v>
      </c>
      <c r="P132" s="245">
        <v>0</v>
      </c>
      <c r="Q132" s="245">
        <f>ROUND(E132*P132,2)</f>
        <v>0</v>
      </c>
      <c r="R132" s="247"/>
      <c r="S132" s="247" t="s">
        <v>266</v>
      </c>
      <c r="T132" s="248" t="s">
        <v>185</v>
      </c>
      <c r="U132" s="226">
        <v>0</v>
      </c>
      <c r="V132" s="226">
        <f>ROUND(E132*U132,2)</f>
        <v>0</v>
      </c>
      <c r="W132" s="226"/>
      <c r="X132" s="226" t="s">
        <v>215</v>
      </c>
      <c r="Y132" s="226" t="s">
        <v>133</v>
      </c>
      <c r="Z132" s="216"/>
      <c r="AA132" s="216"/>
      <c r="AB132" s="216"/>
      <c r="AC132" s="216"/>
      <c r="AD132" s="216"/>
      <c r="AE132" s="216"/>
      <c r="AF132" s="216"/>
      <c r="AG132" s="216" t="s">
        <v>216</v>
      </c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  <c r="BC132" s="216"/>
      <c r="BD132" s="216"/>
      <c r="BE132" s="216"/>
      <c r="BF132" s="216"/>
      <c r="BG132" s="216"/>
      <c r="BH132" s="216"/>
    </row>
    <row r="133" spans="1:60" outlineLevel="2" x14ac:dyDescent="0.2">
      <c r="A133" s="223"/>
      <c r="B133" s="224"/>
      <c r="C133" s="263" t="s">
        <v>297</v>
      </c>
      <c r="D133" s="227"/>
      <c r="E133" s="228">
        <v>423.28</v>
      </c>
      <c r="F133" s="226"/>
      <c r="G133" s="226"/>
      <c r="H133" s="226"/>
      <c r="I133" s="226"/>
      <c r="J133" s="226"/>
      <c r="K133" s="226"/>
      <c r="L133" s="226"/>
      <c r="M133" s="226"/>
      <c r="N133" s="225"/>
      <c r="O133" s="225"/>
      <c r="P133" s="225"/>
      <c r="Q133" s="225"/>
      <c r="R133" s="226"/>
      <c r="S133" s="226"/>
      <c r="T133" s="226"/>
      <c r="U133" s="226"/>
      <c r="V133" s="226"/>
      <c r="W133" s="226"/>
      <c r="X133" s="226"/>
      <c r="Y133" s="226"/>
      <c r="Z133" s="216"/>
      <c r="AA133" s="216"/>
      <c r="AB133" s="216"/>
      <c r="AC133" s="216"/>
      <c r="AD133" s="216"/>
      <c r="AE133" s="216"/>
      <c r="AF133" s="216"/>
      <c r="AG133" s="216" t="s">
        <v>138</v>
      </c>
      <c r="AH133" s="216">
        <v>0</v>
      </c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  <c r="BC133" s="216"/>
      <c r="BD133" s="216"/>
      <c r="BE133" s="216"/>
      <c r="BF133" s="216"/>
      <c r="BG133" s="216"/>
      <c r="BH133" s="216"/>
    </row>
    <row r="134" spans="1:60" outlineLevel="1" x14ac:dyDescent="0.2">
      <c r="A134" s="242">
        <v>34</v>
      </c>
      <c r="B134" s="243" t="s">
        <v>298</v>
      </c>
      <c r="C134" s="261" t="s">
        <v>299</v>
      </c>
      <c r="D134" s="244" t="s">
        <v>285</v>
      </c>
      <c r="E134" s="245">
        <v>1490.7464</v>
      </c>
      <c r="F134" s="246"/>
      <c r="G134" s="247">
        <f>ROUND(E134*F134,2)</f>
        <v>0</v>
      </c>
      <c r="H134" s="246"/>
      <c r="I134" s="247">
        <f>ROUND(E134*H134,2)</f>
        <v>0</v>
      </c>
      <c r="J134" s="246"/>
      <c r="K134" s="247">
        <f>ROUND(E134*J134,2)</f>
        <v>0</v>
      </c>
      <c r="L134" s="247">
        <v>21</v>
      </c>
      <c r="M134" s="247">
        <f>G134*(1+L134/100)</f>
        <v>0</v>
      </c>
      <c r="N134" s="245">
        <v>1</v>
      </c>
      <c r="O134" s="245">
        <f>ROUND(E134*N134,2)</f>
        <v>1490.75</v>
      </c>
      <c r="P134" s="245">
        <v>0</v>
      </c>
      <c r="Q134" s="245">
        <f>ROUND(E134*P134,2)</f>
        <v>0</v>
      </c>
      <c r="R134" s="247"/>
      <c r="S134" s="247" t="s">
        <v>266</v>
      </c>
      <c r="T134" s="248" t="s">
        <v>185</v>
      </c>
      <c r="U134" s="226">
        <v>0</v>
      </c>
      <c r="V134" s="226">
        <f>ROUND(E134*U134,2)</f>
        <v>0</v>
      </c>
      <c r="W134" s="226"/>
      <c r="X134" s="226" t="s">
        <v>215</v>
      </c>
      <c r="Y134" s="226" t="s">
        <v>133</v>
      </c>
      <c r="Z134" s="216"/>
      <c r="AA134" s="216"/>
      <c r="AB134" s="216"/>
      <c r="AC134" s="216"/>
      <c r="AD134" s="216"/>
      <c r="AE134" s="216"/>
      <c r="AF134" s="216"/>
      <c r="AG134" s="216" t="s">
        <v>216</v>
      </c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  <c r="BC134" s="216"/>
      <c r="BD134" s="216"/>
      <c r="BE134" s="216"/>
      <c r="BF134" s="216"/>
      <c r="BG134" s="216"/>
      <c r="BH134" s="216"/>
    </row>
    <row r="135" spans="1:60" outlineLevel="2" x14ac:dyDescent="0.2">
      <c r="A135" s="223"/>
      <c r="B135" s="224"/>
      <c r="C135" s="263" t="s">
        <v>300</v>
      </c>
      <c r="D135" s="227"/>
      <c r="E135" s="228">
        <v>1914.0264</v>
      </c>
      <c r="F135" s="226"/>
      <c r="G135" s="226"/>
      <c r="H135" s="226"/>
      <c r="I135" s="226"/>
      <c r="J135" s="226"/>
      <c r="K135" s="226"/>
      <c r="L135" s="226"/>
      <c r="M135" s="226"/>
      <c r="N135" s="225"/>
      <c r="O135" s="225"/>
      <c r="P135" s="225"/>
      <c r="Q135" s="225"/>
      <c r="R135" s="226"/>
      <c r="S135" s="226"/>
      <c r="T135" s="226"/>
      <c r="U135" s="226"/>
      <c r="V135" s="226"/>
      <c r="W135" s="226"/>
      <c r="X135" s="226"/>
      <c r="Y135" s="226"/>
      <c r="Z135" s="216"/>
      <c r="AA135" s="216"/>
      <c r="AB135" s="216"/>
      <c r="AC135" s="216"/>
      <c r="AD135" s="216"/>
      <c r="AE135" s="216"/>
      <c r="AF135" s="216"/>
      <c r="AG135" s="216" t="s">
        <v>138</v>
      </c>
      <c r="AH135" s="216">
        <v>5</v>
      </c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  <c r="BC135" s="216"/>
      <c r="BD135" s="216"/>
      <c r="BE135" s="216"/>
      <c r="BF135" s="216"/>
      <c r="BG135" s="216"/>
      <c r="BH135" s="216"/>
    </row>
    <row r="136" spans="1:60" outlineLevel="3" x14ac:dyDescent="0.2">
      <c r="A136" s="223"/>
      <c r="B136" s="224"/>
      <c r="C136" s="263" t="s">
        <v>301</v>
      </c>
      <c r="D136" s="227"/>
      <c r="E136" s="228">
        <v>-423.28</v>
      </c>
      <c r="F136" s="226"/>
      <c r="G136" s="226"/>
      <c r="H136" s="226"/>
      <c r="I136" s="226"/>
      <c r="J136" s="226"/>
      <c r="K136" s="226"/>
      <c r="L136" s="226"/>
      <c r="M136" s="226"/>
      <c r="N136" s="225"/>
      <c r="O136" s="225"/>
      <c r="P136" s="225"/>
      <c r="Q136" s="225"/>
      <c r="R136" s="226"/>
      <c r="S136" s="226"/>
      <c r="T136" s="226"/>
      <c r="U136" s="226"/>
      <c r="V136" s="226"/>
      <c r="W136" s="226"/>
      <c r="X136" s="226"/>
      <c r="Y136" s="226"/>
      <c r="Z136" s="216"/>
      <c r="AA136" s="216"/>
      <c r="AB136" s="216"/>
      <c r="AC136" s="216"/>
      <c r="AD136" s="216"/>
      <c r="AE136" s="216"/>
      <c r="AF136" s="216"/>
      <c r="AG136" s="216" t="s">
        <v>138</v>
      </c>
      <c r="AH136" s="216">
        <v>5</v>
      </c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  <c r="BC136" s="216"/>
      <c r="BD136" s="216"/>
      <c r="BE136" s="216"/>
      <c r="BF136" s="216"/>
      <c r="BG136" s="216"/>
      <c r="BH136" s="216"/>
    </row>
    <row r="137" spans="1:60" x14ac:dyDescent="0.2">
      <c r="A137" s="235" t="s">
        <v>125</v>
      </c>
      <c r="B137" s="236" t="s">
        <v>92</v>
      </c>
      <c r="C137" s="260" t="s">
        <v>93</v>
      </c>
      <c r="D137" s="237"/>
      <c r="E137" s="238"/>
      <c r="F137" s="239"/>
      <c r="G137" s="239">
        <f>SUMIF(AG138:AG146,"&lt;&gt;NOR",G138:G146)</f>
        <v>0</v>
      </c>
      <c r="H137" s="239"/>
      <c r="I137" s="239">
        <f>SUM(I138:I146)</f>
        <v>0</v>
      </c>
      <c r="J137" s="239"/>
      <c r="K137" s="239">
        <f>SUM(K138:K146)</f>
        <v>0</v>
      </c>
      <c r="L137" s="239"/>
      <c r="M137" s="239">
        <f>SUM(M138:M146)</f>
        <v>0</v>
      </c>
      <c r="N137" s="238"/>
      <c r="O137" s="238">
        <f>SUM(O138:O146)</f>
        <v>0.06</v>
      </c>
      <c r="P137" s="238"/>
      <c r="Q137" s="238">
        <f>SUM(Q138:Q146)</f>
        <v>0</v>
      </c>
      <c r="R137" s="239"/>
      <c r="S137" s="239"/>
      <c r="T137" s="240"/>
      <c r="U137" s="234"/>
      <c r="V137" s="234">
        <f>SUM(V138:V146)</f>
        <v>4.8</v>
      </c>
      <c r="W137" s="234"/>
      <c r="X137" s="234"/>
      <c r="Y137" s="234"/>
      <c r="AG137" t="s">
        <v>126</v>
      </c>
    </row>
    <row r="138" spans="1:60" ht="22.5" outlineLevel="1" x14ac:dyDescent="0.2">
      <c r="A138" s="242">
        <v>35</v>
      </c>
      <c r="B138" s="243" t="s">
        <v>302</v>
      </c>
      <c r="C138" s="261" t="s">
        <v>303</v>
      </c>
      <c r="D138" s="244" t="s">
        <v>236</v>
      </c>
      <c r="E138" s="245">
        <v>12</v>
      </c>
      <c r="F138" s="246"/>
      <c r="G138" s="247">
        <f>ROUND(E138*F138,2)</f>
        <v>0</v>
      </c>
      <c r="H138" s="246"/>
      <c r="I138" s="247">
        <f>ROUND(E138*H138,2)</f>
        <v>0</v>
      </c>
      <c r="J138" s="246"/>
      <c r="K138" s="247">
        <f>ROUND(E138*J138,2)</f>
        <v>0</v>
      </c>
      <c r="L138" s="247">
        <v>21</v>
      </c>
      <c r="M138" s="247">
        <f>G138*(1+L138/100)</f>
        <v>0</v>
      </c>
      <c r="N138" s="245">
        <v>1.4999999999999999E-4</v>
      </c>
      <c r="O138" s="245">
        <f>ROUND(E138*N138,2)</f>
        <v>0</v>
      </c>
      <c r="P138" s="245">
        <v>0</v>
      </c>
      <c r="Q138" s="245">
        <f>ROUND(E138*P138,2)</f>
        <v>0</v>
      </c>
      <c r="R138" s="247" t="s">
        <v>240</v>
      </c>
      <c r="S138" s="247" t="s">
        <v>131</v>
      </c>
      <c r="T138" s="248" t="s">
        <v>131</v>
      </c>
      <c r="U138" s="226">
        <v>0.4</v>
      </c>
      <c r="V138" s="226">
        <f>ROUND(E138*U138,2)</f>
        <v>4.8</v>
      </c>
      <c r="W138" s="226"/>
      <c r="X138" s="226" t="s">
        <v>132</v>
      </c>
      <c r="Y138" s="226" t="s">
        <v>133</v>
      </c>
      <c r="Z138" s="216"/>
      <c r="AA138" s="216"/>
      <c r="AB138" s="216"/>
      <c r="AC138" s="216"/>
      <c r="AD138" s="216"/>
      <c r="AE138" s="216"/>
      <c r="AF138" s="216"/>
      <c r="AG138" s="216" t="s">
        <v>134</v>
      </c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  <c r="BC138" s="216"/>
      <c r="BD138" s="216"/>
      <c r="BE138" s="216"/>
      <c r="BF138" s="216"/>
      <c r="BG138" s="216"/>
      <c r="BH138" s="216"/>
    </row>
    <row r="139" spans="1:60" outlineLevel="2" x14ac:dyDescent="0.2">
      <c r="A139" s="223"/>
      <c r="B139" s="224"/>
      <c r="C139" s="262" t="s">
        <v>304</v>
      </c>
      <c r="D139" s="250"/>
      <c r="E139" s="250"/>
      <c r="F139" s="250"/>
      <c r="G139" s="250"/>
      <c r="H139" s="226"/>
      <c r="I139" s="226"/>
      <c r="J139" s="226"/>
      <c r="K139" s="226"/>
      <c r="L139" s="226"/>
      <c r="M139" s="226"/>
      <c r="N139" s="225"/>
      <c r="O139" s="225"/>
      <c r="P139" s="225"/>
      <c r="Q139" s="225"/>
      <c r="R139" s="226"/>
      <c r="S139" s="226"/>
      <c r="T139" s="226"/>
      <c r="U139" s="226"/>
      <c r="V139" s="226"/>
      <c r="W139" s="226"/>
      <c r="X139" s="226"/>
      <c r="Y139" s="226"/>
      <c r="Z139" s="216"/>
      <c r="AA139" s="216"/>
      <c r="AB139" s="216"/>
      <c r="AC139" s="216"/>
      <c r="AD139" s="216"/>
      <c r="AE139" s="216"/>
      <c r="AF139" s="216"/>
      <c r="AG139" s="216" t="s">
        <v>136</v>
      </c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  <c r="BC139" s="216"/>
      <c r="BD139" s="216"/>
      <c r="BE139" s="216"/>
      <c r="BF139" s="216"/>
      <c r="BG139" s="216"/>
      <c r="BH139" s="216"/>
    </row>
    <row r="140" spans="1:60" outlineLevel="2" x14ac:dyDescent="0.2">
      <c r="A140" s="223"/>
      <c r="B140" s="224"/>
      <c r="C140" s="263" t="s">
        <v>305</v>
      </c>
      <c r="D140" s="227"/>
      <c r="E140" s="228">
        <v>2</v>
      </c>
      <c r="F140" s="226"/>
      <c r="G140" s="226"/>
      <c r="H140" s="226"/>
      <c r="I140" s="226"/>
      <c r="J140" s="226"/>
      <c r="K140" s="226"/>
      <c r="L140" s="226"/>
      <c r="M140" s="226"/>
      <c r="N140" s="225"/>
      <c r="O140" s="225"/>
      <c r="P140" s="225"/>
      <c r="Q140" s="225"/>
      <c r="R140" s="226"/>
      <c r="S140" s="226"/>
      <c r="T140" s="226"/>
      <c r="U140" s="226"/>
      <c r="V140" s="226"/>
      <c r="W140" s="226"/>
      <c r="X140" s="226"/>
      <c r="Y140" s="226"/>
      <c r="Z140" s="216"/>
      <c r="AA140" s="216"/>
      <c r="AB140" s="216"/>
      <c r="AC140" s="216"/>
      <c r="AD140" s="216"/>
      <c r="AE140" s="216"/>
      <c r="AF140" s="216"/>
      <c r="AG140" s="216" t="s">
        <v>138</v>
      </c>
      <c r="AH140" s="216">
        <v>5</v>
      </c>
      <c r="AI140" s="216"/>
      <c r="AJ140" s="216"/>
      <c r="AK140" s="216"/>
      <c r="AL140" s="216"/>
      <c r="AM140" s="216"/>
      <c r="AN140" s="216"/>
      <c r="AO140" s="216"/>
      <c r="AP140" s="216"/>
      <c r="AQ140" s="216"/>
      <c r="AR140" s="216"/>
      <c r="AS140" s="216"/>
      <c r="AT140" s="216"/>
      <c r="AU140" s="216"/>
      <c r="AV140" s="216"/>
      <c r="AW140" s="216"/>
      <c r="AX140" s="216"/>
      <c r="AY140" s="216"/>
      <c r="AZ140" s="216"/>
      <c r="BA140" s="216"/>
      <c r="BB140" s="216"/>
      <c r="BC140" s="216"/>
      <c r="BD140" s="216"/>
      <c r="BE140" s="216"/>
      <c r="BF140" s="216"/>
      <c r="BG140" s="216"/>
      <c r="BH140" s="216"/>
    </row>
    <row r="141" spans="1:60" outlineLevel="3" x14ac:dyDescent="0.2">
      <c r="A141" s="223"/>
      <c r="B141" s="224"/>
      <c r="C141" s="263" t="s">
        <v>306</v>
      </c>
      <c r="D141" s="227"/>
      <c r="E141" s="228">
        <v>8</v>
      </c>
      <c r="F141" s="226"/>
      <c r="G141" s="226"/>
      <c r="H141" s="226"/>
      <c r="I141" s="226"/>
      <c r="J141" s="226"/>
      <c r="K141" s="226"/>
      <c r="L141" s="226"/>
      <c r="M141" s="226"/>
      <c r="N141" s="225"/>
      <c r="O141" s="225"/>
      <c r="P141" s="225"/>
      <c r="Q141" s="225"/>
      <c r="R141" s="226"/>
      <c r="S141" s="226"/>
      <c r="T141" s="226"/>
      <c r="U141" s="226"/>
      <c r="V141" s="226"/>
      <c r="W141" s="226"/>
      <c r="X141" s="226"/>
      <c r="Y141" s="226"/>
      <c r="Z141" s="216"/>
      <c r="AA141" s="216"/>
      <c r="AB141" s="216"/>
      <c r="AC141" s="216"/>
      <c r="AD141" s="216"/>
      <c r="AE141" s="216"/>
      <c r="AF141" s="216"/>
      <c r="AG141" s="216" t="s">
        <v>138</v>
      </c>
      <c r="AH141" s="216">
        <v>5</v>
      </c>
      <c r="AI141" s="216"/>
      <c r="AJ141" s="216"/>
      <c r="AK141" s="216"/>
      <c r="AL141" s="216"/>
      <c r="AM141" s="216"/>
      <c r="AN141" s="216"/>
      <c r="AO141" s="216"/>
      <c r="AP141" s="216"/>
      <c r="AQ141" s="216"/>
      <c r="AR141" s="216"/>
      <c r="AS141" s="216"/>
      <c r="AT141" s="216"/>
      <c r="AU141" s="216"/>
      <c r="AV141" s="216"/>
      <c r="AW141" s="216"/>
      <c r="AX141" s="216"/>
      <c r="AY141" s="216"/>
      <c r="AZ141" s="216"/>
      <c r="BA141" s="216"/>
      <c r="BB141" s="216"/>
      <c r="BC141" s="216"/>
      <c r="BD141" s="216"/>
      <c r="BE141" s="216"/>
      <c r="BF141" s="216"/>
      <c r="BG141" s="216"/>
      <c r="BH141" s="216"/>
    </row>
    <row r="142" spans="1:60" outlineLevel="3" x14ac:dyDescent="0.2">
      <c r="A142" s="223"/>
      <c r="B142" s="224"/>
      <c r="C142" s="263" t="s">
        <v>307</v>
      </c>
      <c r="D142" s="227"/>
      <c r="E142" s="228">
        <v>2</v>
      </c>
      <c r="F142" s="226"/>
      <c r="G142" s="226"/>
      <c r="H142" s="226"/>
      <c r="I142" s="226"/>
      <c r="J142" s="226"/>
      <c r="K142" s="226"/>
      <c r="L142" s="226"/>
      <c r="M142" s="226"/>
      <c r="N142" s="225"/>
      <c r="O142" s="225"/>
      <c r="P142" s="225"/>
      <c r="Q142" s="225"/>
      <c r="R142" s="226"/>
      <c r="S142" s="226"/>
      <c r="T142" s="226"/>
      <c r="U142" s="226"/>
      <c r="V142" s="226"/>
      <c r="W142" s="226"/>
      <c r="X142" s="226"/>
      <c r="Y142" s="226"/>
      <c r="Z142" s="216"/>
      <c r="AA142" s="216"/>
      <c r="AB142" s="216"/>
      <c r="AC142" s="216"/>
      <c r="AD142" s="216"/>
      <c r="AE142" s="216"/>
      <c r="AF142" s="216"/>
      <c r="AG142" s="216" t="s">
        <v>138</v>
      </c>
      <c r="AH142" s="216">
        <v>5</v>
      </c>
      <c r="AI142" s="216"/>
      <c r="AJ142" s="216"/>
      <c r="AK142" s="216"/>
      <c r="AL142" s="216"/>
      <c r="AM142" s="216"/>
      <c r="AN142" s="216"/>
      <c r="AO142" s="216"/>
      <c r="AP142" s="216"/>
      <c r="AQ142" s="216"/>
      <c r="AR142" s="216"/>
      <c r="AS142" s="216"/>
      <c r="AT142" s="216"/>
      <c r="AU142" s="216"/>
      <c r="AV142" s="216"/>
      <c r="AW142" s="216"/>
      <c r="AX142" s="216"/>
      <c r="AY142" s="216"/>
      <c r="AZ142" s="216"/>
      <c r="BA142" s="216"/>
      <c r="BB142" s="216"/>
      <c r="BC142" s="216"/>
      <c r="BD142" s="216"/>
      <c r="BE142" s="216"/>
      <c r="BF142" s="216"/>
      <c r="BG142" s="216"/>
      <c r="BH142" s="216"/>
    </row>
    <row r="143" spans="1:60" outlineLevel="1" x14ac:dyDescent="0.2">
      <c r="A143" s="253">
        <v>36</v>
      </c>
      <c r="B143" s="254" t="s">
        <v>308</v>
      </c>
      <c r="C143" s="268" t="s">
        <v>309</v>
      </c>
      <c r="D143" s="255" t="s">
        <v>236</v>
      </c>
      <c r="E143" s="256">
        <v>4</v>
      </c>
      <c r="F143" s="257"/>
      <c r="G143" s="258">
        <f>ROUND(E143*F143,2)</f>
        <v>0</v>
      </c>
      <c r="H143" s="257"/>
      <c r="I143" s="258">
        <f>ROUND(E143*H143,2)</f>
        <v>0</v>
      </c>
      <c r="J143" s="257"/>
      <c r="K143" s="258">
        <f>ROUND(E143*J143,2)</f>
        <v>0</v>
      </c>
      <c r="L143" s="258">
        <v>21</v>
      </c>
      <c r="M143" s="258">
        <f>G143*(1+L143/100)</f>
        <v>0</v>
      </c>
      <c r="N143" s="256">
        <v>0</v>
      </c>
      <c r="O143" s="256">
        <f>ROUND(E143*N143,2)</f>
        <v>0</v>
      </c>
      <c r="P143" s="256">
        <v>0</v>
      </c>
      <c r="Q143" s="256">
        <f>ROUND(E143*P143,2)</f>
        <v>0</v>
      </c>
      <c r="R143" s="258"/>
      <c r="S143" s="258" t="s">
        <v>266</v>
      </c>
      <c r="T143" s="259" t="s">
        <v>185</v>
      </c>
      <c r="U143" s="226">
        <v>0</v>
      </c>
      <c r="V143" s="226">
        <f>ROUND(E143*U143,2)</f>
        <v>0</v>
      </c>
      <c r="W143" s="226"/>
      <c r="X143" s="226" t="s">
        <v>132</v>
      </c>
      <c r="Y143" s="226" t="s">
        <v>133</v>
      </c>
      <c r="Z143" s="216"/>
      <c r="AA143" s="216"/>
      <c r="AB143" s="216"/>
      <c r="AC143" s="216"/>
      <c r="AD143" s="216"/>
      <c r="AE143" s="216"/>
      <c r="AF143" s="216"/>
      <c r="AG143" s="216" t="s">
        <v>134</v>
      </c>
      <c r="AH143" s="216"/>
      <c r="AI143" s="216"/>
      <c r="AJ143" s="216"/>
      <c r="AK143" s="216"/>
      <c r="AL143" s="216"/>
      <c r="AM143" s="216"/>
      <c r="AN143" s="216"/>
      <c r="AO143" s="216"/>
      <c r="AP143" s="216"/>
      <c r="AQ143" s="216"/>
      <c r="AR143" s="216"/>
      <c r="AS143" s="216"/>
      <c r="AT143" s="216"/>
      <c r="AU143" s="216"/>
      <c r="AV143" s="216"/>
      <c r="AW143" s="216"/>
      <c r="AX143" s="216"/>
      <c r="AY143" s="216"/>
      <c r="AZ143" s="216"/>
      <c r="BA143" s="216"/>
      <c r="BB143" s="216"/>
      <c r="BC143" s="216"/>
      <c r="BD143" s="216"/>
      <c r="BE143" s="216"/>
      <c r="BF143" s="216"/>
      <c r="BG143" s="216"/>
      <c r="BH143" s="216"/>
    </row>
    <row r="144" spans="1:60" outlineLevel="1" x14ac:dyDescent="0.2">
      <c r="A144" s="253">
        <v>37</v>
      </c>
      <c r="B144" s="254" t="s">
        <v>310</v>
      </c>
      <c r="C144" s="268" t="s">
        <v>311</v>
      </c>
      <c r="D144" s="255" t="s">
        <v>312</v>
      </c>
      <c r="E144" s="256">
        <v>1</v>
      </c>
      <c r="F144" s="257"/>
      <c r="G144" s="258">
        <f>ROUND(E144*F144,2)</f>
        <v>0</v>
      </c>
      <c r="H144" s="257"/>
      <c r="I144" s="258">
        <f>ROUND(E144*H144,2)</f>
        <v>0</v>
      </c>
      <c r="J144" s="257"/>
      <c r="K144" s="258">
        <f>ROUND(E144*J144,2)</f>
        <v>0</v>
      </c>
      <c r="L144" s="258">
        <v>21</v>
      </c>
      <c r="M144" s="258">
        <f>G144*(1+L144/100)</f>
        <v>0</v>
      </c>
      <c r="N144" s="256">
        <v>0</v>
      </c>
      <c r="O144" s="256">
        <f>ROUND(E144*N144,2)</f>
        <v>0</v>
      </c>
      <c r="P144" s="256">
        <v>0</v>
      </c>
      <c r="Q144" s="256">
        <f>ROUND(E144*P144,2)</f>
        <v>0</v>
      </c>
      <c r="R144" s="258"/>
      <c r="S144" s="258" t="s">
        <v>266</v>
      </c>
      <c r="T144" s="259" t="s">
        <v>185</v>
      </c>
      <c r="U144" s="226">
        <v>0</v>
      </c>
      <c r="V144" s="226">
        <f>ROUND(E144*U144,2)</f>
        <v>0</v>
      </c>
      <c r="W144" s="226"/>
      <c r="X144" s="226" t="s">
        <v>132</v>
      </c>
      <c r="Y144" s="226" t="s">
        <v>133</v>
      </c>
      <c r="Z144" s="216"/>
      <c r="AA144" s="216"/>
      <c r="AB144" s="216"/>
      <c r="AC144" s="216"/>
      <c r="AD144" s="216"/>
      <c r="AE144" s="216"/>
      <c r="AF144" s="216"/>
      <c r="AG144" s="216" t="s">
        <v>134</v>
      </c>
      <c r="AH144" s="216"/>
      <c r="AI144" s="216"/>
      <c r="AJ144" s="216"/>
      <c r="AK144" s="216"/>
      <c r="AL144" s="216"/>
      <c r="AM144" s="216"/>
      <c r="AN144" s="216"/>
      <c r="AO144" s="216"/>
      <c r="AP144" s="216"/>
      <c r="AQ144" s="216"/>
      <c r="AR144" s="216"/>
      <c r="AS144" s="216"/>
      <c r="AT144" s="216"/>
      <c r="AU144" s="216"/>
      <c r="AV144" s="216"/>
      <c r="AW144" s="216"/>
      <c r="AX144" s="216"/>
      <c r="AY144" s="216"/>
      <c r="AZ144" s="216"/>
      <c r="BA144" s="216"/>
      <c r="BB144" s="216"/>
      <c r="BC144" s="216"/>
      <c r="BD144" s="216"/>
      <c r="BE144" s="216"/>
      <c r="BF144" s="216"/>
      <c r="BG144" s="216"/>
      <c r="BH144" s="216"/>
    </row>
    <row r="145" spans="1:60" outlineLevel="1" x14ac:dyDescent="0.2">
      <c r="A145" s="242">
        <v>38</v>
      </c>
      <c r="B145" s="243" t="s">
        <v>313</v>
      </c>
      <c r="C145" s="261" t="s">
        <v>314</v>
      </c>
      <c r="D145" s="244" t="s">
        <v>315</v>
      </c>
      <c r="E145" s="245">
        <v>1</v>
      </c>
      <c r="F145" s="246"/>
      <c r="G145" s="247">
        <f>ROUND(E145*F145,2)</f>
        <v>0</v>
      </c>
      <c r="H145" s="246"/>
      <c r="I145" s="247">
        <f>ROUND(E145*H145,2)</f>
        <v>0</v>
      </c>
      <c r="J145" s="246"/>
      <c r="K145" s="247">
        <f>ROUND(E145*J145,2)</f>
        <v>0</v>
      </c>
      <c r="L145" s="247">
        <v>21</v>
      </c>
      <c r="M145" s="247">
        <f>G145*(1+L145/100)</f>
        <v>0</v>
      </c>
      <c r="N145" s="245">
        <v>0.06</v>
      </c>
      <c r="O145" s="245">
        <f>ROUND(E145*N145,2)</f>
        <v>0.06</v>
      </c>
      <c r="P145" s="245">
        <v>0</v>
      </c>
      <c r="Q145" s="245">
        <f>ROUND(E145*P145,2)</f>
        <v>0</v>
      </c>
      <c r="R145" s="247"/>
      <c r="S145" s="247" t="s">
        <v>266</v>
      </c>
      <c r="T145" s="248" t="s">
        <v>185</v>
      </c>
      <c r="U145" s="226">
        <v>0</v>
      </c>
      <c r="V145" s="226">
        <f>ROUND(E145*U145,2)</f>
        <v>0</v>
      </c>
      <c r="W145" s="226"/>
      <c r="X145" s="226" t="s">
        <v>215</v>
      </c>
      <c r="Y145" s="226" t="s">
        <v>133</v>
      </c>
      <c r="Z145" s="216"/>
      <c r="AA145" s="216"/>
      <c r="AB145" s="216"/>
      <c r="AC145" s="216"/>
      <c r="AD145" s="216"/>
      <c r="AE145" s="216"/>
      <c r="AF145" s="216"/>
      <c r="AG145" s="216" t="s">
        <v>216</v>
      </c>
      <c r="AH145" s="216"/>
      <c r="AI145" s="216"/>
      <c r="AJ145" s="216"/>
      <c r="AK145" s="216"/>
      <c r="AL145" s="216"/>
      <c r="AM145" s="216"/>
      <c r="AN145" s="216"/>
      <c r="AO145" s="216"/>
      <c r="AP145" s="216"/>
      <c r="AQ145" s="216"/>
      <c r="AR145" s="216"/>
      <c r="AS145" s="216"/>
      <c r="AT145" s="216"/>
      <c r="AU145" s="216"/>
      <c r="AV145" s="216"/>
      <c r="AW145" s="216"/>
      <c r="AX145" s="216"/>
      <c r="AY145" s="216"/>
      <c r="AZ145" s="216"/>
      <c r="BA145" s="216"/>
      <c r="BB145" s="216"/>
      <c r="BC145" s="216"/>
      <c r="BD145" s="216"/>
      <c r="BE145" s="216"/>
      <c r="BF145" s="216"/>
      <c r="BG145" s="216"/>
      <c r="BH145" s="216"/>
    </row>
    <row r="146" spans="1:60" ht="22.5" outlineLevel="2" x14ac:dyDescent="0.2">
      <c r="A146" s="223"/>
      <c r="B146" s="224"/>
      <c r="C146" s="265" t="s">
        <v>316</v>
      </c>
      <c r="D146" s="252"/>
      <c r="E146" s="252"/>
      <c r="F146" s="252"/>
      <c r="G146" s="252"/>
      <c r="H146" s="226"/>
      <c r="I146" s="226"/>
      <c r="J146" s="226"/>
      <c r="K146" s="226"/>
      <c r="L146" s="226"/>
      <c r="M146" s="226"/>
      <c r="N146" s="225"/>
      <c r="O146" s="225"/>
      <c r="P146" s="225"/>
      <c r="Q146" s="225"/>
      <c r="R146" s="226"/>
      <c r="S146" s="226"/>
      <c r="T146" s="226"/>
      <c r="U146" s="226"/>
      <c r="V146" s="226"/>
      <c r="W146" s="226"/>
      <c r="X146" s="226"/>
      <c r="Y146" s="226"/>
      <c r="Z146" s="216"/>
      <c r="AA146" s="216"/>
      <c r="AB146" s="216"/>
      <c r="AC146" s="216"/>
      <c r="AD146" s="216"/>
      <c r="AE146" s="216"/>
      <c r="AF146" s="216"/>
      <c r="AG146" s="216" t="s">
        <v>165</v>
      </c>
      <c r="AH146" s="216"/>
      <c r="AI146" s="216"/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16"/>
      <c r="AU146" s="216"/>
      <c r="AV146" s="216"/>
      <c r="AW146" s="216"/>
      <c r="AX146" s="216"/>
      <c r="AY146" s="216"/>
      <c r="AZ146" s="216"/>
      <c r="BA146" s="249" t="str">
        <f>C146</f>
        <v>Provozní řád - cedule včetně stojanu (ocelový nerezový rám jackl 20x30 s oboustraně potištěnou tabulkou vel. 600x1000mm, konstrukce zabetonována, deska 3mm oboustranný barevný potisk)</v>
      </c>
      <c r="BB146" s="216"/>
      <c r="BC146" s="216"/>
      <c r="BD146" s="216"/>
      <c r="BE146" s="216"/>
      <c r="BF146" s="216"/>
      <c r="BG146" s="216"/>
      <c r="BH146" s="216"/>
    </row>
    <row r="147" spans="1:60" x14ac:dyDescent="0.2">
      <c r="A147" s="235" t="s">
        <v>125</v>
      </c>
      <c r="B147" s="236" t="s">
        <v>94</v>
      </c>
      <c r="C147" s="260" t="s">
        <v>95</v>
      </c>
      <c r="D147" s="237"/>
      <c r="E147" s="238"/>
      <c r="F147" s="239"/>
      <c r="G147" s="239">
        <f>SUMIF(AG148:AG149,"&lt;&gt;NOR",G148:G149)</f>
        <v>0</v>
      </c>
      <c r="H147" s="239"/>
      <c r="I147" s="239">
        <f>SUM(I148:I149)</f>
        <v>0</v>
      </c>
      <c r="J147" s="239"/>
      <c r="K147" s="239">
        <f>SUM(K148:K149)</f>
        <v>0</v>
      </c>
      <c r="L147" s="239"/>
      <c r="M147" s="239">
        <f>SUM(M148:M149)</f>
        <v>0</v>
      </c>
      <c r="N147" s="238"/>
      <c r="O147" s="238">
        <f>SUM(O148:O149)</f>
        <v>0</v>
      </c>
      <c r="P147" s="238"/>
      <c r="Q147" s="238">
        <f>SUM(Q148:Q149)</f>
        <v>0</v>
      </c>
      <c r="R147" s="239"/>
      <c r="S147" s="239"/>
      <c r="T147" s="240"/>
      <c r="U147" s="234"/>
      <c r="V147" s="234">
        <f>SUM(V148:V149)</f>
        <v>34.619999999999997</v>
      </c>
      <c r="W147" s="234"/>
      <c r="X147" s="234"/>
      <c r="Y147" s="234"/>
      <c r="AG147" t="s">
        <v>126</v>
      </c>
    </row>
    <row r="148" spans="1:60" outlineLevel="1" x14ac:dyDescent="0.2">
      <c r="A148" s="242">
        <v>39</v>
      </c>
      <c r="B148" s="243" t="s">
        <v>317</v>
      </c>
      <c r="C148" s="261" t="s">
        <v>318</v>
      </c>
      <c r="D148" s="244" t="s">
        <v>285</v>
      </c>
      <c r="E148" s="245">
        <v>2164.01638</v>
      </c>
      <c r="F148" s="246"/>
      <c r="G148" s="247">
        <f>ROUND(E148*F148,2)</f>
        <v>0</v>
      </c>
      <c r="H148" s="246"/>
      <c r="I148" s="247">
        <f>ROUND(E148*H148,2)</f>
        <v>0</v>
      </c>
      <c r="J148" s="246"/>
      <c r="K148" s="247">
        <f>ROUND(E148*J148,2)</f>
        <v>0</v>
      </c>
      <c r="L148" s="247">
        <v>21</v>
      </c>
      <c r="M148" s="247">
        <f>G148*(1+L148/100)</f>
        <v>0</v>
      </c>
      <c r="N148" s="245">
        <v>0</v>
      </c>
      <c r="O148" s="245">
        <f>ROUND(E148*N148,2)</f>
        <v>0</v>
      </c>
      <c r="P148" s="245">
        <v>0</v>
      </c>
      <c r="Q148" s="245">
        <f>ROUND(E148*P148,2)</f>
        <v>0</v>
      </c>
      <c r="R148" s="247" t="s">
        <v>319</v>
      </c>
      <c r="S148" s="247" t="s">
        <v>131</v>
      </c>
      <c r="T148" s="248" t="s">
        <v>248</v>
      </c>
      <c r="U148" s="226">
        <v>1.6E-2</v>
      </c>
      <c r="V148" s="226">
        <f>ROUND(E148*U148,2)</f>
        <v>34.619999999999997</v>
      </c>
      <c r="W148" s="226"/>
      <c r="X148" s="226" t="s">
        <v>320</v>
      </c>
      <c r="Y148" s="226" t="s">
        <v>133</v>
      </c>
      <c r="Z148" s="216"/>
      <c r="AA148" s="216"/>
      <c r="AB148" s="216"/>
      <c r="AC148" s="216"/>
      <c r="AD148" s="216"/>
      <c r="AE148" s="216"/>
      <c r="AF148" s="216"/>
      <c r="AG148" s="216" t="s">
        <v>321</v>
      </c>
      <c r="AH148" s="216"/>
      <c r="AI148" s="216"/>
      <c r="AJ148" s="216"/>
      <c r="AK148" s="216"/>
      <c r="AL148" s="216"/>
      <c r="AM148" s="216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6"/>
      <c r="BD148" s="216"/>
      <c r="BE148" s="216"/>
      <c r="BF148" s="216"/>
      <c r="BG148" s="216"/>
      <c r="BH148" s="216"/>
    </row>
    <row r="149" spans="1:60" outlineLevel="2" x14ac:dyDescent="0.2">
      <c r="A149" s="223"/>
      <c r="B149" s="224"/>
      <c r="C149" s="262" t="s">
        <v>322</v>
      </c>
      <c r="D149" s="250"/>
      <c r="E149" s="250"/>
      <c r="F149" s="250"/>
      <c r="G149" s="250"/>
      <c r="H149" s="226"/>
      <c r="I149" s="226"/>
      <c r="J149" s="226"/>
      <c r="K149" s="226"/>
      <c r="L149" s="226"/>
      <c r="M149" s="226"/>
      <c r="N149" s="225"/>
      <c r="O149" s="225"/>
      <c r="P149" s="225"/>
      <c r="Q149" s="225"/>
      <c r="R149" s="226"/>
      <c r="S149" s="226"/>
      <c r="T149" s="226"/>
      <c r="U149" s="226"/>
      <c r="V149" s="226"/>
      <c r="W149" s="226"/>
      <c r="X149" s="226"/>
      <c r="Y149" s="226"/>
      <c r="Z149" s="216"/>
      <c r="AA149" s="216"/>
      <c r="AB149" s="216"/>
      <c r="AC149" s="216"/>
      <c r="AD149" s="216"/>
      <c r="AE149" s="216"/>
      <c r="AF149" s="216"/>
      <c r="AG149" s="216" t="s">
        <v>136</v>
      </c>
      <c r="AH149" s="216"/>
      <c r="AI149" s="216"/>
      <c r="AJ149" s="216"/>
      <c r="AK149" s="216"/>
      <c r="AL149" s="216"/>
      <c r="AM149" s="216"/>
      <c r="AN149" s="216"/>
      <c r="AO149" s="216"/>
      <c r="AP149" s="216"/>
      <c r="AQ149" s="216"/>
      <c r="AR149" s="216"/>
      <c r="AS149" s="216"/>
      <c r="AT149" s="216"/>
      <c r="AU149" s="216"/>
      <c r="AV149" s="216"/>
      <c r="AW149" s="216"/>
      <c r="AX149" s="216"/>
      <c r="AY149" s="216"/>
      <c r="AZ149" s="216"/>
      <c r="BA149" s="216"/>
      <c r="BB149" s="216"/>
      <c r="BC149" s="216"/>
      <c r="BD149" s="216"/>
      <c r="BE149" s="216"/>
      <c r="BF149" s="216"/>
      <c r="BG149" s="216"/>
      <c r="BH149" s="216"/>
    </row>
    <row r="150" spans="1:60" x14ac:dyDescent="0.2">
      <c r="A150" s="235" t="s">
        <v>125</v>
      </c>
      <c r="B150" s="236" t="s">
        <v>96</v>
      </c>
      <c r="C150" s="260" t="s">
        <v>27</v>
      </c>
      <c r="D150" s="237"/>
      <c r="E150" s="238"/>
      <c r="F150" s="239"/>
      <c r="G150" s="239">
        <f>SUMIF(AG151:AG162,"&lt;&gt;NOR",G151:G162)</f>
        <v>0</v>
      </c>
      <c r="H150" s="239"/>
      <c r="I150" s="239">
        <f>SUM(I151:I162)</f>
        <v>0</v>
      </c>
      <c r="J150" s="239"/>
      <c r="K150" s="239">
        <f>SUM(K151:K162)</f>
        <v>0</v>
      </c>
      <c r="L150" s="239"/>
      <c r="M150" s="239">
        <f>SUM(M151:M162)</f>
        <v>0</v>
      </c>
      <c r="N150" s="238"/>
      <c r="O150" s="238">
        <f>SUM(O151:O162)</f>
        <v>0</v>
      </c>
      <c r="P150" s="238"/>
      <c r="Q150" s="238">
        <f>SUM(Q151:Q162)</f>
        <v>0</v>
      </c>
      <c r="R150" s="239"/>
      <c r="S150" s="239"/>
      <c r="T150" s="240"/>
      <c r="U150" s="234"/>
      <c r="V150" s="234">
        <f>SUM(V151:V162)</f>
        <v>0</v>
      </c>
      <c r="W150" s="234"/>
      <c r="X150" s="234"/>
      <c r="Y150" s="234"/>
      <c r="AG150" t="s">
        <v>126</v>
      </c>
    </row>
    <row r="151" spans="1:60" outlineLevel="1" x14ac:dyDescent="0.2">
      <c r="A151" s="242">
        <v>40</v>
      </c>
      <c r="B151" s="243" t="s">
        <v>323</v>
      </c>
      <c r="C151" s="261" t="s">
        <v>324</v>
      </c>
      <c r="D151" s="244" t="s">
        <v>325</v>
      </c>
      <c r="E151" s="245">
        <v>1</v>
      </c>
      <c r="F151" s="246"/>
      <c r="G151" s="247">
        <f>ROUND(E151*F151,2)</f>
        <v>0</v>
      </c>
      <c r="H151" s="246"/>
      <c r="I151" s="247">
        <f>ROUND(E151*H151,2)</f>
        <v>0</v>
      </c>
      <c r="J151" s="246"/>
      <c r="K151" s="247">
        <f>ROUND(E151*J151,2)</f>
        <v>0</v>
      </c>
      <c r="L151" s="247">
        <v>21</v>
      </c>
      <c r="M151" s="247">
        <f>G151*(1+L151/100)</f>
        <v>0</v>
      </c>
      <c r="N151" s="245">
        <v>0</v>
      </c>
      <c r="O151" s="245">
        <f>ROUND(E151*N151,2)</f>
        <v>0</v>
      </c>
      <c r="P151" s="245">
        <v>0</v>
      </c>
      <c r="Q151" s="245">
        <f>ROUND(E151*P151,2)</f>
        <v>0</v>
      </c>
      <c r="R151" s="247"/>
      <c r="S151" s="247" t="s">
        <v>131</v>
      </c>
      <c r="T151" s="248" t="s">
        <v>185</v>
      </c>
      <c r="U151" s="226">
        <v>0</v>
      </c>
      <c r="V151" s="226">
        <f>ROUND(E151*U151,2)</f>
        <v>0</v>
      </c>
      <c r="W151" s="226"/>
      <c r="X151" s="226" t="s">
        <v>326</v>
      </c>
      <c r="Y151" s="226" t="s">
        <v>133</v>
      </c>
      <c r="Z151" s="216"/>
      <c r="AA151" s="216"/>
      <c r="AB151" s="216"/>
      <c r="AC151" s="216"/>
      <c r="AD151" s="216"/>
      <c r="AE151" s="216"/>
      <c r="AF151" s="216"/>
      <c r="AG151" s="216" t="s">
        <v>327</v>
      </c>
      <c r="AH151" s="216"/>
      <c r="AI151" s="216"/>
      <c r="AJ151" s="216"/>
      <c r="AK151" s="216"/>
      <c r="AL151" s="216"/>
      <c r="AM151" s="216"/>
      <c r="AN151" s="216"/>
      <c r="AO151" s="216"/>
      <c r="AP151" s="216"/>
      <c r="AQ151" s="216"/>
      <c r="AR151" s="216"/>
      <c r="AS151" s="216"/>
      <c r="AT151" s="216"/>
      <c r="AU151" s="216"/>
      <c r="AV151" s="216"/>
      <c r="AW151" s="216"/>
      <c r="AX151" s="216"/>
      <c r="AY151" s="216"/>
      <c r="AZ151" s="216"/>
      <c r="BA151" s="216"/>
      <c r="BB151" s="216"/>
      <c r="BC151" s="216"/>
      <c r="BD151" s="216"/>
      <c r="BE151" s="216"/>
      <c r="BF151" s="216"/>
      <c r="BG151" s="216"/>
      <c r="BH151" s="216"/>
    </row>
    <row r="152" spans="1:60" outlineLevel="2" x14ac:dyDescent="0.2">
      <c r="A152" s="223"/>
      <c r="B152" s="224"/>
      <c r="C152" s="265" t="s">
        <v>342</v>
      </c>
      <c r="D152" s="252"/>
      <c r="E152" s="252"/>
      <c r="F152" s="252"/>
      <c r="G152" s="252"/>
      <c r="H152" s="226"/>
      <c r="I152" s="226"/>
      <c r="J152" s="226"/>
      <c r="K152" s="226"/>
      <c r="L152" s="226"/>
      <c r="M152" s="226"/>
      <c r="N152" s="225"/>
      <c r="O152" s="225"/>
      <c r="P152" s="225"/>
      <c r="Q152" s="225"/>
      <c r="R152" s="226"/>
      <c r="S152" s="226"/>
      <c r="T152" s="226"/>
      <c r="U152" s="226"/>
      <c r="V152" s="226"/>
      <c r="W152" s="226"/>
      <c r="X152" s="226"/>
      <c r="Y152" s="226"/>
      <c r="Z152" s="216"/>
      <c r="AA152" s="216"/>
      <c r="AB152" s="216"/>
      <c r="AC152" s="216"/>
      <c r="AD152" s="216"/>
      <c r="AE152" s="216"/>
      <c r="AF152" s="216"/>
      <c r="AG152" s="216" t="s">
        <v>165</v>
      </c>
      <c r="AH152" s="216"/>
      <c r="AI152" s="216"/>
      <c r="AJ152" s="216"/>
      <c r="AK152" s="216"/>
      <c r="AL152" s="216"/>
      <c r="AM152" s="216"/>
      <c r="AN152" s="216"/>
      <c r="AO152" s="216"/>
      <c r="AP152" s="216"/>
      <c r="AQ152" s="216"/>
      <c r="AR152" s="216"/>
      <c r="AS152" s="216"/>
      <c r="AT152" s="216"/>
      <c r="AU152" s="216"/>
      <c r="AV152" s="216"/>
      <c r="AW152" s="216"/>
      <c r="AX152" s="216"/>
      <c r="AY152" s="216"/>
      <c r="AZ152" s="216"/>
      <c r="BA152" s="216"/>
      <c r="BB152" s="216"/>
      <c r="BC152" s="216"/>
      <c r="BD152" s="216"/>
      <c r="BE152" s="216"/>
      <c r="BF152" s="216"/>
      <c r="BG152" s="216"/>
      <c r="BH152" s="216"/>
    </row>
    <row r="153" spans="1:60" ht="22.5" outlineLevel="3" x14ac:dyDescent="0.2">
      <c r="A153" s="223"/>
      <c r="B153" s="224"/>
      <c r="C153" s="264" t="s">
        <v>328</v>
      </c>
      <c r="D153" s="251"/>
      <c r="E153" s="251"/>
      <c r="F153" s="251"/>
      <c r="G153" s="251"/>
      <c r="H153" s="226"/>
      <c r="I153" s="226"/>
      <c r="J153" s="226"/>
      <c r="K153" s="226"/>
      <c r="L153" s="226"/>
      <c r="M153" s="226"/>
      <c r="N153" s="225"/>
      <c r="O153" s="225"/>
      <c r="P153" s="225"/>
      <c r="Q153" s="225"/>
      <c r="R153" s="226"/>
      <c r="S153" s="226"/>
      <c r="T153" s="226"/>
      <c r="U153" s="226"/>
      <c r="V153" s="226"/>
      <c r="W153" s="226"/>
      <c r="X153" s="226"/>
      <c r="Y153" s="226"/>
      <c r="Z153" s="216"/>
      <c r="AA153" s="216"/>
      <c r="AB153" s="216"/>
      <c r="AC153" s="216"/>
      <c r="AD153" s="216"/>
      <c r="AE153" s="216"/>
      <c r="AF153" s="216"/>
      <c r="AG153" s="216" t="s">
        <v>165</v>
      </c>
      <c r="AH153" s="216"/>
      <c r="AI153" s="216"/>
      <c r="AJ153" s="216"/>
      <c r="AK153" s="216"/>
      <c r="AL153" s="216"/>
      <c r="AM153" s="216"/>
      <c r="AN153" s="216"/>
      <c r="AO153" s="216"/>
      <c r="AP153" s="216"/>
      <c r="AQ153" s="216"/>
      <c r="AR153" s="216"/>
      <c r="AS153" s="216"/>
      <c r="AT153" s="216"/>
      <c r="AU153" s="216"/>
      <c r="AV153" s="216"/>
      <c r="AW153" s="216"/>
      <c r="AX153" s="216"/>
      <c r="AY153" s="216"/>
      <c r="AZ153" s="216"/>
      <c r="BA153" s="249" t="str">
        <f>C153</f>
        <v>Vyhotovení protokolu o vytyčení stavby se seznamem souřadnic vytyčených bodů a jejich polohopisnými (S-JTSK) a výškopisnými (Bpv) hodnotami.</v>
      </c>
      <c r="BB153" s="216"/>
      <c r="BC153" s="216"/>
      <c r="BD153" s="216"/>
      <c r="BE153" s="216"/>
      <c r="BF153" s="216"/>
      <c r="BG153" s="216"/>
      <c r="BH153" s="216"/>
    </row>
    <row r="154" spans="1:60" outlineLevel="1" x14ac:dyDescent="0.2">
      <c r="A154" s="242">
        <v>41</v>
      </c>
      <c r="B154" s="243" t="s">
        <v>329</v>
      </c>
      <c r="C154" s="261" t="s">
        <v>330</v>
      </c>
      <c r="D154" s="244" t="s">
        <v>315</v>
      </c>
      <c r="E154" s="245">
        <v>1</v>
      </c>
      <c r="F154" s="246"/>
      <c r="G154" s="247">
        <f>ROUND(E154*F154,2)</f>
        <v>0</v>
      </c>
      <c r="H154" s="246"/>
      <c r="I154" s="247">
        <f>ROUND(E154*H154,2)</f>
        <v>0</v>
      </c>
      <c r="J154" s="246"/>
      <c r="K154" s="247">
        <f>ROUND(E154*J154,2)</f>
        <v>0</v>
      </c>
      <c r="L154" s="247">
        <v>21</v>
      </c>
      <c r="M154" s="247">
        <f>G154*(1+L154/100)</f>
        <v>0</v>
      </c>
      <c r="N154" s="245">
        <v>0</v>
      </c>
      <c r="O154" s="245">
        <f>ROUND(E154*N154,2)</f>
        <v>0</v>
      </c>
      <c r="P154" s="245">
        <v>0</v>
      </c>
      <c r="Q154" s="245">
        <f>ROUND(E154*P154,2)</f>
        <v>0</v>
      </c>
      <c r="R154" s="247"/>
      <c r="S154" s="247" t="s">
        <v>131</v>
      </c>
      <c r="T154" s="248" t="s">
        <v>185</v>
      </c>
      <c r="U154" s="226">
        <v>0</v>
      </c>
      <c r="V154" s="226">
        <f>ROUND(E154*U154,2)</f>
        <v>0</v>
      </c>
      <c r="W154" s="226"/>
      <c r="X154" s="226" t="s">
        <v>326</v>
      </c>
      <c r="Y154" s="226" t="s">
        <v>133</v>
      </c>
      <c r="Z154" s="216"/>
      <c r="AA154" s="216"/>
      <c r="AB154" s="216"/>
      <c r="AC154" s="216"/>
      <c r="AD154" s="216"/>
      <c r="AE154" s="216"/>
      <c r="AF154" s="216"/>
      <c r="AG154" s="216" t="s">
        <v>327</v>
      </c>
      <c r="AH154" s="216"/>
      <c r="AI154" s="216"/>
      <c r="AJ154" s="216"/>
      <c r="AK154" s="216"/>
      <c r="AL154" s="216"/>
      <c r="AM154" s="216"/>
      <c r="AN154" s="216"/>
      <c r="AO154" s="216"/>
      <c r="AP154" s="216"/>
      <c r="AQ154" s="216"/>
      <c r="AR154" s="216"/>
      <c r="AS154" s="216"/>
      <c r="AT154" s="216"/>
      <c r="AU154" s="216"/>
      <c r="AV154" s="216"/>
      <c r="AW154" s="216"/>
      <c r="AX154" s="216"/>
      <c r="AY154" s="216"/>
      <c r="AZ154" s="216"/>
      <c r="BA154" s="216"/>
      <c r="BB154" s="216"/>
      <c r="BC154" s="216"/>
      <c r="BD154" s="216"/>
      <c r="BE154" s="216"/>
      <c r="BF154" s="216"/>
      <c r="BG154" s="216"/>
      <c r="BH154" s="216"/>
    </row>
    <row r="155" spans="1:60" ht="22.5" outlineLevel="2" x14ac:dyDescent="0.2">
      <c r="A155" s="223"/>
      <c r="B155" s="224"/>
      <c r="C155" s="265" t="s">
        <v>331</v>
      </c>
      <c r="D155" s="252"/>
      <c r="E155" s="252"/>
      <c r="F155" s="252"/>
      <c r="G155" s="252"/>
      <c r="H155" s="226"/>
      <c r="I155" s="226"/>
      <c r="J155" s="226"/>
      <c r="K155" s="226"/>
      <c r="L155" s="226"/>
      <c r="M155" s="226"/>
      <c r="N155" s="225"/>
      <c r="O155" s="225"/>
      <c r="P155" s="225"/>
      <c r="Q155" s="225"/>
      <c r="R155" s="226"/>
      <c r="S155" s="226"/>
      <c r="T155" s="226"/>
      <c r="U155" s="226"/>
      <c r="V155" s="226"/>
      <c r="W155" s="226"/>
      <c r="X155" s="226"/>
      <c r="Y155" s="226"/>
      <c r="Z155" s="216"/>
      <c r="AA155" s="216"/>
      <c r="AB155" s="216"/>
      <c r="AC155" s="216"/>
      <c r="AD155" s="216"/>
      <c r="AE155" s="216"/>
      <c r="AF155" s="216"/>
      <c r="AG155" s="216" t="s">
        <v>165</v>
      </c>
      <c r="AH155" s="216"/>
      <c r="AI155" s="216"/>
      <c r="AJ155" s="216"/>
      <c r="AK155" s="216"/>
      <c r="AL155" s="216"/>
      <c r="AM155" s="216"/>
      <c r="AN155" s="216"/>
      <c r="AO155" s="216"/>
      <c r="AP155" s="216"/>
      <c r="AQ155" s="216"/>
      <c r="AR155" s="216"/>
      <c r="AS155" s="216"/>
      <c r="AT155" s="216"/>
      <c r="AU155" s="216"/>
      <c r="AV155" s="216"/>
      <c r="AW155" s="216"/>
      <c r="AX155" s="216"/>
      <c r="AY155" s="216"/>
      <c r="AZ155" s="216"/>
      <c r="BA155" s="249" t="str">
        <f>C155</f>
        <v>Náplň činnosti: nezávislé měření pro kontrolu správnosti a přesnosti předcházejících měření (zpravidla provádí AZI-O), obsahuje protokol o kontrolním měření a technickou zprávu</v>
      </c>
      <c r="BB155" s="216"/>
      <c r="BC155" s="216"/>
      <c r="BD155" s="216"/>
      <c r="BE155" s="216"/>
      <c r="BF155" s="216"/>
      <c r="BG155" s="216"/>
      <c r="BH155" s="216"/>
    </row>
    <row r="156" spans="1:60" outlineLevel="1" x14ac:dyDescent="0.2">
      <c r="A156" s="242">
        <v>42</v>
      </c>
      <c r="B156" s="243" t="s">
        <v>332</v>
      </c>
      <c r="C156" s="261" t="s">
        <v>333</v>
      </c>
      <c r="D156" s="244" t="s">
        <v>325</v>
      </c>
      <c r="E156" s="245">
        <v>1</v>
      </c>
      <c r="F156" s="246"/>
      <c r="G156" s="247">
        <f>ROUND(E156*F156,2)</f>
        <v>0</v>
      </c>
      <c r="H156" s="246"/>
      <c r="I156" s="247">
        <f>ROUND(E156*H156,2)</f>
        <v>0</v>
      </c>
      <c r="J156" s="246"/>
      <c r="K156" s="247">
        <f>ROUND(E156*J156,2)</f>
        <v>0</v>
      </c>
      <c r="L156" s="247">
        <v>21</v>
      </c>
      <c r="M156" s="247">
        <f>G156*(1+L156/100)</f>
        <v>0</v>
      </c>
      <c r="N156" s="245">
        <v>0</v>
      </c>
      <c r="O156" s="245">
        <f>ROUND(E156*N156,2)</f>
        <v>0</v>
      </c>
      <c r="P156" s="245">
        <v>0</v>
      </c>
      <c r="Q156" s="245">
        <f>ROUND(E156*P156,2)</f>
        <v>0</v>
      </c>
      <c r="R156" s="247"/>
      <c r="S156" s="247" t="s">
        <v>131</v>
      </c>
      <c r="T156" s="248" t="s">
        <v>185</v>
      </c>
      <c r="U156" s="226">
        <v>0</v>
      </c>
      <c r="V156" s="226">
        <f>ROUND(E156*U156,2)</f>
        <v>0</v>
      </c>
      <c r="W156" s="226"/>
      <c r="X156" s="226" t="s">
        <v>326</v>
      </c>
      <c r="Y156" s="226" t="s">
        <v>133</v>
      </c>
      <c r="Z156" s="216"/>
      <c r="AA156" s="216"/>
      <c r="AB156" s="216"/>
      <c r="AC156" s="216"/>
      <c r="AD156" s="216"/>
      <c r="AE156" s="216"/>
      <c r="AF156" s="216"/>
      <c r="AG156" s="216" t="s">
        <v>327</v>
      </c>
      <c r="AH156" s="216"/>
      <c r="AI156" s="216"/>
      <c r="AJ156" s="216"/>
      <c r="AK156" s="216"/>
      <c r="AL156" s="216"/>
      <c r="AM156" s="216"/>
      <c r="AN156" s="216"/>
      <c r="AO156" s="216"/>
      <c r="AP156" s="216"/>
      <c r="AQ156" s="216"/>
      <c r="AR156" s="216"/>
      <c r="AS156" s="216"/>
      <c r="AT156" s="216"/>
      <c r="AU156" s="216"/>
      <c r="AV156" s="216"/>
      <c r="AW156" s="216"/>
      <c r="AX156" s="216"/>
      <c r="AY156" s="216"/>
      <c r="AZ156" s="216"/>
      <c r="BA156" s="216"/>
      <c r="BB156" s="216"/>
      <c r="BC156" s="216"/>
      <c r="BD156" s="216"/>
      <c r="BE156" s="216"/>
      <c r="BF156" s="216"/>
      <c r="BG156" s="216"/>
      <c r="BH156" s="216"/>
    </row>
    <row r="157" spans="1:60" outlineLevel="2" x14ac:dyDescent="0.2">
      <c r="A157" s="223"/>
      <c r="B157" s="224"/>
      <c r="C157" s="265" t="s">
        <v>334</v>
      </c>
      <c r="D157" s="252"/>
      <c r="E157" s="252"/>
      <c r="F157" s="252"/>
      <c r="G157" s="252"/>
      <c r="H157" s="226"/>
      <c r="I157" s="226"/>
      <c r="J157" s="226"/>
      <c r="K157" s="226"/>
      <c r="L157" s="226"/>
      <c r="M157" s="226"/>
      <c r="N157" s="225"/>
      <c r="O157" s="225"/>
      <c r="P157" s="225"/>
      <c r="Q157" s="225"/>
      <c r="R157" s="226"/>
      <c r="S157" s="226"/>
      <c r="T157" s="226"/>
      <c r="U157" s="226"/>
      <c r="V157" s="226"/>
      <c r="W157" s="226"/>
      <c r="X157" s="226"/>
      <c r="Y157" s="226"/>
      <c r="Z157" s="216"/>
      <c r="AA157" s="216"/>
      <c r="AB157" s="216"/>
      <c r="AC157" s="216"/>
      <c r="AD157" s="216"/>
      <c r="AE157" s="216"/>
      <c r="AF157" s="216"/>
      <c r="AG157" s="216" t="s">
        <v>165</v>
      </c>
      <c r="AH157" s="216"/>
      <c r="AI157" s="216"/>
      <c r="AJ157" s="216"/>
      <c r="AK157" s="216"/>
      <c r="AL157" s="216"/>
      <c r="AM157" s="216"/>
      <c r="AN157" s="216"/>
      <c r="AO157" s="216"/>
      <c r="AP157" s="216"/>
      <c r="AQ157" s="216"/>
      <c r="AR157" s="216"/>
      <c r="AS157" s="216"/>
      <c r="AT157" s="216"/>
      <c r="AU157" s="216"/>
      <c r="AV157" s="216"/>
      <c r="AW157" s="216"/>
      <c r="AX157" s="216"/>
      <c r="AY157" s="216"/>
      <c r="AZ157" s="216"/>
      <c r="BA157" s="216"/>
      <c r="BB157" s="216"/>
      <c r="BC157" s="216"/>
      <c r="BD157" s="216"/>
      <c r="BE157" s="216"/>
      <c r="BF157" s="216"/>
      <c r="BG157" s="216"/>
      <c r="BH157" s="216"/>
    </row>
    <row r="158" spans="1:60" outlineLevel="3" x14ac:dyDescent="0.2">
      <c r="A158" s="223"/>
      <c r="B158" s="224"/>
      <c r="C158" s="264" t="s">
        <v>335</v>
      </c>
      <c r="D158" s="251"/>
      <c r="E158" s="251"/>
      <c r="F158" s="251"/>
      <c r="G158" s="251"/>
      <c r="H158" s="226"/>
      <c r="I158" s="226"/>
      <c r="J158" s="226"/>
      <c r="K158" s="226"/>
      <c r="L158" s="226"/>
      <c r="M158" s="226"/>
      <c r="N158" s="225"/>
      <c r="O158" s="225"/>
      <c r="P158" s="225"/>
      <c r="Q158" s="225"/>
      <c r="R158" s="226"/>
      <c r="S158" s="226"/>
      <c r="T158" s="226"/>
      <c r="U158" s="226"/>
      <c r="V158" s="226"/>
      <c r="W158" s="226"/>
      <c r="X158" s="226"/>
      <c r="Y158" s="226"/>
      <c r="Z158" s="216"/>
      <c r="AA158" s="216"/>
      <c r="AB158" s="216"/>
      <c r="AC158" s="216"/>
      <c r="AD158" s="216"/>
      <c r="AE158" s="216"/>
      <c r="AF158" s="216"/>
      <c r="AG158" s="216" t="s">
        <v>165</v>
      </c>
      <c r="AH158" s="216"/>
      <c r="AI158" s="216"/>
      <c r="AJ158" s="216"/>
      <c r="AK158" s="216"/>
      <c r="AL158" s="216"/>
      <c r="AM158" s="216"/>
      <c r="AN158" s="216"/>
      <c r="AO158" s="216"/>
      <c r="AP158" s="216"/>
      <c r="AQ158" s="216"/>
      <c r="AR158" s="216"/>
      <c r="AS158" s="216"/>
      <c r="AT158" s="216"/>
      <c r="AU158" s="216"/>
      <c r="AV158" s="216"/>
      <c r="AW158" s="216"/>
      <c r="AX158" s="216"/>
      <c r="AY158" s="216"/>
      <c r="AZ158" s="216"/>
      <c r="BA158" s="216"/>
      <c r="BB158" s="216"/>
      <c r="BC158" s="216"/>
      <c r="BD158" s="216"/>
      <c r="BE158" s="216"/>
      <c r="BF158" s="216"/>
      <c r="BG158" s="216"/>
      <c r="BH158" s="216"/>
    </row>
    <row r="159" spans="1:60" outlineLevel="3" x14ac:dyDescent="0.2">
      <c r="A159" s="223"/>
      <c r="B159" s="224"/>
      <c r="C159" s="264" t="s">
        <v>336</v>
      </c>
      <c r="D159" s="251"/>
      <c r="E159" s="251"/>
      <c r="F159" s="251"/>
      <c r="G159" s="251"/>
      <c r="H159" s="226"/>
      <c r="I159" s="226"/>
      <c r="J159" s="226"/>
      <c r="K159" s="226"/>
      <c r="L159" s="226"/>
      <c r="M159" s="226"/>
      <c r="N159" s="225"/>
      <c r="O159" s="225"/>
      <c r="P159" s="225"/>
      <c r="Q159" s="225"/>
      <c r="R159" s="226"/>
      <c r="S159" s="226"/>
      <c r="T159" s="226"/>
      <c r="U159" s="226"/>
      <c r="V159" s="226"/>
      <c r="W159" s="226"/>
      <c r="X159" s="226"/>
      <c r="Y159" s="226"/>
      <c r="Z159" s="216"/>
      <c r="AA159" s="216"/>
      <c r="AB159" s="216"/>
      <c r="AC159" s="216"/>
      <c r="AD159" s="216"/>
      <c r="AE159" s="216"/>
      <c r="AF159" s="216"/>
      <c r="AG159" s="216" t="s">
        <v>165</v>
      </c>
      <c r="AH159" s="216"/>
      <c r="AI159" s="216"/>
      <c r="AJ159" s="216"/>
      <c r="AK159" s="216"/>
      <c r="AL159" s="216"/>
      <c r="AM159" s="216"/>
      <c r="AN159" s="216"/>
      <c r="AO159" s="216"/>
      <c r="AP159" s="216"/>
      <c r="AQ159" s="216"/>
      <c r="AR159" s="216"/>
      <c r="AS159" s="216"/>
      <c r="AT159" s="216"/>
      <c r="AU159" s="216"/>
      <c r="AV159" s="216"/>
      <c r="AW159" s="216"/>
      <c r="AX159" s="216"/>
      <c r="AY159" s="216"/>
      <c r="AZ159" s="216"/>
      <c r="BA159" s="216"/>
      <c r="BB159" s="216"/>
      <c r="BC159" s="216"/>
      <c r="BD159" s="216"/>
      <c r="BE159" s="216"/>
      <c r="BF159" s="216"/>
      <c r="BG159" s="216"/>
      <c r="BH159" s="216"/>
    </row>
    <row r="160" spans="1:60" outlineLevel="1" x14ac:dyDescent="0.2">
      <c r="A160" s="242">
        <v>43</v>
      </c>
      <c r="B160" s="243" t="s">
        <v>337</v>
      </c>
      <c r="C160" s="261" t="s">
        <v>338</v>
      </c>
      <c r="D160" s="244" t="s">
        <v>325</v>
      </c>
      <c r="E160" s="245">
        <v>1</v>
      </c>
      <c r="F160" s="246"/>
      <c r="G160" s="247">
        <f>ROUND(E160*F160,2)</f>
        <v>0</v>
      </c>
      <c r="H160" s="246"/>
      <c r="I160" s="247">
        <f>ROUND(E160*H160,2)</f>
        <v>0</v>
      </c>
      <c r="J160" s="246"/>
      <c r="K160" s="247">
        <f>ROUND(E160*J160,2)</f>
        <v>0</v>
      </c>
      <c r="L160" s="247">
        <v>21</v>
      </c>
      <c r="M160" s="247">
        <f>G160*(1+L160/100)</f>
        <v>0</v>
      </c>
      <c r="N160" s="245">
        <v>0</v>
      </c>
      <c r="O160" s="245">
        <f>ROUND(E160*N160,2)</f>
        <v>0</v>
      </c>
      <c r="P160" s="245">
        <v>0</v>
      </c>
      <c r="Q160" s="245">
        <f>ROUND(E160*P160,2)</f>
        <v>0</v>
      </c>
      <c r="R160" s="247"/>
      <c r="S160" s="247" t="s">
        <v>131</v>
      </c>
      <c r="T160" s="248" t="s">
        <v>185</v>
      </c>
      <c r="U160" s="226">
        <v>0</v>
      </c>
      <c r="V160" s="226">
        <f>ROUND(E160*U160,2)</f>
        <v>0</v>
      </c>
      <c r="W160" s="226"/>
      <c r="X160" s="226" t="s">
        <v>326</v>
      </c>
      <c r="Y160" s="226" t="s">
        <v>133</v>
      </c>
      <c r="Z160" s="216"/>
      <c r="AA160" s="216"/>
      <c r="AB160" s="216"/>
      <c r="AC160" s="216"/>
      <c r="AD160" s="216"/>
      <c r="AE160" s="216"/>
      <c r="AF160" s="216"/>
      <c r="AG160" s="216" t="s">
        <v>327</v>
      </c>
      <c r="AH160" s="216"/>
      <c r="AI160" s="216"/>
      <c r="AJ160" s="216"/>
      <c r="AK160" s="216"/>
      <c r="AL160" s="216"/>
      <c r="AM160" s="216"/>
      <c r="AN160" s="216"/>
      <c r="AO160" s="216"/>
      <c r="AP160" s="216"/>
      <c r="AQ160" s="216"/>
      <c r="AR160" s="216"/>
      <c r="AS160" s="216"/>
      <c r="AT160" s="216"/>
      <c r="AU160" s="216"/>
      <c r="AV160" s="216"/>
      <c r="AW160" s="216"/>
      <c r="AX160" s="216"/>
      <c r="AY160" s="216"/>
      <c r="AZ160" s="216"/>
      <c r="BA160" s="216"/>
      <c r="BB160" s="216"/>
      <c r="BC160" s="216"/>
      <c r="BD160" s="216"/>
      <c r="BE160" s="216"/>
      <c r="BF160" s="216"/>
      <c r="BG160" s="216"/>
      <c r="BH160" s="216"/>
    </row>
    <row r="161" spans="1:60" ht="22.5" outlineLevel="2" x14ac:dyDescent="0.2">
      <c r="A161" s="223"/>
      <c r="B161" s="224"/>
      <c r="C161" s="265" t="s">
        <v>339</v>
      </c>
      <c r="D161" s="252"/>
      <c r="E161" s="252"/>
      <c r="F161" s="252"/>
      <c r="G161" s="252"/>
      <c r="H161" s="226"/>
      <c r="I161" s="226"/>
      <c r="J161" s="226"/>
      <c r="K161" s="226"/>
      <c r="L161" s="226"/>
      <c r="M161" s="226"/>
      <c r="N161" s="225"/>
      <c r="O161" s="225"/>
      <c r="P161" s="225"/>
      <c r="Q161" s="225"/>
      <c r="R161" s="226"/>
      <c r="S161" s="226"/>
      <c r="T161" s="226"/>
      <c r="U161" s="226"/>
      <c r="V161" s="226"/>
      <c r="W161" s="226"/>
      <c r="X161" s="226"/>
      <c r="Y161" s="226"/>
      <c r="Z161" s="216"/>
      <c r="AA161" s="216"/>
      <c r="AB161" s="216"/>
      <c r="AC161" s="216"/>
      <c r="AD161" s="216"/>
      <c r="AE161" s="216"/>
      <c r="AF161" s="216"/>
      <c r="AG161" s="216" t="s">
        <v>165</v>
      </c>
      <c r="AH161" s="216"/>
      <c r="AI161" s="216"/>
      <c r="AJ161" s="216"/>
      <c r="AK161" s="216"/>
      <c r="AL161" s="216"/>
      <c r="AM161" s="216"/>
      <c r="AN161" s="216"/>
      <c r="AO161" s="216"/>
      <c r="AP161" s="216"/>
      <c r="AQ161" s="216"/>
      <c r="AR161" s="216"/>
      <c r="AS161" s="216"/>
      <c r="AT161" s="216"/>
      <c r="AU161" s="216"/>
      <c r="AV161" s="216"/>
      <c r="AW161" s="216"/>
      <c r="AX161" s="216"/>
      <c r="AY161" s="216"/>
      <c r="AZ161" s="216"/>
      <c r="BA161" s="249" t="str">
        <f>C161</f>
        <v>Náklady zhotovitele, související s prováděním zkoušek a revizí předepsaných technickými normami nebo objednatelem a které jsou pro provedení díla nezbytné.</v>
      </c>
      <c r="BB161" s="216"/>
      <c r="BC161" s="216"/>
      <c r="BD161" s="216"/>
      <c r="BE161" s="216"/>
      <c r="BF161" s="216"/>
      <c r="BG161" s="216"/>
      <c r="BH161" s="216"/>
    </row>
    <row r="162" spans="1:60" outlineLevel="3" x14ac:dyDescent="0.2">
      <c r="A162" s="223"/>
      <c r="B162" s="224"/>
      <c r="C162" s="264" t="s">
        <v>340</v>
      </c>
      <c r="D162" s="251"/>
      <c r="E162" s="251"/>
      <c r="F162" s="251"/>
      <c r="G162" s="251"/>
      <c r="H162" s="226"/>
      <c r="I162" s="226"/>
      <c r="J162" s="226"/>
      <c r="K162" s="226"/>
      <c r="L162" s="226"/>
      <c r="M162" s="226"/>
      <c r="N162" s="225"/>
      <c r="O162" s="225"/>
      <c r="P162" s="225"/>
      <c r="Q162" s="225"/>
      <c r="R162" s="226"/>
      <c r="S162" s="226"/>
      <c r="T162" s="226"/>
      <c r="U162" s="226"/>
      <c r="V162" s="226"/>
      <c r="W162" s="226"/>
      <c r="X162" s="226"/>
      <c r="Y162" s="226"/>
      <c r="Z162" s="216"/>
      <c r="AA162" s="216"/>
      <c r="AB162" s="216"/>
      <c r="AC162" s="216"/>
      <c r="AD162" s="216"/>
      <c r="AE162" s="216"/>
      <c r="AF162" s="216"/>
      <c r="AG162" s="216" t="s">
        <v>165</v>
      </c>
      <c r="AH162" s="216"/>
      <c r="AI162" s="216"/>
      <c r="AJ162" s="216"/>
      <c r="AK162" s="216"/>
      <c r="AL162" s="216"/>
      <c r="AM162" s="216"/>
      <c r="AN162" s="216"/>
      <c r="AO162" s="216"/>
      <c r="AP162" s="216"/>
      <c r="AQ162" s="216"/>
      <c r="AR162" s="216"/>
      <c r="AS162" s="216"/>
      <c r="AT162" s="216"/>
      <c r="AU162" s="216"/>
      <c r="AV162" s="216"/>
      <c r="AW162" s="216"/>
      <c r="AX162" s="216"/>
      <c r="AY162" s="216"/>
      <c r="AZ162" s="216"/>
      <c r="BA162" s="249" t="str">
        <f>C162</f>
        <v>Provedení rázové (dynamické) zatěžovací zkoušky dle  ČSN 73 6192 zařízením lehká dynamická deska (LDD).</v>
      </c>
      <c r="BB162" s="216"/>
      <c r="BC162" s="216"/>
      <c r="BD162" s="216"/>
      <c r="BE162" s="216"/>
      <c r="BF162" s="216"/>
      <c r="BG162" s="216"/>
      <c r="BH162" s="216"/>
    </row>
    <row r="163" spans="1:60" x14ac:dyDescent="0.2">
      <c r="A163" s="3"/>
      <c r="B163" s="4"/>
      <c r="C163" s="269"/>
      <c r="D163" s="6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AE163">
        <v>12</v>
      </c>
      <c r="AF163">
        <v>21</v>
      </c>
      <c r="AG163" t="s">
        <v>111</v>
      </c>
    </row>
    <row r="164" spans="1:60" x14ac:dyDescent="0.2">
      <c r="A164" s="219"/>
      <c r="B164" s="220" t="s">
        <v>29</v>
      </c>
      <c r="C164" s="270"/>
      <c r="D164" s="221"/>
      <c r="E164" s="222"/>
      <c r="F164" s="222"/>
      <c r="G164" s="241">
        <f>G8+G50+G58+G73+G101+G137+G147+G150</f>
        <v>0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AE164">
        <f>SUMIF(L7:L162,AE163,G7:G162)</f>
        <v>0</v>
      </c>
      <c r="AF164">
        <f>SUMIF(L7:L162,AF163,G7:G162)</f>
        <v>0</v>
      </c>
      <c r="AG164" t="s">
        <v>341</v>
      </c>
    </row>
    <row r="165" spans="1:60" x14ac:dyDescent="0.2">
      <c r="C165" s="271"/>
      <c r="D165" s="10"/>
      <c r="AG165" t="s">
        <v>343</v>
      </c>
    </row>
    <row r="166" spans="1:60" x14ac:dyDescent="0.2">
      <c r="D166" s="10"/>
    </row>
    <row r="167" spans="1:60" x14ac:dyDescent="0.2">
      <c r="D167" s="10"/>
    </row>
    <row r="168" spans="1:60" x14ac:dyDescent="0.2">
      <c r="D168" s="10"/>
    </row>
    <row r="169" spans="1:60" x14ac:dyDescent="0.2">
      <c r="D169" s="10"/>
    </row>
    <row r="170" spans="1:60" x14ac:dyDescent="0.2">
      <c r="D170" s="10"/>
    </row>
    <row r="171" spans="1:60" x14ac:dyDescent="0.2">
      <c r="D171" s="10"/>
    </row>
    <row r="172" spans="1:60" x14ac:dyDescent="0.2">
      <c r="D172" s="10"/>
    </row>
    <row r="173" spans="1:60" x14ac:dyDescent="0.2">
      <c r="D173" s="10"/>
    </row>
    <row r="174" spans="1:60" x14ac:dyDescent="0.2">
      <c r="D174" s="10"/>
    </row>
    <row r="175" spans="1:60" x14ac:dyDescent="0.2">
      <c r="D175" s="10"/>
    </row>
    <row r="176" spans="1:60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GbbcXIXxmfIZRFQ46s0pIL751N4MhjrzwHoREIxsb84K1Rq7CzUhmsFBgbPccR46MH9KAXMUBkw54U6oOQQB4Q==" saltValue="TOnGHr4dZffVrpHDjsaFug==" spinCount="100000" sheet="1" formatRows="0"/>
  <mergeCells count="40">
    <mergeCell ref="C158:G158"/>
    <mergeCell ref="C159:G159"/>
    <mergeCell ref="C161:G161"/>
    <mergeCell ref="C162:G162"/>
    <mergeCell ref="C146:G146"/>
    <mergeCell ref="C149:G149"/>
    <mergeCell ref="C152:G152"/>
    <mergeCell ref="C153:G153"/>
    <mergeCell ref="C155:G155"/>
    <mergeCell ref="C157:G157"/>
    <mergeCell ref="C111:G111"/>
    <mergeCell ref="C126:G126"/>
    <mergeCell ref="C128:G128"/>
    <mergeCell ref="C129:G129"/>
    <mergeCell ref="C130:G130"/>
    <mergeCell ref="C139:G139"/>
    <mergeCell ref="C60:G60"/>
    <mergeCell ref="C64:G64"/>
    <mergeCell ref="C67:G67"/>
    <mergeCell ref="C75:G75"/>
    <mergeCell ref="C79:G79"/>
    <mergeCell ref="C103:G103"/>
    <mergeCell ref="C33:G33"/>
    <mergeCell ref="C34:G34"/>
    <mergeCell ref="C42:G42"/>
    <mergeCell ref="C45:G45"/>
    <mergeCell ref="C52:G52"/>
    <mergeCell ref="C56:G56"/>
    <mergeCell ref="C16:G16"/>
    <mergeCell ref="C21:G21"/>
    <mergeCell ref="C27:G27"/>
    <mergeCell ref="C30:G30"/>
    <mergeCell ref="C31:G31"/>
    <mergeCell ref="C32:G32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Vabr</dc:creator>
  <cp:lastModifiedBy>Erik Vabr</cp:lastModifiedBy>
  <cp:lastPrinted>2019-03-19T12:27:02Z</cp:lastPrinted>
  <dcterms:created xsi:type="dcterms:W3CDTF">2009-04-08T07:15:50Z</dcterms:created>
  <dcterms:modified xsi:type="dcterms:W3CDTF">2025-10-09T08:54:23Z</dcterms:modified>
</cp:coreProperties>
</file>