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tuchlova\Documents\MŠ TYRŠOVA\Profil\"/>
    </mc:Choice>
  </mc:AlternateContent>
  <xr:revisionPtr revIDLastSave="0" documentId="8_{3E90E77A-8D5A-430E-A6F9-0E343782EB00}" xr6:coauthVersionLast="47" xr6:coauthVersionMax="47" xr10:uidLastSave="{00000000-0000-0000-0000-000000000000}"/>
  <bookViews>
    <workbookView xWindow="-120" yWindow="-120" windowWidth="29040" windowHeight="15720" xr2:uid="{00000000-000D-0000-FFFF-FFFF00000000}"/>
  </bookViews>
  <sheets>
    <sheet name="Rekapitulace stavby" sheetId="1" r:id="rId1"/>
    <sheet name="01 - Stavební objekt" sheetId="2" r:id="rId2"/>
    <sheet name="02 - Ústřední vytápění" sheetId="3" r:id="rId3"/>
    <sheet name="03 - Elektroinstalace" sheetId="4" r:id="rId4"/>
    <sheet name="04 - Vzduchotechnika" sheetId="5" r:id="rId5"/>
    <sheet name="05 - Vedlejší a ostatní n..." sheetId="6" r:id="rId6"/>
    <sheet name="Pokyny pro vyplnění" sheetId="7" r:id="rId7"/>
  </sheets>
  <definedNames>
    <definedName name="_xlnm._FilterDatabase" localSheetId="1" hidden="1">'01 - Stavební objekt'!$C$107:$K$1368</definedName>
    <definedName name="_xlnm._FilterDatabase" localSheetId="2" hidden="1">'02 - Ústřední vytápění'!$C$83:$K$269</definedName>
    <definedName name="_xlnm._FilterDatabase" localSheetId="3" hidden="1">'03 - Elektroinstalace'!$C$83:$K$125</definedName>
    <definedName name="_xlnm._FilterDatabase" localSheetId="4" hidden="1">'04 - Vzduchotechnika'!$C$83:$K$163</definedName>
    <definedName name="_xlnm._FilterDatabase" localSheetId="5" hidden="1">'05 - Vedlejší a ostatní n...'!$C$79:$K$102</definedName>
    <definedName name="_xlnm.Print_Titles" localSheetId="1">'01 - Stavební objekt'!$107:$107</definedName>
    <definedName name="_xlnm.Print_Titles" localSheetId="2">'02 - Ústřední vytápění'!$83:$83</definedName>
    <definedName name="_xlnm.Print_Titles" localSheetId="3">'03 - Elektroinstalace'!$83:$83</definedName>
    <definedName name="_xlnm.Print_Titles" localSheetId="4">'04 - Vzduchotechnika'!$83:$83</definedName>
    <definedName name="_xlnm.Print_Titles" localSheetId="5">'05 - Vedlejší a ostatní n...'!$79:$79</definedName>
    <definedName name="_xlnm.Print_Titles" localSheetId="0">'Rekapitulace stavby'!$52:$52</definedName>
    <definedName name="_xlnm.Print_Area" localSheetId="1">'01 - Stavební objekt'!$C$4:$J$39,'01 - Stavební objekt'!$C$45:$J$89,'01 - Stavební objekt'!$C$95:$K$1368</definedName>
    <definedName name="_xlnm.Print_Area" localSheetId="2">'02 - Ústřední vytápění'!$C$4:$J$39,'02 - Ústřední vytápění'!$C$45:$J$65,'02 - Ústřední vytápění'!$C$71:$K$269</definedName>
    <definedName name="_xlnm.Print_Area" localSheetId="3">'03 - Elektroinstalace'!$C$4:$J$39,'03 - Elektroinstalace'!$C$45:$J$65,'03 - Elektroinstalace'!$C$71:$K$125</definedName>
    <definedName name="_xlnm.Print_Area" localSheetId="4">'04 - Vzduchotechnika'!$C$4:$J$39,'04 - Vzduchotechnika'!$C$45:$J$65,'04 - Vzduchotechnika'!$C$71:$K$163</definedName>
    <definedName name="_xlnm.Print_Area" localSheetId="5">'05 - Vedlejší a ostatní n...'!$C$4:$J$39,'05 - Vedlejší a ostatní n...'!$C$45:$J$61,'05 - Vedlejší a ostatní n...'!$C$67:$K$102</definedName>
    <definedName name="_xlnm.Print_Area" localSheetId="6">'Pokyny pro vyplnění'!$B$2:$K$71,'Pokyny pro vyplnění'!$B$74:$K$118,'Pokyny pro vyplnění'!$B$121:$K$161,'Pokyny pro vyplnění'!$B$164:$K$219</definedName>
    <definedName name="_xlnm.Print_Area" localSheetId="0">'Rekapitulace stavby'!$D$4:$AO$36,'Rekapitulace stavby'!$C$42:$AQ$60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6" l="1"/>
  <c r="J36" i="6"/>
  <c r="AY59" i="1" s="1"/>
  <c r="J35" i="6"/>
  <c r="AX59" i="1"/>
  <c r="BI100" i="6"/>
  <c r="BH100" i="6"/>
  <c r="BG100" i="6"/>
  <c r="BF100" i="6"/>
  <c r="T100" i="6"/>
  <c r="R100" i="6"/>
  <c r="P100" i="6"/>
  <c r="BI97" i="6"/>
  <c r="BH97" i="6"/>
  <c r="BG97" i="6"/>
  <c r="BF97" i="6"/>
  <c r="T97" i="6"/>
  <c r="R97" i="6"/>
  <c r="P97" i="6"/>
  <c r="BI94" i="6"/>
  <c r="BH94" i="6"/>
  <c r="BG94" i="6"/>
  <c r="BF94" i="6"/>
  <c r="T94" i="6"/>
  <c r="R94" i="6"/>
  <c r="P94" i="6"/>
  <c r="BI91" i="6"/>
  <c r="BH91" i="6"/>
  <c r="BG91" i="6"/>
  <c r="BF91" i="6"/>
  <c r="T91" i="6"/>
  <c r="R91" i="6"/>
  <c r="P91" i="6"/>
  <c r="BI88" i="6"/>
  <c r="BH88" i="6"/>
  <c r="BG88" i="6"/>
  <c r="BF88" i="6"/>
  <c r="T88" i="6"/>
  <c r="R88" i="6"/>
  <c r="P88" i="6"/>
  <c r="BI85" i="6"/>
  <c r="BH85" i="6"/>
  <c r="BG85" i="6"/>
  <c r="BF85" i="6"/>
  <c r="T85" i="6"/>
  <c r="R85" i="6"/>
  <c r="P85" i="6"/>
  <c r="BI82" i="6"/>
  <c r="BH82" i="6"/>
  <c r="BG82" i="6"/>
  <c r="BF82" i="6"/>
  <c r="T82" i="6"/>
  <c r="R82" i="6"/>
  <c r="P82" i="6"/>
  <c r="J76" i="6"/>
  <c r="F76" i="6"/>
  <c r="F74" i="6"/>
  <c r="E72" i="6"/>
  <c r="J54" i="6"/>
  <c r="F54" i="6"/>
  <c r="F52" i="6"/>
  <c r="E50" i="6"/>
  <c r="J24" i="6"/>
  <c r="E24" i="6"/>
  <c r="J77" i="6"/>
  <c r="J23" i="6"/>
  <c r="J18" i="6"/>
  <c r="E18" i="6"/>
  <c r="F55" i="6"/>
  <c r="J17" i="6"/>
  <c r="J12" i="6"/>
  <c r="J74" i="6"/>
  <c r="E7" i="6"/>
  <c r="E70" i="6"/>
  <c r="J37" i="5"/>
  <c r="J36" i="5"/>
  <c r="AY58" i="1"/>
  <c r="J35" i="5"/>
  <c r="AX58" i="1"/>
  <c r="BI162" i="5"/>
  <c r="BH162" i="5"/>
  <c r="BG162" i="5"/>
  <c r="BF162" i="5"/>
  <c r="T162" i="5"/>
  <c r="R162" i="5"/>
  <c r="P162" i="5"/>
  <c r="BI160" i="5"/>
  <c r="BH160" i="5"/>
  <c r="BG160" i="5"/>
  <c r="BF160" i="5"/>
  <c r="T160" i="5"/>
  <c r="R160" i="5"/>
  <c r="P160" i="5"/>
  <c r="BI158" i="5"/>
  <c r="BH158" i="5"/>
  <c r="BG158" i="5"/>
  <c r="BF158" i="5"/>
  <c r="T158" i="5"/>
  <c r="R158" i="5"/>
  <c r="P158" i="5"/>
  <c r="BI155" i="5"/>
  <c r="BH155" i="5"/>
  <c r="BG155" i="5"/>
  <c r="BF155" i="5"/>
  <c r="T155" i="5"/>
  <c r="R155" i="5"/>
  <c r="P155" i="5"/>
  <c r="BI153" i="5"/>
  <c r="BH153" i="5"/>
  <c r="BG153" i="5"/>
  <c r="BF153" i="5"/>
  <c r="T153" i="5"/>
  <c r="R153" i="5"/>
  <c r="P153" i="5"/>
  <c r="BI151" i="5"/>
  <c r="BH151" i="5"/>
  <c r="BG151" i="5"/>
  <c r="BF151" i="5"/>
  <c r="T151" i="5"/>
  <c r="R151" i="5"/>
  <c r="P151" i="5"/>
  <c r="BI149" i="5"/>
  <c r="BH149" i="5"/>
  <c r="BG149" i="5"/>
  <c r="BF149" i="5"/>
  <c r="T149" i="5"/>
  <c r="R149" i="5"/>
  <c r="P149" i="5"/>
  <c r="BI147" i="5"/>
  <c r="BH147" i="5"/>
  <c r="BG147" i="5"/>
  <c r="BF147" i="5"/>
  <c r="T147" i="5"/>
  <c r="R147" i="5"/>
  <c r="P147" i="5"/>
  <c r="BI145" i="5"/>
  <c r="BH145" i="5"/>
  <c r="BG145" i="5"/>
  <c r="BF145" i="5"/>
  <c r="T145" i="5"/>
  <c r="R145" i="5"/>
  <c r="P145" i="5"/>
  <c r="BI143" i="5"/>
  <c r="BH143" i="5"/>
  <c r="BG143" i="5"/>
  <c r="BF143" i="5"/>
  <c r="T143" i="5"/>
  <c r="R143" i="5"/>
  <c r="P143" i="5"/>
  <c r="BI141" i="5"/>
  <c r="BH141" i="5"/>
  <c r="BG141" i="5"/>
  <c r="BF141" i="5"/>
  <c r="T141" i="5"/>
  <c r="R141" i="5"/>
  <c r="P141" i="5"/>
  <c r="BI139" i="5"/>
  <c r="BH139" i="5"/>
  <c r="BG139" i="5"/>
  <c r="BF139" i="5"/>
  <c r="T139" i="5"/>
  <c r="R139" i="5"/>
  <c r="P139" i="5"/>
  <c r="BI137" i="5"/>
  <c r="BH137" i="5"/>
  <c r="BG137" i="5"/>
  <c r="BF137" i="5"/>
  <c r="T137" i="5"/>
  <c r="R137" i="5"/>
  <c r="P137" i="5"/>
  <c r="BI135" i="5"/>
  <c r="BH135" i="5"/>
  <c r="BG135" i="5"/>
  <c r="BF135" i="5"/>
  <c r="T135" i="5"/>
  <c r="R135" i="5"/>
  <c r="P135" i="5"/>
  <c r="BI133" i="5"/>
  <c r="BH133" i="5"/>
  <c r="BG133" i="5"/>
  <c r="BF133" i="5"/>
  <c r="T133" i="5"/>
  <c r="R133" i="5"/>
  <c r="P133" i="5"/>
  <c r="BI131" i="5"/>
  <c r="BH131" i="5"/>
  <c r="BG131" i="5"/>
  <c r="BF131" i="5"/>
  <c r="T131" i="5"/>
  <c r="R131" i="5"/>
  <c r="P131" i="5"/>
  <c r="BI129" i="5"/>
  <c r="BH129" i="5"/>
  <c r="BG129" i="5"/>
  <c r="BF129" i="5"/>
  <c r="T129" i="5"/>
  <c r="R129" i="5"/>
  <c r="P129" i="5"/>
  <c r="BI127" i="5"/>
  <c r="BH127" i="5"/>
  <c r="BG127" i="5"/>
  <c r="BF127" i="5"/>
  <c r="T127" i="5"/>
  <c r="R127" i="5"/>
  <c r="P127" i="5"/>
  <c r="BI125" i="5"/>
  <c r="BH125" i="5"/>
  <c r="BG125" i="5"/>
  <c r="BF125" i="5"/>
  <c r="T125" i="5"/>
  <c r="R125" i="5"/>
  <c r="P125" i="5"/>
  <c r="BI123" i="5"/>
  <c r="BH123" i="5"/>
  <c r="BG123" i="5"/>
  <c r="BF123" i="5"/>
  <c r="T123" i="5"/>
  <c r="R123" i="5"/>
  <c r="P123" i="5"/>
  <c r="BI121" i="5"/>
  <c r="BH121" i="5"/>
  <c r="BG121" i="5"/>
  <c r="BF121" i="5"/>
  <c r="T121" i="5"/>
  <c r="R121" i="5"/>
  <c r="P121" i="5"/>
  <c r="BI119" i="5"/>
  <c r="BH119" i="5"/>
  <c r="BG119" i="5"/>
  <c r="BF119" i="5"/>
  <c r="T119" i="5"/>
  <c r="R119" i="5"/>
  <c r="P119" i="5"/>
  <c r="BI117" i="5"/>
  <c r="BH117" i="5"/>
  <c r="BG117" i="5"/>
  <c r="BF117" i="5"/>
  <c r="T117" i="5"/>
  <c r="R117" i="5"/>
  <c r="P117" i="5"/>
  <c r="BI115" i="5"/>
  <c r="BH115" i="5"/>
  <c r="BG115" i="5"/>
  <c r="BF115" i="5"/>
  <c r="T115" i="5"/>
  <c r="R115" i="5"/>
  <c r="P115" i="5"/>
  <c r="BI113" i="5"/>
  <c r="BH113" i="5"/>
  <c r="BG113" i="5"/>
  <c r="BF113" i="5"/>
  <c r="T113" i="5"/>
  <c r="R113" i="5"/>
  <c r="P113" i="5"/>
  <c r="BI111" i="5"/>
  <c r="BH111" i="5"/>
  <c r="BG111" i="5"/>
  <c r="BF111" i="5"/>
  <c r="T111" i="5"/>
  <c r="R111" i="5"/>
  <c r="P111" i="5"/>
  <c r="BI109" i="5"/>
  <c r="BH109" i="5"/>
  <c r="BG109" i="5"/>
  <c r="BF109" i="5"/>
  <c r="T109" i="5"/>
  <c r="R109" i="5"/>
  <c r="P109" i="5"/>
  <c r="BI107" i="5"/>
  <c r="BH107" i="5"/>
  <c r="BG107" i="5"/>
  <c r="BF107" i="5"/>
  <c r="T107" i="5"/>
  <c r="R107" i="5"/>
  <c r="P107" i="5"/>
  <c r="BI105" i="5"/>
  <c r="BH105" i="5"/>
  <c r="BG105" i="5"/>
  <c r="BF105" i="5"/>
  <c r="T105" i="5"/>
  <c r="R105" i="5"/>
  <c r="P105" i="5"/>
  <c r="BI103" i="5"/>
  <c r="BH103" i="5"/>
  <c r="BG103" i="5"/>
  <c r="BF103" i="5"/>
  <c r="T103" i="5"/>
  <c r="R103" i="5"/>
  <c r="P103" i="5"/>
  <c r="BI101" i="5"/>
  <c r="BH101" i="5"/>
  <c r="BG101" i="5"/>
  <c r="BF101" i="5"/>
  <c r="T101" i="5"/>
  <c r="R101" i="5"/>
  <c r="P101" i="5"/>
  <c r="BI99" i="5"/>
  <c r="BH99" i="5"/>
  <c r="BG99" i="5"/>
  <c r="BF99" i="5"/>
  <c r="T99" i="5"/>
  <c r="R99" i="5"/>
  <c r="P99" i="5"/>
  <c r="BI97" i="5"/>
  <c r="BH97" i="5"/>
  <c r="BG97" i="5"/>
  <c r="BF97" i="5"/>
  <c r="T97" i="5"/>
  <c r="R97" i="5"/>
  <c r="P97" i="5"/>
  <c r="BI93" i="5"/>
  <c r="BH93" i="5"/>
  <c r="BG93" i="5"/>
  <c r="BF93" i="5"/>
  <c r="T93" i="5"/>
  <c r="R93" i="5"/>
  <c r="P93" i="5"/>
  <c r="BI91" i="5"/>
  <c r="BH91" i="5"/>
  <c r="BG91" i="5"/>
  <c r="BF91" i="5"/>
  <c r="T91" i="5"/>
  <c r="R91" i="5"/>
  <c r="P91" i="5"/>
  <c r="BI89" i="5"/>
  <c r="BH89" i="5"/>
  <c r="BG89" i="5"/>
  <c r="BF89" i="5"/>
  <c r="T89" i="5"/>
  <c r="R89" i="5"/>
  <c r="P89" i="5"/>
  <c r="BI87" i="5"/>
  <c r="BH87" i="5"/>
  <c r="BG87" i="5"/>
  <c r="BF87" i="5"/>
  <c r="T87" i="5"/>
  <c r="R87" i="5"/>
  <c r="P87" i="5"/>
  <c r="J80" i="5"/>
  <c r="F80" i="5"/>
  <c r="F78" i="5"/>
  <c r="E76" i="5"/>
  <c r="J54" i="5"/>
  <c r="F54" i="5"/>
  <c r="F52" i="5"/>
  <c r="E50" i="5"/>
  <c r="J24" i="5"/>
  <c r="E24" i="5"/>
  <c r="J81" i="5"/>
  <c r="J23" i="5"/>
  <c r="J18" i="5"/>
  <c r="E18" i="5"/>
  <c r="F55" i="5"/>
  <c r="J17" i="5"/>
  <c r="J12" i="5"/>
  <c r="J52" i="5" s="1"/>
  <c r="E7" i="5"/>
  <c r="E48" i="5" s="1"/>
  <c r="J37" i="4"/>
  <c r="J36" i="4"/>
  <c r="AY57" i="1"/>
  <c r="J35" i="4"/>
  <c r="AX57" i="1" s="1"/>
  <c r="BI124" i="4"/>
  <c r="BH124" i="4"/>
  <c r="BG124" i="4"/>
  <c r="BF124" i="4"/>
  <c r="T124" i="4"/>
  <c r="R124" i="4"/>
  <c r="P124" i="4"/>
  <c r="BI122" i="4"/>
  <c r="BH122" i="4"/>
  <c r="BG122" i="4"/>
  <c r="BF122" i="4"/>
  <c r="T122" i="4"/>
  <c r="R122" i="4"/>
  <c r="P122" i="4"/>
  <c r="BI120" i="4"/>
  <c r="BH120" i="4"/>
  <c r="BG120" i="4"/>
  <c r="BF120" i="4"/>
  <c r="T120" i="4"/>
  <c r="R120" i="4"/>
  <c r="P120" i="4"/>
  <c r="BI117" i="4"/>
  <c r="BH117" i="4"/>
  <c r="BG117" i="4"/>
  <c r="BF117" i="4"/>
  <c r="T117" i="4"/>
  <c r="T116" i="4" s="1"/>
  <c r="R117" i="4"/>
  <c r="R116" i="4"/>
  <c r="P117" i="4"/>
  <c r="P116" i="4"/>
  <c r="BI114" i="4"/>
  <c r="BH114" i="4"/>
  <c r="BG114" i="4"/>
  <c r="BF114" i="4"/>
  <c r="T114" i="4"/>
  <c r="R114" i="4"/>
  <c r="P114" i="4"/>
  <c r="BI112" i="4"/>
  <c r="BH112" i="4"/>
  <c r="BG112" i="4"/>
  <c r="BF112" i="4"/>
  <c r="T112" i="4"/>
  <c r="R112" i="4"/>
  <c r="P112" i="4"/>
  <c r="BI110" i="4"/>
  <c r="BH110" i="4"/>
  <c r="BG110" i="4"/>
  <c r="BF110" i="4"/>
  <c r="T110" i="4"/>
  <c r="R110" i="4"/>
  <c r="P110" i="4"/>
  <c r="BI108" i="4"/>
  <c r="BH108" i="4"/>
  <c r="BG108" i="4"/>
  <c r="BF108" i="4"/>
  <c r="T108" i="4"/>
  <c r="R108" i="4"/>
  <c r="P108" i="4"/>
  <c r="BI106" i="4"/>
  <c r="BH106" i="4"/>
  <c r="BG106" i="4"/>
  <c r="BF106" i="4"/>
  <c r="T106" i="4"/>
  <c r="R106" i="4"/>
  <c r="P106" i="4"/>
  <c r="BI104" i="4"/>
  <c r="BH104" i="4"/>
  <c r="BG104" i="4"/>
  <c r="BF104" i="4"/>
  <c r="T104" i="4"/>
  <c r="R104" i="4"/>
  <c r="P104" i="4"/>
  <c r="BI102" i="4"/>
  <c r="BH102" i="4"/>
  <c r="BG102" i="4"/>
  <c r="BF102" i="4"/>
  <c r="T102" i="4"/>
  <c r="R102" i="4"/>
  <c r="P102" i="4"/>
  <c r="BI100" i="4"/>
  <c r="BH100" i="4"/>
  <c r="BG100" i="4"/>
  <c r="BF100" i="4"/>
  <c r="T100" i="4"/>
  <c r="R100" i="4"/>
  <c r="P100" i="4"/>
  <c r="BI98" i="4"/>
  <c r="BH98" i="4"/>
  <c r="BG98" i="4"/>
  <c r="BF98" i="4"/>
  <c r="T98" i="4"/>
  <c r="R98" i="4"/>
  <c r="P98" i="4"/>
  <c r="BI96" i="4"/>
  <c r="BH96" i="4"/>
  <c r="BG96" i="4"/>
  <c r="BF96" i="4"/>
  <c r="T96" i="4"/>
  <c r="R96" i="4"/>
  <c r="P96" i="4"/>
  <c r="BI94" i="4"/>
  <c r="BH94" i="4"/>
  <c r="BG94" i="4"/>
  <c r="BF94" i="4"/>
  <c r="T94" i="4"/>
  <c r="R94" i="4"/>
  <c r="P94" i="4"/>
  <c r="BI92" i="4"/>
  <c r="BH92" i="4"/>
  <c r="BG92" i="4"/>
  <c r="BF92" i="4"/>
  <c r="T92" i="4"/>
  <c r="R92" i="4"/>
  <c r="P92" i="4"/>
  <c r="BI90" i="4"/>
  <c r="BH90" i="4"/>
  <c r="BG90" i="4"/>
  <c r="BF90" i="4"/>
  <c r="T90" i="4"/>
  <c r="R90" i="4"/>
  <c r="P90" i="4"/>
  <c r="BI88" i="4"/>
  <c r="BH88" i="4"/>
  <c r="BG88" i="4"/>
  <c r="BF88" i="4"/>
  <c r="T88" i="4"/>
  <c r="R88" i="4"/>
  <c r="P88" i="4"/>
  <c r="J80" i="4"/>
  <c r="F80" i="4"/>
  <c r="F78" i="4"/>
  <c r="E76" i="4"/>
  <c r="J54" i="4"/>
  <c r="F54" i="4"/>
  <c r="F52" i="4"/>
  <c r="E50" i="4"/>
  <c r="J24" i="4"/>
  <c r="E24" i="4"/>
  <c r="J55" i="4" s="1"/>
  <c r="J23" i="4"/>
  <c r="J18" i="4"/>
  <c r="E18" i="4"/>
  <c r="F81" i="4" s="1"/>
  <c r="J17" i="4"/>
  <c r="J12" i="4"/>
  <c r="J78" i="4" s="1"/>
  <c r="E7" i="4"/>
  <c r="E48" i="4" s="1"/>
  <c r="J37" i="3"/>
  <c r="J36" i="3"/>
  <c r="AY56" i="1" s="1"/>
  <c r="J35" i="3"/>
  <c r="AX56" i="1"/>
  <c r="BI268" i="3"/>
  <c r="BH268" i="3"/>
  <c r="BG268" i="3"/>
  <c r="BF268" i="3"/>
  <c r="T268" i="3"/>
  <c r="R268" i="3"/>
  <c r="P268" i="3"/>
  <c r="BI266" i="3"/>
  <c r="BH266" i="3"/>
  <c r="BG266" i="3"/>
  <c r="BF266" i="3"/>
  <c r="T266" i="3"/>
  <c r="R266" i="3"/>
  <c r="P266" i="3"/>
  <c r="BI264" i="3"/>
  <c r="BH264" i="3"/>
  <c r="BG264" i="3"/>
  <c r="BF264" i="3"/>
  <c r="T264" i="3"/>
  <c r="R264" i="3"/>
  <c r="P264" i="3"/>
  <c r="BI262" i="3"/>
  <c r="BH262" i="3"/>
  <c r="BG262" i="3"/>
  <c r="BF262" i="3"/>
  <c r="T262" i="3"/>
  <c r="R262" i="3"/>
  <c r="P262" i="3"/>
  <c r="BI260" i="3"/>
  <c r="BH260" i="3"/>
  <c r="BG260" i="3"/>
  <c r="BF260" i="3"/>
  <c r="T260" i="3"/>
  <c r="R260" i="3"/>
  <c r="P260" i="3"/>
  <c r="BI258" i="3"/>
  <c r="BH258" i="3"/>
  <c r="BG258" i="3"/>
  <c r="BF258" i="3"/>
  <c r="T258" i="3"/>
  <c r="R258" i="3"/>
  <c r="P258" i="3"/>
  <c r="BI256" i="3"/>
  <c r="BH256" i="3"/>
  <c r="BG256" i="3"/>
  <c r="BF256" i="3"/>
  <c r="T256" i="3"/>
  <c r="R256" i="3"/>
  <c r="P256" i="3"/>
  <c r="BI254" i="3"/>
  <c r="BH254" i="3"/>
  <c r="BG254" i="3"/>
  <c r="BF254" i="3"/>
  <c r="T254" i="3"/>
  <c r="R254" i="3"/>
  <c r="P254" i="3"/>
  <c r="BI252" i="3"/>
  <c r="BH252" i="3"/>
  <c r="BG252" i="3"/>
  <c r="BF252" i="3"/>
  <c r="T252" i="3"/>
  <c r="R252" i="3"/>
  <c r="P252" i="3"/>
  <c r="BI250" i="3"/>
  <c r="BH250" i="3"/>
  <c r="BG250" i="3"/>
  <c r="BF250" i="3"/>
  <c r="T250" i="3"/>
  <c r="R250" i="3"/>
  <c r="P250" i="3"/>
  <c r="BI248" i="3"/>
  <c r="BH248" i="3"/>
  <c r="BG248" i="3"/>
  <c r="BF248" i="3"/>
  <c r="T248" i="3"/>
  <c r="R248" i="3"/>
  <c r="P248" i="3"/>
  <c r="BI246" i="3"/>
  <c r="BH246" i="3"/>
  <c r="BG246" i="3"/>
  <c r="BF246" i="3"/>
  <c r="T246" i="3"/>
  <c r="R246" i="3"/>
  <c r="P246" i="3"/>
  <c r="BI244" i="3"/>
  <c r="BH244" i="3"/>
  <c r="BG244" i="3"/>
  <c r="BF244" i="3"/>
  <c r="T244" i="3"/>
  <c r="R244" i="3"/>
  <c r="P244" i="3"/>
  <c r="BI242" i="3"/>
  <c r="BH242" i="3"/>
  <c r="BG242" i="3"/>
  <c r="BF242" i="3"/>
  <c r="T242" i="3"/>
  <c r="R242" i="3"/>
  <c r="P242" i="3"/>
  <c r="BI240" i="3"/>
  <c r="BH240" i="3"/>
  <c r="BG240" i="3"/>
  <c r="BF240" i="3"/>
  <c r="T240" i="3"/>
  <c r="R240" i="3"/>
  <c r="P240" i="3"/>
  <c r="BI237" i="3"/>
  <c r="BH237" i="3"/>
  <c r="BG237" i="3"/>
  <c r="BF237" i="3"/>
  <c r="T237" i="3"/>
  <c r="R237" i="3"/>
  <c r="P237" i="3"/>
  <c r="BI235" i="3"/>
  <c r="BH235" i="3"/>
  <c r="BG235" i="3"/>
  <c r="BF235" i="3"/>
  <c r="T235" i="3"/>
  <c r="R235" i="3"/>
  <c r="P235" i="3"/>
  <c r="BI233" i="3"/>
  <c r="BH233" i="3"/>
  <c r="BG233" i="3"/>
  <c r="BF233" i="3"/>
  <c r="T233" i="3"/>
  <c r="R233" i="3"/>
  <c r="P233" i="3"/>
  <c r="BI231" i="3"/>
  <c r="BH231" i="3"/>
  <c r="BG231" i="3"/>
  <c r="BF231" i="3"/>
  <c r="T231" i="3"/>
  <c r="R231" i="3"/>
  <c r="P231" i="3"/>
  <c r="BI229" i="3"/>
  <c r="BH229" i="3"/>
  <c r="BG229" i="3"/>
  <c r="BF229" i="3"/>
  <c r="T229" i="3"/>
  <c r="R229" i="3"/>
  <c r="P229" i="3"/>
  <c r="BI227" i="3"/>
  <c r="BH227" i="3"/>
  <c r="BG227" i="3"/>
  <c r="BF227" i="3"/>
  <c r="T227" i="3"/>
  <c r="R227" i="3"/>
  <c r="P227" i="3"/>
  <c r="BI225" i="3"/>
  <c r="BH225" i="3"/>
  <c r="BG225" i="3"/>
  <c r="BF225" i="3"/>
  <c r="T225" i="3"/>
  <c r="R225" i="3"/>
  <c r="P225" i="3"/>
  <c r="BI223" i="3"/>
  <c r="BH223" i="3"/>
  <c r="BG223" i="3"/>
  <c r="BF223" i="3"/>
  <c r="T223" i="3"/>
  <c r="R223" i="3"/>
  <c r="P223" i="3"/>
  <c r="BI221" i="3"/>
  <c r="BH221" i="3"/>
  <c r="BG221" i="3"/>
  <c r="BF221" i="3"/>
  <c r="T221" i="3"/>
  <c r="R221" i="3"/>
  <c r="P221" i="3"/>
  <c r="BI219" i="3"/>
  <c r="BH219" i="3"/>
  <c r="BG219" i="3"/>
  <c r="BF219" i="3"/>
  <c r="T219" i="3"/>
  <c r="R219" i="3"/>
  <c r="P219" i="3"/>
  <c r="BI217" i="3"/>
  <c r="BH217" i="3"/>
  <c r="BG217" i="3"/>
  <c r="BF217" i="3"/>
  <c r="T217" i="3"/>
  <c r="R217" i="3"/>
  <c r="P217" i="3"/>
  <c r="BI215" i="3"/>
  <c r="BH215" i="3"/>
  <c r="BG215" i="3"/>
  <c r="BF215" i="3"/>
  <c r="T215" i="3"/>
  <c r="R215" i="3"/>
  <c r="P215" i="3"/>
  <c r="BI213" i="3"/>
  <c r="BH213" i="3"/>
  <c r="BG213" i="3"/>
  <c r="BF213" i="3"/>
  <c r="T213" i="3"/>
  <c r="R213" i="3"/>
  <c r="P213" i="3"/>
  <c r="BI211" i="3"/>
  <c r="BH211" i="3"/>
  <c r="BG211" i="3"/>
  <c r="BF211" i="3"/>
  <c r="T211" i="3"/>
  <c r="R211" i="3"/>
  <c r="P211" i="3"/>
  <c r="BI209" i="3"/>
  <c r="BH209" i="3"/>
  <c r="BG209" i="3"/>
  <c r="BF209" i="3"/>
  <c r="T209" i="3"/>
  <c r="R209" i="3"/>
  <c r="P209" i="3"/>
  <c r="BI207" i="3"/>
  <c r="BH207" i="3"/>
  <c r="BG207" i="3"/>
  <c r="BF207" i="3"/>
  <c r="T207" i="3"/>
  <c r="R207" i="3"/>
  <c r="P207" i="3"/>
  <c r="BI205" i="3"/>
  <c r="BH205" i="3"/>
  <c r="BG205" i="3"/>
  <c r="BF205" i="3"/>
  <c r="T205" i="3"/>
  <c r="R205" i="3"/>
  <c r="P205" i="3"/>
  <c r="BI203" i="3"/>
  <c r="BH203" i="3"/>
  <c r="BG203" i="3"/>
  <c r="BF203" i="3"/>
  <c r="T203" i="3"/>
  <c r="R203" i="3"/>
  <c r="P203" i="3"/>
  <c r="BI201" i="3"/>
  <c r="BH201" i="3"/>
  <c r="BG201" i="3"/>
  <c r="BF201" i="3"/>
  <c r="T201" i="3"/>
  <c r="R201" i="3"/>
  <c r="P201" i="3"/>
  <c r="BI199" i="3"/>
  <c r="BH199" i="3"/>
  <c r="BG199" i="3"/>
  <c r="BF199" i="3"/>
  <c r="T199" i="3"/>
  <c r="R199" i="3"/>
  <c r="P199" i="3"/>
  <c r="BI197" i="3"/>
  <c r="BH197" i="3"/>
  <c r="BG197" i="3"/>
  <c r="BF197" i="3"/>
  <c r="T197" i="3"/>
  <c r="R197" i="3"/>
  <c r="P197" i="3"/>
  <c r="BI195" i="3"/>
  <c r="BH195" i="3"/>
  <c r="BG195" i="3"/>
  <c r="BF195" i="3"/>
  <c r="T195" i="3"/>
  <c r="R195" i="3"/>
  <c r="P195" i="3"/>
  <c r="BI193" i="3"/>
  <c r="BH193" i="3"/>
  <c r="BG193" i="3"/>
  <c r="BF193" i="3"/>
  <c r="T193" i="3"/>
  <c r="R193" i="3"/>
  <c r="P193" i="3"/>
  <c r="BI191" i="3"/>
  <c r="BH191" i="3"/>
  <c r="BG191" i="3"/>
  <c r="BF191" i="3"/>
  <c r="T191" i="3"/>
  <c r="R191" i="3"/>
  <c r="P191" i="3"/>
  <c r="BI189" i="3"/>
  <c r="BH189" i="3"/>
  <c r="BG189" i="3"/>
  <c r="BF189" i="3"/>
  <c r="T189" i="3"/>
  <c r="R189" i="3"/>
  <c r="P189" i="3"/>
  <c r="BI187" i="3"/>
  <c r="BH187" i="3"/>
  <c r="BG187" i="3"/>
  <c r="BF187" i="3"/>
  <c r="T187" i="3"/>
  <c r="R187" i="3"/>
  <c r="P187" i="3"/>
  <c r="BI185" i="3"/>
  <c r="BH185" i="3"/>
  <c r="BG185" i="3"/>
  <c r="BF185" i="3"/>
  <c r="T185" i="3"/>
  <c r="R185" i="3"/>
  <c r="P185" i="3"/>
  <c r="BI183" i="3"/>
  <c r="BH183" i="3"/>
  <c r="BG183" i="3"/>
  <c r="BF183" i="3"/>
  <c r="T183" i="3"/>
  <c r="R183" i="3"/>
  <c r="P183" i="3"/>
  <c r="BI181" i="3"/>
  <c r="BH181" i="3"/>
  <c r="BG181" i="3"/>
  <c r="BF181" i="3"/>
  <c r="T181" i="3"/>
  <c r="R181" i="3"/>
  <c r="P181" i="3"/>
  <c r="BI179" i="3"/>
  <c r="BH179" i="3"/>
  <c r="BG179" i="3"/>
  <c r="BF179" i="3"/>
  <c r="T179" i="3"/>
  <c r="R179" i="3"/>
  <c r="P179" i="3"/>
  <c r="BI177" i="3"/>
  <c r="BH177" i="3"/>
  <c r="BG177" i="3"/>
  <c r="BF177" i="3"/>
  <c r="T177" i="3"/>
  <c r="R177" i="3"/>
  <c r="P177" i="3"/>
  <c r="BI175" i="3"/>
  <c r="BH175" i="3"/>
  <c r="BG175" i="3"/>
  <c r="BF175" i="3"/>
  <c r="T175" i="3"/>
  <c r="R175" i="3"/>
  <c r="P175" i="3"/>
  <c r="BI173" i="3"/>
  <c r="BH173" i="3"/>
  <c r="BG173" i="3"/>
  <c r="BF173" i="3"/>
  <c r="T173" i="3"/>
  <c r="R173" i="3"/>
  <c r="P173" i="3"/>
  <c r="BI171" i="3"/>
  <c r="BH171" i="3"/>
  <c r="BG171" i="3"/>
  <c r="BF171" i="3"/>
  <c r="T171" i="3"/>
  <c r="R171" i="3"/>
  <c r="P171" i="3"/>
  <c r="BI169" i="3"/>
  <c r="BH169" i="3"/>
  <c r="BG169" i="3"/>
  <c r="BF169" i="3"/>
  <c r="T169" i="3"/>
  <c r="R169" i="3"/>
  <c r="P169" i="3"/>
  <c r="BI167" i="3"/>
  <c r="BH167" i="3"/>
  <c r="BG167" i="3"/>
  <c r="BF167" i="3"/>
  <c r="T167" i="3"/>
  <c r="R167" i="3"/>
  <c r="P167" i="3"/>
  <c r="BI165" i="3"/>
  <c r="BH165" i="3"/>
  <c r="BG165" i="3"/>
  <c r="BF165" i="3"/>
  <c r="T165" i="3"/>
  <c r="R165" i="3"/>
  <c r="P165" i="3"/>
  <c r="BI163" i="3"/>
  <c r="BH163" i="3"/>
  <c r="BG163" i="3"/>
  <c r="BF163" i="3"/>
  <c r="T163" i="3"/>
  <c r="R163" i="3"/>
  <c r="P163" i="3"/>
  <c r="BI161" i="3"/>
  <c r="BH161" i="3"/>
  <c r="BG161" i="3"/>
  <c r="BF161" i="3"/>
  <c r="T161" i="3"/>
  <c r="R161" i="3"/>
  <c r="P161" i="3"/>
  <c r="BI159" i="3"/>
  <c r="BH159" i="3"/>
  <c r="BG159" i="3"/>
  <c r="BF159" i="3"/>
  <c r="T159" i="3"/>
  <c r="R159" i="3"/>
  <c r="P159" i="3"/>
  <c r="BI157" i="3"/>
  <c r="BH157" i="3"/>
  <c r="BG157" i="3"/>
  <c r="BF157" i="3"/>
  <c r="T157" i="3"/>
  <c r="R157" i="3"/>
  <c r="P157" i="3"/>
  <c r="BI155" i="3"/>
  <c r="BH155" i="3"/>
  <c r="BG155" i="3"/>
  <c r="BF155" i="3"/>
  <c r="T155" i="3"/>
  <c r="R155" i="3"/>
  <c r="P155" i="3"/>
  <c r="BI153" i="3"/>
  <c r="BH153" i="3"/>
  <c r="BG153" i="3"/>
  <c r="BF153" i="3"/>
  <c r="T153" i="3"/>
  <c r="R153" i="3"/>
  <c r="P153" i="3"/>
  <c r="BI151" i="3"/>
  <c r="BH151" i="3"/>
  <c r="BG151" i="3"/>
  <c r="BF151" i="3"/>
  <c r="T151" i="3"/>
  <c r="R151" i="3"/>
  <c r="P151" i="3"/>
  <c r="BI149" i="3"/>
  <c r="BH149" i="3"/>
  <c r="BG149" i="3"/>
  <c r="BF149" i="3"/>
  <c r="T149" i="3"/>
  <c r="R149" i="3"/>
  <c r="P149" i="3"/>
  <c r="BI147" i="3"/>
  <c r="BH147" i="3"/>
  <c r="BG147" i="3"/>
  <c r="BF147" i="3"/>
  <c r="T147" i="3"/>
  <c r="R147" i="3"/>
  <c r="P147" i="3"/>
  <c r="BI145" i="3"/>
  <c r="BH145" i="3"/>
  <c r="BG145" i="3"/>
  <c r="BF145" i="3"/>
  <c r="T145" i="3"/>
  <c r="R145" i="3"/>
  <c r="P145" i="3"/>
  <c r="BI143" i="3"/>
  <c r="BH143" i="3"/>
  <c r="BG143" i="3"/>
  <c r="BF143" i="3"/>
  <c r="T143" i="3"/>
  <c r="R143" i="3"/>
  <c r="P143" i="3"/>
  <c r="BI141" i="3"/>
  <c r="BH141" i="3"/>
  <c r="BG141" i="3"/>
  <c r="BF141" i="3"/>
  <c r="T141" i="3"/>
  <c r="R141" i="3"/>
  <c r="P141" i="3"/>
  <c r="BI139" i="3"/>
  <c r="BH139" i="3"/>
  <c r="BG139" i="3"/>
  <c r="BF139" i="3"/>
  <c r="T139" i="3"/>
  <c r="R139" i="3"/>
  <c r="P139" i="3"/>
  <c r="BI137" i="3"/>
  <c r="BH137" i="3"/>
  <c r="BG137" i="3"/>
  <c r="BF137" i="3"/>
  <c r="T137" i="3"/>
  <c r="R137" i="3"/>
  <c r="P137" i="3"/>
  <c r="BI135" i="3"/>
  <c r="BH135" i="3"/>
  <c r="BG135" i="3"/>
  <c r="BF135" i="3"/>
  <c r="T135" i="3"/>
  <c r="R135" i="3"/>
  <c r="P135" i="3"/>
  <c r="BI133" i="3"/>
  <c r="BH133" i="3"/>
  <c r="BG133" i="3"/>
  <c r="BF133" i="3"/>
  <c r="T133" i="3"/>
  <c r="R133" i="3"/>
  <c r="P133" i="3"/>
  <c r="BI131" i="3"/>
  <c r="BH131" i="3"/>
  <c r="BG131" i="3"/>
  <c r="BF131" i="3"/>
  <c r="T131" i="3"/>
  <c r="R131" i="3"/>
  <c r="P131" i="3"/>
  <c r="BI129" i="3"/>
  <c r="BH129" i="3"/>
  <c r="BG129" i="3"/>
  <c r="BF129" i="3"/>
  <c r="T129" i="3"/>
  <c r="R129" i="3"/>
  <c r="P129" i="3"/>
  <c r="BI127" i="3"/>
  <c r="BH127" i="3"/>
  <c r="BG127" i="3"/>
  <c r="BF127" i="3"/>
  <c r="T127" i="3"/>
  <c r="R127" i="3"/>
  <c r="P127" i="3"/>
  <c r="BI125" i="3"/>
  <c r="BH125" i="3"/>
  <c r="BG125" i="3"/>
  <c r="BF125" i="3"/>
  <c r="T125" i="3"/>
  <c r="R125" i="3"/>
  <c r="P125" i="3"/>
  <c r="BI123" i="3"/>
  <c r="BH123" i="3"/>
  <c r="BG123" i="3"/>
  <c r="BF123" i="3"/>
  <c r="T123" i="3"/>
  <c r="R123" i="3"/>
  <c r="P123" i="3"/>
  <c r="BI121" i="3"/>
  <c r="BH121" i="3"/>
  <c r="BG121" i="3"/>
  <c r="BF121" i="3"/>
  <c r="T121" i="3"/>
  <c r="R121" i="3"/>
  <c r="P121" i="3"/>
  <c r="BI119" i="3"/>
  <c r="BH119" i="3"/>
  <c r="BG119" i="3"/>
  <c r="BF119" i="3"/>
  <c r="T119" i="3"/>
  <c r="R119" i="3"/>
  <c r="P119" i="3"/>
  <c r="BI117" i="3"/>
  <c r="BH117" i="3"/>
  <c r="BG117" i="3"/>
  <c r="BF117" i="3"/>
  <c r="T117" i="3"/>
  <c r="R117" i="3"/>
  <c r="P117" i="3"/>
  <c r="BI113" i="3"/>
  <c r="BH113" i="3"/>
  <c r="BG113" i="3"/>
  <c r="BF113" i="3"/>
  <c r="T113" i="3"/>
  <c r="R113" i="3"/>
  <c r="P113" i="3"/>
  <c r="BI111" i="3"/>
  <c r="BH111" i="3"/>
  <c r="BG111" i="3"/>
  <c r="BF111" i="3"/>
  <c r="T111" i="3"/>
  <c r="R111" i="3"/>
  <c r="P111" i="3"/>
  <c r="BI109" i="3"/>
  <c r="BH109" i="3"/>
  <c r="BG109" i="3"/>
  <c r="BF109" i="3"/>
  <c r="T109" i="3"/>
  <c r="R109" i="3"/>
  <c r="P109" i="3"/>
  <c r="BI107" i="3"/>
  <c r="BH107" i="3"/>
  <c r="BG107" i="3"/>
  <c r="BF107" i="3"/>
  <c r="T107" i="3"/>
  <c r="R107" i="3"/>
  <c r="P107" i="3"/>
  <c r="BI105" i="3"/>
  <c r="BH105" i="3"/>
  <c r="BG105" i="3"/>
  <c r="BF105" i="3"/>
  <c r="T105" i="3"/>
  <c r="R105" i="3"/>
  <c r="P105" i="3"/>
  <c r="BI103" i="3"/>
  <c r="BH103" i="3"/>
  <c r="BG103" i="3"/>
  <c r="BF103" i="3"/>
  <c r="T103" i="3"/>
  <c r="R103" i="3"/>
  <c r="P103" i="3"/>
  <c r="BI101" i="3"/>
  <c r="BH101" i="3"/>
  <c r="BG101" i="3"/>
  <c r="BF101" i="3"/>
  <c r="T101" i="3"/>
  <c r="R101" i="3"/>
  <c r="P101" i="3"/>
  <c r="BI99" i="3"/>
  <c r="BH99" i="3"/>
  <c r="BG99" i="3"/>
  <c r="BF99" i="3"/>
  <c r="T99" i="3"/>
  <c r="R99" i="3"/>
  <c r="P99" i="3"/>
  <c r="BI97" i="3"/>
  <c r="BH97" i="3"/>
  <c r="BG97" i="3"/>
  <c r="BF97" i="3"/>
  <c r="T97" i="3"/>
  <c r="R97" i="3"/>
  <c r="P97" i="3"/>
  <c r="BI95" i="3"/>
  <c r="BH95" i="3"/>
  <c r="BG95" i="3"/>
  <c r="BF95" i="3"/>
  <c r="T95" i="3"/>
  <c r="R95" i="3"/>
  <c r="P95" i="3"/>
  <c r="BI93" i="3"/>
  <c r="BH93" i="3"/>
  <c r="BG93" i="3"/>
  <c r="BF93" i="3"/>
  <c r="T93" i="3"/>
  <c r="R93" i="3"/>
  <c r="P93" i="3"/>
  <c r="BI91" i="3"/>
  <c r="BH91" i="3"/>
  <c r="BG91" i="3"/>
  <c r="BF91" i="3"/>
  <c r="T91" i="3"/>
  <c r="R91" i="3"/>
  <c r="P91" i="3"/>
  <c r="BI89" i="3"/>
  <c r="BH89" i="3"/>
  <c r="BG89" i="3"/>
  <c r="BF89" i="3"/>
  <c r="T89" i="3"/>
  <c r="R89" i="3"/>
  <c r="P89" i="3"/>
  <c r="BI87" i="3"/>
  <c r="BH87" i="3"/>
  <c r="BG87" i="3"/>
  <c r="BF87" i="3"/>
  <c r="T87" i="3"/>
  <c r="R87" i="3"/>
  <c r="P87" i="3"/>
  <c r="J80" i="3"/>
  <c r="F80" i="3"/>
  <c r="F78" i="3"/>
  <c r="E76" i="3"/>
  <c r="J54" i="3"/>
  <c r="F54" i="3"/>
  <c r="F52" i="3"/>
  <c r="E50" i="3"/>
  <c r="J24" i="3"/>
  <c r="E24" i="3"/>
  <c r="J55" i="3" s="1"/>
  <c r="J23" i="3"/>
  <c r="J18" i="3"/>
  <c r="E18" i="3"/>
  <c r="F55" i="3"/>
  <c r="J17" i="3"/>
  <c r="J12" i="3"/>
  <c r="J78" i="3" s="1"/>
  <c r="E7" i="3"/>
  <c r="E74" i="3" s="1"/>
  <c r="J37" i="2"/>
  <c r="J36" i="2"/>
  <c r="AY55" i="1"/>
  <c r="J35" i="2"/>
  <c r="AX55" i="1" s="1"/>
  <c r="BI1362" i="2"/>
  <c r="BH1362" i="2"/>
  <c r="BG1362" i="2"/>
  <c r="BF1362" i="2"/>
  <c r="T1362" i="2"/>
  <c r="R1362" i="2"/>
  <c r="P1362" i="2"/>
  <c r="BI1345" i="2"/>
  <c r="BH1345" i="2"/>
  <c r="BG1345" i="2"/>
  <c r="BF1345" i="2"/>
  <c r="T1345" i="2"/>
  <c r="R1345" i="2"/>
  <c r="P1345" i="2"/>
  <c r="BI1342" i="2"/>
  <c r="BH1342" i="2"/>
  <c r="BG1342" i="2"/>
  <c r="BF1342" i="2"/>
  <c r="T1342" i="2"/>
  <c r="R1342" i="2"/>
  <c r="P1342" i="2"/>
  <c r="BI1339" i="2"/>
  <c r="BH1339" i="2"/>
  <c r="BG1339" i="2"/>
  <c r="BF1339" i="2"/>
  <c r="T1339" i="2"/>
  <c r="R1339" i="2"/>
  <c r="P1339" i="2"/>
  <c r="BI1336" i="2"/>
  <c r="BH1336" i="2"/>
  <c r="BG1336" i="2"/>
  <c r="BF1336" i="2"/>
  <c r="T1336" i="2"/>
  <c r="R1336" i="2"/>
  <c r="P1336" i="2"/>
  <c r="BI1332" i="2"/>
  <c r="BH1332" i="2"/>
  <c r="BG1332" i="2"/>
  <c r="BF1332" i="2"/>
  <c r="T1332" i="2"/>
  <c r="R1332" i="2"/>
  <c r="P1332" i="2"/>
  <c r="BI1329" i="2"/>
  <c r="BH1329" i="2"/>
  <c r="BG1329" i="2"/>
  <c r="BF1329" i="2"/>
  <c r="T1329" i="2"/>
  <c r="R1329" i="2"/>
  <c r="P1329" i="2"/>
  <c r="BI1324" i="2"/>
  <c r="BH1324" i="2"/>
  <c r="BG1324" i="2"/>
  <c r="BF1324" i="2"/>
  <c r="T1324" i="2"/>
  <c r="R1324" i="2"/>
  <c r="P1324" i="2"/>
  <c r="BI1321" i="2"/>
  <c r="BH1321" i="2"/>
  <c r="BG1321" i="2"/>
  <c r="BF1321" i="2"/>
  <c r="T1321" i="2"/>
  <c r="R1321" i="2"/>
  <c r="P1321" i="2"/>
  <c r="BI1318" i="2"/>
  <c r="BH1318" i="2"/>
  <c r="BG1318" i="2"/>
  <c r="BF1318" i="2"/>
  <c r="T1318" i="2"/>
  <c r="R1318" i="2"/>
  <c r="P1318" i="2"/>
  <c r="BI1315" i="2"/>
  <c r="BH1315" i="2"/>
  <c r="BG1315" i="2"/>
  <c r="BF1315" i="2"/>
  <c r="T1315" i="2"/>
  <c r="R1315" i="2"/>
  <c r="P1315" i="2"/>
  <c r="BI1312" i="2"/>
  <c r="BH1312" i="2"/>
  <c r="BG1312" i="2"/>
  <c r="BF1312" i="2"/>
  <c r="T1312" i="2"/>
  <c r="R1312" i="2"/>
  <c r="P1312" i="2"/>
  <c r="BI1307" i="2"/>
  <c r="BH1307" i="2"/>
  <c r="BG1307" i="2"/>
  <c r="BF1307" i="2"/>
  <c r="T1307" i="2"/>
  <c r="R1307" i="2"/>
  <c r="P1307" i="2"/>
  <c r="BI1303" i="2"/>
  <c r="BH1303" i="2"/>
  <c r="BG1303" i="2"/>
  <c r="BF1303" i="2"/>
  <c r="T1303" i="2"/>
  <c r="R1303" i="2"/>
  <c r="P1303" i="2"/>
  <c r="BI1300" i="2"/>
  <c r="BH1300" i="2"/>
  <c r="BG1300" i="2"/>
  <c r="BF1300" i="2"/>
  <c r="T1300" i="2"/>
  <c r="R1300" i="2"/>
  <c r="P1300" i="2"/>
  <c r="BI1294" i="2"/>
  <c r="BH1294" i="2"/>
  <c r="BG1294" i="2"/>
  <c r="BF1294" i="2"/>
  <c r="T1294" i="2"/>
  <c r="R1294" i="2"/>
  <c r="P1294" i="2"/>
  <c r="BI1289" i="2"/>
  <c r="BH1289" i="2"/>
  <c r="BG1289" i="2"/>
  <c r="BF1289" i="2"/>
  <c r="T1289" i="2"/>
  <c r="R1289" i="2"/>
  <c r="P1289" i="2"/>
  <c r="BI1286" i="2"/>
  <c r="BH1286" i="2"/>
  <c r="BG1286" i="2"/>
  <c r="BF1286" i="2"/>
  <c r="T1286" i="2"/>
  <c r="R1286" i="2"/>
  <c r="P1286" i="2"/>
  <c r="BI1283" i="2"/>
  <c r="BH1283" i="2"/>
  <c r="BG1283" i="2"/>
  <c r="BF1283" i="2"/>
  <c r="T1283" i="2"/>
  <c r="R1283" i="2"/>
  <c r="P1283" i="2"/>
  <c r="BI1278" i="2"/>
  <c r="BH1278" i="2"/>
  <c r="BG1278" i="2"/>
  <c r="BF1278" i="2"/>
  <c r="T1278" i="2"/>
  <c r="R1278" i="2"/>
  <c r="P1278" i="2"/>
  <c r="BI1274" i="2"/>
  <c r="BH1274" i="2"/>
  <c r="BG1274" i="2"/>
  <c r="BF1274" i="2"/>
  <c r="T1274" i="2"/>
  <c r="R1274" i="2"/>
  <c r="P1274" i="2"/>
  <c r="BI1265" i="2"/>
  <c r="BH1265" i="2"/>
  <c r="BG1265" i="2"/>
  <c r="BF1265" i="2"/>
  <c r="T1265" i="2"/>
  <c r="R1265" i="2"/>
  <c r="P1265" i="2"/>
  <c r="BI1260" i="2"/>
  <c r="BH1260" i="2"/>
  <c r="BG1260" i="2"/>
  <c r="BF1260" i="2"/>
  <c r="T1260" i="2"/>
  <c r="R1260" i="2"/>
  <c r="P1260" i="2"/>
  <c r="BI1255" i="2"/>
  <c r="BH1255" i="2"/>
  <c r="BG1255" i="2"/>
  <c r="BF1255" i="2"/>
  <c r="T1255" i="2"/>
  <c r="R1255" i="2"/>
  <c r="P1255" i="2"/>
  <c r="BI1249" i="2"/>
  <c r="BH1249" i="2"/>
  <c r="BG1249" i="2"/>
  <c r="BF1249" i="2"/>
  <c r="T1249" i="2"/>
  <c r="R1249" i="2"/>
  <c r="P1249" i="2"/>
  <c r="BI1244" i="2"/>
  <c r="BH1244" i="2"/>
  <c r="BG1244" i="2"/>
  <c r="BF1244" i="2"/>
  <c r="T1244" i="2"/>
  <c r="R1244" i="2"/>
  <c r="P1244" i="2"/>
  <c r="BI1240" i="2"/>
  <c r="BH1240" i="2"/>
  <c r="BG1240" i="2"/>
  <c r="BF1240" i="2"/>
  <c r="T1240" i="2"/>
  <c r="R1240" i="2"/>
  <c r="P1240" i="2"/>
  <c r="BI1238" i="2"/>
  <c r="BH1238" i="2"/>
  <c r="BG1238" i="2"/>
  <c r="BF1238" i="2"/>
  <c r="T1238" i="2"/>
  <c r="R1238" i="2"/>
  <c r="P1238" i="2"/>
  <c r="BI1235" i="2"/>
  <c r="BH1235" i="2"/>
  <c r="BG1235" i="2"/>
  <c r="BF1235" i="2"/>
  <c r="T1235" i="2"/>
  <c r="R1235" i="2"/>
  <c r="P1235" i="2"/>
  <c r="BI1233" i="2"/>
  <c r="BH1233" i="2"/>
  <c r="BG1233" i="2"/>
  <c r="BF1233" i="2"/>
  <c r="T1233" i="2"/>
  <c r="R1233" i="2"/>
  <c r="P1233" i="2"/>
  <c r="BI1228" i="2"/>
  <c r="BH1228" i="2"/>
  <c r="BG1228" i="2"/>
  <c r="BF1228" i="2"/>
  <c r="T1228" i="2"/>
  <c r="R1228" i="2"/>
  <c r="P1228" i="2"/>
  <c r="BI1224" i="2"/>
  <c r="BH1224" i="2"/>
  <c r="BG1224" i="2"/>
  <c r="BF1224" i="2"/>
  <c r="T1224" i="2"/>
  <c r="R1224" i="2"/>
  <c r="P1224" i="2"/>
  <c r="BI1221" i="2"/>
  <c r="BH1221" i="2"/>
  <c r="BG1221" i="2"/>
  <c r="BF1221" i="2"/>
  <c r="T1221" i="2"/>
  <c r="R1221" i="2"/>
  <c r="P1221" i="2"/>
  <c r="BI1218" i="2"/>
  <c r="BH1218" i="2"/>
  <c r="BG1218" i="2"/>
  <c r="BF1218" i="2"/>
  <c r="T1218" i="2"/>
  <c r="R1218" i="2"/>
  <c r="P1218" i="2"/>
  <c r="BI1214" i="2"/>
  <c r="BH1214" i="2"/>
  <c r="BG1214" i="2"/>
  <c r="BF1214" i="2"/>
  <c r="T1214" i="2"/>
  <c r="R1214" i="2"/>
  <c r="P1214" i="2"/>
  <c r="BI1212" i="2"/>
  <c r="BH1212" i="2"/>
  <c r="BG1212" i="2"/>
  <c r="BF1212" i="2"/>
  <c r="T1212" i="2"/>
  <c r="R1212" i="2"/>
  <c r="P1212" i="2"/>
  <c r="BI1209" i="2"/>
  <c r="BH1209" i="2"/>
  <c r="BG1209" i="2"/>
  <c r="BF1209" i="2"/>
  <c r="T1209" i="2"/>
  <c r="R1209" i="2"/>
  <c r="P1209" i="2"/>
  <c r="BI1203" i="2"/>
  <c r="BH1203" i="2"/>
  <c r="BG1203" i="2"/>
  <c r="BF1203" i="2"/>
  <c r="T1203" i="2"/>
  <c r="R1203" i="2"/>
  <c r="P1203" i="2"/>
  <c r="BI1198" i="2"/>
  <c r="BH1198" i="2"/>
  <c r="BG1198" i="2"/>
  <c r="BF1198" i="2"/>
  <c r="T1198" i="2"/>
  <c r="R1198" i="2"/>
  <c r="P1198" i="2"/>
  <c r="BI1192" i="2"/>
  <c r="BH1192" i="2"/>
  <c r="BG1192" i="2"/>
  <c r="BF1192" i="2"/>
  <c r="T1192" i="2"/>
  <c r="R1192" i="2"/>
  <c r="P1192" i="2"/>
  <c r="BI1187" i="2"/>
  <c r="BH1187" i="2"/>
  <c r="BG1187" i="2"/>
  <c r="BF1187" i="2"/>
  <c r="T1187" i="2"/>
  <c r="R1187" i="2"/>
  <c r="P1187" i="2"/>
  <c r="BI1180" i="2"/>
  <c r="BH1180" i="2"/>
  <c r="BG1180" i="2"/>
  <c r="BF1180" i="2"/>
  <c r="T1180" i="2"/>
  <c r="R1180" i="2"/>
  <c r="P1180" i="2"/>
  <c r="BI1173" i="2"/>
  <c r="BH1173" i="2"/>
  <c r="BG1173" i="2"/>
  <c r="BF1173" i="2"/>
  <c r="T1173" i="2"/>
  <c r="R1173" i="2"/>
  <c r="P1173" i="2"/>
  <c r="BI1164" i="2"/>
  <c r="BH1164" i="2"/>
  <c r="BG1164" i="2"/>
  <c r="BF1164" i="2"/>
  <c r="T1164" i="2"/>
  <c r="R1164" i="2"/>
  <c r="P1164" i="2"/>
  <c r="BI1162" i="2"/>
  <c r="BH1162" i="2"/>
  <c r="BG1162" i="2"/>
  <c r="BF1162" i="2"/>
  <c r="T1162" i="2"/>
  <c r="R1162" i="2"/>
  <c r="P1162" i="2"/>
  <c r="BI1155" i="2"/>
  <c r="BH1155" i="2"/>
  <c r="BG1155" i="2"/>
  <c r="BF1155" i="2"/>
  <c r="T1155" i="2"/>
  <c r="R1155" i="2"/>
  <c r="P1155" i="2"/>
  <c r="BI1153" i="2"/>
  <c r="BH1153" i="2"/>
  <c r="BG1153" i="2"/>
  <c r="BF1153" i="2"/>
  <c r="T1153" i="2"/>
  <c r="R1153" i="2"/>
  <c r="P1153" i="2"/>
  <c r="BI1142" i="2"/>
  <c r="BH1142" i="2"/>
  <c r="BG1142" i="2"/>
  <c r="BF1142" i="2"/>
  <c r="T1142" i="2"/>
  <c r="R1142" i="2"/>
  <c r="P1142" i="2"/>
  <c r="BI1138" i="2"/>
  <c r="BH1138" i="2"/>
  <c r="BG1138" i="2"/>
  <c r="BF1138" i="2"/>
  <c r="T1138" i="2"/>
  <c r="R1138" i="2"/>
  <c r="P1138" i="2"/>
  <c r="BI1134" i="2"/>
  <c r="BH1134" i="2"/>
  <c r="BG1134" i="2"/>
  <c r="BF1134" i="2"/>
  <c r="T1134" i="2"/>
  <c r="R1134" i="2"/>
  <c r="P1134" i="2"/>
  <c r="BI1131" i="2"/>
  <c r="BH1131" i="2"/>
  <c r="BG1131" i="2"/>
  <c r="BF1131" i="2"/>
  <c r="T1131" i="2"/>
  <c r="R1131" i="2"/>
  <c r="P1131" i="2"/>
  <c r="BI1128" i="2"/>
  <c r="BH1128" i="2"/>
  <c r="BG1128" i="2"/>
  <c r="BF1128" i="2"/>
  <c r="T1128" i="2"/>
  <c r="R1128" i="2"/>
  <c r="P1128" i="2"/>
  <c r="BI1124" i="2"/>
  <c r="BH1124" i="2"/>
  <c r="BG1124" i="2"/>
  <c r="BF1124" i="2"/>
  <c r="T1124" i="2"/>
  <c r="R1124" i="2"/>
  <c r="P1124" i="2"/>
  <c r="BI1119" i="2"/>
  <c r="BH1119" i="2"/>
  <c r="BG1119" i="2"/>
  <c r="BF1119" i="2"/>
  <c r="T1119" i="2"/>
  <c r="R1119" i="2"/>
  <c r="P1119" i="2"/>
  <c r="BI1114" i="2"/>
  <c r="BH1114" i="2"/>
  <c r="BG1114" i="2"/>
  <c r="BF1114" i="2"/>
  <c r="T1114" i="2"/>
  <c r="R1114" i="2"/>
  <c r="P1114" i="2"/>
  <c r="BI1110" i="2"/>
  <c r="BH1110" i="2"/>
  <c r="BG1110" i="2"/>
  <c r="BF1110" i="2"/>
  <c r="T1110" i="2"/>
  <c r="R1110" i="2"/>
  <c r="P1110" i="2"/>
  <c r="BI1103" i="2"/>
  <c r="BH1103" i="2"/>
  <c r="BG1103" i="2"/>
  <c r="BF1103" i="2"/>
  <c r="T1103" i="2"/>
  <c r="R1103" i="2"/>
  <c r="P1103" i="2"/>
  <c r="BI1099" i="2"/>
  <c r="BH1099" i="2"/>
  <c r="BG1099" i="2"/>
  <c r="BF1099" i="2"/>
  <c r="T1099" i="2"/>
  <c r="R1099" i="2"/>
  <c r="P1099" i="2"/>
  <c r="BI1095" i="2"/>
  <c r="BH1095" i="2"/>
  <c r="BG1095" i="2"/>
  <c r="BF1095" i="2"/>
  <c r="T1095" i="2"/>
  <c r="R1095" i="2"/>
  <c r="P1095" i="2"/>
  <c r="BI1090" i="2"/>
  <c r="BH1090" i="2"/>
  <c r="BG1090" i="2"/>
  <c r="BF1090" i="2"/>
  <c r="T1090" i="2"/>
  <c r="R1090" i="2"/>
  <c r="P1090" i="2"/>
  <c r="BI1087" i="2"/>
  <c r="BH1087" i="2"/>
  <c r="BG1087" i="2"/>
  <c r="BF1087" i="2"/>
  <c r="T1087" i="2"/>
  <c r="R1087" i="2"/>
  <c r="P1087" i="2"/>
  <c r="BI1082" i="2"/>
  <c r="BH1082" i="2"/>
  <c r="BG1082" i="2"/>
  <c r="BF1082" i="2"/>
  <c r="T1082" i="2"/>
  <c r="R1082" i="2"/>
  <c r="P1082" i="2"/>
  <c r="BI1078" i="2"/>
  <c r="BH1078" i="2"/>
  <c r="BG1078" i="2"/>
  <c r="BF1078" i="2"/>
  <c r="T1078" i="2"/>
  <c r="R1078" i="2"/>
  <c r="P1078" i="2"/>
  <c r="BI1072" i="2"/>
  <c r="BH1072" i="2"/>
  <c r="BG1072" i="2"/>
  <c r="BF1072" i="2"/>
  <c r="T1072" i="2"/>
  <c r="R1072" i="2"/>
  <c r="P1072" i="2"/>
  <c r="BI1066" i="2"/>
  <c r="BH1066" i="2"/>
  <c r="BG1066" i="2"/>
  <c r="BF1066" i="2"/>
  <c r="T1066" i="2"/>
  <c r="R1066" i="2"/>
  <c r="P1066" i="2"/>
  <c r="BI1061" i="2"/>
  <c r="BH1061" i="2"/>
  <c r="BG1061" i="2"/>
  <c r="BF1061" i="2"/>
  <c r="T1061" i="2"/>
  <c r="R1061" i="2"/>
  <c r="P1061" i="2"/>
  <c r="BI1059" i="2"/>
  <c r="BH1059" i="2"/>
  <c r="BG1059" i="2"/>
  <c r="BF1059" i="2"/>
  <c r="T1059" i="2"/>
  <c r="R1059" i="2"/>
  <c r="P1059" i="2"/>
  <c r="BI1055" i="2"/>
  <c r="BH1055" i="2"/>
  <c r="BG1055" i="2"/>
  <c r="BF1055" i="2"/>
  <c r="T1055" i="2"/>
  <c r="R1055" i="2"/>
  <c r="P1055" i="2"/>
  <c r="BI1049" i="2"/>
  <c r="BH1049" i="2"/>
  <c r="BG1049" i="2"/>
  <c r="BF1049" i="2"/>
  <c r="T1049" i="2"/>
  <c r="R1049" i="2"/>
  <c r="P1049" i="2"/>
  <c r="BI1046" i="2"/>
  <c r="BH1046" i="2"/>
  <c r="BG1046" i="2"/>
  <c r="BF1046" i="2"/>
  <c r="T1046" i="2"/>
  <c r="T1045" i="2"/>
  <c r="R1046" i="2"/>
  <c r="R1045" i="2"/>
  <c r="P1046" i="2"/>
  <c r="P1045" i="2"/>
  <c r="BI1043" i="2"/>
  <c r="BH1043" i="2"/>
  <c r="BG1043" i="2"/>
  <c r="BF1043" i="2"/>
  <c r="T1043" i="2"/>
  <c r="T1042" i="2"/>
  <c r="R1043" i="2"/>
  <c r="R1042" i="2"/>
  <c r="P1043" i="2"/>
  <c r="P1042" i="2"/>
  <c r="BI1040" i="2"/>
  <c r="BH1040" i="2"/>
  <c r="BG1040" i="2"/>
  <c r="BF1040" i="2"/>
  <c r="T1040" i="2"/>
  <c r="T1039" i="2"/>
  <c r="R1040" i="2"/>
  <c r="R1039" i="2"/>
  <c r="P1040" i="2"/>
  <c r="P1039" i="2"/>
  <c r="BI1036" i="2"/>
  <c r="BH1036" i="2"/>
  <c r="BG1036" i="2"/>
  <c r="BF1036" i="2"/>
  <c r="T1036" i="2"/>
  <c r="R1036" i="2"/>
  <c r="P1036" i="2"/>
  <c r="BI1033" i="2"/>
  <c r="BH1033" i="2"/>
  <c r="BG1033" i="2"/>
  <c r="BF1033" i="2"/>
  <c r="T1033" i="2"/>
  <c r="R1033" i="2"/>
  <c r="P1033" i="2"/>
  <c r="BI1026" i="2"/>
  <c r="BH1026" i="2"/>
  <c r="BG1026" i="2"/>
  <c r="BF1026" i="2"/>
  <c r="T1026" i="2"/>
  <c r="R1026" i="2"/>
  <c r="P1026" i="2"/>
  <c r="BI1023" i="2"/>
  <c r="BH1023" i="2"/>
  <c r="BG1023" i="2"/>
  <c r="BF1023" i="2"/>
  <c r="T1023" i="2"/>
  <c r="R1023" i="2"/>
  <c r="P1023" i="2"/>
  <c r="BI1016" i="2"/>
  <c r="BH1016" i="2"/>
  <c r="BG1016" i="2"/>
  <c r="BF1016" i="2"/>
  <c r="T1016" i="2"/>
  <c r="R1016" i="2"/>
  <c r="P1016" i="2"/>
  <c r="BI1012" i="2"/>
  <c r="BH1012" i="2"/>
  <c r="BG1012" i="2"/>
  <c r="BF1012" i="2"/>
  <c r="T1012" i="2"/>
  <c r="R1012" i="2"/>
  <c r="P1012" i="2"/>
  <c r="BI1008" i="2"/>
  <c r="BH1008" i="2"/>
  <c r="BG1008" i="2"/>
  <c r="BF1008" i="2"/>
  <c r="T1008" i="2"/>
  <c r="R1008" i="2"/>
  <c r="P1008" i="2"/>
  <c r="BI1005" i="2"/>
  <c r="BH1005" i="2"/>
  <c r="BG1005" i="2"/>
  <c r="BF1005" i="2"/>
  <c r="T1005" i="2"/>
  <c r="R1005" i="2"/>
  <c r="P1005" i="2"/>
  <c r="BI998" i="2"/>
  <c r="BH998" i="2"/>
  <c r="BG998" i="2"/>
  <c r="BF998" i="2"/>
  <c r="T998" i="2"/>
  <c r="R998" i="2"/>
  <c r="P998" i="2"/>
  <c r="BI995" i="2"/>
  <c r="BH995" i="2"/>
  <c r="BG995" i="2"/>
  <c r="BF995" i="2"/>
  <c r="T995" i="2"/>
  <c r="R995" i="2"/>
  <c r="P995" i="2"/>
  <c r="BI990" i="2"/>
  <c r="BH990" i="2"/>
  <c r="BG990" i="2"/>
  <c r="BF990" i="2"/>
  <c r="T990" i="2"/>
  <c r="R990" i="2"/>
  <c r="P990" i="2"/>
  <c r="BI987" i="2"/>
  <c r="BH987" i="2"/>
  <c r="BG987" i="2"/>
  <c r="BF987" i="2"/>
  <c r="T987" i="2"/>
  <c r="R987" i="2"/>
  <c r="P987" i="2"/>
  <c r="BI978" i="2"/>
  <c r="BH978" i="2"/>
  <c r="BG978" i="2"/>
  <c r="BF978" i="2"/>
  <c r="T978" i="2"/>
  <c r="R978" i="2"/>
  <c r="P978" i="2"/>
  <c r="BI973" i="2"/>
  <c r="BH973" i="2"/>
  <c r="BG973" i="2"/>
  <c r="BF973" i="2"/>
  <c r="T973" i="2"/>
  <c r="R973" i="2"/>
  <c r="P973" i="2"/>
  <c r="BI969" i="2"/>
  <c r="BH969" i="2"/>
  <c r="BG969" i="2"/>
  <c r="BF969" i="2"/>
  <c r="T969" i="2"/>
  <c r="R969" i="2"/>
  <c r="P969" i="2"/>
  <c r="BI961" i="2"/>
  <c r="BH961" i="2"/>
  <c r="BG961" i="2"/>
  <c r="BF961" i="2"/>
  <c r="T961" i="2"/>
  <c r="R961" i="2"/>
  <c r="P961" i="2"/>
  <c r="BI953" i="2"/>
  <c r="BH953" i="2"/>
  <c r="BG953" i="2"/>
  <c r="BF953" i="2"/>
  <c r="T953" i="2"/>
  <c r="R953" i="2"/>
  <c r="P953" i="2"/>
  <c r="BI950" i="2"/>
  <c r="BH950" i="2"/>
  <c r="BG950" i="2"/>
  <c r="BF950" i="2"/>
  <c r="T950" i="2"/>
  <c r="R950" i="2"/>
  <c r="P950" i="2"/>
  <c r="BI942" i="2"/>
  <c r="BH942" i="2"/>
  <c r="BG942" i="2"/>
  <c r="BF942" i="2"/>
  <c r="T942" i="2"/>
  <c r="R942" i="2"/>
  <c r="P942" i="2"/>
  <c r="BI938" i="2"/>
  <c r="BH938" i="2"/>
  <c r="BG938" i="2"/>
  <c r="BF938" i="2"/>
  <c r="T938" i="2"/>
  <c r="R938" i="2"/>
  <c r="P938" i="2"/>
  <c r="BI934" i="2"/>
  <c r="BH934" i="2"/>
  <c r="BG934" i="2"/>
  <c r="BF934" i="2"/>
  <c r="T934" i="2"/>
  <c r="R934" i="2"/>
  <c r="P934" i="2"/>
  <c r="BI931" i="2"/>
  <c r="BH931" i="2"/>
  <c r="BG931" i="2"/>
  <c r="BF931" i="2"/>
  <c r="T931" i="2"/>
  <c r="R931" i="2"/>
  <c r="P931" i="2"/>
  <c r="BI924" i="2"/>
  <c r="BH924" i="2"/>
  <c r="BG924" i="2"/>
  <c r="BF924" i="2"/>
  <c r="T924" i="2"/>
  <c r="R924" i="2"/>
  <c r="P924" i="2"/>
  <c r="BI920" i="2"/>
  <c r="BH920" i="2"/>
  <c r="BG920" i="2"/>
  <c r="BF920" i="2"/>
  <c r="T920" i="2"/>
  <c r="R920" i="2"/>
  <c r="P920" i="2"/>
  <c r="BI913" i="2"/>
  <c r="BH913" i="2"/>
  <c r="BG913" i="2"/>
  <c r="BF913" i="2"/>
  <c r="T913" i="2"/>
  <c r="R913" i="2"/>
  <c r="P913" i="2"/>
  <c r="BI906" i="2"/>
  <c r="BH906" i="2"/>
  <c r="BG906" i="2"/>
  <c r="BF906" i="2"/>
  <c r="T906" i="2"/>
  <c r="R906" i="2"/>
  <c r="P906" i="2"/>
  <c r="BI902" i="2"/>
  <c r="BH902" i="2"/>
  <c r="BG902" i="2"/>
  <c r="BF902" i="2"/>
  <c r="T902" i="2"/>
  <c r="R902" i="2"/>
  <c r="P902" i="2"/>
  <c r="BI895" i="2"/>
  <c r="BH895" i="2"/>
  <c r="BG895" i="2"/>
  <c r="BF895" i="2"/>
  <c r="T895" i="2"/>
  <c r="R895" i="2"/>
  <c r="P895" i="2"/>
  <c r="BI890" i="2"/>
  <c r="BH890" i="2"/>
  <c r="BG890" i="2"/>
  <c r="BF890" i="2"/>
  <c r="T890" i="2"/>
  <c r="T889" i="2" s="1"/>
  <c r="R890" i="2"/>
  <c r="R889" i="2"/>
  <c r="P890" i="2"/>
  <c r="P889" i="2"/>
  <c r="BI886" i="2"/>
  <c r="BH886" i="2"/>
  <c r="BG886" i="2"/>
  <c r="BF886" i="2"/>
  <c r="T886" i="2"/>
  <c r="R886" i="2"/>
  <c r="P886" i="2"/>
  <c r="BI882" i="2"/>
  <c r="BH882" i="2"/>
  <c r="BG882" i="2"/>
  <c r="BF882" i="2"/>
  <c r="T882" i="2"/>
  <c r="R882" i="2"/>
  <c r="P882" i="2"/>
  <c r="BI879" i="2"/>
  <c r="BH879" i="2"/>
  <c r="BG879" i="2"/>
  <c r="BF879" i="2"/>
  <c r="T879" i="2"/>
  <c r="R879" i="2"/>
  <c r="P879" i="2"/>
  <c r="BI876" i="2"/>
  <c r="BH876" i="2"/>
  <c r="BG876" i="2"/>
  <c r="BF876" i="2"/>
  <c r="T876" i="2"/>
  <c r="R876" i="2"/>
  <c r="P876" i="2"/>
  <c r="BI872" i="2"/>
  <c r="BH872" i="2"/>
  <c r="BG872" i="2"/>
  <c r="BF872" i="2"/>
  <c r="T872" i="2"/>
  <c r="R872" i="2"/>
  <c r="P872" i="2"/>
  <c r="BI869" i="2"/>
  <c r="BH869" i="2"/>
  <c r="BG869" i="2"/>
  <c r="BF869" i="2"/>
  <c r="T869" i="2"/>
  <c r="R869" i="2"/>
  <c r="P869" i="2"/>
  <c r="BI865" i="2"/>
  <c r="BH865" i="2"/>
  <c r="BG865" i="2"/>
  <c r="BF865" i="2"/>
  <c r="T865" i="2"/>
  <c r="R865" i="2"/>
  <c r="P865" i="2"/>
  <c r="BI860" i="2"/>
  <c r="BH860" i="2"/>
  <c r="BG860" i="2"/>
  <c r="BF860" i="2"/>
  <c r="T860" i="2"/>
  <c r="R860" i="2"/>
  <c r="P860" i="2"/>
  <c r="BI854" i="2"/>
  <c r="BH854" i="2"/>
  <c r="BG854" i="2"/>
  <c r="BF854" i="2"/>
  <c r="T854" i="2"/>
  <c r="R854" i="2"/>
  <c r="P854" i="2"/>
  <c r="BI849" i="2"/>
  <c r="BH849" i="2"/>
  <c r="BG849" i="2"/>
  <c r="BF849" i="2"/>
  <c r="T849" i="2"/>
  <c r="R849" i="2"/>
  <c r="P849" i="2"/>
  <c r="BI845" i="2"/>
  <c r="BH845" i="2"/>
  <c r="BG845" i="2"/>
  <c r="BF845" i="2"/>
  <c r="T845" i="2"/>
  <c r="R845" i="2"/>
  <c r="P845" i="2"/>
  <c r="BI841" i="2"/>
  <c r="BH841" i="2"/>
  <c r="BG841" i="2"/>
  <c r="BF841" i="2"/>
  <c r="T841" i="2"/>
  <c r="R841" i="2"/>
  <c r="P841" i="2"/>
  <c r="BI831" i="2"/>
  <c r="BH831" i="2"/>
  <c r="BG831" i="2"/>
  <c r="BF831" i="2"/>
  <c r="T831" i="2"/>
  <c r="R831" i="2"/>
  <c r="P831" i="2"/>
  <c r="BI826" i="2"/>
  <c r="BH826" i="2"/>
  <c r="BG826" i="2"/>
  <c r="BF826" i="2"/>
  <c r="T826" i="2"/>
  <c r="R826" i="2"/>
  <c r="P826" i="2"/>
  <c r="BI821" i="2"/>
  <c r="BH821" i="2"/>
  <c r="BG821" i="2"/>
  <c r="BF821" i="2"/>
  <c r="T821" i="2"/>
  <c r="R821" i="2"/>
  <c r="P821" i="2"/>
  <c r="BI816" i="2"/>
  <c r="BH816" i="2"/>
  <c r="BG816" i="2"/>
  <c r="BF816" i="2"/>
  <c r="T816" i="2"/>
  <c r="R816" i="2"/>
  <c r="P816" i="2"/>
  <c r="BI811" i="2"/>
  <c r="BH811" i="2"/>
  <c r="BG811" i="2"/>
  <c r="BF811" i="2"/>
  <c r="T811" i="2"/>
  <c r="R811" i="2"/>
  <c r="P811" i="2"/>
  <c r="BI806" i="2"/>
  <c r="BH806" i="2"/>
  <c r="BG806" i="2"/>
  <c r="BF806" i="2"/>
  <c r="T806" i="2"/>
  <c r="R806" i="2"/>
  <c r="P806" i="2"/>
  <c r="BI802" i="2"/>
  <c r="BH802" i="2"/>
  <c r="BG802" i="2"/>
  <c r="BF802" i="2"/>
  <c r="T802" i="2"/>
  <c r="R802" i="2"/>
  <c r="P802" i="2"/>
  <c r="BI797" i="2"/>
  <c r="BH797" i="2"/>
  <c r="BG797" i="2"/>
  <c r="BF797" i="2"/>
  <c r="T797" i="2"/>
  <c r="R797" i="2"/>
  <c r="P797" i="2"/>
  <c r="BI792" i="2"/>
  <c r="BH792" i="2"/>
  <c r="BG792" i="2"/>
  <c r="BF792" i="2"/>
  <c r="T792" i="2"/>
  <c r="R792" i="2"/>
  <c r="P792" i="2"/>
  <c r="BI789" i="2"/>
  <c r="BH789" i="2"/>
  <c r="BG789" i="2"/>
  <c r="BF789" i="2"/>
  <c r="T789" i="2"/>
  <c r="R789" i="2"/>
  <c r="P789" i="2"/>
  <c r="BI786" i="2"/>
  <c r="BH786" i="2"/>
  <c r="BG786" i="2"/>
  <c r="BF786" i="2"/>
  <c r="T786" i="2"/>
  <c r="R786" i="2"/>
  <c r="P786" i="2"/>
  <c r="BI782" i="2"/>
  <c r="BH782" i="2"/>
  <c r="BG782" i="2"/>
  <c r="BF782" i="2"/>
  <c r="T782" i="2"/>
  <c r="R782" i="2"/>
  <c r="P782" i="2"/>
  <c r="BI779" i="2"/>
  <c r="BH779" i="2"/>
  <c r="BG779" i="2"/>
  <c r="BF779" i="2"/>
  <c r="T779" i="2"/>
  <c r="R779" i="2"/>
  <c r="P779" i="2"/>
  <c r="BI774" i="2"/>
  <c r="BH774" i="2"/>
  <c r="BG774" i="2"/>
  <c r="BF774" i="2"/>
  <c r="T774" i="2"/>
  <c r="R774" i="2"/>
  <c r="P774" i="2"/>
  <c r="BI770" i="2"/>
  <c r="BH770" i="2"/>
  <c r="BG770" i="2"/>
  <c r="BF770" i="2"/>
  <c r="T770" i="2"/>
  <c r="R770" i="2"/>
  <c r="P770" i="2"/>
  <c r="BI765" i="2"/>
  <c r="BH765" i="2"/>
  <c r="BG765" i="2"/>
  <c r="BF765" i="2"/>
  <c r="T765" i="2"/>
  <c r="R765" i="2"/>
  <c r="P765" i="2"/>
  <c r="BI760" i="2"/>
  <c r="BH760" i="2"/>
  <c r="BG760" i="2"/>
  <c r="BF760" i="2"/>
  <c r="T760" i="2"/>
  <c r="R760" i="2"/>
  <c r="P760" i="2"/>
  <c r="BI757" i="2"/>
  <c r="BH757" i="2"/>
  <c r="BG757" i="2"/>
  <c r="BF757" i="2"/>
  <c r="T757" i="2"/>
  <c r="R757" i="2"/>
  <c r="P757" i="2"/>
  <c r="BI753" i="2"/>
  <c r="BH753" i="2"/>
  <c r="BG753" i="2"/>
  <c r="BF753" i="2"/>
  <c r="T753" i="2"/>
  <c r="R753" i="2"/>
  <c r="P753" i="2"/>
  <c r="BI749" i="2"/>
  <c r="BH749" i="2"/>
  <c r="BG749" i="2"/>
  <c r="BF749" i="2"/>
  <c r="T749" i="2"/>
  <c r="R749" i="2"/>
  <c r="P749" i="2"/>
  <c r="BI746" i="2"/>
  <c r="BH746" i="2"/>
  <c r="BG746" i="2"/>
  <c r="BF746" i="2"/>
  <c r="T746" i="2"/>
  <c r="R746" i="2"/>
  <c r="P746" i="2"/>
  <c r="BI742" i="2"/>
  <c r="BH742" i="2"/>
  <c r="BG742" i="2"/>
  <c r="BF742" i="2"/>
  <c r="T742" i="2"/>
  <c r="R742" i="2"/>
  <c r="P742" i="2"/>
  <c r="BI737" i="2"/>
  <c r="BH737" i="2"/>
  <c r="BG737" i="2"/>
  <c r="BF737" i="2"/>
  <c r="T737" i="2"/>
  <c r="R737" i="2"/>
  <c r="P737" i="2"/>
  <c r="BI733" i="2"/>
  <c r="BH733" i="2"/>
  <c r="BG733" i="2"/>
  <c r="BF733" i="2"/>
  <c r="T733" i="2"/>
  <c r="R733" i="2"/>
  <c r="P733" i="2"/>
  <c r="BI727" i="2"/>
  <c r="BH727" i="2"/>
  <c r="BG727" i="2"/>
  <c r="BF727" i="2"/>
  <c r="T727" i="2"/>
  <c r="R727" i="2"/>
  <c r="P727" i="2"/>
  <c r="BI718" i="2"/>
  <c r="BH718" i="2"/>
  <c r="BG718" i="2"/>
  <c r="BF718" i="2"/>
  <c r="T718" i="2"/>
  <c r="R718" i="2"/>
  <c r="P718" i="2"/>
  <c r="BI713" i="2"/>
  <c r="BH713" i="2"/>
  <c r="BG713" i="2"/>
  <c r="BF713" i="2"/>
  <c r="T713" i="2"/>
  <c r="R713" i="2"/>
  <c r="P713" i="2"/>
  <c r="BI710" i="2"/>
  <c r="BH710" i="2"/>
  <c r="BG710" i="2"/>
  <c r="BF710" i="2"/>
  <c r="T710" i="2"/>
  <c r="R710" i="2"/>
  <c r="P710" i="2"/>
  <c r="BI705" i="2"/>
  <c r="BH705" i="2"/>
  <c r="BG705" i="2"/>
  <c r="BF705" i="2"/>
  <c r="T705" i="2"/>
  <c r="R705" i="2"/>
  <c r="P705" i="2"/>
  <c r="BI700" i="2"/>
  <c r="BH700" i="2"/>
  <c r="BG700" i="2"/>
  <c r="BF700" i="2"/>
  <c r="T700" i="2"/>
  <c r="R700" i="2"/>
  <c r="P700" i="2"/>
  <c r="BI695" i="2"/>
  <c r="BH695" i="2"/>
  <c r="BG695" i="2"/>
  <c r="BF695" i="2"/>
  <c r="T695" i="2"/>
  <c r="R695" i="2"/>
  <c r="P695" i="2"/>
  <c r="BI690" i="2"/>
  <c r="BH690" i="2"/>
  <c r="BG690" i="2"/>
  <c r="BF690" i="2"/>
  <c r="T690" i="2"/>
  <c r="R690" i="2"/>
  <c r="P690" i="2"/>
  <c r="BI682" i="2"/>
  <c r="BH682" i="2"/>
  <c r="BG682" i="2"/>
  <c r="BF682" i="2"/>
  <c r="T682" i="2"/>
  <c r="R682" i="2"/>
  <c r="P682" i="2"/>
  <c r="BI678" i="2"/>
  <c r="BH678" i="2"/>
  <c r="BG678" i="2"/>
  <c r="BF678" i="2"/>
  <c r="T678" i="2"/>
  <c r="R678" i="2"/>
  <c r="P678" i="2"/>
  <c r="BI672" i="2"/>
  <c r="BH672" i="2"/>
  <c r="BG672" i="2"/>
  <c r="BF672" i="2"/>
  <c r="T672" i="2"/>
  <c r="R672" i="2"/>
  <c r="P672" i="2"/>
  <c r="BI668" i="2"/>
  <c r="BH668" i="2"/>
  <c r="BG668" i="2"/>
  <c r="BF668" i="2"/>
  <c r="T668" i="2"/>
  <c r="R668" i="2"/>
  <c r="P668" i="2"/>
  <c r="BI665" i="2"/>
  <c r="BH665" i="2"/>
  <c r="BG665" i="2"/>
  <c r="BF665" i="2"/>
  <c r="T665" i="2"/>
  <c r="R665" i="2"/>
  <c r="P665" i="2"/>
  <c r="BI660" i="2"/>
  <c r="BH660" i="2"/>
  <c r="BG660" i="2"/>
  <c r="BF660" i="2"/>
  <c r="T660" i="2"/>
  <c r="R660" i="2"/>
  <c r="P660" i="2"/>
  <c r="BI651" i="2"/>
  <c r="BH651" i="2"/>
  <c r="BG651" i="2"/>
  <c r="BF651" i="2"/>
  <c r="T651" i="2"/>
  <c r="R651" i="2"/>
  <c r="P651" i="2"/>
  <c r="BI647" i="2"/>
  <c r="BH647" i="2"/>
  <c r="BG647" i="2"/>
  <c r="BF647" i="2"/>
  <c r="T647" i="2"/>
  <c r="R647" i="2"/>
  <c r="P647" i="2"/>
  <c r="BI642" i="2"/>
  <c r="BH642" i="2"/>
  <c r="BG642" i="2"/>
  <c r="BF642" i="2"/>
  <c r="T642" i="2"/>
  <c r="R642" i="2"/>
  <c r="P642" i="2"/>
  <c r="BI635" i="2"/>
  <c r="BH635" i="2"/>
  <c r="BG635" i="2"/>
  <c r="BF635" i="2"/>
  <c r="T635" i="2"/>
  <c r="R635" i="2"/>
  <c r="P635" i="2"/>
  <c r="BI626" i="2"/>
  <c r="BH626" i="2"/>
  <c r="BG626" i="2"/>
  <c r="BF626" i="2"/>
  <c r="T626" i="2"/>
  <c r="R626" i="2"/>
  <c r="P626" i="2"/>
  <c r="BI622" i="2"/>
  <c r="BH622" i="2"/>
  <c r="BG622" i="2"/>
  <c r="BF622" i="2"/>
  <c r="T622" i="2"/>
  <c r="R622" i="2"/>
  <c r="P622" i="2"/>
  <c r="BI617" i="2"/>
  <c r="BH617" i="2"/>
  <c r="BG617" i="2"/>
  <c r="BF617" i="2"/>
  <c r="T617" i="2"/>
  <c r="R617" i="2"/>
  <c r="P617" i="2"/>
  <c r="BI614" i="2"/>
  <c r="BH614" i="2"/>
  <c r="BG614" i="2"/>
  <c r="BF614" i="2"/>
  <c r="T614" i="2"/>
  <c r="R614" i="2"/>
  <c r="P614" i="2"/>
  <c r="BI609" i="2"/>
  <c r="BH609" i="2"/>
  <c r="BG609" i="2"/>
  <c r="BF609" i="2"/>
  <c r="T609" i="2"/>
  <c r="R609" i="2"/>
  <c r="P609" i="2"/>
  <c r="BI605" i="2"/>
  <c r="BH605" i="2"/>
  <c r="BG605" i="2"/>
  <c r="BF605" i="2"/>
  <c r="T605" i="2"/>
  <c r="R605" i="2"/>
  <c r="P605" i="2"/>
  <c r="BI599" i="2"/>
  <c r="BH599" i="2"/>
  <c r="BG599" i="2"/>
  <c r="BF599" i="2"/>
  <c r="T599" i="2"/>
  <c r="R599" i="2"/>
  <c r="P599" i="2"/>
  <c r="BI596" i="2"/>
  <c r="BH596" i="2"/>
  <c r="BG596" i="2"/>
  <c r="BF596" i="2"/>
  <c r="T596" i="2"/>
  <c r="R596" i="2"/>
  <c r="P596" i="2"/>
  <c r="BI586" i="2"/>
  <c r="BH586" i="2"/>
  <c r="BG586" i="2"/>
  <c r="BF586" i="2"/>
  <c r="T586" i="2"/>
  <c r="R586" i="2"/>
  <c r="P586" i="2"/>
  <c r="BI583" i="2"/>
  <c r="BH583" i="2"/>
  <c r="BG583" i="2"/>
  <c r="BF583" i="2"/>
  <c r="T583" i="2"/>
  <c r="R583" i="2"/>
  <c r="P583" i="2"/>
  <c r="BI580" i="2"/>
  <c r="BH580" i="2"/>
  <c r="BG580" i="2"/>
  <c r="BF580" i="2"/>
  <c r="T580" i="2"/>
  <c r="R580" i="2"/>
  <c r="P580" i="2"/>
  <c r="BI564" i="2"/>
  <c r="BH564" i="2"/>
  <c r="BG564" i="2"/>
  <c r="BF564" i="2"/>
  <c r="T564" i="2"/>
  <c r="R564" i="2"/>
  <c r="P564" i="2"/>
  <c r="BI561" i="2"/>
  <c r="BH561" i="2"/>
  <c r="BG561" i="2"/>
  <c r="BF561" i="2"/>
  <c r="T561" i="2"/>
  <c r="R561" i="2"/>
  <c r="P561" i="2"/>
  <c r="BI557" i="2"/>
  <c r="BH557" i="2"/>
  <c r="BG557" i="2"/>
  <c r="BF557" i="2"/>
  <c r="T557" i="2"/>
  <c r="R557" i="2"/>
  <c r="P557" i="2"/>
  <c r="BI554" i="2"/>
  <c r="BH554" i="2"/>
  <c r="BG554" i="2"/>
  <c r="BF554" i="2"/>
  <c r="T554" i="2"/>
  <c r="R554" i="2"/>
  <c r="P554" i="2"/>
  <c r="BI527" i="2"/>
  <c r="BH527" i="2"/>
  <c r="BG527" i="2"/>
  <c r="BF527" i="2"/>
  <c r="T527" i="2"/>
  <c r="R527" i="2"/>
  <c r="P527" i="2"/>
  <c r="BI524" i="2"/>
  <c r="BH524" i="2"/>
  <c r="BG524" i="2"/>
  <c r="BF524" i="2"/>
  <c r="T524" i="2"/>
  <c r="R524" i="2"/>
  <c r="P524" i="2"/>
  <c r="BI518" i="2"/>
  <c r="BH518" i="2"/>
  <c r="BG518" i="2"/>
  <c r="BF518" i="2"/>
  <c r="T518" i="2"/>
  <c r="R518" i="2"/>
  <c r="P518" i="2"/>
  <c r="BI515" i="2"/>
  <c r="BH515" i="2"/>
  <c r="BG515" i="2"/>
  <c r="BF515" i="2"/>
  <c r="T515" i="2"/>
  <c r="R515" i="2"/>
  <c r="P515" i="2"/>
  <c r="BI512" i="2"/>
  <c r="BH512" i="2"/>
  <c r="BG512" i="2"/>
  <c r="BF512" i="2"/>
  <c r="T512" i="2"/>
  <c r="R512" i="2"/>
  <c r="P512" i="2"/>
  <c r="BI505" i="2"/>
  <c r="BH505" i="2"/>
  <c r="BG505" i="2"/>
  <c r="BF505" i="2"/>
  <c r="T505" i="2"/>
  <c r="R505" i="2"/>
  <c r="P505" i="2"/>
  <c r="BI502" i="2"/>
  <c r="BH502" i="2"/>
  <c r="BG502" i="2"/>
  <c r="BF502" i="2"/>
  <c r="T502" i="2"/>
  <c r="R502" i="2"/>
  <c r="P502" i="2"/>
  <c r="BI499" i="2"/>
  <c r="BH499" i="2"/>
  <c r="BG499" i="2"/>
  <c r="BF499" i="2"/>
  <c r="T499" i="2"/>
  <c r="R499" i="2"/>
  <c r="P499" i="2"/>
  <c r="BI496" i="2"/>
  <c r="BH496" i="2"/>
  <c r="BG496" i="2"/>
  <c r="BF496" i="2"/>
  <c r="T496" i="2"/>
  <c r="R496" i="2"/>
  <c r="P496" i="2"/>
  <c r="BI488" i="2"/>
  <c r="BH488" i="2"/>
  <c r="BG488" i="2"/>
  <c r="BF488" i="2"/>
  <c r="T488" i="2"/>
  <c r="R488" i="2"/>
  <c r="P488" i="2"/>
  <c r="BI483" i="2"/>
  <c r="BH483" i="2"/>
  <c r="BG483" i="2"/>
  <c r="BF483" i="2"/>
  <c r="T483" i="2"/>
  <c r="R483" i="2"/>
  <c r="P483" i="2"/>
  <c r="BI478" i="2"/>
  <c r="BH478" i="2"/>
  <c r="BG478" i="2"/>
  <c r="BF478" i="2"/>
  <c r="T478" i="2"/>
  <c r="R478" i="2"/>
  <c r="P478" i="2"/>
  <c r="BI471" i="2"/>
  <c r="BH471" i="2"/>
  <c r="BG471" i="2"/>
  <c r="BF471" i="2"/>
  <c r="T471" i="2"/>
  <c r="R471" i="2"/>
  <c r="P471" i="2"/>
  <c r="BI460" i="2"/>
  <c r="BH460" i="2"/>
  <c r="BG460" i="2"/>
  <c r="BF460" i="2"/>
  <c r="T460" i="2"/>
  <c r="R460" i="2"/>
  <c r="P460" i="2"/>
  <c r="BI444" i="2"/>
  <c r="BH444" i="2"/>
  <c r="BG444" i="2"/>
  <c r="BF444" i="2"/>
  <c r="T444" i="2"/>
  <c r="R444" i="2"/>
  <c r="P444" i="2"/>
  <c r="BI430" i="2"/>
  <c r="BH430" i="2"/>
  <c r="BG430" i="2"/>
  <c r="BF430" i="2"/>
  <c r="T430" i="2"/>
  <c r="R430" i="2"/>
  <c r="P430" i="2"/>
  <c r="BI421" i="2"/>
  <c r="BH421" i="2"/>
  <c r="BG421" i="2"/>
  <c r="BF421" i="2"/>
  <c r="T421" i="2"/>
  <c r="R421" i="2"/>
  <c r="P421" i="2"/>
  <c r="BI418" i="2"/>
  <c r="BH418" i="2"/>
  <c r="BG418" i="2"/>
  <c r="BF418" i="2"/>
  <c r="T418" i="2"/>
  <c r="R418" i="2"/>
  <c r="P418" i="2"/>
  <c r="BI415" i="2"/>
  <c r="BH415" i="2"/>
  <c r="BG415" i="2"/>
  <c r="BF415" i="2"/>
  <c r="T415" i="2"/>
  <c r="R415" i="2"/>
  <c r="P415" i="2"/>
  <c r="BI412" i="2"/>
  <c r="BH412" i="2"/>
  <c r="BG412" i="2"/>
  <c r="BF412" i="2"/>
  <c r="T412" i="2"/>
  <c r="R412" i="2"/>
  <c r="P412" i="2"/>
  <c r="BI403" i="2"/>
  <c r="BH403" i="2"/>
  <c r="BG403" i="2"/>
  <c r="BF403" i="2"/>
  <c r="T403" i="2"/>
  <c r="R403" i="2"/>
  <c r="P403" i="2"/>
  <c r="BI394" i="2"/>
  <c r="BH394" i="2"/>
  <c r="BG394" i="2"/>
  <c r="BF394" i="2"/>
  <c r="T394" i="2"/>
  <c r="R394" i="2"/>
  <c r="P394" i="2"/>
  <c r="BI388" i="2"/>
  <c r="BH388" i="2"/>
  <c r="BG388" i="2"/>
  <c r="BF388" i="2"/>
  <c r="T388" i="2"/>
  <c r="R388" i="2"/>
  <c r="P388" i="2"/>
  <c r="BI383" i="2"/>
  <c r="BH383" i="2"/>
  <c r="BG383" i="2"/>
  <c r="BF383" i="2"/>
  <c r="T383" i="2"/>
  <c r="R383" i="2"/>
  <c r="P383" i="2"/>
  <c r="BI374" i="2"/>
  <c r="BH374" i="2"/>
  <c r="BG374" i="2"/>
  <c r="BF374" i="2"/>
  <c r="T374" i="2"/>
  <c r="R374" i="2"/>
  <c r="P374" i="2"/>
  <c r="BI371" i="2"/>
  <c r="BH371" i="2"/>
  <c r="BG371" i="2"/>
  <c r="BF371" i="2"/>
  <c r="T371" i="2"/>
  <c r="R371" i="2"/>
  <c r="P371" i="2"/>
  <c r="BI368" i="2"/>
  <c r="BH368" i="2"/>
  <c r="BG368" i="2"/>
  <c r="BF368" i="2"/>
  <c r="T368" i="2"/>
  <c r="R368" i="2"/>
  <c r="P368" i="2"/>
  <c r="BI363" i="2"/>
  <c r="BH363" i="2"/>
  <c r="BG363" i="2"/>
  <c r="BF363" i="2"/>
  <c r="T363" i="2"/>
  <c r="R363" i="2"/>
  <c r="P363" i="2"/>
  <c r="BI352" i="2"/>
  <c r="BH352" i="2"/>
  <c r="BG352" i="2"/>
  <c r="BF352" i="2"/>
  <c r="T352" i="2"/>
  <c r="R352" i="2"/>
  <c r="P352" i="2"/>
  <c r="BI347" i="2"/>
  <c r="BH347" i="2"/>
  <c r="BG347" i="2"/>
  <c r="BF347" i="2"/>
  <c r="T347" i="2"/>
  <c r="R347" i="2"/>
  <c r="P347" i="2"/>
  <c r="BI344" i="2"/>
  <c r="BH344" i="2"/>
  <c r="BG344" i="2"/>
  <c r="BF344" i="2"/>
  <c r="T344" i="2"/>
  <c r="R344" i="2"/>
  <c r="P344" i="2"/>
  <c r="BI339" i="2"/>
  <c r="BH339" i="2"/>
  <c r="BG339" i="2"/>
  <c r="BF339" i="2"/>
  <c r="T339" i="2"/>
  <c r="R339" i="2"/>
  <c r="P339" i="2"/>
  <c r="BI336" i="2"/>
  <c r="BH336" i="2"/>
  <c r="BG336" i="2"/>
  <c r="BF336" i="2"/>
  <c r="T336" i="2"/>
  <c r="R336" i="2"/>
  <c r="P336" i="2"/>
  <c r="BI331" i="2"/>
  <c r="BH331" i="2"/>
  <c r="BG331" i="2"/>
  <c r="BF331" i="2"/>
  <c r="T331" i="2"/>
  <c r="R331" i="2"/>
  <c r="P331" i="2"/>
  <c r="BI326" i="2"/>
  <c r="BH326" i="2"/>
  <c r="BG326" i="2"/>
  <c r="BF326" i="2"/>
  <c r="T326" i="2"/>
  <c r="R326" i="2"/>
  <c r="P326" i="2"/>
  <c r="BI323" i="2"/>
  <c r="BH323" i="2"/>
  <c r="BG323" i="2"/>
  <c r="BF323" i="2"/>
  <c r="T323" i="2"/>
  <c r="R323" i="2"/>
  <c r="P323" i="2"/>
  <c r="BI318" i="2"/>
  <c r="BH318" i="2"/>
  <c r="BG318" i="2"/>
  <c r="BF318" i="2"/>
  <c r="T318" i="2"/>
  <c r="R318" i="2"/>
  <c r="P318" i="2"/>
  <c r="BI315" i="2"/>
  <c r="BH315" i="2"/>
  <c r="BG315" i="2"/>
  <c r="BF315" i="2"/>
  <c r="T315" i="2"/>
  <c r="R315" i="2"/>
  <c r="P315" i="2"/>
  <c r="BI309" i="2"/>
  <c r="BH309" i="2"/>
  <c r="BG309" i="2"/>
  <c r="BF309" i="2"/>
  <c r="T309" i="2"/>
  <c r="R309" i="2"/>
  <c r="P309" i="2"/>
  <c r="BI306" i="2"/>
  <c r="BH306" i="2"/>
  <c r="BG306" i="2"/>
  <c r="BF306" i="2"/>
  <c r="T306" i="2"/>
  <c r="R306" i="2"/>
  <c r="P306" i="2"/>
  <c r="BI303" i="2"/>
  <c r="BH303" i="2"/>
  <c r="BG303" i="2"/>
  <c r="BF303" i="2"/>
  <c r="T303" i="2"/>
  <c r="R303" i="2"/>
  <c r="P303" i="2"/>
  <c r="BI298" i="2"/>
  <c r="BH298" i="2"/>
  <c r="BG298" i="2"/>
  <c r="BF298" i="2"/>
  <c r="T298" i="2"/>
  <c r="R298" i="2"/>
  <c r="P298" i="2"/>
  <c r="BI295" i="2"/>
  <c r="BH295" i="2"/>
  <c r="BG295" i="2"/>
  <c r="BF295" i="2"/>
  <c r="T295" i="2"/>
  <c r="R295" i="2"/>
  <c r="P295" i="2"/>
  <c r="BI290" i="2"/>
  <c r="BH290" i="2"/>
  <c r="BG290" i="2"/>
  <c r="BF290" i="2"/>
  <c r="T290" i="2"/>
  <c r="R290" i="2"/>
  <c r="P290" i="2"/>
  <c r="BI287" i="2"/>
  <c r="BH287" i="2"/>
  <c r="BG287" i="2"/>
  <c r="BF287" i="2"/>
  <c r="T287" i="2"/>
  <c r="R287" i="2"/>
  <c r="P287" i="2"/>
  <c r="BI283" i="2"/>
  <c r="BH283" i="2"/>
  <c r="BG283" i="2"/>
  <c r="BF283" i="2"/>
  <c r="T283" i="2"/>
  <c r="R283" i="2"/>
  <c r="P283" i="2"/>
  <c r="BI280" i="2"/>
  <c r="BH280" i="2"/>
  <c r="BG280" i="2"/>
  <c r="BF280" i="2"/>
  <c r="T280" i="2"/>
  <c r="R280" i="2"/>
  <c r="P280" i="2"/>
  <c r="BI277" i="2"/>
  <c r="BH277" i="2"/>
  <c r="BG277" i="2"/>
  <c r="BF277" i="2"/>
  <c r="T277" i="2"/>
  <c r="R277" i="2"/>
  <c r="P277" i="2"/>
  <c r="BI274" i="2"/>
  <c r="BH274" i="2"/>
  <c r="BG274" i="2"/>
  <c r="BF274" i="2"/>
  <c r="T274" i="2"/>
  <c r="R274" i="2"/>
  <c r="P274" i="2"/>
  <c r="BI269" i="2"/>
  <c r="BH269" i="2"/>
  <c r="BG269" i="2"/>
  <c r="BF269" i="2"/>
  <c r="T269" i="2"/>
  <c r="R269" i="2"/>
  <c r="P269" i="2"/>
  <c r="BI266" i="2"/>
  <c r="BH266" i="2"/>
  <c r="BG266" i="2"/>
  <c r="BF266" i="2"/>
  <c r="T266" i="2"/>
  <c r="R266" i="2"/>
  <c r="P266" i="2"/>
  <c r="BI263" i="2"/>
  <c r="BH263" i="2"/>
  <c r="BG263" i="2"/>
  <c r="BF263" i="2"/>
  <c r="T263" i="2"/>
  <c r="R263" i="2"/>
  <c r="P263" i="2"/>
  <c r="BI258" i="2"/>
  <c r="BH258" i="2"/>
  <c r="BG258" i="2"/>
  <c r="BF258" i="2"/>
  <c r="T258" i="2"/>
  <c r="R258" i="2"/>
  <c r="P258" i="2"/>
  <c r="BI253" i="2"/>
  <c r="BH253" i="2"/>
  <c r="BG253" i="2"/>
  <c r="BF253" i="2"/>
  <c r="T253" i="2"/>
  <c r="R253" i="2"/>
  <c r="P253" i="2"/>
  <c r="BI248" i="2"/>
  <c r="BH248" i="2"/>
  <c r="BG248" i="2"/>
  <c r="BF248" i="2"/>
  <c r="T248" i="2"/>
  <c r="R248" i="2"/>
  <c r="P248" i="2"/>
  <c r="BI243" i="2"/>
  <c r="BH243" i="2"/>
  <c r="BG243" i="2"/>
  <c r="BF243" i="2"/>
  <c r="T243" i="2"/>
  <c r="R243" i="2"/>
  <c r="P243" i="2"/>
  <c r="BI237" i="2"/>
  <c r="BH237" i="2"/>
  <c r="BG237" i="2"/>
  <c r="BF237" i="2"/>
  <c r="T237" i="2"/>
  <c r="R237" i="2"/>
  <c r="P237" i="2"/>
  <c r="BI232" i="2"/>
  <c r="BH232" i="2"/>
  <c r="BG232" i="2"/>
  <c r="BF232" i="2"/>
  <c r="T232" i="2"/>
  <c r="R232" i="2"/>
  <c r="P232" i="2"/>
  <c r="BI228" i="2"/>
  <c r="BH228" i="2"/>
  <c r="BG228" i="2"/>
  <c r="BF228" i="2"/>
  <c r="T228" i="2"/>
  <c r="R228" i="2"/>
  <c r="P228" i="2"/>
  <c r="BI223" i="2"/>
  <c r="BH223" i="2"/>
  <c r="BG223" i="2"/>
  <c r="BF223" i="2"/>
  <c r="T223" i="2"/>
  <c r="R223" i="2"/>
  <c r="P223" i="2"/>
  <c r="BI217" i="2"/>
  <c r="BH217" i="2"/>
  <c r="BG217" i="2"/>
  <c r="BF217" i="2"/>
  <c r="T217" i="2"/>
  <c r="R217" i="2"/>
  <c r="P217" i="2"/>
  <c r="BI214" i="2"/>
  <c r="BH214" i="2"/>
  <c r="BG214" i="2"/>
  <c r="BF214" i="2"/>
  <c r="T214" i="2"/>
  <c r="R214" i="2"/>
  <c r="P214" i="2"/>
  <c r="BI212" i="2"/>
  <c r="BH212" i="2"/>
  <c r="BG212" i="2"/>
  <c r="BF212" i="2"/>
  <c r="T212" i="2"/>
  <c r="R212" i="2"/>
  <c r="P212" i="2"/>
  <c r="BI208" i="2"/>
  <c r="BH208" i="2"/>
  <c r="BG208" i="2"/>
  <c r="BF208" i="2"/>
  <c r="T208" i="2"/>
  <c r="R208" i="2"/>
  <c r="P208" i="2"/>
  <c r="BI205" i="2"/>
  <c r="BH205" i="2"/>
  <c r="BG205" i="2"/>
  <c r="BF205" i="2"/>
  <c r="T205" i="2"/>
  <c r="R205" i="2"/>
  <c r="P205" i="2"/>
  <c r="BI202" i="2"/>
  <c r="BH202" i="2"/>
  <c r="BG202" i="2"/>
  <c r="BF202" i="2"/>
  <c r="T202" i="2"/>
  <c r="R202" i="2"/>
  <c r="P202" i="2"/>
  <c r="BI199" i="2"/>
  <c r="BH199" i="2"/>
  <c r="BG199" i="2"/>
  <c r="BF199" i="2"/>
  <c r="T199" i="2"/>
  <c r="R199" i="2"/>
  <c r="P199" i="2"/>
  <c r="BI196" i="2"/>
  <c r="BH196" i="2"/>
  <c r="BG196" i="2"/>
  <c r="BF196" i="2"/>
  <c r="T196" i="2"/>
  <c r="R196" i="2"/>
  <c r="P196" i="2"/>
  <c r="BI193" i="2"/>
  <c r="BH193" i="2"/>
  <c r="BG193" i="2"/>
  <c r="BF193" i="2"/>
  <c r="T193" i="2"/>
  <c r="R193" i="2"/>
  <c r="P193" i="2"/>
  <c r="BI186" i="2"/>
  <c r="BH186" i="2"/>
  <c r="BG186" i="2"/>
  <c r="BF186" i="2"/>
  <c r="T186" i="2"/>
  <c r="R186" i="2"/>
  <c r="P186" i="2"/>
  <c r="BI183" i="2"/>
  <c r="BH183" i="2"/>
  <c r="BG183" i="2"/>
  <c r="BF183" i="2"/>
  <c r="T183" i="2"/>
  <c r="R183" i="2"/>
  <c r="P183" i="2"/>
  <c r="BI176" i="2"/>
  <c r="BH176" i="2"/>
  <c r="BG176" i="2"/>
  <c r="BF176" i="2"/>
  <c r="T176" i="2"/>
  <c r="R176" i="2"/>
  <c r="P176" i="2"/>
  <c r="BI164" i="2"/>
  <c r="BH164" i="2"/>
  <c r="BG164" i="2"/>
  <c r="BF164" i="2"/>
  <c r="T164" i="2"/>
  <c r="R164" i="2"/>
  <c r="P164" i="2"/>
  <c r="BI157" i="2"/>
  <c r="BH157" i="2"/>
  <c r="BG157" i="2"/>
  <c r="BF157" i="2"/>
  <c r="T157" i="2"/>
  <c r="R157" i="2"/>
  <c r="P157" i="2"/>
  <c r="BI154" i="2"/>
  <c r="BH154" i="2"/>
  <c r="BG154" i="2"/>
  <c r="BF154" i="2"/>
  <c r="T154" i="2"/>
  <c r="R154" i="2"/>
  <c r="P154" i="2"/>
  <c r="BI150" i="2"/>
  <c r="BH150" i="2"/>
  <c r="BG150" i="2"/>
  <c r="BF150" i="2"/>
  <c r="T150" i="2"/>
  <c r="R150" i="2"/>
  <c r="P150" i="2"/>
  <c r="BI145" i="2"/>
  <c r="BH145" i="2"/>
  <c r="BG145" i="2"/>
  <c r="BF145" i="2"/>
  <c r="T145" i="2"/>
  <c r="R145" i="2"/>
  <c r="P145" i="2"/>
  <c r="BI135" i="2"/>
  <c r="BH135" i="2"/>
  <c r="BG135" i="2"/>
  <c r="BF135" i="2"/>
  <c r="T135" i="2"/>
  <c r="R135" i="2"/>
  <c r="P135" i="2"/>
  <c r="BI126" i="2"/>
  <c r="BH126" i="2"/>
  <c r="BG126" i="2"/>
  <c r="BF126" i="2"/>
  <c r="T126" i="2"/>
  <c r="R126" i="2"/>
  <c r="P126" i="2"/>
  <c r="BI120" i="2"/>
  <c r="BH120" i="2"/>
  <c r="BG120" i="2"/>
  <c r="BF120" i="2"/>
  <c r="T120" i="2"/>
  <c r="R120" i="2"/>
  <c r="P120" i="2"/>
  <c r="BI111" i="2"/>
  <c r="BH111" i="2"/>
  <c r="BG111" i="2"/>
  <c r="BF111" i="2"/>
  <c r="T111" i="2"/>
  <c r="R111" i="2"/>
  <c r="P111" i="2"/>
  <c r="J104" i="2"/>
  <c r="F104" i="2"/>
  <c r="F102" i="2"/>
  <c r="E100" i="2"/>
  <c r="J54" i="2"/>
  <c r="F54" i="2"/>
  <c r="F52" i="2"/>
  <c r="E50" i="2"/>
  <c r="J24" i="2"/>
  <c r="E24" i="2"/>
  <c r="J55" i="2" s="1"/>
  <c r="J23" i="2"/>
  <c r="J18" i="2"/>
  <c r="E18" i="2"/>
  <c r="F105" i="2" s="1"/>
  <c r="J17" i="2"/>
  <c r="J12" i="2"/>
  <c r="J52" i="2" s="1"/>
  <c r="E7" i="2"/>
  <c r="E98" i="2"/>
  <c r="L50" i="1"/>
  <c r="AM50" i="1"/>
  <c r="AM49" i="1"/>
  <c r="L49" i="1"/>
  <c r="AM47" i="1"/>
  <c r="L47" i="1"/>
  <c r="L45" i="1"/>
  <c r="L44" i="1"/>
  <c r="BK94" i="6"/>
  <c r="BK82" i="6"/>
  <c r="BK155" i="5"/>
  <c r="J137" i="5"/>
  <c r="BK131" i="5"/>
  <c r="BK119" i="5"/>
  <c r="BK124" i="4"/>
  <c r="J110" i="4"/>
  <c r="BK98" i="4"/>
  <c r="BK250" i="3"/>
  <c r="J237" i="3"/>
  <c r="J203" i="3"/>
  <c r="BK195" i="3"/>
  <c r="BK167" i="3"/>
  <c r="BK145" i="3"/>
  <c r="J111" i="3"/>
  <c r="J97" i="3"/>
  <c r="BK1300" i="2"/>
  <c r="J1218" i="2"/>
  <c r="J1192" i="2"/>
  <c r="J1155" i="2"/>
  <c r="BK1099" i="2"/>
  <c r="BK1061" i="2"/>
  <c r="BK1043" i="2"/>
  <c r="J1008" i="2"/>
  <c r="BK934" i="2"/>
  <c r="BK913" i="2"/>
  <c r="BK882" i="2"/>
  <c r="J865" i="2"/>
  <c r="J854" i="2"/>
  <c r="BK841" i="2"/>
  <c r="J782" i="2"/>
  <c r="J760" i="2"/>
  <c r="BK713" i="2"/>
  <c r="BK695" i="2"/>
  <c r="BK626" i="2"/>
  <c r="J617" i="2"/>
  <c r="BK512" i="2"/>
  <c r="BK483" i="2"/>
  <c r="BK418" i="2"/>
  <c r="BK403" i="2"/>
  <c r="BK371" i="2"/>
  <c r="J309" i="2"/>
  <c r="BK269" i="2"/>
  <c r="J243" i="2"/>
  <c r="J212" i="2"/>
  <c r="J186" i="2"/>
  <c r="J157" i="2"/>
  <c r="J120" i="2"/>
  <c r="J155" i="5"/>
  <c r="BK147" i="5"/>
  <c r="J135" i="5"/>
  <c r="J123" i="5"/>
  <c r="J113" i="5"/>
  <c r="BK107" i="5"/>
  <c r="BK1289" i="2"/>
  <c r="J1235" i="2"/>
  <c r="J1224" i="2"/>
  <c r="J1212" i="2"/>
  <c r="J1203" i="2"/>
  <c r="J1187" i="2"/>
  <c r="BK1164" i="2"/>
  <c r="J1153" i="2"/>
  <c r="J1138" i="2"/>
  <c r="J1110" i="2"/>
  <c r="J1099" i="2"/>
  <c r="BK1087" i="2"/>
  <c r="BK1072" i="2"/>
  <c r="J1049" i="2"/>
  <c r="J1033" i="2"/>
  <c r="BK1008" i="2"/>
  <c r="J987" i="2"/>
  <c r="BK973" i="2"/>
  <c r="J924" i="2"/>
  <c r="J913" i="2"/>
  <c r="BK902" i="2"/>
  <c r="BK890" i="2"/>
  <c r="J860" i="2"/>
  <c r="J802" i="2"/>
  <c r="BK792" i="2"/>
  <c r="J779" i="2"/>
  <c r="J765" i="2"/>
  <c r="J753" i="2"/>
  <c r="J742" i="2"/>
  <c r="BK718" i="2"/>
  <c r="BK710" i="2"/>
  <c r="BK678" i="2"/>
  <c r="J668" i="2"/>
  <c r="J660" i="2"/>
  <c r="J647" i="2"/>
  <c r="BK635" i="2"/>
  <c r="BK599" i="2"/>
  <c r="BK580" i="2"/>
  <c r="J554" i="2"/>
  <c r="BK518" i="2"/>
  <c r="J505" i="2"/>
  <c r="J499" i="2"/>
  <c r="J483" i="2"/>
  <c r="BK430" i="2"/>
  <c r="BK412" i="2"/>
  <c r="BK394" i="2"/>
  <c r="BK383" i="2"/>
  <c r="J371" i="2"/>
  <c r="BK318" i="2"/>
  <c r="BK309" i="2"/>
  <c r="J295" i="2"/>
  <c r="J287" i="2"/>
  <c r="J280" i="2"/>
  <c r="BK253" i="2"/>
  <c r="BK228" i="2"/>
  <c r="J217" i="2"/>
  <c r="BK208" i="2"/>
  <c r="BK199" i="2"/>
  <c r="J164" i="2"/>
  <c r="BK145" i="2"/>
  <c r="AS54" i="1"/>
  <c r="J103" i="5"/>
  <c r="BK110" i="4"/>
  <c r="J260" i="3"/>
  <c r="BK256" i="3"/>
  <c r="J248" i="3"/>
  <c r="BK240" i="3"/>
  <c r="J227" i="3"/>
  <c r="J215" i="3"/>
  <c r="BK209" i="3"/>
  <c r="J197" i="3"/>
  <c r="BK185" i="3"/>
  <c r="BK171" i="3"/>
  <c r="BK163" i="3"/>
  <c r="BK159" i="3"/>
  <c r="J147" i="3"/>
  <c r="J131" i="3"/>
  <c r="J123" i="3"/>
  <c r="J101" i="3"/>
  <c r="J1303" i="2"/>
  <c r="BK1294" i="2"/>
  <c r="BK1283" i="2"/>
  <c r="BK1255" i="2"/>
  <c r="J1238" i="2"/>
  <c r="BK1224" i="2"/>
  <c r="J1209" i="2"/>
  <c r="BK1155" i="2"/>
  <c r="BK1128" i="2"/>
  <c r="BK1110" i="2"/>
  <c r="J1087" i="2"/>
  <c r="BK1059" i="2"/>
  <c r="J1036" i="2"/>
  <c r="J990" i="2"/>
  <c r="BK961" i="2"/>
  <c r="BK942" i="2"/>
  <c r="BK879" i="2"/>
  <c r="BK845" i="2"/>
  <c r="BK816" i="2"/>
  <c r="BK802" i="2"/>
  <c r="BK749" i="2"/>
  <c r="J733" i="2"/>
  <c r="BK682" i="2"/>
  <c r="J651" i="2"/>
  <c r="BK614" i="2"/>
  <c r="BK596" i="2"/>
  <c r="J557" i="2"/>
  <c r="J524" i="2"/>
  <c r="BK471" i="2"/>
  <c r="J418" i="2"/>
  <c r="BK388" i="2"/>
  <c r="J347" i="2"/>
  <c r="J331" i="2"/>
  <c r="BK298" i="2"/>
  <c r="BK280" i="2"/>
  <c r="J266" i="2"/>
  <c r="J248" i="2"/>
  <c r="J237" i="2"/>
  <c r="BK217" i="2"/>
  <c r="BK186" i="2"/>
  <c r="J150" i="2"/>
  <c r="BK111" i="2"/>
  <c r="BK129" i="5"/>
  <c r="J117" i="5"/>
  <c r="J105" i="5"/>
  <c r="J93" i="5"/>
  <c r="J124" i="4"/>
  <c r="BK108" i="4"/>
  <c r="BK94" i="4"/>
  <c r="BK88" i="4"/>
  <c r="J254" i="3"/>
  <c r="BK235" i="3"/>
  <c r="J225" i="3"/>
  <c r="J219" i="3"/>
  <c r="J211" i="3"/>
  <c r="J195" i="3"/>
  <c r="J177" i="3"/>
  <c r="BK173" i="3"/>
  <c r="BK151" i="3"/>
  <c r="J139" i="3"/>
  <c r="BK129" i="3"/>
  <c r="BK117" i="3"/>
  <c r="J105" i="3"/>
  <c r="J99" i="3"/>
  <c r="J89" i="3"/>
  <c r="BK1318" i="2"/>
  <c r="BK1303" i="2"/>
  <c r="J1274" i="2"/>
  <c r="J1255" i="2"/>
  <c r="BK1214" i="2"/>
  <c r="BK1180" i="2"/>
  <c r="BK1134" i="2"/>
  <c r="BK1103" i="2"/>
  <c r="J1059" i="2"/>
  <c r="BK1049" i="2"/>
  <c r="BK1012" i="2"/>
  <c r="BK995" i="2"/>
  <c r="J961" i="2"/>
  <c r="J895" i="2"/>
  <c r="J886" i="2"/>
  <c r="J872" i="2"/>
  <c r="BK854" i="2"/>
  <c r="J797" i="2"/>
  <c r="BK779" i="2"/>
  <c r="BK733" i="2"/>
  <c r="J690" i="2"/>
  <c r="BK668" i="2"/>
  <c r="BK617" i="2"/>
  <c r="BK586" i="2"/>
  <c r="J564" i="2"/>
  <c r="J512" i="2"/>
  <c r="BK421" i="2"/>
  <c r="BK344" i="2"/>
  <c r="BK323" i="2"/>
  <c r="BK287" i="2"/>
  <c r="BK266" i="2"/>
  <c r="BK205" i="2"/>
  <c r="J183" i="2"/>
  <c r="BK100" i="6"/>
  <c r="J91" i="6"/>
  <c r="BK162" i="5"/>
  <c r="BK149" i="5"/>
  <c r="BK135" i="5"/>
  <c r="BK111" i="5"/>
  <c r="J109" i="5"/>
  <c r="BK99" i="5"/>
  <c r="BK122" i="4"/>
  <c r="J108" i="4"/>
  <c r="J264" i="3"/>
  <c r="J201" i="3"/>
  <c r="BK191" i="3"/>
  <c r="BK183" i="3"/>
  <c r="J161" i="3"/>
  <c r="BK135" i="3"/>
  <c r="BK113" i="3"/>
  <c r="J1278" i="2"/>
  <c r="J1244" i="2"/>
  <c r="BK1233" i="2"/>
  <c r="J1164" i="2"/>
  <c r="J1119" i="2"/>
  <c r="J1072" i="2"/>
  <c r="BK1040" i="2"/>
  <c r="BK1016" i="2"/>
  <c r="BK969" i="2"/>
  <c r="J938" i="2"/>
  <c r="J920" i="2"/>
  <c r="BK886" i="2"/>
  <c r="J845" i="2"/>
  <c r="J831" i="2"/>
  <c r="J811" i="2"/>
  <c r="BK786" i="2"/>
  <c r="J757" i="2"/>
  <c r="J718" i="2"/>
  <c r="J700" i="2"/>
  <c r="J599" i="2"/>
  <c r="BK564" i="2"/>
  <c r="BK505" i="2"/>
  <c r="J488" i="2"/>
  <c r="J444" i="2"/>
  <c r="BK368" i="2"/>
  <c r="BK352" i="2"/>
  <c r="BK339" i="2"/>
  <c r="J303" i="2"/>
  <c r="J258" i="2"/>
  <c r="BK232" i="2"/>
  <c r="J154" i="2"/>
  <c r="BK97" i="6"/>
  <c r="J85" i="6"/>
  <c r="J149" i="5"/>
  <c r="BK137" i="5"/>
  <c r="BK125" i="5"/>
  <c r="BK109" i="5"/>
  <c r="J97" i="5"/>
  <c r="BK153" i="3"/>
  <c r="BK139" i="3"/>
  <c r="J127" i="3"/>
  <c r="BK111" i="3"/>
  <c r="BK105" i="3"/>
  <c r="J93" i="3"/>
  <c r="BK89" i="3"/>
  <c r="J87" i="3"/>
  <c r="BK1362" i="2"/>
  <c r="J1362" i="2"/>
  <c r="BK1345" i="2"/>
  <c r="J1345" i="2"/>
  <c r="BK1342" i="2"/>
  <c r="J1342" i="2"/>
  <c r="BK1339" i="2"/>
  <c r="J1339" i="2"/>
  <c r="BK1336" i="2"/>
  <c r="J1336" i="2"/>
  <c r="BK1332" i="2"/>
  <c r="J1332" i="2"/>
  <c r="BK1329" i="2"/>
  <c r="J1329" i="2"/>
  <c r="J1324" i="2"/>
  <c r="J1321" i="2"/>
  <c r="J1318" i="2"/>
  <c r="BK1315" i="2"/>
  <c r="J1312" i="2"/>
  <c r="BK1307" i="2"/>
  <c r="J1294" i="2"/>
  <c r="BK1274" i="2"/>
  <c r="BK1265" i="2"/>
  <c r="J1240" i="2"/>
  <c r="J1228" i="2"/>
  <c r="J1221" i="2"/>
  <c r="BK1209" i="2"/>
  <c r="BK1192" i="2"/>
  <c r="BK1173" i="2"/>
  <c r="J1162" i="2"/>
  <c r="J1142" i="2"/>
  <c r="BK1131" i="2"/>
  <c r="J1103" i="2"/>
  <c r="J1095" i="2"/>
  <c r="J1078" i="2"/>
  <c r="J1066" i="2"/>
  <c r="BK1036" i="2"/>
  <c r="J1023" i="2"/>
  <c r="J1005" i="2"/>
  <c r="J978" i="2"/>
  <c r="J969" i="2"/>
  <c r="BK920" i="2"/>
  <c r="BK906" i="2"/>
  <c r="BK895" i="2"/>
  <c r="BK876" i="2"/>
  <c r="J821" i="2"/>
  <c r="BK797" i="2"/>
  <c r="J786" i="2"/>
  <c r="BK770" i="2"/>
  <c r="BK757" i="2"/>
  <c r="BK746" i="2"/>
  <c r="J727" i="2"/>
  <c r="J713" i="2"/>
  <c r="J682" i="2"/>
  <c r="BK672" i="2"/>
  <c r="BK665" i="2"/>
  <c r="BK651" i="2"/>
  <c r="J642" i="2"/>
  <c r="J626" i="2"/>
  <c r="BK605" i="2"/>
  <c r="BK583" i="2"/>
  <c r="BK557" i="2"/>
  <c r="BK524" i="2"/>
  <c r="J515" i="2"/>
  <c r="BK502" i="2"/>
  <c r="J496" i="2"/>
  <c r="J460" i="2"/>
  <c r="J421" i="2"/>
  <c r="J403" i="2"/>
  <c r="J388" i="2"/>
  <c r="BK374" i="2"/>
  <c r="BK331" i="2"/>
  <c r="BK315" i="2"/>
  <c r="BK303" i="2"/>
  <c r="BK290" i="2"/>
  <c r="BK283" i="2"/>
  <c r="BK274" i="2"/>
  <c r="BK248" i="2"/>
  <c r="BK223" i="2"/>
  <c r="BK214" i="2"/>
  <c r="J94" i="6"/>
  <c r="J88" i="6"/>
  <c r="J160" i="5"/>
  <c r="BK139" i="5"/>
  <c r="J129" i="5"/>
  <c r="J101" i="5"/>
  <c r="BK87" i="5"/>
  <c r="J120" i="4"/>
  <c r="BK106" i="4"/>
  <c r="J256" i="3"/>
  <c r="J242" i="3"/>
  <c r="J207" i="3"/>
  <c r="J185" i="3"/>
  <c r="BK165" i="3"/>
  <c r="J137" i="3"/>
  <c r="BK119" i="3"/>
  <c r="BK99" i="3"/>
  <c r="J1315" i="2"/>
  <c r="BK1238" i="2"/>
  <c r="J1198" i="2"/>
  <c r="BK1162" i="2"/>
  <c r="BK1124" i="2"/>
  <c r="J1090" i="2"/>
  <c r="BK1046" i="2"/>
  <c r="J1012" i="2"/>
  <c r="BK998" i="2"/>
  <c r="BK931" i="2"/>
  <c r="J906" i="2"/>
  <c r="J879" i="2"/>
  <c r="BK860" i="2"/>
  <c r="J816" i="2"/>
  <c r="BK789" i="2"/>
  <c r="BK774" i="2"/>
  <c r="BK753" i="2"/>
  <c r="J710" i="2"/>
  <c r="BK690" i="2"/>
  <c r="J622" i="2"/>
  <c r="J518" i="2"/>
  <c r="J502" i="2"/>
  <c r="J478" i="2"/>
  <c r="J415" i="2"/>
  <c r="J383" i="2"/>
  <c r="BK336" i="2"/>
  <c r="J298" i="2"/>
  <c r="J253" i="2"/>
  <c r="J223" i="2"/>
  <c r="BK193" i="2"/>
  <c r="BK183" i="2"/>
  <c r="BK91" i="6"/>
  <c r="BK160" i="5"/>
  <c r="J153" i="5"/>
  <c r="J145" i="5"/>
  <c r="BK127" i="5"/>
  <c r="BK117" i="5"/>
  <c r="BK212" i="2"/>
  <c r="J205" i="2"/>
  <c r="BK176" i="2"/>
  <c r="BK150" i="2"/>
  <c r="BK120" i="2"/>
  <c r="J162" i="5"/>
  <c r="BK151" i="5"/>
  <c r="BK145" i="5"/>
  <c r="J141" i="5"/>
  <c r="J127" i="5"/>
  <c r="J121" i="5"/>
  <c r="J111" i="5"/>
  <c r="BK105" i="5"/>
  <c r="BK93" i="5"/>
  <c r="J98" i="4"/>
  <c r="BK264" i="3"/>
  <c r="J258" i="3"/>
  <c r="J250" i="3"/>
  <c r="J246" i="3"/>
  <c r="BK237" i="3"/>
  <c r="J223" i="3"/>
  <c r="J217" i="3"/>
  <c r="BK211" i="3"/>
  <c r="BK199" i="3"/>
  <c r="J187" i="3"/>
  <c r="BK175" i="3"/>
  <c r="BK169" i="3"/>
  <c r="J157" i="3"/>
  <c r="J151" i="3"/>
  <c r="J141" i="3"/>
  <c r="BK127" i="3"/>
  <c r="J117" i="3"/>
  <c r="BK91" i="3"/>
  <c r="J1289" i="2"/>
  <c r="BK1278" i="2"/>
  <c r="J1249" i="2"/>
  <c r="J1233" i="2"/>
  <c r="BK1221" i="2"/>
  <c r="BK1212" i="2"/>
  <c r="J1180" i="2"/>
  <c r="J1134" i="2"/>
  <c r="BK1114" i="2"/>
  <c r="BK1090" i="2"/>
  <c r="BK1078" i="2"/>
  <c r="J1043" i="2"/>
  <c r="BK1026" i="2"/>
  <c r="J973" i="2"/>
  <c r="BK950" i="2"/>
  <c r="J931" i="2"/>
  <c r="BK849" i="2"/>
  <c r="BK821" i="2"/>
  <c r="BK811" i="2"/>
  <c r="BK782" i="2"/>
  <c r="BK760" i="2"/>
  <c r="BK742" i="2"/>
  <c r="BK700" i="2"/>
  <c r="BK660" i="2"/>
  <c r="BK622" i="2"/>
  <c r="J605" i="2"/>
  <c r="BK561" i="2"/>
  <c r="J527" i="2"/>
  <c r="BK478" i="2"/>
  <c r="BK444" i="2"/>
  <c r="J363" i="2"/>
  <c r="J344" i="2"/>
  <c r="J323" i="2"/>
  <c r="BK295" i="2"/>
  <c r="BK277" i="2"/>
  <c r="J269" i="2"/>
  <c r="BK258" i="2"/>
  <c r="J232" i="2"/>
  <c r="J193" i="2"/>
  <c r="BK154" i="2"/>
  <c r="BK135" i="2"/>
  <c r="J139" i="5"/>
  <c r="J125" i="5"/>
  <c r="BK113" i="5"/>
  <c r="J99" i="5"/>
  <c r="J87" i="5"/>
  <c r="J117" i="4"/>
  <c r="J102" i="4"/>
  <c r="J92" i="4"/>
  <c r="BK260" i="3"/>
  <c r="BK242" i="3"/>
  <c r="BK227" i="3"/>
  <c r="BK223" i="3"/>
  <c r="BK217" i="3"/>
  <c r="BK213" i="3"/>
  <c r="BK203" i="3"/>
  <c r="J181" i="3"/>
  <c r="J175" i="3"/>
  <c r="BK157" i="3"/>
  <c r="J143" i="3"/>
  <c r="J133" i="3"/>
  <c r="J121" i="3"/>
  <c r="J113" i="3"/>
  <c r="BK107" i="3"/>
  <c r="BK101" i="3"/>
  <c r="J95" i="3"/>
  <c r="J91" i="3"/>
  <c r="BK1321" i="2"/>
  <c r="J1307" i="2"/>
  <c r="J1283" i="2"/>
  <c r="J1260" i="2"/>
  <c r="BK1235" i="2"/>
  <c r="BK1187" i="2"/>
  <c r="BK1142" i="2"/>
  <c r="BK1119" i="2"/>
  <c r="J1061" i="2"/>
  <c r="J1040" i="2"/>
  <c r="J1016" i="2"/>
  <c r="J998" i="2"/>
  <c r="BK990" i="2"/>
  <c r="BK953" i="2"/>
  <c r="BK938" i="2"/>
  <c r="J882" i="2"/>
  <c r="J869" i="2"/>
  <c r="J849" i="2"/>
  <c r="BK831" i="2"/>
  <c r="J789" i="2"/>
  <c r="BK737" i="2"/>
  <c r="BK705" i="2"/>
  <c r="J672" i="2"/>
  <c r="J635" i="2"/>
  <c r="J609" i="2"/>
  <c r="J580" i="2"/>
  <c r="BK527" i="2"/>
  <c r="J430" i="2"/>
  <c r="J374" i="2"/>
  <c r="J336" i="2"/>
  <c r="J318" i="2"/>
  <c r="J283" i="2"/>
  <c r="J214" i="2"/>
  <c r="BK202" i="2"/>
  <c r="J176" i="2"/>
  <c r="J111" i="2"/>
  <c r="J97" i="6"/>
  <c r="BK85" i="6"/>
  <c r="J158" i="5"/>
  <c r="BK141" i="5"/>
  <c r="BK133" i="5"/>
  <c r="BK103" i="5"/>
  <c r="J89" i="5"/>
  <c r="J114" i="4"/>
  <c r="BK100" i="4"/>
  <c r="BK254" i="3"/>
  <c r="J235" i="3"/>
  <c r="J193" i="3"/>
  <c r="BK187" i="3"/>
  <c r="J169" i="3"/>
  <c r="BK147" i="3"/>
  <c r="BK125" i="3"/>
  <c r="J107" i="3"/>
  <c r="BK95" i="3"/>
  <c r="BK1240" i="2"/>
  <c r="J1214" i="2"/>
  <c r="J1173" i="2"/>
  <c r="J1128" i="2"/>
  <c r="J1114" i="2"/>
  <c r="BK1066" i="2"/>
  <c r="BK1023" i="2"/>
  <c r="J995" i="2"/>
  <c r="J950" i="2"/>
  <c r="BK924" i="2"/>
  <c r="J902" i="2"/>
  <c r="BK869" i="2"/>
  <c r="BK826" i="2"/>
  <c r="BK806" i="2"/>
  <c r="BK765" i="2"/>
  <c r="J749" i="2"/>
  <c r="J705" i="2"/>
  <c r="J665" i="2"/>
  <c r="J596" i="2"/>
  <c r="BK515" i="2"/>
  <c r="BK499" i="2"/>
  <c r="J471" i="2"/>
  <c r="J412" i="2"/>
  <c r="BK363" i="2"/>
  <c r="BK347" i="2"/>
  <c r="J306" i="2"/>
  <c r="J263" i="2"/>
  <c r="BK237" i="2"/>
  <c r="J202" i="2"/>
  <c r="J100" i="6"/>
  <c r="BK88" i="6"/>
  <c r="BK158" i="5"/>
  <c r="J151" i="5"/>
  <c r="J143" i="5"/>
  <c r="J133" i="5"/>
  <c r="J119" i="5"/>
  <c r="BK91" i="5"/>
  <c r="BK89" i="5"/>
  <c r="BK120" i="4"/>
  <c r="BK117" i="4"/>
  <c r="BK114" i="4"/>
  <c r="J112" i="4"/>
  <c r="J106" i="4"/>
  <c r="J104" i="4"/>
  <c r="BK102" i="4"/>
  <c r="J100" i="4"/>
  <c r="J96" i="4"/>
  <c r="J94" i="4"/>
  <c r="BK92" i="4"/>
  <c r="BK90" i="4"/>
  <c r="J88" i="4"/>
  <c r="BK268" i="3"/>
  <c r="J268" i="3"/>
  <c r="BK266" i="3"/>
  <c r="J266" i="3"/>
  <c r="BK262" i="3"/>
  <c r="J252" i="3"/>
  <c r="BK246" i="3"/>
  <c r="BK244" i="3"/>
  <c r="J240" i="3"/>
  <c r="J233" i="3"/>
  <c r="J231" i="3"/>
  <c r="BK229" i="3"/>
  <c r="BK225" i="3"/>
  <c r="BK219" i="3"/>
  <c r="J209" i="3"/>
  <c r="BK207" i="3"/>
  <c r="J205" i="3"/>
  <c r="J199" i="3"/>
  <c r="BK193" i="3"/>
  <c r="J191" i="3"/>
  <c r="J189" i="3"/>
  <c r="J183" i="3"/>
  <c r="BK181" i="3"/>
  <c r="BK179" i="3"/>
  <c r="BK177" i="3"/>
  <c r="J171" i="3"/>
  <c r="J165" i="3"/>
  <c r="J163" i="3"/>
  <c r="BK161" i="3"/>
  <c r="J159" i="3"/>
  <c r="BK155" i="3"/>
  <c r="J149" i="3"/>
  <c r="J145" i="3"/>
  <c r="BK143" i="3"/>
  <c r="BK141" i="3"/>
  <c r="BK133" i="3"/>
  <c r="BK131" i="3"/>
  <c r="BK121" i="3"/>
  <c r="BK109" i="3"/>
  <c r="J196" i="2"/>
  <c r="BK157" i="2"/>
  <c r="BK126" i="2"/>
  <c r="J82" i="6"/>
  <c r="BK153" i="5"/>
  <c r="J147" i="5"/>
  <c r="BK143" i="5"/>
  <c r="J131" i="5"/>
  <c r="BK123" i="5"/>
  <c r="J115" i="5"/>
  <c r="J107" i="5"/>
  <c r="BK97" i="5"/>
  <c r="BK112" i="4"/>
  <c r="BK96" i="4"/>
  <c r="BK258" i="3"/>
  <c r="BK252" i="3"/>
  <c r="J244" i="3"/>
  <c r="BK233" i="3"/>
  <c r="BK231" i="3"/>
  <c r="J221" i="3"/>
  <c r="J213" i="3"/>
  <c r="BK201" i="3"/>
  <c r="BK189" i="3"/>
  <c r="J173" i="3"/>
  <c r="J167" i="3"/>
  <c r="J155" i="3"/>
  <c r="BK149" i="3"/>
  <c r="BK137" i="3"/>
  <c r="J129" i="3"/>
  <c r="J125" i="3"/>
  <c r="J103" i="3"/>
  <c r="BK87" i="3"/>
  <c r="J1300" i="2"/>
  <c r="J1286" i="2"/>
  <c r="BK1260" i="2"/>
  <c r="BK1244" i="2"/>
  <c r="BK1228" i="2"/>
  <c r="BK1218" i="2"/>
  <c r="BK1203" i="2"/>
  <c r="BK1138" i="2"/>
  <c r="J1124" i="2"/>
  <c r="BK1095" i="2"/>
  <c r="BK1082" i="2"/>
  <c r="J1055" i="2"/>
  <c r="BK1033" i="2"/>
  <c r="BK978" i="2"/>
  <c r="J953" i="2"/>
  <c r="J934" i="2"/>
  <c r="BK872" i="2"/>
  <c r="J826" i="2"/>
  <c r="J806" i="2"/>
  <c r="J770" i="2"/>
  <c r="J746" i="2"/>
  <c r="J737" i="2"/>
  <c r="J695" i="2"/>
  <c r="BK642" i="2"/>
  <c r="BK609" i="2"/>
  <c r="J586" i="2"/>
  <c r="BK554" i="2"/>
  <c r="BK488" i="2"/>
  <c r="BK460" i="2"/>
  <c r="J394" i="2"/>
  <c r="J352" i="2"/>
  <c r="J339" i="2"/>
  <c r="J326" i="2"/>
  <c r="BK306" i="2"/>
  <c r="J290" i="2"/>
  <c r="J274" i="2"/>
  <c r="BK263" i="2"/>
  <c r="BK243" i="2"/>
  <c r="J228" i="2"/>
  <c r="BK196" i="2"/>
  <c r="BK164" i="2"/>
  <c r="J145" i="2"/>
  <c r="J126" i="2"/>
  <c r="BK121" i="5"/>
  <c r="BK115" i="5"/>
  <c r="BK101" i="5"/>
  <c r="J91" i="5"/>
  <c r="J122" i="4"/>
  <c r="BK104" i="4"/>
  <c r="J90" i="4"/>
  <c r="J262" i="3"/>
  <c r="BK248" i="3"/>
  <c r="J229" i="3"/>
  <c r="BK221" i="3"/>
  <c r="BK215" i="3"/>
  <c r="BK205" i="3"/>
  <c r="BK197" i="3"/>
  <c r="J179" i="3"/>
  <c r="J153" i="3"/>
  <c r="J135" i="3"/>
  <c r="BK123" i="3"/>
  <c r="J119" i="3"/>
  <c r="J109" i="3"/>
  <c r="BK103" i="3"/>
  <c r="BK97" i="3"/>
  <c r="BK93" i="3"/>
  <c r="BK1324" i="2"/>
  <c r="BK1312" i="2"/>
  <c r="BK1286" i="2"/>
  <c r="J1265" i="2"/>
  <c r="BK1249" i="2"/>
  <c r="BK1198" i="2"/>
  <c r="BK1153" i="2"/>
  <c r="J1131" i="2"/>
  <c r="J1082" i="2"/>
  <c r="BK1055" i="2"/>
  <c r="J1046" i="2"/>
  <c r="J1026" i="2"/>
  <c r="BK1005" i="2"/>
  <c r="BK987" i="2"/>
  <c r="J942" i="2"/>
  <c r="J890" i="2"/>
  <c r="J876" i="2"/>
  <c r="BK865" i="2"/>
  <c r="J841" i="2"/>
  <c r="J792" i="2"/>
  <c r="J774" i="2"/>
  <c r="BK727" i="2"/>
  <c r="J678" i="2"/>
  <c r="BK647" i="2"/>
  <c r="J614" i="2"/>
  <c r="J583" i="2"/>
  <c r="J561" i="2"/>
  <c r="BK496" i="2"/>
  <c r="BK415" i="2"/>
  <c r="J368" i="2"/>
  <c r="BK326" i="2"/>
  <c r="J315" i="2"/>
  <c r="J277" i="2"/>
  <c r="J208" i="2"/>
  <c r="J199" i="2"/>
  <c r="J135" i="2"/>
  <c r="T157" i="5" l="1"/>
  <c r="T671" i="2"/>
  <c r="P671" i="2"/>
  <c r="R671" i="2"/>
  <c r="P110" i="2"/>
  <c r="BK175" i="2"/>
  <c r="J175" i="2"/>
  <c r="J62" i="2"/>
  <c r="R175" i="2"/>
  <c r="T216" i="2"/>
  <c r="R257" i="2"/>
  <c r="T302" i="2"/>
  <c r="T330" i="2"/>
  <c r="P351" i="2"/>
  <c r="BK429" i="2"/>
  <c r="J429" i="2"/>
  <c r="J68" i="2" s="1"/>
  <c r="R681" i="2"/>
  <c r="P875" i="2"/>
  <c r="P894" i="2"/>
  <c r="R894" i="2"/>
  <c r="T937" i="2"/>
  <c r="P1015" i="2"/>
  <c r="T1048" i="2"/>
  <c r="R1102" i="2"/>
  <c r="P1141" i="2"/>
  <c r="T1227" i="2"/>
  <c r="R1243" i="2"/>
  <c r="R1306" i="2"/>
  <c r="T1335" i="2"/>
  <c r="T86" i="3"/>
  <c r="T85" i="3"/>
  <c r="BK116" i="3"/>
  <c r="BK115" i="3" s="1"/>
  <c r="J115" i="3" s="1"/>
  <c r="J62" i="3" s="1"/>
  <c r="BK239" i="3"/>
  <c r="J239" i="3"/>
  <c r="J64" i="3"/>
  <c r="T87" i="4"/>
  <c r="P119" i="4"/>
  <c r="BK216" i="2"/>
  <c r="J216" i="2" s="1"/>
  <c r="J63" i="2" s="1"/>
  <c r="BK257" i="2"/>
  <c r="J257" i="2"/>
  <c r="J64" i="2"/>
  <c r="BK302" i="2"/>
  <c r="J302" i="2" s="1"/>
  <c r="J65" i="2" s="1"/>
  <c r="P330" i="2"/>
  <c r="R351" i="2"/>
  <c r="R429" i="2"/>
  <c r="BK641" i="2"/>
  <c r="J641" i="2"/>
  <c r="J69" i="2"/>
  <c r="P641" i="2"/>
  <c r="T641" i="2"/>
  <c r="P650" i="2"/>
  <c r="T650" i="2"/>
  <c r="P681" i="2"/>
  <c r="P1048" i="2"/>
  <c r="P1102" i="2"/>
  <c r="BK1141" i="2"/>
  <c r="J1141" i="2" s="1"/>
  <c r="J84" i="2" s="1"/>
  <c r="BK1227" i="2"/>
  <c r="J1227" i="2"/>
  <c r="J85" i="2"/>
  <c r="BK1243" i="2"/>
  <c r="J1243" i="2"/>
  <c r="J86" i="2"/>
  <c r="T1306" i="2"/>
  <c r="P1335" i="2"/>
  <c r="R86" i="3"/>
  <c r="R85" i="3" s="1"/>
  <c r="R116" i="3"/>
  <c r="R115" i="3" s="1"/>
  <c r="T239" i="3"/>
  <c r="BK87" i="4"/>
  <c r="J87" i="4" s="1"/>
  <c r="J62" i="4" s="1"/>
  <c r="BK119" i="4"/>
  <c r="J119" i="4"/>
  <c r="J64" i="4"/>
  <c r="P86" i="5"/>
  <c r="P85" i="5"/>
  <c r="T86" i="5"/>
  <c r="T85" i="5" s="1"/>
  <c r="P96" i="5"/>
  <c r="P95" i="5" s="1"/>
  <c r="P157" i="5"/>
  <c r="R110" i="2"/>
  <c r="P175" i="2"/>
  <c r="P216" i="2"/>
  <c r="T257" i="2"/>
  <c r="R302" i="2"/>
  <c r="R330" i="2"/>
  <c r="BK351" i="2"/>
  <c r="J351" i="2" s="1"/>
  <c r="J67" i="2" s="1"/>
  <c r="P429" i="2"/>
  <c r="T681" i="2"/>
  <c r="R875" i="2"/>
  <c r="BK894" i="2"/>
  <c r="J894" i="2" s="1"/>
  <c r="J76" i="2" s="1"/>
  <c r="BK937" i="2"/>
  <c r="J937" i="2"/>
  <c r="J77" i="2" s="1"/>
  <c r="R937" i="2"/>
  <c r="T1015" i="2"/>
  <c r="T893" i="2" s="1"/>
  <c r="R1048" i="2"/>
  <c r="T1102" i="2"/>
  <c r="T1141" i="2"/>
  <c r="R1227" i="2"/>
  <c r="T1243" i="2"/>
  <c r="P1306" i="2"/>
  <c r="R1335" i="2"/>
  <c r="P86" i="3"/>
  <c r="P85" i="3" s="1"/>
  <c r="P116" i="3"/>
  <c r="P115" i="3" s="1"/>
  <c r="R239" i="3"/>
  <c r="P87" i="4"/>
  <c r="P86" i="4" s="1"/>
  <c r="P85" i="4" s="1"/>
  <c r="P84" i="4" s="1"/>
  <c r="AU57" i="1" s="1"/>
  <c r="R119" i="4"/>
  <c r="BK96" i="5"/>
  <c r="J96" i="5" s="1"/>
  <c r="J63" i="5" s="1"/>
  <c r="R96" i="5"/>
  <c r="R95" i="5"/>
  <c r="BK157" i="5"/>
  <c r="J157" i="5" s="1"/>
  <c r="J64" i="5" s="1"/>
  <c r="BK110" i="2"/>
  <c r="J110" i="2" s="1"/>
  <c r="J61" i="2" s="1"/>
  <c r="T110" i="2"/>
  <c r="T175" i="2"/>
  <c r="R216" i="2"/>
  <c r="P257" i="2"/>
  <c r="P302" i="2"/>
  <c r="BK330" i="2"/>
  <c r="J330" i="2" s="1"/>
  <c r="J66" i="2" s="1"/>
  <c r="T351" i="2"/>
  <c r="T429" i="2"/>
  <c r="R641" i="2"/>
  <c r="BK650" i="2"/>
  <c r="J650" i="2"/>
  <c r="J70" i="2" s="1"/>
  <c r="R650" i="2"/>
  <c r="BK681" i="2"/>
  <c r="J681" i="2" s="1"/>
  <c r="J72" i="2" s="1"/>
  <c r="BK875" i="2"/>
  <c r="J875" i="2" s="1"/>
  <c r="J73" i="2" s="1"/>
  <c r="T875" i="2"/>
  <c r="T894" i="2"/>
  <c r="P937" i="2"/>
  <c r="BK1015" i="2"/>
  <c r="J1015" i="2" s="1"/>
  <c r="J78" i="2" s="1"/>
  <c r="R1015" i="2"/>
  <c r="BK1048" i="2"/>
  <c r="J1048" i="2" s="1"/>
  <c r="J82" i="2" s="1"/>
  <c r="BK1102" i="2"/>
  <c r="J1102" i="2"/>
  <c r="J83" i="2"/>
  <c r="R1141" i="2"/>
  <c r="P1227" i="2"/>
  <c r="P1243" i="2"/>
  <c r="BK1306" i="2"/>
  <c r="J1306" i="2"/>
  <c r="J87" i="2" s="1"/>
  <c r="BK1335" i="2"/>
  <c r="J1335" i="2"/>
  <c r="J88" i="2" s="1"/>
  <c r="BK86" i="3"/>
  <c r="J86" i="3" s="1"/>
  <c r="J61" i="3" s="1"/>
  <c r="T116" i="3"/>
  <c r="T115" i="3" s="1"/>
  <c r="P239" i="3"/>
  <c r="R87" i="4"/>
  <c r="R86" i="4" s="1"/>
  <c r="R85" i="4" s="1"/>
  <c r="R84" i="4" s="1"/>
  <c r="T119" i="4"/>
  <c r="BK86" i="5"/>
  <c r="J86" i="5" s="1"/>
  <c r="J61" i="5" s="1"/>
  <c r="R86" i="5"/>
  <c r="R85" i="5" s="1"/>
  <c r="T96" i="5"/>
  <c r="T95" i="5" s="1"/>
  <c r="R157" i="5"/>
  <c r="BK81" i="6"/>
  <c r="J81" i="6" s="1"/>
  <c r="J60" i="6" s="1"/>
  <c r="P81" i="6"/>
  <c r="P80" i="6" s="1"/>
  <c r="AU59" i="1" s="1"/>
  <c r="R81" i="6"/>
  <c r="R80" i="6" s="1"/>
  <c r="T81" i="6"/>
  <c r="T80" i="6" s="1"/>
  <c r="BE120" i="2"/>
  <c r="BE126" i="2"/>
  <c r="BE145" i="2"/>
  <c r="BE150" i="2"/>
  <c r="BE157" i="2"/>
  <c r="BE176" i="2"/>
  <c r="BE186" i="2"/>
  <c r="BE208" i="2"/>
  <c r="BE214" i="2"/>
  <c r="BE228" i="2"/>
  <c r="BE237" i="2"/>
  <c r="BE258" i="2"/>
  <c r="BE269" i="2"/>
  <c r="BE290" i="2"/>
  <c r="BE295" i="2"/>
  <c r="BE298" i="2"/>
  <c r="BE303" i="2"/>
  <c r="BE306" i="2"/>
  <c r="BE331" i="2"/>
  <c r="BE339" i="2"/>
  <c r="BE363" i="2"/>
  <c r="BE383" i="2"/>
  <c r="BE394" i="2"/>
  <c r="BE430" i="2"/>
  <c r="BE444" i="2"/>
  <c r="BE471" i="2"/>
  <c r="BE478" i="2"/>
  <c r="BE499" i="2"/>
  <c r="BE515" i="2"/>
  <c r="BE518" i="2"/>
  <c r="BE554" i="2"/>
  <c r="BE564" i="2"/>
  <c r="BE596" i="2"/>
  <c r="BE622" i="2"/>
  <c r="BE660" i="2"/>
  <c r="BE682" i="2"/>
  <c r="BE695" i="2"/>
  <c r="BE700" i="2"/>
  <c r="BE710" i="2"/>
  <c r="BE713" i="2"/>
  <c r="BE746" i="2"/>
  <c r="BE753" i="2"/>
  <c r="BE757" i="2"/>
  <c r="BE760" i="2"/>
  <c r="BE770" i="2"/>
  <c r="BE782" i="2"/>
  <c r="BE786" i="2"/>
  <c r="BE797" i="2"/>
  <c r="BE802" i="2"/>
  <c r="BE806" i="2"/>
  <c r="BE816" i="2"/>
  <c r="BE821" i="2"/>
  <c r="BE841" i="2"/>
  <c r="BE845" i="2"/>
  <c r="BE876" i="2"/>
  <c r="BE906" i="2"/>
  <c r="BE913" i="2"/>
  <c r="BE920" i="2"/>
  <c r="BE924" i="2"/>
  <c r="BE931" i="2"/>
  <c r="BE1023" i="2"/>
  <c r="BE1026" i="2"/>
  <c r="BE1110" i="2"/>
  <c r="BE1124" i="2"/>
  <c r="BE1131" i="2"/>
  <c r="BE1155" i="2"/>
  <c r="BE1162" i="2"/>
  <c r="BE1164" i="2"/>
  <c r="BE1173" i="2"/>
  <c r="BE1192" i="2"/>
  <c r="BE1209" i="2"/>
  <c r="BE1218" i="2"/>
  <c r="BE1224" i="2"/>
  <c r="BE1228" i="2"/>
  <c r="BE1274" i="2"/>
  <c r="BE1289" i="2"/>
  <c r="BE1294" i="2"/>
  <c r="BE1300" i="2"/>
  <c r="BE1321" i="2"/>
  <c r="BK889" i="2"/>
  <c r="J889" i="2"/>
  <c r="J74" i="2"/>
  <c r="J52" i="3"/>
  <c r="BE89" i="3"/>
  <c r="BE109" i="3"/>
  <c r="BE125" i="3"/>
  <c r="BE143" i="3"/>
  <c r="BE145" i="3"/>
  <c r="BE147" i="3"/>
  <c r="BE159" i="3"/>
  <c r="BE161" i="3"/>
  <c r="BE163" i="3"/>
  <c r="BE165" i="3"/>
  <c r="BE179" i="3"/>
  <c r="BE187" i="3"/>
  <c r="BE189" i="3"/>
  <c r="BE213" i="3"/>
  <c r="BE215" i="3"/>
  <c r="BE219" i="3"/>
  <c r="BE221" i="3"/>
  <c r="BE225" i="3"/>
  <c r="BE235" i="3"/>
  <c r="BE242" i="3"/>
  <c r="BE250" i="3"/>
  <c r="BE258" i="3"/>
  <c r="BE264" i="3"/>
  <c r="J52" i="4"/>
  <c r="E74" i="4"/>
  <c r="J81" i="4"/>
  <c r="BE90" i="4"/>
  <c r="BE96" i="4"/>
  <c r="BE98" i="4"/>
  <c r="E74" i="5"/>
  <c r="J78" i="5"/>
  <c r="BE89" i="5"/>
  <c r="BE93" i="5"/>
  <c r="BE99" i="5"/>
  <c r="BE105" i="5"/>
  <c r="BE119" i="5"/>
  <c r="BE121" i="5"/>
  <c r="BE123" i="5"/>
  <c r="BE125" i="5"/>
  <c r="BE137" i="5"/>
  <c r="BE141" i="5"/>
  <c r="BE145" i="5"/>
  <c r="E48" i="2"/>
  <c r="J105" i="2"/>
  <c r="BE199" i="2"/>
  <c r="BE202" i="2"/>
  <c r="BE212" i="2"/>
  <c r="BE223" i="2"/>
  <c r="BE253" i="2"/>
  <c r="BE309" i="2"/>
  <c r="BE315" i="2"/>
  <c r="BE336" i="2"/>
  <c r="BE368" i="2"/>
  <c r="BE371" i="2"/>
  <c r="BE374" i="2"/>
  <c r="BE403" i="2"/>
  <c r="BE412" i="2"/>
  <c r="BE496" i="2"/>
  <c r="BE502" i="2"/>
  <c r="BE583" i="2"/>
  <c r="BE605" i="2"/>
  <c r="BE626" i="2"/>
  <c r="BE665" i="2"/>
  <c r="BE668" i="2"/>
  <c r="BE672" i="2"/>
  <c r="BE705" i="2"/>
  <c r="BE718" i="2"/>
  <c r="BE765" i="2"/>
  <c r="BE774" i="2"/>
  <c r="BE789" i="2"/>
  <c r="BE826" i="2"/>
  <c r="BE854" i="2"/>
  <c r="BE860" i="2"/>
  <c r="BE882" i="2"/>
  <c r="BE886" i="2"/>
  <c r="BE890" i="2"/>
  <c r="BE895" i="2"/>
  <c r="BE961" i="2"/>
  <c r="BE969" i="2"/>
  <c r="BE998" i="2"/>
  <c r="BE1005" i="2"/>
  <c r="BE1008" i="2"/>
  <c r="BE1012" i="2"/>
  <c r="BE1016" i="2"/>
  <c r="BE1046" i="2"/>
  <c r="BE1061" i="2"/>
  <c r="BE1066" i="2"/>
  <c r="BE1072" i="2"/>
  <c r="BE1099" i="2"/>
  <c r="BE1187" i="2"/>
  <c r="BE1198" i="2"/>
  <c r="BE1238" i="2"/>
  <c r="BE1265" i="2"/>
  <c r="BE1318" i="2"/>
  <c r="E48" i="3"/>
  <c r="J81" i="3"/>
  <c r="BE91" i="3"/>
  <c r="BE93" i="3"/>
  <c r="BE97" i="3"/>
  <c r="BE99" i="3"/>
  <c r="BE103" i="3"/>
  <c r="BE111" i="3"/>
  <c r="BE117" i="3"/>
  <c r="BE119" i="3"/>
  <c r="BE133" i="3"/>
  <c r="BE157" i="3"/>
  <c r="BE191" i="3"/>
  <c r="BE193" i="3"/>
  <c r="BE203" i="3"/>
  <c r="BE205" i="3"/>
  <c r="BE207" i="3"/>
  <c r="BE209" i="3"/>
  <c r="BE211" i="3"/>
  <c r="BE231" i="3"/>
  <c r="BE233" i="3"/>
  <c r="BE246" i="3"/>
  <c r="BE254" i="3"/>
  <c r="BE260" i="3"/>
  <c r="F55" i="4"/>
  <c r="BE92" i="4"/>
  <c r="BE100" i="4"/>
  <c r="BE102" i="4"/>
  <c r="BE106" i="4"/>
  <c r="BE114" i="4"/>
  <c r="BE124" i="4"/>
  <c r="BK116" i="4"/>
  <c r="J116" i="4"/>
  <c r="J63" i="4" s="1"/>
  <c r="J55" i="5"/>
  <c r="BE91" i="5"/>
  <c r="BE101" i="5"/>
  <c r="BE103" i="5"/>
  <c r="BE117" i="5"/>
  <c r="BE127" i="5"/>
  <c r="BE131" i="5"/>
  <c r="BE133" i="5"/>
  <c r="BE147" i="5"/>
  <c r="BE149" i="5"/>
  <c r="BE160" i="5"/>
  <c r="BE162" i="5"/>
  <c r="J55" i="6"/>
  <c r="BE82" i="6"/>
  <c r="BE88" i="6"/>
  <c r="F55" i="2"/>
  <c r="J102" i="2"/>
  <c r="BE135" i="2"/>
  <c r="BE154" i="2"/>
  <c r="BE183" i="2"/>
  <c r="BE193" i="2"/>
  <c r="BE232" i="2"/>
  <c r="BE263" i="2"/>
  <c r="BE266" i="2"/>
  <c r="BE326" i="2"/>
  <c r="BE344" i="2"/>
  <c r="BE347" i="2"/>
  <c r="BE352" i="2"/>
  <c r="BE415" i="2"/>
  <c r="BE418" i="2"/>
  <c r="BE460" i="2"/>
  <c r="BE483" i="2"/>
  <c r="BE488" i="2"/>
  <c r="BE505" i="2"/>
  <c r="BE512" i="2"/>
  <c r="BE561" i="2"/>
  <c r="BE614" i="2"/>
  <c r="BE617" i="2"/>
  <c r="BE690" i="2"/>
  <c r="BE733" i="2"/>
  <c r="BE749" i="2"/>
  <c r="BE779" i="2"/>
  <c r="BE811" i="2"/>
  <c r="BE831" i="2"/>
  <c r="BE849" i="2"/>
  <c r="BE865" i="2"/>
  <c r="BE869" i="2"/>
  <c r="BE879" i="2"/>
  <c r="BE934" i="2"/>
  <c r="BE942" i="2"/>
  <c r="BE950" i="2"/>
  <c r="BE990" i="2"/>
  <c r="BE995" i="2"/>
  <c r="BE1040" i="2"/>
  <c r="BE1043" i="2"/>
  <c r="BE1049" i="2"/>
  <c r="BE1059" i="2"/>
  <c r="BE1078" i="2"/>
  <c r="BE1090" i="2"/>
  <c r="BE1114" i="2"/>
  <c r="BE1128" i="2"/>
  <c r="BE1153" i="2"/>
  <c r="BE1212" i="2"/>
  <c r="BE1214" i="2"/>
  <c r="BE1233" i="2"/>
  <c r="BE1235" i="2"/>
  <c r="BE1240" i="2"/>
  <c r="BE1244" i="2"/>
  <c r="BE1249" i="2"/>
  <c r="BE1278" i="2"/>
  <c r="BE1283" i="2"/>
  <c r="BE1303" i="2"/>
  <c r="BE1315" i="2"/>
  <c r="BE1324" i="2"/>
  <c r="BE1329" i="2"/>
  <c r="BE1332" i="2"/>
  <c r="BE1336" i="2"/>
  <c r="BE1339" i="2"/>
  <c r="BE1342" i="2"/>
  <c r="BE1345" i="2"/>
  <c r="BE1362" i="2"/>
  <c r="F81" i="3"/>
  <c r="BE95" i="3"/>
  <c r="BE101" i="3"/>
  <c r="BE105" i="3"/>
  <c r="BE113" i="3"/>
  <c r="BE121" i="3"/>
  <c r="BE123" i="3"/>
  <c r="BE135" i="3"/>
  <c r="BE167" i="3"/>
  <c r="BE169" i="3"/>
  <c r="BE171" i="3"/>
  <c r="BE173" i="3"/>
  <c r="BE175" i="3"/>
  <c r="BE177" i="3"/>
  <c r="BE181" i="3"/>
  <c r="BE183" i="3"/>
  <c r="BE185" i="3"/>
  <c r="BE195" i="3"/>
  <c r="BE199" i="3"/>
  <c r="BE201" i="3"/>
  <c r="BE217" i="3"/>
  <c r="BE223" i="3"/>
  <c r="BE227" i="3"/>
  <c r="BE229" i="3"/>
  <c r="BE237" i="3"/>
  <c r="BE240" i="3"/>
  <c r="BE248" i="3"/>
  <c r="BE256" i="3"/>
  <c r="BE266" i="3"/>
  <c r="BE268" i="3"/>
  <c r="BE104" i="4"/>
  <c r="BE108" i="4"/>
  <c r="BE112" i="4"/>
  <c r="BE122" i="4"/>
  <c r="F81" i="5"/>
  <c r="BE87" i="5"/>
  <c r="BE97" i="5"/>
  <c r="BE111" i="5"/>
  <c r="BE129" i="5"/>
  <c r="BE135" i="5"/>
  <c r="BE139" i="5"/>
  <c r="BE143" i="5"/>
  <c r="BE151" i="5"/>
  <c r="BE155" i="5"/>
  <c r="E48" i="6"/>
  <c r="F77" i="6"/>
  <c r="BE85" i="6"/>
  <c r="BE91" i="6"/>
  <c r="BE111" i="2"/>
  <c r="BE164" i="2"/>
  <c r="BE196" i="2"/>
  <c r="BE205" i="2"/>
  <c r="BE217" i="2"/>
  <c r="BE243" i="2"/>
  <c r="BE248" i="2"/>
  <c r="BE274" i="2"/>
  <c r="BE277" i="2"/>
  <c r="BE280" i="2"/>
  <c r="BE283" i="2"/>
  <c r="BE287" i="2"/>
  <c r="BE318" i="2"/>
  <c r="BE323" i="2"/>
  <c r="BE388" i="2"/>
  <c r="BE421" i="2"/>
  <c r="BE524" i="2"/>
  <c r="BE527" i="2"/>
  <c r="BE557" i="2"/>
  <c r="BE580" i="2"/>
  <c r="BE586" i="2"/>
  <c r="BE599" i="2"/>
  <c r="BE609" i="2"/>
  <c r="BE635" i="2"/>
  <c r="BE642" i="2"/>
  <c r="BE647" i="2"/>
  <c r="BE651" i="2"/>
  <c r="BE678" i="2"/>
  <c r="BE727" i="2"/>
  <c r="BE737" i="2"/>
  <c r="BE742" i="2"/>
  <c r="BE792" i="2"/>
  <c r="BE872" i="2"/>
  <c r="BE902" i="2"/>
  <c r="BE938" i="2"/>
  <c r="BE953" i="2"/>
  <c r="BE973" i="2"/>
  <c r="BE978" i="2"/>
  <c r="BE987" i="2"/>
  <c r="BE1033" i="2"/>
  <c r="BE1036" i="2"/>
  <c r="BE1055" i="2"/>
  <c r="BE1082" i="2"/>
  <c r="BE1087" i="2"/>
  <c r="BE1095" i="2"/>
  <c r="BE1103" i="2"/>
  <c r="BE1119" i="2"/>
  <c r="BE1134" i="2"/>
  <c r="BE1138" i="2"/>
  <c r="BE1142" i="2"/>
  <c r="BE1180" i="2"/>
  <c r="BE1203" i="2"/>
  <c r="BE1221" i="2"/>
  <c r="BE1255" i="2"/>
  <c r="BE1260" i="2"/>
  <c r="BE1286" i="2"/>
  <c r="BE1307" i="2"/>
  <c r="BE1312" i="2"/>
  <c r="BK671" i="2"/>
  <c r="J671" i="2"/>
  <c r="J71" i="2"/>
  <c r="BK1039" i="2"/>
  <c r="J1039" i="2" s="1"/>
  <c r="J79" i="2" s="1"/>
  <c r="BK1042" i="2"/>
  <c r="J1042" i="2"/>
  <c r="J80" i="2"/>
  <c r="BK1045" i="2"/>
  <c r="J1045" i="2"/>
  <c r="J81" i="2"/>
  <c r="BE87" i="3"/>
  <c r="BE107" i="3"/>
  <c r="BE127" i="3"/>
  <c r="BE129" i="3"/>
  <c r="BE131" i="3"/>
  <c r="BE137" i="3"/>
  <c r="BE139" i="3"/>
  <c r="BE141" i="3"/>
  <c r="BE149" i="3"/>
  <c r="BE151" i="3"/>
  <c r="BE153" i="3"/>
  <c r="BE155" i="3"/>
  <c r="BE197" i="3"/>
  <c r="BE244" i="3"/>
  <c r="BE252" i="3"/>
  <c r="BE262" i="3"/>
  <c r="BE88" i="4"/>
  <c r="BE94" i="4"/>
  <c r="BE110" i="4"/>
  <c r="BE117" i="4"/>
  <c r="BE120" i="4"/>
  <c r="BE107" i="5"/>
  <c r="BE109" i="5"/>
  <c r="BE113" i="5"/>
  <c r="BE115" i="5"/>
  <c r="BE153" i="5"/>
  <c r="BE158" i="5"/>
  <c r="J52" i="6"/>
  <c r="BE94" i="6"/>
  <c r="BE97" i="6"/>
  <c r="BE100" i="6"/>
  <c r="J34" i="2"/>
  <c r="AW55" i="1" s="1"/>
  <c r="F36" i="2"/>
  <c r="BC55" i="1" s="1"/>
  <c r="F37" i="4"/>
  <c r="BD57" i="1"/>
  <c r="F37" i="6"/>
  <c r="BD59" i="1"/>
  <c r="J34" i="6"/>
  <c r="AW59" i="1" s="1"/>
  <c r="J34" i="4"/>
  <c r="AW57" i="1" s="1"/>
  <c r="J34" i="3"/>
  <c r="AW56" i="1"/>
  <c r="F34" i="5"/>
  <c r="BA58" i="1"/>
  <c r="F37" i="2"/>
  <c r="BD55" i="1" s="1"/>
  <c r="F36" i="4"/>
  <c r="BC57" i="1" s="1"/>
  <c r="F36" i="6"/>
  <c r="BC59" i="1"/>
  <c r="F35" i="4"/>
  <c r="BB57" i="1"/>
  <c r="F34" i="3"/>
  <c r="BA56" i="1" s="1"/>
  <c r="F36" i="5"/>
  <c r="BC58" i="1" s="1"/>
  <c r="F37" i="3"/>
  <c r="BD56" i="1"/>
  <c r="F34" i="6"/>
  <c r="BA59" i="1"/>
  <c r="F35" i="6"/>
  <c r="BB59" i="1" s="1"/>
  <c r="F34" i="4"/>
  <c r="BA57" i="1" s="1"/>
  <c r="F36" i="3"/>
  <c r="BC56" i="1"/>
  <c r="J34" i="5"/>
  <c r="AW58" i="1"/>
  <c r="F35" i="5"/>
  <c r="BB58" i="1" s="1"/>
  <c r="F35" i="3"/>
  <c r="BB56" i="1" s="1"/>
  <c r="F34" i="2"/>
  <c r="BA55" i="1" s="1"/>
  <c r="F37" i="5"/>
  <c r="BD58" i="1"/>
  <c r="F35" i="2"/>
  <c r="BB55" i="1" s="1"/>
  <c r="T109" i="2" l="1"/>
  <c r="T108" i="2" s="1"/>
  <c r="P84" i="3"/>
  <c r="AU56" i="1"/>
  <c r="T84" i="5"/>
  <c r="R893" i="2"/>
  <c r="P893" i="2"/>
  <c r="P108" i="2" s="1"/>
  <c r="AU55" i="1" s="1"/>
  <c r="P84" i="5"/>
  <c r="AU58" i="1" s="1"/>
  <c r="R84" i="3"/>
  <c r="T84" i="3"/>
  <c r="P109" i="2"/>
  <c r="R84" i="5"/>
  <c r="R109" i="2"/>
  <c r="R108" i="2" s="1"/>
  <c r="T86" i="4"/>
  <c r="T85" i="4" s="1"/>
  <c r="T84" i="4" s="1"/>
  <c r="J116" i="3"/>
  <c r="J63" i="3"/>
  <c r="BK86" i="4"/>
  <c r="J86" i="4"/>
  <c r="J61" i="4" s="1"/>
  <c r="BK85" i="3"/>
  <c r="BK84" i="3" s="1"/>
  <c r="J84" i="3" s="1"/>
  <c r="J59" i="3" s="1"/>
  <c r="BK85" i="5"/>
  <c r="J85" i="5"/>
  <c r="J60" i="5"/>
  <c r="BK95" i="5"/>
  <c r="J95" i="5"/>
  <c r="J62" i="5" s="1"/>
  <c r="BK109" i="2"/>
  <c r="BK893" i="2"/>
  <c r="J893" i="2"/>
  <c r="J75" i="2"/>
  <c r="BK80" i="6"/>
  <c r="J80" i="6" s="1"/>
  <c r="J59" i="6" s="1"/>
  <c r="F33" i="5"/>
  <c r="AZ58" i="1"/>
  <c r="F33" i="4"/>
  <c r="AZ57" i="1"/>
  <c r="J33" i="5"/>
  <c r="AV58" i="1"/>
  <c r="AT58" i="1" s="1"/>
  <c r="BB54" i="1"/>
  <c r="AX54" i="1" s="1"/>
  <c r="J33" i="2"/>
  <c r="AV55" i="1" s="1"/>
  <c r="AT55" i="1" s="1"/>
  <c r="F33" i="3"/>
  <c r="AZ56" i="1"/>
  <c r="J33" i="3"/>
  <c r="AV56" i="1"/>
  <c r="AT56" i="1" s="1"/>
  <c r="J33" i="6"/>
  <c r="AV59" i="1"/>
  <c r="AT59" i="1"/>
  <c r="BC54" i="1"/>
  <c r="W32" i="1"/>
  <c r="BD54" i="1"/>
  <c r="W33" i="1"/>
  <c r="J33" i="4"/>
  <c r="AV57" i="1"/>
  <c r="AT57" i="1"/>
  <c r="F33" i="6"/>
  <c r="AZ59" i="1"/>
  <c r="BA54" i="1"/>
  <c r="W30" i="1" s="1"/>
  <c r="F33" i="2"/>
  <c r="AZ55" i="1" s="1"/>
  <c r="BK108" i="2" l="1"/>
  <c r="J108" i="2" s="1"/>
  <c r="J109" i="2"/>
  <c r="J60" i="2" s="1"/>
  <c r="J85" i="3"/>
  <c r="J60" i="3"/>
  <c r="BK85" i="4"/>
  <c r="BK84" i="4"/>
  <c r="J84" i="4" s="1"/>
  <c r="J30" i="4" s="1"/>
  <c r="AG57" i="1" s="1"/>
  <c r="AN57" i="1" s="1"/>
  <c r="BK84" i="5"/>
  <c r="J84" i="5"/>
  <c r="J59" i="5" s="1"/>
  <c r="AZ54" i="1"/>
  <c r="W29" i="1"/>
  <c r="AU54" i="1"/>
  <c r="J30" i="3"/>
  <c r="AG56" i="1" s="1"/>
  <c r="AN56" i="1" s="1"/>
  <c r="W31" i="1"/>
  <c r="AY54" i="1"/>
  <c r="J30" i="6"/>
  <c r="AG59" i="1" s="1"/>
  <c r="AN59" i="1" s="1"/>
  <c r="AW54" i="1"/>
  <c r="AK30" i="1"/>
  <c r="J59" i="2" l="1"/>
  <c r="J30" i="2"/>
  <c r="AG55" i="1" s="1"/>
  <c r="AN55" i="1" s="1"/>
  <c r="J39" i="2"/>
  <c r="J59" i="4"/>
  <c r="J39" i="3"/>
  <c r="J85" i="4"/>
  <c r="J60" i="4" s="1"/>
  <c r="J39" i="6"/>
  <c r="J39" i="4"/>
  <c r="AV54" i="1"/>
  <c r="AK29" i="1"/>
  <c r="J30" i="5"/>
  <c r="AG58" i="1"/>
  <c r="AN58" i="1"/>
  <c r="J39" i="5" l="1"/>
  <c r="AG54" i="1"/>
  <c r="AK26" i="1"/>
  <c r="AK35" i="1"/>
  <c r="AT54" i="1"/>
  <c r="AN54" i="1" l="1"/>
</calcChain>
</file>

<file path=xl/sharedStrings.xml><?xml version="1.0" encoding="utf-8"?>
<sst xmlns="http://schemas.openxmlformats.org/spreadsheetml/2006/main" count="14828" uniqueCount="2631">
  <si>
    <t>Export Komplet</t>
  </si>
  <si>
    <t>VZ</t>
  </si>
  <si>
    <t>2.0</t>
  </si>
  <si>
    <t>ZAMOK</t>
  </si>
  <si>
    <t>False</t>
  </si>
  <si>
    <t>{457dc1ea-10f8-45e9-b8ff-5bfb45815770}</t>
  </si>
  <si>
    <t>0,01</t>
  </si>
  <si>
    <t>21</t>
  </si>
  <si>
    <t>12</t>
  </si>
  <si>
    <t>REKAPITULACE STAVBY</t>
  </si>
  <si>
    <t>v ---  níže se nacházejí doplnkové a pomocné údaje k sestavám  --- v</t>
  </si>
  <si>
    <t>Návod na vyplnění</t>
  </si>
  <si>
    <t>0,001</t>
  </si>
  <si>
    <t>Kód:</t>
  </si>
  <si>
    <t>Ro0010032026</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</si>
  <si>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</si>
  <si>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</si>
  <si>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MŠ Tyršova 1546, Tachov, Snížení energetické náročnosti</t>
  </si>
  <si>
    <t>KSO:</t>
  </si>
  <si>
    <t/>
  </si>
  <si>
    <t>CC-CZ:</t>
  </si>
  <si>
    <t>Místo:</t>
  </si>
  <si>
    <t xml:space="preserve"> </t>
  </si>
  <si>
    <t>Datum:</t>
  </si>
  <si>
    <t>20. 5. 2025</t>
  </si>
  <si>
    <t>Zadavatel:</t>
  </si>
  <si>
    <t>IČ:</t>
  </si>
  <si>
    <t>Město Tachov, Hornická 1695, Tachov</t>
  </si>
  <si>
    <t>DIČ:</t>
  </si>
  <si>
    <t>Účastník:</t>
  </si>
  <si>
    <t>Vyplň údaj</t>
  </si>
  <si>
    <t>Projektant:</t>
  </si>
  <si>
    <t>46801316</t>
  </si>
  <si>
    <t>Ing. J.Rossler, Na Terase 1914, 34701 Tachov</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</si>
  <si>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</si>
  <si>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</si>
  <si>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</si>
  <si>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</si>
  <si>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</si>
  <si>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</si>
  <si>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</si>
  <si>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</si>
  <si>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</si>
  <si>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</si>
  <si>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</si>
  <si>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</si>
  <si>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</si>
  <si>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</si>
  <si>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</si>
  <si>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</si>
  <si>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</si>
  <si>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</si>
  <si>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</si>
  <si>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</si>
  <si>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</si>
  <si>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</si>
  <si>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</si>
  <si>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</si>
  <si>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</si>
  <si>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</si>
  <si>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</si>
  <si>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</si>
  <si>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</si>
  <si>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</si>
  <si>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</si>
  <si>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</si>
  <si>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</si>
  <si>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</si>
  <si>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</si>
  <si>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</si>
  <si>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</si>
  <si>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</si>
  <si>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</si>
  <si>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</si>
  <si>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</si>
  <si>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</si>
  <si>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</si>
  <si>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</si>
  <si>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objekt</t>
  </si>
  <si>
    <t>STA</t>
  </si>
  <si>
    <t>1</t>
  </si>
  <si>
    <t>{aac5824e-3754-435b-b090-9210967b116e}</t>
  </si>
  <si>
    <t>2</t>
  </si>
  <si>
    <t>02</t>
  </si>
  <si>
    <t>Ústřední vytápění</t>
  </si>
  <si>
    <t>{44837c82-82ce-4363-9bfd-d346b6b89b41}</t>
  </si>
  <si>
    <t>03</t>
  </si>
  <si>
    <t>Elektroinstalace</t>
  </si>
  <si>
    <t>{f4f36ed6-0f80-4c3f-9fd7-fed626d64fca}</t>
  </si>
  <si>
    <t>04</t>
  </si>
  <si>
    <t>Vzduchotechnika</t>
  </si>
  <si>
    <t>{599b0811-1bbb-4f5f-b409-4bd5f28431f1}</t>
  </si>
  <si>
    <t>05</t>
  </si>
  <si>
    <t>Vedlejší a ostatní náklady</t>
  </si>
  <si>
    <t>VON</t>
  </si>
  <si>
    <t>{5656662e-e405-430b-a4af-821a2840041a}</t>
  </si>
  <si>
    <t>KRYCÍ LIST SOUPISU PRACÍ</t>
  </si>
  <si>
    <t>Objekt:</t>
  </si>
  <si>
    <t>01 - Stavební objekt</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</si>
  <si>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</si>
  <si>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</si>
  <si>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</si>
  <si>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</si>
  <si>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</si>
  <si>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</si>
  <si>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</si>
  <si>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</si>
  <si>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5 - Komunikace pozemní pojezdová plocha</t>
  </si>
  <si>
    <t xml:space="preserve">    5.1 - Komunikace pozemní pochozí plocha</t>
  </si>
  <si>
    <t xml:space="preserve">    5.2 - Komunikace pozemní okapový chodník</t>
  </si>
  <si>
    <t xml:space="preserve">    61 - Úprava povrchů vnitřní</t>
  </si>
  <si>
    <t xml:space="preserve">    62 - Úprava povrchů vnější</t>
  </si>
  <si>
    <t xml:space="preserve">    64 - Osazování výplní otvorů</t>
  </si>
  <si>
    <t xml:space="preserve">    94 - Lešení a stavební výtahy</t>
  </si>
  <si>
    <t xml:space="preserve">    95 - Různé dokončovací konstrukce a práce pozemních staveb</t>
  </si>
  <si>
    <t xml:space="preserve">    96 - Bourání konstrukcí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</si>
  <si>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</si>
  <si>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</si>
  <si>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</si>
  <si>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</si>
  <si>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</si>
  <si>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</si>
  <si>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730 - Ústřední vytápění</t>
  </si>
  <si>
    <t xml:space="preserve">    742 - Elektroinstalace </t>
  </si>
  <si>
    <t xml:space="preserve">    751 - Vzduchotechnika</t>
  </si>
  <si>
    <t xml:space="preserve">    762 - Konstrukce tesařské</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</si>
  <si>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</si>
  <si>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</si>
  <si>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</si>
  <si>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</si>
  <si>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</si>
  <si>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</si>
  <si>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</si>
  <si>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</si>
  <si>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</si>
  <si>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</si>
  <si>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</si>
  <si>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</si>
  <si>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</si>
  <si>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</si>
  <si>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</si>
  <si>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</si>
  <si>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</si>
  <si>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</si>
  <si>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</si>
  <si>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</si>
  <si>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</si>
  <si>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</si>
  <si>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</si>
  <si>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</si>
  <si>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122251102</t>
  </si>
  <si>
    <t>Odkopávky a prokopávky nezapažené v hornině třídy těžitelnosti I skupiny 3 objem do 50 m3 strojně</t>
  </si>
  <si>
    <t>m3</t>
  </si>
  <si>
    <t>CS ÚRS 2026 01</t>
  </si>
  <si>
    <t>4</t>
  </si>
  <si>
    <t>-763960470</t>
  </si>
  <si>
    <t>PP</t>
  </si>
  <si>
    <t>Odkopávky a prokopávky nezapažené strojně v hornině třídy těžitelnosti I skupiny 3 přes 20 do 50 m3</t>
  </si>
  <si>
    <t>Online PSC</t>
  </si>
  <si>
    <t>https://podminky.urs.cz/item/CS_URS_2026_01/122251102</t>
  </si>
  <si>
    <t>VV</t>
  </si>
  <si>
    <t>pod zámkovou dlažbu pojezdovou severní část</t>
  </si>
  <si>
    <t>5,0*14,0*0,45</t>
  </si>
  <si>
    <t>pod zámkovou dlažbu, pochozí část</t>
  </si>
  <si>
    <t>0,45*(97,5+8,5+5,0+5,0-5,0*14,0)</t>
  </si>
  <si>
    <t>pod zámková dlažba/vegetační tvárnice severní část</t>
  </si>
  <si>
    <t>14,5*0,45</t>
  </si>
  <si>
    <t>132212121</t>
  </si>
  <si>
    <t>Hloubení zapažených rýh šířky do 800 mm v soudržných horninách třídy těžitelnosti I skupiny 3 ručně</t>
  </si>
  <si>
    <t>-146716604</t>
  </si>
  <si>
    <t>Hloubení zapažených rýh šířky do 800 mm ručně s urovnáním dna do předepsaného profilu a spádu v hornině třídy těžitelnosti I skupiny 3 soudržných</t>
  </si>
  <si>
    <t>https://podminky.urs.cz/item/CS_URS_2026_01/132212121</t>
  </si>
  <si>
    <t>ruční dorovnání dna 10% z</t>
  </si>
  <si>
    <t>133,862</t>
  </si>
  <si>
    <t>133,862*0,1 'Přepočtené koeficientem množství</t>
  </si>
  <si>
    <t>3</t>
  </si>
  <si>
    <t>132254104</t>
  </si>
  <si>
    <t>Hloubení rýh zapažených š do 800 mm v hornině třídy těžitelnosti I skupiny 3 objem přes 100 m3 strojně</t>
  </si>
  <si>
    <t>-1706017261</t>
  </si>
  <si>
    <t>Hloubení zapažených rýh šířky do 800 mm strojně s urovnáním dna do předepsaného profilu a spádu v hornině třídy těžitelnosti I skupiny 3 přes 100 m3</t>
  </si>
  <si>
    <t>https://podminky.urs.cz/item/CS_URS_2026_01/132254104</t>
  </si>
  <si>
    <t>výkop okolo objektu, pro trativod, FeZn a úpravu soklu</t>
  </si>
  <si>
    <t>0,9*0,8*(8,77+15,75+1,0+3,7+5,05+15,7+1,0)</t>
  </si>
  <si>
    <t>0,9*0,8*(3,7+5,05+15,7+8,77+8,88+5,97+1,37)</t>
  </si>
  <si>
    <t>0,9*0,8*(12,95+0,6*2+1,91+4,49+14,20+18,67)</t>
  </si>
  <si>
    <t>0,9*0,8*(15,18+1,16+15,75)</t>
  </si>
  <si>
    <t>133,862*0,9 'Přepočtené koeficientem množství</t>
  </si>
  <si>
    <t>162751117</t>
  </si>
  <si>
    <t>Vodorovné přemístění přes 9 000 do 10000 m výkopku/sypaniny z horniny třídy těžitelnosti I skupiny 1 až 3</t>
  </si>
  <si>
    <t>2101467061</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</si>
  <si>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</si>
  <si>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https://podminky.urs.cz/item/CS_URS_2026_01/162751117</t>
  </si>
  <si>
    <t>odvoz přebytečné zeminy</t>
  </si>
  <si>
    <t>rýhy kolem objektu</t>
  </si>
  <si>
    <t>odkop pro dlažby</t>
  </si>
  <si>
    <t>58,725</t>
  </si>
  <si>
    <t>odečet zeminy použité pro opětovné zásypy</t>
  </si>
  <si>
    <t>-89,241</t>
  </si>
  <si>
    <t>5</t>
  </si>
  <si>
    <t>167151101</t>
  </si>
  <si>
    <t>Nakládání výkopku z hornin třídy těžitelnosti I skupiny 1 až 3 do 100 m3</t>
  </si>
  <si>
    <t>-1074905871</t>
  </si>
  <si>
    <t>Nakládání, skládání a překládání neulehlého výkopku nebo sypaniny strojně nakládání, množství do 100 m3, z horniny třídy těžitelnosti I, skupiny 1 až 3</t>
  </si>
  <si>
    <t>https://podminky.urs.cz/item/CS_URS_2026_01/167151101</t>
  </si>
  <si>
    <t>naložení pro zásyp rýh kolem objektu</t>
  </si>
  <si>
    <t>89,241</t>
  </si>
  <si>
    <t>6</t>
  </si>
  <si>
    <t>171201231</t>
  </si>
  <si>
    <t>Poplatek za předání recyklačnímu zařízení zeminy a kamení kód odpadu 17 05 04</t>
  </si>
  <si>
    <t>t</t>
  </si>
  <si>
    <t>-744227945</t>
  </si>
  <si>
    <t>Poplatek za předání zeminy a kamení recyklačnímu zařízení zatříděné do Katalogu odpadů pod kódem 17 05 04</t>
  </si>
  <si>
    <t>https://podminky.urs.cz/item/CS_URS_2026_01/171201231</t>
  </si>
  <si>
    <t>103,346*1,8 'Přepočtené koeficientem množství</t>
  </si>
  <si>
    <t>7</t>
  </si>
  <si>
    <t>171251201</t>
  </si>
  <si>
    <t>Uložení sypaniny na skládky nebo meziskládky</t>
  </si>
  <si>
    <t>-1553812618</t>
  </si>
  <si>
    <t>Uložení sypaniny na skládky nebo meziskládky bez hutnění s upravením uložené sypaniny do předepsaného tvaru</t>
  </si>
  <si>
    <t>https://podminky.urs.cz/item/CS_URS_2026_01/171251201</t>
  </si>
  <si>
    <t>8</t>
  </si>
  <si>
    <t>174151101</t>
  </si>
  <si>
    <t>Zásyp jam, šachet rýh nebo kolem objektů sypaninou se zhutněním</t>
  </si>
  <si>
    <t>-757277022</t>
  </si>
  <si>
    <t>Zásyp sypaninou z jakékoliv horniny strojně s uložením výkopku ve vrstvách se zhutněním jam, šachet, rýh nebo kolem objektů v těchto vykopávkách</t>
  </si>
  <si>
    <t>https://podminky.urs.cz/item/CS_URS_2026_01/174151101</t>
  </si>
  <si>
    <t>zásyp rýhy kolem objektu</t>
  </si>
  <si>
    <t>- podsyp a obsyp trativodu</t>
  </si>
  <si>
    <t>-(0,15+0,15)*0,8*185,92</t>
  </si>
  <si>
    <t>9</t>
  </si>
  <si>
    <t>181912112</t>
  </si>
  <si>
    <t>Úprava pláně v hornině třídy těžitelnosti I skupiny 3 se zhutněním ručně</t>
  </si>
  <si>
    <t>m2</t>
  </si>
  <si>
    <t>-332366877</t>
  </si>
  <si>
    <t>Úprava pláně vyrovnáním výškových rozdílů ručně v hornině třídy těžitelnosti I skupiny 3 se zhutněním</t>
  </si>
  <si>
    <t>https://podminky.urs.cz/item/CS_URS_2026_01/181912112</t>
  </si>
  <si>
    <t>5,0*14,0</t>
  </si>
  <si>
    <t>46,0</t>
  </si>
  <si>
    <t>14,5</t>
  </si>
  <si>
    <t>vyrovnání dna pro uložení trativodu</t>
  </si>
  <si>
    <t>185,92*0,8</t>
  </si>
  <si>
    <t>Zakládání</t>
  </si>
  <si>
    <t>10</t>
  </si>
  <si>
    <t>211971110</t>
  </si>
  <si>
    <t>Zřízení opláštění žeber nebo trativodů geotextilií v rýze nebo zářezu sklonu do 1:2</t>
  </si>
  <si>
    <t>-1451285363</t>
  </si>
  <si>
    <t>Zřízení opláštění výplně z geotextilie odvodňovacích žeber nebo trativodů v rýze nebo zářezu se stěnami šikmými o sklonu do 1:2</t>
  </si>
  <si>
    <t>https://podminky.urs.cz/item/CS_URS_2026_01/211971110</t>
  </si>
  <si>
    <t>obalení drenážních trubek</t>
  </si>
  <si>
    <t>185,92*2</t>
  </si>
  <si>
    <t>svisle vytažení na nopovou fólii</t>
  </si>
  <si>
    <t>1,0*185,92</t>
  </si>
  <si>
    <t>11</t>
  </si>
  <si>
    <t>M</t>
  </si>
  <si>
    <t>69311081</t>
  </si>
  <si>
    <t>geotextilie netkaná separační, ochranná, filtrační, drenážní PES 300g/m2</t>
  </si>
  <si>
    <t>-2088001735</t>
  </si>
  <si>
    <t>557,76*1,1845 'Přepočtené koeficientem množství</t>
  </si>
  <si>
    <t>212751103</t>
  </si>
  <si>
    <t>Trativod z drenážních trubek flexibilních PVC-U SN 4 perforace 360° včetně lože otevřený výkop DN 80 pro meliorace</t>
  </si>
  <si>
    <t>m</t>
  </si>
  <si>
    <t>549257301</t>
  </si>
  <si>
    <t>Trativody z drenážních a melioračních trubek pro meliorace, dočasné nebo odlehčovací drenáže se zřízením štěrkového lože pod trubky a s jejich obsypem v otevřeném výkopu trubka flexibilní PVC-U SN 4 celoperforovaná 360° DN 80</t>
  </si>
  <si>
    <t>https://podminky.urs.cz/item/CS_URS_2026_01/212751103</t>
  </si>
  <si>
    <t>8,77+15,75+1,0+3,7+5,05+15,7+1,0</t>
  </si>
  <si>
    <t>3,7+5,05+15,7+8,77+8,88+5,97+1,37</t>
  </si>
  <si>
    <t>12,95+0,6*2+1,91+4,49+14,20+18,67</t>
  </si>
  <si>
    <t>15,18+1,16+15,75</t>
  </si>
  <si>
    <t>13</t>
  </si>
  <si>
    <t>894812131</t>
  </si>
  <si>
    <t>Revizní a čistící šachta z PP DN 315 šachtová roura korugovaná bez hrdla světlé hloubky 1250 mm</t>
  </si>
  <si>
    <t>kus</t>
  </si>
  <si>
    <t>1469243199</t>
  </si>
  <si>
    <t>Revizní a čistící šachta z polypropylenu PP pro hladké trouby DN 315 roura šachtová korugovaná bez hrdla, světlé hloubky 1250 mm</t>
  </si>
  <si>
    <t>https://podminky.urs.cz/item/CS_URS_2026_01/894812131</t>
  </si>
  <si>
    <t>14</t>
  </si>
  <si>
    <t>894812155</t>
  </si>
  <si>
    <t>Revizní a čistící šachta z PP DN 315 poklop pro šachtu plastový pachotěsný s madlem</t>
  </si>
  <si>
    <t>1219038704</t>
  </si>
  <si>
    <t>Revizní a čistící šachta z polypropylenu PP pro hladké trouby DN 315 poklop plastový pachotěsný s madlem</t>
  </si>
  <si>
    <t>https://podminky.urs.cz/item/CS_URS_2026_01/894812155</t>
  </si>
  <si>
    <t>15</t>
  </si>
  <si>
    <t>895270001</t>
  </si>
  <si>
    <t>Proplachovací a kontrolní šachta z PVC-U vnější průměr 315 mm pro drenáže budov s lapačem písku užitné výšky 350 mm</t>
  </si>
  <si>
    <t>-260453036</t>
  </si>
  <si>
    <t>Proplachovací a kontrolní šachta z PVC-U pro drenáže budov vnějšího průměru 315 mm pro napojení potrubí DN 200 s lapačem písku užitné výšky 350 mm</t>
  </si>
  <si>
    <t>https://podminky.urs.cz/item/CS_URS_2026_01/895270001</t>
  </si>
  <si>
    <t>16</t>
  </si>
  <si>
    <t>895270031</t>
  </si>
  <si>
    <t>Proplachovací a kontrolní šachta z PVC-U vnější průměr 315 mm pro drenáže budov redukce DN 200/100-150</t>
  </si>
  <si>
    <t>-1914874887</t>
  </si>
  <si>
    <t>Proplachovací a kontrolní šachta z PVC-U pro drenáže budov vnějšího průměru 315 mm redukce DN 200/100-150</t>
  </si>
  <si>
    <t>https://podminky.urs.cz/item/CS_URS_2026_01/895270031</t>
  </si>
  <si>
    <t>17</t>
  </si>
  <si>
    <t>895270067</t>
  </si>
  <si>
    <t>Příplatek k rourám proplachovací a kontrolní šachty z PVC-U vnější průměr 315 mm pro drenáže budov za uříznutí šachtové roury</t>
  </si>
  <si>
    <t>2047991564</t>
  </si>
  <si>
    <t>Proplachovací a kontrolní šachta z PVC-U pro drenáže budov vnějšího průměru 315 mm Příplatek k ceně -0021 za uříznutí šachtového prodloužení</t>
  </si>
  <si>
    <t>https://podminky.urs.cz/item/CS_URS_2026_01/895270067</t>
  </si>
  <si>
    <t>18</t>
  </si>
  <si>
    <t>741410021</t>
  </si>
  <si>
    <t>Montáž pásku uzemňovacího průřezu do 120 mm2 v městské zástavbě v zemi</t>
  </si>
  <si>
    <t>1484435202</t>
  </si>
  <si>
    <t>Montáž uzemňovacího vedení s upevněním, propojením a připojením pomocí svorek v zemi s izolací spojů pásku průřezu do 120 mm2 v městské zástavbě</t>
  </si>
  <si>
    <t>https://podminky.urs.cz/item/CS_URS_2026_01/741410021</t>
  </si>
  <si>
    <t>185,92+10*2,0</t>
  </si>
  <si>
    <t>19</t>
  </si>
  <si>
    <t>35442062</t>
  </si>
  <si>
    <t>pás zemnící 30x4mm FeZn</t>
  </si>
  <si>
    <t>kg</t>
  </si>
  <si>
    <t>642921734</t>
  </si>
  <si>
    <t>20</t>
  </si>
  <si>
    <t>35441986</t>
  </si>
  <si>
    <t>svorka odbočovací a spojovací pro pásek 30x4mm, FeZn</t>
  </si>
  <si>
    <t>-1566350489</t>
  </si>
  <si>
    <t>Svislé a kompletní konstrukce</t>
  </si>
  <si>
    <t>310238211</t>
  </si>
  <si>
    <t>Zazdívka otvorů pl přes 0,25 do 1 m2 ve zdivu nadzákladovém cihlami pálenými na MVC</t>
  </si>
  <si>
    <t>1048568088</t>
  </si>
  <si>
    <t>Zazdívka otvorů ve zdivu nadzákladovém cihlami pálenými plochy přes 0,25 m2 do 1 m2 na maltu vápenocementovou</t>
  </si>
  <si>
    <t>https://podminky.urs.cz/item/CS_URS_2026_01/310238211</t>
  </si>
  <si>
    <t>dozdívka ostění</t>
  </si>
  <si>
    <t>0,25*0,35*1,46</t>
  </si>
  <si>
    <t>0,25*0,35*2,17</t>
  </si>
  <si>
    <t>22</t>
  </si>
  <si>
    <t>310278842</t>
  </si>
  <si>
    <t>Zazdívka otvorů pl přes 0,25 do 1 m2 ve zdivu nadzákladovém z nepálených tvárnic tl do 300 mm</t>
  </si>
  <si>
    <t>-1474770097</t>
  </si>
  <si>
    <t>Zazdívka otvorů ve zdivu nadzákladovém nepálenými tvárnicemi plochy přes 0,25 m2 do 1 m2 , ve zdi tl. do 300 mm</t>
  </si>
  <si>
    <t>https://podminky.urs.cz/item/CS_URS_2026_01/310278842</t>
  </si>
  <si>
    <t>po vybourání oc.oken v severní fasádě</t>
  </si>
  <si>
    <t>0,35*0,87*0,6*2</t>
  </si>
  <si>
    <t>23</t>
  </si>
  <si>
    <t>317234410</t>
  </si>
  <si>
    <t>Vyzdívka mezi nosníky z cihel pálených na MC</t>
  </si>
  <si>
    <t>-886522482</t>
  </si>
  <si>
    <t>Vyzdívka mezi nosníky cihlami pálenými na maltu cementovou</t>
  </si>
  <si>
    <t>https://podminky.urs.cz/item/CS_URS_2026_01/317234410</t>
  </si>
  <si>
    <t>0,35*0,14*1,5</t>
  </si>
  <si>
    <t>24</t>
  </si>
  <si>
    <t>317941123</t>
  </si>
  <si>
    <t>Osazování ocelových válcovaných nosníků na zdivu I, IE, U, UE nebo L výšky přes 120 do 220 mm</t>
  </si>
  <si>
    <t>-868044706</t>
  </si>
  <si>
    <t>Osazování ocelových válcovaných nosníků na zdivu I nebo IE nebo U nebo UE nebo L, výšky přes 120 do 220 mm</t>
  </si>
  <si>
    <t>https://podminky.urs.cz/item/CS_URS_2026_01/317941123</t>
  </si>
  <si>
    <t>nad nový otvor pro okno</t>
  </si>
  <si>
    <t>2*2*1,5*14,4/1000</t>
  </si>
  <si>
    <t>25</t>
  </si>
  <si>
    <t>13010716</t>
  </si>
  <si>
    <t>ocel profilová jakost S235JR (11 375) průřez I (IPN) 140</t>
  </si>
  <si>
    <t>1896149969</t>
  </si>
  <si>
    <t>P</t>
  </si>
  <si>
    <t>Poznámka k položce:_x000D_
Hmotnost: 14,40 kg/m</t>
  </si>
  <si>
    <t>0,086*1,08 'Přepočtené koeficientem množství</t>
  </si>
  <si>
    <t>26</t>
  </si>
  <si>
    <t>340239212</t>
  </si>
  <si>
    <t>Zazdívka otvorů v příčkách nebo stěnách pl přes 1 do 4 m2 cihlami plnými tl přes 100 mm</t>
  </si>
  <si>
    <t>345954600</t>
  </si>
  <si>
    <t>Zazdívka otvorů v příčkách nebo stěnách cihlami pálenými plnými plochy přes 1 m2 do 4 m2, tloušťky přes 100 mm</t>
  </si>
  <si>
    <t>https://podminky.urs.cz/item/CS_URS_2026_01/340239212</t>
  </si>
  <si>
    <t>mezi skledem a púv. kotelnou</t>
  </si>
  <si>
    <t>1,55*2,0</t>
  </si>
  <si>
    <t>27</t>
  </si>
  <si>
    <t>342272235</t>
  </si>
  <si>
    <t>Příčka z pórobetonových hladkých tvárnic na tenkovrstvou maltu tl 125 mm</t>
  </si>
  <si>
    <t>1446656437</t>
  </si>
  <si>
    <t>Příčky z pórobetonových tvárnic hladkých na tenké maltové lože objemová hmotnost do 500 kg/m3, tloušťka příčky 125 mm</t>
  </si>
  <si>
    <t>https://podminky.urs.cz/item/CS_URS_2026_01/342272235</t>
  </si>
  <si>
    <t>mezi 1.31 a 1.32</t>
  </si>
  <si>
    <t>3,0*5,01</t>
  </si>
  <si>
    <t>28</t>
  </si>
  <si>
    <t>346244381</t>
  </si>
  <si>
    <t>Plentování jednostranné v do 200 mm válcovaných nosníků cihlami</t>
  </si>
  <si>
    <t>-1019054008</t>
  </si>
  <si>
    <t>Plentování ocelových válcovaných nosníků jednostranné cihlami na maltu, výška stojiny do 200 mm</t>
  </si>
  <si>
    <t>https://podminky.urs.cz/item/CS_URS_2026_01/346244381</t>
  </si>
  <si>
    <t>2*0,14*1,0*1,5*2</t>
  </si>
  <si>
    <t>Komunikace pozemní pojezdová plocha</t>
  </si>
  <si>
    <t>29</t>
  </si>
  <si>
    <t>564271811</t>
  </si>
  <si>
    <t>Podklad nebo podsyp ze štěrkopísku ŠP na dálnici tl 250 mm</t>
  </si>
  <si>
    <t>-1857821331</t>
  </si>
  <si>
    <t>Podklad nebo podsyp ze štěrkopísku ŠP na dálnici a letištních plochách s rozprostřením, vlhčením a zhutněním, po zhutnění tl. 250 mm</t>
  </si>
  <si>
    <t>https://podminky.urs.cz/item/CS_URS_2026_01/564271811</t>
  </si>
  <si>
    <t>podklad vč.zásypu mezer - vegetační dlažba</t>
  </si>
  <si>
    <t>30</t>
  </si>
  <si>
    <t>564730001</t>
  </si>
  <si>
    <t>Podklad nebo kryt z kameniva hrubého drceného vel. 8-16 mm plochy do 100 m2 tl 100 mm</t>
  </si>
  <si>
    <t>-1089016537</t>
  </si>
  <si>
    <t>Podklad nebo kryt z kameniva hrubého drceného vel. 8-16 mm s rozprostřením a zhutněním plochy jednotlivě do 100 m2, po zhutnění tl. 100 mm</t>
  </si>
  <si>
    <t>https://podminky.urs.cz/item/CS_URS_2026_01/564730001</t>
  </si>
  <si>
    <t>31</t>
  </si>
  <si>
    <t>564771101</t>
  </si>
  <si>
    <t>Podklad nebo kryt z kameniva hrubého drceného vel. 32-63 mm plochy do 100 m2 tl 250 mm</t>
  </si>
  <si>
    <t>1627049750</t>
  </si>
  <si>
    <t>Podklad nebo kryt z kameniva hrubého drceného vel. 32-63 mm s rozprostřením a zhutněním plochy jednotlivě do 100 m2, po zhutnění tl. 250 mm</t>
  </si>
  <si>
    <t>https://podminky.urs.cz/item/CS_URS_2026_01/564771101</t>
  </si>
  <si>
    <t>32</t>
  </si>
  <si>
    <t>596211210</t>
  </si>
  <si>
    <t>Kladení zámkové dlažby komunikací pro pěší ručně tl 80 mm skupiny A pl do 50 m2</t>
  </si>
  <si>
    <t>171646568</t>
  </si>
  <si>
    <t>Kladení dlažby z betonových zámkových dlaždic komunikací pro pěší ručně s ložem z kameniva těženého nebo drceného tl. do 40 mm, s vyplněním spár s dvojitým hutněním, vibrováním a se smetením přebytečného materiálu na krajnici tl. 80 mm skupiny A, pro plochy do 50 m2</t>
  </si>
  <si>
    <t>https://podminky.urs.cz/item/CS_URS_2026_01/596211210</t>
  </si>
  <si>
    <t>severní část</t>
  </si>
  <si>
    <t>33</t>
  </si>
  <si>
    <t>59245020</t>
  </si>
  <si>
    <t>dlažba skladebná betonová 200x100mm tl 80mm přírodní</t>
  </si>
  <si>
    <t>1885394182</t>
  </si>
  <si>
    <t>70*1,03 'Přepočtené koeficientem množství</t>
  </si>
  <si>
    <t>34</t>
  </si>
  <si>
    <t>596411142</t>
  </si>
  <si>
    <t>Kladení dlažby z vegetačních tvárnic komunikací pro pěší velikosti dlaždic přes 0,09 m2 tl do 80 mm pl přes 25 do 50 m2</t>
  </si>
  <si>
    <t>1106353889</t>
  </si>
  <si>
    <t>Kladení dlažby z betonových vegetačních dlaždic komunikací pro pěší s ložem z kameniva těženého nebo drceného tl. do 40 mm, s vyplněním spár a vegetačních otvorů, s hutněním vibrováním velikosti dlaždic přes 0,09 m2 tl. do 80 mm, pro plochy přes 25 do 50 m2</t>
  </si>
  <si>
    <t>https://podminky.urs.cz/item/CS_URS_2026_01/596411142</t>
  </si>
  <si>
    <t>35</t>
  </si>
  <si>
    <t>59246016</t>
  </si>
  <si>
    <t>dlažba plošná vegetační betonová 600x400mm tl 80mm přírodní</t>
  </si>
  <si>
    <t>1820946609</t>
  </si>
  <si>
    <t>14,5*1,03 'Přepočtené koeficientem množství</t>
  </si>
  <si>
    <t>36</t>
  </si>
  <si>
    <t>916131113</t>
  </si>
  <si>
    <t>Osazení silničního obrubníku betonového ležatého s boční opěrou do lože z betonu prostého</t>
  </si>
  <si>
    <t>-515142283</t>
  </si>
  <si>
    <t>Osazení silničního obrubníku betonového se zřízením lože, s vyplněním a zatřením spár cementovou maltou ležatého s boční opěrou z betonu prostého, do lože z betonu prostého</t>
  </si>
  <si>
    <t>https://podminky.urs.cz/item/CS_URS_2026_01/916131113</t>
  </si>
  <si>
    <t>4,83+1,0</t>
  </si>
  <si>
    <t>37</t>
  </si>
  <si>
    <t>59217029</t>
  </si>
  <si>
    <t>obrubník silniční betonový nájezdový 1000x150x150mm</t>
  </si>
  <si>
    <t>1109133616</t>
  </si>
  <si>
    <t>5,83*1,02 'Přepočtené koeficientem množství</t>
  </si>
  <si>
    <t>38</t>
  </si>
  <si>
    <t>916131213</t>
  </si>
  <si>
    <t>Osazení silničního obrubníku betonového stojatého s boční opěrou do lože z betonu prostého</t>
  </si>
  <si>
    <t>-1100030634</t>
  </si>
  <si>
    <t>Osazení silničního obrubníku betonového se zřízením lože, s vyplněním a zatřením spár cementovou maltou stojatého s boční opěrou z betonu prostého, do lože z betonu prostého</t>
  </si>
  <si>
    <t>https://podminky.urs.cz/item/CS_URS_2026_01/916131213</t>
  </si>
  <si>
    <t>kolem vegetačních tvárnic</t>
  </si>
  <si>
    <t>15,0</t>
  </si>
  <si>
    <t>39</t>
  </si>
  <si>
    <t>59217018</t>
  </si>
  <si>
    <t>obrubník betonový chodníkový 1000x80x200mm</t>
  </si>
  <si>
    <t>547330981</t>
  </si>
  <si>
    <t>15*1,02 'Přepočtené koeficientem množství</t>
  </si>
  <si>
    <t>40</t>
  </si>
  <si>
    <t>916991121</t>
  </si>
  <si>
    <t>Lože pod obrubníky, krajníky nebo obruby z dlažebních kostek z betonu prostého</t>
  </si>
  <si>
    <t>1707711456</t>
  </si>
  <si>
    <t>https://podminky.urs.cz/item/CS_URS_2026_01/916991121</t>
  </si>
  <si>
    <t>(5,83+15,0)*0,15*0,15</t>
  </si>
  <si>
    <t>5.1</t>
  </si>
  <si>
    <t>Komunikace pozemní pochozí plocha</t>
  </si>
  <si>
    <t>41</t>
  </si>
  <si>
    <t>188698681</t>
  </si>
  <si>
    <t>42</t>
  </si>
  <si>
    <t>564750101</t>
  </si>
  <si>
    <t>Podklad nebo kryt z kameniva hrubého drceného vel. 16-32 mm plochy do 100 m2 tl 150 mm</t>
  </si>
  <si>
    <t>322381744</t>
  </si>
  <si>
    <t>Podklad nebo kryt z kameniva hrubého drceného vel. 16-32 mm s rozprostřením a zhutněním plochy jednotlivě do 100 m2, po zhutnění tl. 150 mm</t>
  </si>
  <si>
    <t>https://podminky.urs.cz/item/CS_URS_2026_01/564750101</t>
  </si>
  <si>
    <t>43</t>
  </si>
  <si>
    <t>596811220</t>
  </si>
  <si>
    <t>Kladení betonové dlažby komunikací pro pěší do lože z kameniva velikosti přes 0,09 do 0,25 m2 pl do 50 m2</t>
  </si>
  <si>
    <t>473005128</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</si>
  <si>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</si>
  <si>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https://podminky.urs.cz/item/CS_URS_2026_01/596811220</t>
  </si>
  <si>
    <t>8,5</t>
  </si>
  <si>
    <t>5,0+5,0</t>
  </si>
  <si>
    <t>27,5</t>
  </si>
  <si>
    <t>44</t>
  </si>
  <si>
    <t>59245321</t>
  </si>
  <si>
    <t>dlažba chodníková betonová 400x400mm tl 50mm barevná</t>
  </si>
  <si>
    <t>769801638</t>
  </si>
  <si>
    <t>46*1,03 'Přepočtené koeficientem množství</t>
  </si>
  <si>
    <t>45</t>
  </si>
  <si>
    <t>916331112</t>
  </si>
  <si>
    <t>Osazení zahradního obrubníku betonového do lože z betonu s boční opěrou</t>
  </si>
  <si>
    <t>-1582603847</t>
  </si>
  <si>
    <t>Osazení zahradního obrubníku betonového s ložem tl. od 50 do 100 mm z betonu prostého tř. C 12/15 s boční opěrou z betonu prostého tř. C 12/15</t>
  </si>
  <si>
    <t>https://podminky.urs.cz/item/CS_URS_2026_01/916331112</t>
  </si>
  <si>
    <t>jižní vstupy+hlavní vstup</t>
  </si>
  <si>
    <t>3,53*2+2,0+2,0+6,0+2,5+1,2</t>
  </si>
  <si>
    <t>46</t>
  </si>
  <si>
    <t>59217001</t>
  </si>
  <si>
    <t>obrubník zahradní betonový 1000x50x250mm</t>
  </si>
  <si>
    <t>512871020</t>
  </si>
  <si>
    <t>20,76*1,02 'Přepočtené koeficientem množství</t>
  </si>
  <si>
    <t>47</t>
  </si>
  <si>
    <t>919056261</t>
  </si>
  <si>
    <t>20,76*0,15*0,15</t>
  </si>
  <si>
    <t>5.2</t>
  </si>
  <si>
    <t>Komunikace pozemní okapový chodník</t>
  </si>
  <si>
    <t>48</t>
  </si>
  <si>
    <t>637111113</t>
  </si>
  <si>
    <t>Okapový chodník ze štěrkopísku tl 200 mm s udusáním</t>
  </si>
  <si>
    <t>1440836365</t>
  </si>
  <si>
    <t>Okapový chodník z kameniva s udusáním a urovnáním povrchu ze štěrkopísku tl. 200 mm</t>
  </si>
  <si>
    <t>https://podminky.urs.cz/item/CS_URS_2026_01/637111113</t>
  </si>
  <si>
    <t>východní strana</t>
  </si>
  <si>
    <t>0,4*(8,77+8,92-1,37+12,95+0,6*2+1,91+4,49)</t>
  </si>
  <si>
    <t>49</t>
  </si>
  <si>
    <t>637121111</t>
  </si>
  <si>
    <t>Okapový chodník z kačírku tl 100 mm s udusáním</t>
  </si>
  <si>
    <t>-1352595485</t>
  </si>
  <si>
    <t>Okapový chodník z kameniva s udusáním a urovnáním povrchu z kačírku tl. 100 mm</t>
  </si>
  <si>
    <t>https://podminky.urs.cz/item/CS_URS_2026_01/637121111</t>
  </si>
  <si>
    <t>50</t>
  </si>
  <si>
    <t>-761935641</t>
  </si>
  <si>
    <t>8,77+8,92-1,37+12,95+0,6*2+1,91+4,49+0,4*2</t>
  </si>
  <si>
    <t>51</t>
  </si>
  <si>
    <t>1052532897</t>
  </si>
  <si>
    <t>37,67*1,02 'Přepočtené koeficientem množství</t>
  </si>
  <si>
    <t>52</t>
  </si>
  <si>
    <t>-1898552755</t>
  </si>
  <si>
    <t>37,67*0,1*0,1</t>
  </si>
  <si>
    <t>61</t>
  </si>
  <si>
    <t>Úprava povrchů vnitřní</t>
  </si>
  <si>
    <t>53</t>
  </si>
  <si>
    <t>612131321</t>
  </si>
  <si>
    <t>Penetrační disperzní nátěr vnitřních stěn nanášený strojně</t>
  </si>
  <si>
    <t>602547851</t>
  </si>
  <si>
    <t>Podkladní a spojovací vrstva vnitřních omítaných ploch penetrace disperzní nanášená strojně stěn</t>
  </si>
  <si>
    <t>https://podminky.urs.cz/item/CS_URS_2026_01/612131321</t>
  </si>
  <si>
    <t>pod omítku příček</t>
  </si>
  <si>
    <t>3,0*5,01*2</t>
  </si>
  <si>
    <t>pod om. dozdívek</t>
  </si>
  <si>
    <t>1,55*2,0*2</t>
  </si>
  <si>
    <t>0,25*1,46*2+0,25*2,17*2</t>
  </si>
  <si>
    <t>0,87*0,6*2*2</t>
  </si>
  <si>
    <t>pod omítku špalet</t>
  </si>
  <si>
    <t>43,293</t>
  </si>
  <si>
    <t>54</t>
  </si>
  <si>
    <t>612142001</t>
  </si>
  <si>
    <t>Pletivo sklovláknité vnitřních stěn vtlačené do tmelu</t>
  </si>
  <si>
    <t>1757800973</t>
  </si>
  <si>
    <t>Pletivo vnitřních ploch v ploše nebo pruzích, na plném podkladu sklovláknité vtlačené do tmelu včetně tmelu stěn</t>
  </si>
  <si>
    <t>https://podminky.urs.cz/item/CS_URS_2026_01/612142001</t>
  </si>
  <si>
    <t>na zazdívky s přesahem</t>
  </si>
  <si>
    <t>30,0</t>
  </si>
  <si>
    <t>55</t>
  </si>
  <si>
    <t>612321341</t>
  </si>
  <si>
    <t>Vápenocementová omítka štuková dvouvrstvá vnitřních stěn nanášená strojně</t>
  </si>
  <si>
    <t>251938911</t>
  </si>
  <si>
    <t>Omítka vápenocementová vnitřních ploch nanášená strojně dvouvrstvá, tloušťky jádrové omítky do 10 mm a tloušťky štuku do 3 mm štuková svislých konstrukcí stěn</t>
  </si>
  <si>
    <t>https://podminky.urs.cz/item/CS_URS_2026_01/612321341</t>
  </si>
  <si>
    <t>56</t>
  </si>
  <si>
    <t>612321391</t>
  </si>
  <si>
    <t>Příplatek k vápenocementové omítce vnitřních stěn za každých dalších 5 mm tloušťky strojně</t>
  </si>
  <si>
    <t>-224435818</t>
  </si>
  <si>
    <t>Omítka vápenocementová vnitřních ploch nanášená strojně Příplatek k cenám za každých dalších i započatých 5 mm tloušťky omítky přes 10 mm stěn</t>
  </si>
  <si>
    <t>https://podminky.urs.cz/item/CS_URS_2026_01/612321391</t>
  </si>
  <si>
    <t>57</t>
  </si>
  <si>
    <t>612325302</t>
  </si>
  <si>
    <t>Vápenocementová štuková omítka ostění nebo nadpraží</t>
  </si>
  <si>
    <t>-145266888</t>
  </si>
  <si>
    <t>Vápenocementová omítka ostění nebo nadpraží štuková dvouvrstvá</t>
  </si>
  <si>
    <t>https://podminky.urs.cz/item/CS_URS_2026_01/612325302</t>
  </si>
  <si>
    <t>kolem oken</t>
  </si>
  <si>
    <t>0,35*(12*(2,65+2,07*2)+1*(1,2+1,5*2)+1*(0,87+0,6*2))</t>
  </si>
  <si>
    <t>0,35*(1*(1,25+2,36*2)+1*(1,0+2,36*2))</t>
  </si>
  <si>
    <t>kolem dveří</t>
  </si>
  <si>
    <t>0,35*(1*(1,55+2,14*2)+1*(2,33+2,2*2))</t>
  </si>
  <si>
    <t>58</t>
  </si>
  <si>
    <t>612325221</t>
  </si>
  <si>
    <t>Vápenocementová štuková omítka malých ploch do 0,09 m2 na stěnách</t>
  </si>
  <si>
    <t>621357157</t>
  </si>
  <si>
    <t>Vápenocementová omítka jednotlivých malých ploch štuková dvouvrstvá na stěnách, plochy jednotlivě do 0,09 m2</t>
  </si>
  <si>
    <t>https://podminky.urs.cz/item/CS_URS_2026_01/612325221</t>
  </si>
  <si>
    <t>začištění otvorů po osazení VZT</t>
  </si>
  <si>
    <t>59</t>
  </si>
  <si>
    <t>612325225</t>
  </si>
  <si>
    <t>Vápenocementová štuková omítka malých ploch přes 1 do 4 m2 na stěnách</t>
  </si>
  <si>
    <t>1294577222</t>
  </si>
  <si>
    <t>Vápenocementová omítka jednotlivých malých ploch štuková dvouvrstvá na stěnách, plochy jednotlivě přes 1,0 do 4 m2</t>
  </si>
  <si>
    <t>https://podminky.urs.cz/item/CS_URS_2026_01/612325225</t>
  </si>
  <si>
    <t>omítka zazděného otvoru po 2kř dveří</t>
  </si>
  <si>
    <t>1,55*2,0*2:</t>
  </si>
  <si>
    <t>60</t>
  </si>
  <si>
    <t>619995001</t>
  </si>
  <si>
    <t>Začištění omítek kolem oken, dveří, podlah nebo obkladů</t>
  </si>
  <si>
    <t>-1645214217</t>
  </si>
  <si>
    <t>Začištění omítek (s dodáním hmot) kolem oken, dveří, podlah, obkladů apod.</t>
  </si>
  <si>
    <t>https://podminky.urs.cz/item/CS_URS_2026_01/619995001</t>
  </si>
  <si>
    <t>začištění omítek kolem špalet oken</t>
  </si>
  <si>
    <t>12*(2,65+2,07)*2+1*(1,2+1,5)*2+1*(0,87+1,5)*2</t>
  </si>
  <si>
    <t>1*(0,87+0,6)*2+1*(1,33+1,46)*2+1*(2,95+1,46)*2</t>
  </si>
  <si>
    <t>začištění omítek kolem špalet dveří</t>
  </si>
  <si>
    <t>1*(1,25+2,36*2)+1*(1,0+2,36*2)</t>
  </si>
  <si>
    <t>1*(1,55+2,14*2)+1*(2,33+2,2*2)</t>
  </si>
  <si>
    <t>622143003</t>
  </si>
  <si>
    <t>Montáž omítkových plastových nebo pozinkovaných rohových profilů</t>
  </si>
  <si>
    <t>909913918</t>
  </si>
  <si>
    <t>Montáž omítkových profilů plastových, pozinkovaných nebo dřevěných upevněných vtlačením do podkladní vrstvy nebo přibitím rohových s tkaninou</t>
  </si>
  <si>
    <t>https://podminky.urs.cz/item/CS_URS_2026_01/622143003</t>
  </si>
  <si>
    <t>12*(2,65+2,07*2)+1*(1,2+1,5*2)+1*(0,87+1,5*2)</t>
  </si>
  <si>
    <t>1*(0,87+0,6*2)+1*(1,33+1,46*2)+1*(2,95+1,46*2)</t>
  </si>
  <si>
    <t>62</t>
  </si>
  <si>
    <t>55343021</t>
  </si>
  <si>
    <t>profil rohový Pz s kulatou hlavou pro vnitřní omítky tl 12mm</t>
  </si>
  <si>
    <t>-1739896543</t>
  </si>
  <si>
    <t>125,99*1,05 'Přepočtené koeficientem množství</t>
  </si>
  <si>
    <t>63</t>
  </si>
  <si>
    <t>622143004</t>
  </si>
  <si>
    <t>Montáž omítkových samolepících začišťovacích profilů pro spojení s okenním rámem</t>
  </si>
  <si>
    <t>-1161795746</t>
  </si>
  <si>
    <t>Montáž omítkových profilů plastových, pozinkovaných nebo dřevěných upevněných vtlačením do podkladní vrstvy nebo přibitím začišťovacích samolepících pro vytvoření dilatujícího spoje s okenním rámem</t>
  </si>
  <si>
    <t>https://podminky.urs.cz/item/CS_URS_2026_01/622143004</t>
  </si>
  <si>
    <t>64</t>
  </si>
  <si>
    <t>59051476</t>
  </si>
  <si>
    <t>profil napojovací okenní PVC s výztužnou tkaninou 9mm</t>
  </si>
  <si>
    <t>-1930644855</t>
  </si>
  <si>
    <t>65</t>
  </si>
  <si>
    <t>619991011</t>
  </si>
  <si>
    <t>Obalení samostatných konstrukcí a prvků PE fólií</t>
  </si>
  <si>
    <t>1475865209</t>
  </si>
  <si>
    <t>Zakrytí vnitřních ploch před znečištěním PE fólií včetně pozdějšího odkrytí samostatných konstrukcí a prvků</t>
  </si>
  <si>
    <t>https://podminky.urs.cz/item/CS_URS_2026_01/619991011</t>
  </si>
  <si>
    <t>okna</t>
  </si>
  <si>
    <t>12*2,65*2,07+1*1,2*1,5+1*0,87*1,5+1*0,87*0,6</t>
  </si>
  <si>
    <t>1*1,33*1,46+1*2,95*1,46</t>
  </si>
  <si>
    <t>dveře</t>
  </si>
  <si>
    <t>1,0*2,36+1,25*2,36+1,55*2,14+2,33*2,2</t>
  </si>
  <si>
    <t>Úprava povrchů vnější</t>
  </si>
  <si>
    <t>66</t>
  </si>
  <si>
    <t>629995101</t>
  </si>
  <si>
    <t>Očištění vnějších ploch tlakovou vodou</t>
  </si>
  <si>
    <t>1268959258</t>
  </si>
  <si>
    <t>Očištění vnějších ploch tlakovou vodou omytím tlakovou vodou</t>
  </si>
  <si>
    <t>https://podminky.urs.cz/item/CS_URS_2026_01/629995101</t>
  </si>
  <si>
    <t>očištění tlakovou vodou, případně kartáči</t>
  </si>
  <si>
    <t>sokl pod terénem</t>
  </si>
  <si>
    <t>136,566</t>
  </si>
  <si>
    <t>sokl nad terénem</t>
  </si>
  <si>
    <t>63,731</t>
  </si>
  <si>
    <t>stěny s TI 160 mm</t>
  </si>
  <si>
    <t>468,204</t>
  </si>
  <si>
    <t>stěny s TI fenol.desky tl. 50 mm</t>
  </si>
  <si>
    <t>7,98</t>
  </si>
  <si>
    <t>beton.přesah.střech</t>
  </si>
  <si>
    <t>26,53</t>
  </si>
  <si>
    <t>67</t>
  </si>
  <si>
    <t>622131321</t>
  </si>
  <si>
    <t>Penetrační nátěr vnějších stěn nanášený strojně</t>
  </si>
  <si>
    <t>-2007881231</t>
  </si>
  <si>
    <t>Podkladní a spojovací vrstva vnějších omítaných ploch penetrace nanášená strojně stěn</t>
  </si>
  <si>
    <t>https://podminky.urs.cz/item/CS_URS_2026_01/622131321</t>
  </si>
  <si>
    <t>penetrace pod zateplení</t>
  </si>
  <si>
    <t>stěny TI tl. 160 mm</t>
  </si>
  <si>
    <t>stěny TI fenol.desky tl. 50 mm</t>
  </si>
  <si>
    <t>okap římsa</t>
  </si>
  <si>
    <t>26,138+26,53</t>
  </si>
  <si>
    <t>penetrce pod vrchni tenkovrstvou a mozaikovou omítku</t>
  </si>
  <si>
    <t>63,731+468,204+7,98+52,668</t>
  </si>
  <si>
    <t>68</t>
  </si>
  <si>
    <t>622325101</t>
  </si>
  <si>
    <t>Oprava vnější vápenocementové hladké omítky složitosti 1 stěn v rozsahu do 10 %</t>
  </si>
  <si>
    <t>1291917126</t>
  </si>
  <si>
    <t>Oprava vápenocementové omítky vnějších ploch stupně členitosti 1 hladké stěn, v rozsahu opravované plochy do 10%</t>
  </si>
  <si>
    <t>https://podminky.urs.cz/item/CS_URS_2026_01/622325101</t>
  </si>
  <si>
    <t>stěny pod TI obložením tl. 160 mm</t>
  </si>
  <si>
    <t>stěny pod fenol. TI tl. 50 mm</t>
  </si>
  <si>
    <t>římsa betonová/přesah střechy</t>
  </si>
  <si>
    <t>-stěny demont.plast.obložení</t>
  </si>
  <si>
    <t>-141,162</t>
  </si>
  <si>
    <t>69</t>
  </si>
  <si>
    <t>622325102</t>
  </si>
  <si>
    <t>Oprava vnější vápenocementové hladké omítky složitosti 1 stěn v rozsahu přes 10 do 30 %</t>
  </si>
  <si>
    <t>-1438204053</t>
  </si>
  <si>
    <t>Oprava vápenocementové omítky vnějších ploch stupně členitosti 1 hladké stěn, v rozsahu opravované plochy přes 10 do 30%</t>
  </si>
  <si>
    <t>https://podminky.urs.cz/item/CS_URS_2026_01/622325102</t>
  </si>
  <si>
    <t>oprava stěn pod demontovaném plast.obložení</t>
  </si>
  <si>
    <t>148,162</t>
  </si>
  <si>
    <t>70</t>
  </si>
  <si>
    <t>622111121</t>
  </si>
  <si>
    <t>Vyspravení lokální cementovou maltou vnějších stěn betonových nebo železobetonových</t>
  </si>
  <si>
    <t>-589526005</t>
  </si>
  <si>
    <t>Vyspravení povrchu neomítaných vnějších ploch betonových nebo železobetonových konstrukcí s rozetřením vysprávky do ztracena maltou cementovou lokálně v rozsahu vyspravované plochy do 30 % z celkové plochy stěn</t>
  </si>
  <si>
    <t>https://podminky.urs.cz/item/CS_URS_2026_01/622111121</t>
  </si>
  <si>
    <t>vyspravení zákl.pasů pro nanesení HI a TI - sokl pod terénem</t>
  </si>
  <si>
    <t>71</t>
  </si>
  <si>
    <t>622142001</t>
  </si>
  <si>
    <t>Sklovláknité pletivo vnějších stěn vtlačené do tmelu</t>
  </si>
  <si>
    <t>-995435355</t>
  </si>
  <si>
    <t>Pletivo vnějších ploch v ploše nebo pruzích, na plném podkladu sklovláknité vtlačené do tmelu stěn</t>
  </si>
  <si>
    <t>https://podminky.urs.cz/item/CS_URS_2026_01/622142001</t>
  </si>
  <si>
    <t>na rýhy, zazdívky, přechody materíálů</t>
  </si>
  <si>
    <t>72</t>
  </si>
  <si>
    <t>622143001</t>
  </si>
  <si>
    <t>Montáž omítkových plastových nebo pozinkovaných soklových profilů</t>
  </si>
  <si>
    <t>777490121</t>
  </si>
  <si>
    <t>Montáž omítkových profilů plastových, pozinkovaných nebo dřevěných upevněných vtlačením do podkladní vrstvy nebo přibitím soklových</t>
  </si>
  <si>
    <t>https://podminky.urs.cz/item/CS_URS_2026_01/622143001</t>
  </si>
  <si>
    <t>profil zakládací</t>
  </si>
  <si>
    <t>8,77+13,75+1,0+3,7+11,16+13,7+3,7+5,01+13,7+8,77+8,88+5,97+1,567</t>
  </si>
  <si>
    <t>12,95+1,91+4,49+0,76*2+12,46+18,67+15,18+1,16+14,07</t>
  </si>
  <si>
    <t>profil s lištou</t>
  </si>
  <si>
    <t>182,087</t>
  </si>
  <si>
    <t>73</t>
  </si>
  <si>
    <t>28342209</t>
  </si>
  <si>
    <t>profil ukončovací protipožární s okapnicí a tkaninou pro ETICS</t>
  </si>
  <si>
    <t>-670807233</t>
  </si>
  <si>
    <t>182,087*1,05 'Přepočtené koeficientem množství</t>
  </si>
  <si>
    <t>74</t>
  </si>
  <si>
    <t>59051653</t>
  </si>
  <si>
    <t>profil zakládací Al tl 0,7mm pro ETICS pro izolant tl 160mm</t>
  </si>
  <si>
    <t>-154865729</t>
  </si>
  <si>
    <t>75</t>
  </si>
  <si>
    <t>59051456</t>
  </si>
  <si>
    <t>podložka distanční pod zakládací lištu 5mm</t>
  </si>
  <si>
    <t>1661648040</t>
  </si>
  <si>
    <t>100*1,05 'Přepočtené koeficientem množství</t>
  </si>
  <si>
    <t>76</t>
  </si>
  <si>
    <t>622211021</t>
  </si>
  <si>
    <t>Montáž kontaktního zateplení vnějších stěn lepením a mechanickým kotvením polystyrénových desek do betonu a zdiva tl přes 80 do 120 mm</t>
  </si>
  <si>
    <t>1661306837</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</si>
  <si>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</si>
  <si>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https://podminky.urs.cz/item/CS_URS_2026_01/622211021</t>
  </si>
  <si>
    <t>0,35*(8,77+13,75+1,0+3,7+11,16+13,7+3,7+5,01)</t>
  </si>
  <si>
    <t>0,35*(13,7+8,77+8,88+5,97+1,567+12,95+1,91)</t>
  </si>
  <si>
    <t>0,35*(4,49+0,76*2+12,46+18,67+15,18+1,16+14,07)</t>
  </si>
  <si>
    <t>77</t>
  </si>
  <si>
    <t>28376018</t>
  </si>
  <si>
    <t>deska perimetrická fasádní soklová 150kPa λ=0,035 tl 120mm</t>
  </si>
  <si>
    <t>1213798607</t>
  </si>
  <si>
    <t>63,731*1,05 'Přepočtené koeficientem množství</t>
  </si>
  <si>
    <t>78</t>
  </si>
  <si>
    <t>622251201</t>
  </si>
  <si>
    <t>Příplatek k cenám kontaktního zateplení vnějších stěn za použití disperzní (organické) armovací hmoty stěrkování</t>
  </si>
  <si>
    <t>-1379125703</t>
  </si>
  <si>
    <t>Montáž kontaktního zateplení lepením a mechanickým kotvením Příplatek k cenám za použití disperzní (organické) armovací hmoty při stěrkování izolačních desek</t>
  </si>
  <si>
    <t>https://podminky.urs.cz/item/CS_URS_2026_01/622251201</t>
  </si>
  <si>
    <t>79</t>
  </si>
  <si>
    <t>622211003</t>
  </si>
  <si>
    <t>Montáž kontaktního zateplení vnějších stěn lepením a mechanickým kotvením polystyrénových desek do dřeva tl do 40 mm</t>
  </si>
  <si>
    <t>1253039832</t>
  </si>
  <si>
    <t>Montáž kontaktního zateplení lepením a mechanickým kotvením z polystyrenových desek (dodávka ve specifikaci) na vnější stěny, na podklad dřevěný nebo kovový, tloušťky desek do 40 mm</t>
  </si>
  <si>
    <t>https://podminky.urs.cz/item/CS_URS_2026_01/622211003</t>
  </si>
  <si>
    <t>okapová římsa/přesah střechy</t>
  </si>
  <si>
    <t>(0,9+0,5)*18,67</t>
  </si>
  <si>
    <t>(0,5+0,5)*(13,74+5,97+3,41*2)</t>
  </si>
  <si>
    <t>80</t>
  </si>
  <si>
    <t>28376802</t>
  </si>
  <si>
    <t>deska fenolická tepelně izolační fasádní λ=0,021 tl 40mm</t>
  </si>
  <si>
    <t>-1966477746</t>
  </si>
  <si>
    <t>52,668*1,05 'Přepočtené koeficientem množství</t>
  </si>
  <si>
    <t>81</t>
  </si>
  <si>
    <t>622211031</t>
  </si>
  <si>
    <t>Montáž kontaktního zateplení vnějších stěn lepením a mechanickým kotvením polystyrénových desek do betonu a zdiva tl přes 120 do 160 mm</t>
  </si>
  <si>
    <t>917989058</t>
  </si>
  <si>
    <t>Montáž kontaktního zateplení lepením a mechanickým kotvením z polystyrenových desek (dodávka ve specifikaci) na vnější stěny, na podklad betonový nebo z lehčeného betonu, z tvárnic keramických nebo vápenopískových, tloušťky desek přes 120 do 160 mm</t>
  </si>
  <si>
    <t>https://podminky.urs.cz/item/CS_URS_2026_01/622211031</t>
  </si>
  <si>
    <t>pohled severní</t>
  </si>
  <si>
    <t>(3,8+3,25)/2*12,5-(0,79*0,56+1,17*2,32+1,47*2,1)</t>
  </si>
  <si>
    <t>-(0,92*2,32+0,79*1,46)+1,0</t>
  </si>
  <si>
    <t>2,5*15,18-(1,39*1,43*7)</t>
  </si>
  <si>
    <t>3,8*(13,57+0,16*2+1,11)</t>
  </si>
  <si>
    <t>1,05*14,07</t>
  </si>
  <si>
    <t>pohled západní</t>
  </si>
  <si>
    <t>3,8*18,67-(1,12*1,46+0,8*0,83*2+0,86*2,25)</t>
  </si>
  <si>
    <t>-(1,39*1,43*3)</t>
  </si>
  <si>
    <t>3,8*8,77</t>
  </si>
  <si>
    <t>3,8*4,05</t>
  </si>
  <si>
    <t>3,8*4,01</t>
  </si>
  <si>
    <t>pohled jižní</t>
  </si>
  <si>
    <t>3,5*(13,75+0,16*2)-(2,57*2,03*4)</t>
  </si>
  <si>
    <t>2,5*3,73-(0,79*0,54*2+0,87*1,96)</t>
  </si>
  <si>
    <t>3,5*(13,7+0,16*2)-(2,57*2,03*4)</t>
  </si>
  <si>
    <t>2,5*3,78-(0,79*0,54*2+0,91*1,96)</t>
  </si>
  <si>
    <t>pohled východní</t>
  </si>
  <si>
    <t>2,9*(5,97+0,16*2)-(0,78*0,54+1,09*1,16)</t>
  </si>
  <si>
    <t>-2,25*2,13</t>
  </si>
  <si>
    <t>3,8*(12,95+1,91+4,49+0,76*2)-(1,09*1,74)</t>
  </si>
  <si>
    <t>-(1,09*0,9+1,08*0,53*2+2,87*1,44+1,25*1,42)</t>
  </si>
  <si>
    <t>82</t>
  </si>
  <si>
    <t>28376044</t>
  </si>
  <si>
    <t>deska EPS grafitová fasádní λ=0,032 tl 160mm</t>
  </si>
  <si>
    <t>-307758159</t>
  </si>
  <si>
    <t>468,204*1,05 'Přepočtené koeficientem množství</t>
  </si>
  <si>
    <t>83</t>
  </si>
  <si>
    <t>622231111</t>
  </si>
  <si>
    <t>Montáž kontaktního zateplení vnějších stěn lepením a mechanickým kotvením desek z fenolické pěny tl přes 40 do 80 mm</t>
  </si>
  <si>
    <t>-274032144</t>
  </si>
  <si>
    <t>Montáž kontaktního zateplení lepením a mechanickým kotvením z desek z fenolické pěny (dodávka ve specifikaci) na vnější stěny, na podklad betonový nebo z lehčeného betonu, z tvárnic keramických nebo vápenopískových, tloušťky desek přes 40 do 80 mm</t>
  </si>
  <si>
    <t>https://podminky.urs.cz/item/CS_URS_2026_01/622231111</t>
  </si>
  <si>
    <t>3,8*1,0*2</t>
  </si>
  <si>
    <t>84</t>
  </si>
  <si>
    <t>28376803</t>
  </si>
  <si>
    <t>deska fenolická tepelně izolační fasádní λ=0,020 tl 50mm</t>
  </si>
  <si>
    <t>1239896624</t>
  </si>
  <si>
    <t>7,6*1,05 'Přepočtené koeficientem množství</t>
  </si>
  <si>
    <t>85</t>
  </si>
  <si>
    <t>622252002</t>
  </si>
  <si>
    <t>Montáž profilů kontaktního zateplení lepených</t>
  </si>
  <si>
    <t>-1665307443</t>
  </si>
  <si>
    <t>Montáž profilů kontaktního zateplení ostatních stěnových, dilatačních apod. lepených do tmelu</t>
  </si>
  <si>
    <t>https://podminky.urs.cz/item/CS_URS_2026_01/622252002</t>
  </si>
  <si>
    <t>12*(2,65+2,07*2)+10*1,47*3+1*(1,2+1,5*2)+1*(0,87+1,5*2)+1*(0,87+0,6*2)</t>
  </si>
  <si>
    <t>2*(0,88+0,87*2)+1*(1,33+1,46*2)+1*(2,95+1,46*2)+2*(1,16+0,57*2)</t>
  </si>
  <si>
    <t>1*(1,17+0,98*2)+1*(1,17+1,77*2)+1*(1,17+1,2*2)+5*(0,86+0,58*2)</t>
  </si>
  <si>
    <t>1*(0,95+2,0*2)+1*(0,99+2,0*2)+1*(0,94+2,29*2)+1*(1,0+2,36*2)</t>
  </si>
  <si>
    <t>rohy objektu</t>
  </si>
  <si>
    <t>3,8*14</t>
  </si>
  <si>
    <t>roh římsy/přesahu</t>
  </si>
  <si>
    <t>18,16+13,74+3,41*2</t>
  </si>
  <si>
    <t>dolatační rohový "V"</t>
  </si>
  <si>
    <t>3,8*10</t>
  </si>
  <si>
    <t>86</t>
  </si>
  <si>
    <t>19416052</t>
  </si>
  <si>
    <t>profil rohový Al s výztužnou tkaninou š 100/150mm</t>
  </si>
  <si>
    <t>-932880004</t>
  </si>
  <si>
    <t>302,85*1,05 'Přepočtené koeficientem množství</t>
  </si>
  <si>
    <t>87</t>
  </si>
  <si>
    <t>19416051</t>
  </si>
  <si>
    <t>profil dilatační rohový Al s výztužnou tkaninou</t>
  </si>
  <si>
    <t>-688279906</t>
  </si>
  <si>
    <t>38*1,05 'Přepočtené koeficientem množství</t>
  </si>
  <si>
    <t>88</t>
  </si>
  <si>
    <t>-20983842</t>
  </si>
  <si>
    <t>89</t>
  </si>
  <si>
    <t>388371634</t>
  </si>
  <si>
    <t>210,93*1,05 'Přepočtené koeficientem množství</t>
  </si>
  <si>
    <t>90</t>
  </si>
  <si>
    <t>622212001</t>
  </si>
  <si>
    <t>Montáž kontaktního zateplení vnějšího ostění, nadpraží nebo parapetu hl. špalety do 200 mm lepením desek z polystyrenu tl do 40 mm</t>
  </si>
  <si>
    <t>342096179</t>
  </si>
  <si>
    <t>Montáž kontaktního zateplení vnějšího ostění, nadpraží nebo parapetu lepením z polystyrenových desek (dodávka ve specifikaci) hloubky špalet do 200 mm, tloušťky desek do 40 mm</t>
  </si>
  <si>
    <t>https://podminky.urs.cz/item/CS_URS_2026_01/622212001</t>
  </si>
  <si>
    <t>parapet</t>
  </si>
  <si>
    <t>12*2,65+10*1,47+1,2+0,87+0,87+2*0,88+1,33+2,95</t>
  </si>
  <si>
    <t>2*1,16+1,17+1,17+1,17+5*0,86</t>
  </si>
  <si>
    <t>91</t>
  </si>
  <si>
    <t>28376439</t>
  </si>
  <si>
    <t>deska XPS hrana rovná a strukturovaný povrch 250kPa λ=0,032 tl 40mm</t>
  </si>
  <si>
    <t>1983335555</t>
  </si>
  <si>
    <t>65,61*0,25</t>
  </si>
  <si>
    <t>16,403*1,1 'Přepočtené koeficientem množství</t>
  </si>
  <si>
    <t>92</t>
  </si>
  <si>
    <t>-223878061</t>
  </si>
  <si>
    <t>12*2,65+10*1,47+1*1,2+0,87+0,87+2*0,88+1,33+2,95+2*1,16+1,17</t>
  </si>
  <si>
    <t>1*1,17+1*1,17</t>
  </si>
  <si>
    <t>93</t>
  </si>
  <si>
    <t>28341022</t>
  </si>
  <si>
    <t>profil napojovací parapetní PVC s výztužnou tkaninou</t>
  </si>
  <si>
    <t>-555404004</t>
  </si>
  <si>
    <t>61,31*1,05 'Přepočtené koeficientem množství</t>
  </si>
  <si>
    <t>94</t>
  </si>
  <si>
    <t>622511112</t>
  </si>
  <si>
    <t>Tenkovrstvá akrylátová mozaiková střednězrnná omítka vnějších stěn</t>
  </si>
  <si>
    <t>-247064503</t>
  </si>
  <si>
    <t>Omítka tenkovrstvá akrylátová vnějších ploch probarvená bez penetrace mozaiková střednězrnná stěn</t>
  </si>
  <si>
    <t>https://podminky.urs.cz/item/CS_URS_2026_01/622511112</t>
  </si>
  <si>
    <t>95</t>
  </si>
  <si>
    <t>622521012</t>
  </si>
  <si>
    <t>Tenkovrstvá silikátová zatíraná omítka zrnitost 1,5 mm vnějších stěn</t>
  </si>
  <si>
    <t>1357904945</t>
  </si>
  <si>
    <t>Omítka tenkovrstvá silikátová vnějších ploch probarvená bez penetrace zatíraná (škrábaná ), zrnitost 1,5 mm stěn</t>
  </si>
  <si>
    <t>https://podminky.urs.cz/item/CS_URS_2026_01/622521012</t>
  </si>
  <si>
    <t>468,204+7,6</t>
  </si>
  <si>
    <t>96</t>
  </si>
  <si>
    <t>629991011</t>
  </si>
  <si>
    <t>Zakrytí výplní otvorů a svislých ploch fólií přilepenou lepící páskou</t>
  </si>
  <si>
    <t>552604476</t>
  </si>
  <si>
    <t>Zakrytí vnějších ploch před znečištěním včetně pozdějšího odkrytí výplní otvorů a svislých ploch fólií přilepenou lepící páskou</t>
  </si>
  <si>
    <t>https://podminky.urs.cz/item/CS_URS_2026_01/629991011</t>
  </si>
  <si>
    <t>12*(2,65*2,07)+10*1,47*1,47+1*1,2*1,5+1*0,87*1,5+1*0,87*0,6</t>
  </si>
  <si>
    <t>2*0,88*0,87+1*1,33*1,46+1*2,95*1,46+2*1,16*0,57+1*1,17*0,98</t>
  </si>
  <si>
    <t>1*1,17*1,77+1*1,17*1,2+5*0,86*0,58</t>
  </si>
  <si>
    <t>0,95*2,0+0,99*2,0+0,94*2,29+1,0*2,36+1,25*2,36+1,55*2,14+2,33*2,2</t>
  </si>
  <si>
    <t>97</t>
  </si>
  <si>
    <t>632450122</t>
  </si>
  <si>
    <t>Vyrovnávací cementový potěr tl přes 20 do 30 mm ze suchých směsí provedený v pásu</t>
  </si>
  <si>
    <t>2080727637</t>
  </si>
  <si>
    <t>Potěr cementový vyrovnávací ze suchých směsí v pásu o průměrné (střední) tl. přes 20 do 30 mm</t>
  </si>
  <si>
    <t>https://podminky.urs.cz/item/CS_URS_2026_01/632450122</t>
  </si>
  <si>
    <t>vyrovnání pod parapety po vyboraných oknech</t>
  </si>
  <si>
    <t>0,35*(12*2,65+10*1,47+0,87+0,87+2*0,88+1,33+2,95+2*1,16+1,17)</t>
  </si>
  <si>
    <t>0,35*(1,17+1,17+5*0,86)</t>
  </si>
  <si>
    <t>Osazování výplní otvorů</t>
  </si>
  <si>
    <t>98</t>
  </si>
  <si>
    <t>642945111</t>
  </si>
  <si>
    <t>Osazování protipožárních nebo protiplynových zárubní dveří jednokřídlových do 2,5 m2</t>
  </si>
  <si>
    <t>1075986922</t>
  </si>
  <si>
    <t>Osazování ocelových zárubní protipožárních nebo protiplynových dveří do vynechaného otvoru, s obetonováním, dveří jednokřídlových do 2,5 m2</t>
  </si>
  <si>
    <t>https://podminky.urs.cz/item/CS_URS_2026_01/642945111</t>
  </si>
  <si>
    <t>v místnosti nové baterkárny</t>
  </si>
  <si>
    <t>99</t>
  </si>
  <si>
    <t>55331557</t>
  </si>
  <si>
    <t>zárubeň jednokřídlá ocelová pro zdění s protipožární úpravou tl stěny 75-100mm rozměru 800/1970, 2100mm</t>
  </si>
  <si>
    <t>177977932</t>
  </si>
  <si>
    <t>Poznámka k položce:_x000D_
YZP s PP ochranou</t>
  </si>
  <si>
    <t>Lešení a stavební výtahy</t>
  </si>
  <si>
    <t>100</t>
  </si>
  <si>
    <t>949101111</t>
  </si>
  <si>
    <t>Lešení pomocné pro objekty pozemních staveb s lešeňovou podlahou v do 1,9 m zatížení do 150 kg/m2</t>
  </si>
  <si>
    <t>871383660</t>
  </si>
  <si>
    <t>Lešení pomocné pracovní pro objekty pozemních staveb pro zatížení do 150 kg/m2, o výšce lešeňové podlahy do 1,9 m</t>
  </si>
  <si>
    <t>https://podminky.urs.cz/item/CS_URS_2026_01/949101111</t>
  </si>
  <si>
    <t>okolo tech.místnosti</t>
  </si>
  <si>
    <t>18,76+3,4+14,5+19,31</t>
  </si>
  <si>
    <t>pro malbu/stěny s vyměňovanými otvorovými výplněmi</t>
  </si>
  <si>
    <t>1,5*(13,05+3,48+13,0+2,69+0,99+13,0)</t>
  </si>
  <si>
    <t>1,5*(3,45+2,54+2,4+1,95+1,2+1,16+5,7)</t>
  </si>
  <si>
    <t>1,5*(5,01+2,4+1,2+1,8+2,1+5,06+22,64)</t>
  </si>
  <si>
    <t>101</t>
  </si>
  <si>
    <t>949101112</t>
  </si>
  <si>
    <t>Lešení pomocné pro objekty pozemních staveb s lešeňovou podlahou v přes 1,9 do 3,5 m zatížení do 150 kg/m2</t>
  </si>
  <si>
    <t>897413596</t>
  </si>
  <si>
    <t>Lešení pomocné pracovní pro objekty pozemních staveb pro zatížení do 150 kg/m2, o výšce lešeňové podlahy přes 1,9 do 3,5 m</t>
  </si>
  <si>
    <t>https://podminky.urs.cz/item/CS_URS_2026_01/949101112</t>
  </si>
  <si>
    <t>vnější k fasádě</t>
  </si>
  <si>
    <t>1,5*185,92</t>
  </si>
  <si>
    <t>102</t>
  </si>
  <si>
    <t>993111111</t>
  </si>
  <si>
    <t>Dovoz a odvoz lešení řadového do 10 km včetně naložení a složení</t>
  </si>
  <si>
    <t>764394427</t>
  </si>
  <si>
    <t>Dovoz a odvoz lešení včetně naložení a složení řadového, na vzdálenost do 10 km</t>
  </si>
  <si>
    <t>https://podminky.urs.cz/item/CS_URS_2026_01/993111111</t>
  </si>
  <si>
    <t>103</t>
  </si>
  <si>
    <t>993111119</t>
  </si>
  <si>
    <t>Příplatek k ceně dovozu a odvozu lešení řadového ZKD 10 km přes 10 km</t>
  </si>
  <si>
    <t>1051388960</t>
  </si>
  <si>
    <t>Dovoz a odvoz lešení včetně naložení a složení řadového, na vzdálenost Příplatek k ceně za každých dalších i započatých 10 km přes 10 km</t>
  </si>
  <si>
    <t>https://podminky.urs.cz/item/CS_URS_2026_01/993111119</t>
  </si>
  <si>
    <t>Různé dokončovací konstrukce a práce pozemních staveb</t>
  </si>
  <si>
    <t>104</t>
  </si>
  <si>
    <t>935111211</t>
  </si>
  <si>
    <t>Osazení příkopového žlabu do štěrkopísku tl 100 mm z betonových tvárnic šířky přes 500 do 800 mm</t>
  </si>
  <si>
    <t>-101109510</t>
  </si>
  <si>
    <t>Osazení betonového příkopového žlabu s vyplněním a zatřením spár cementovou maltou s ložem tl. 100 mm z kameniva těženého nebo štěrkopísku z betonových příkopových tvárnic šířky přes 500 do 800 mm</t>
  </si>
  <si>
    <t>https://podminky.urs.cz/item/CS_URS_2026_01/935111211</t>
  </si>
  <si>
    <t>(13,7+0,16*2+0,5*2)+3,85</t>
  </si>
  <si>
    <t>13,7+0,5+3,85</t>
  </si>
  <si>
    <t>(13,7+0,16*2+0,5)*2+8,77</t>
  </si>
  <si>
    <t>105</t>
  </si>
  <si>
    <t>59227723</t>
  </si>
  <si>
    <t>žlab dvouvrstvý vibrolisovaný pro povrchové odvodnění betonový 80x330x590/669mm</t>
  </si>
  <si>
    <t>2141097448</t>
  </si>
  <si>
    <t>74,73/0,33</t>
  </si>
  <si>
    <t>Bourání konstrukcí</t>
  </si>
  <si>
    <t>106</t>
  </si>
  <si>
    <t>113106171</t>
  </si>
  <si>
    <t>Rozebrání dlažeb vozovek ze zámkové dlažby s ložem z kameniva ručně</t>
  </si>
  <si>
    <t>95822167</t>
  </si>
  <si>
    <t>Rozebrání dlažeb vozovek a ploch s přemístěním hmot na skládku na vzdálenost do 3 m nebo s naložením na dopravní prostředek, s jakoukoliv výplní spár ručně ze zámkové dlažby s ložem z kameniva</t>
  </si>
  <si>
    <t>https://podminky.urs.cz/item/CS_URS_2026_01/113106171</t>
  </si>
  <si>
    <t>viz. koordinační situace</t>
  </si>
  <si>
    <t>1,38*5,97</t>
  </si>
  <si>
    <t>3,03*1,5*2</t>
  </si>
  <si>
    <t>1,0*(1,16+15,18+18,67)</t>
  </si>
  <si>
    <t>5,9*14,2</t>
  </si>
  <si>
    <t>107</t>
  </si>
  <si>
    <t>113107112</t>
  </si>
  <si>
    <t>Odstranění podkladu z kameniva těženého tl přes 100 do 200 mm ručně</t>
  </si>
  <si>
    <t>1534929131</t>
  </si>
  <si>
    <t>Odstranění podkladů nebo krytů ručně s přemístěním hmot na skládku na vzdálenost do 3 m nebo s naložením na dopravní prostředek z kameniva těženého, o tl. vrstvy přes 100 do 200 mm</t>
  </si>
  <si>
    <t>https://podminky.urs.cz/item/CS_URS_2026_01/113107112</t>
  </si>
  <si>
    <t>podklad pod dem. zámkové dlažby</t>
  </si>
  <si>
    <t>136,119</t>
  </si>
  <si>
    <t>108</t>
  </si>
  <si>
    <t>113107121</t>
  </si>
  <si>
    <t>Odstranění podkladu z kameniva drceného tl do 100 mm ručně</t>
  </si>
  <si>
    <t>-1242879936</t>
  </si>
  <si>
    <t>Odstranění podkladů nebo krytů ručně s přemístěním hmot na skládku na vzdálenost do 3 m nebo s naložením na dopravní prostředek z kameniva hrubého drceného, o tl. vrstvy do 100 mm</t>
  </si>
  <si>
    <t>https://podminky.urs.cz/item/CS_URS_2026_01/113107121</t>
  </si>
  <si>
    <t>136,1186</t>
  </si>
  <si>
    <t>109</t>
  </si>
  <si>
    <t>713140851</t>
  </si>
  <si>
    <t>Odstranění tepelné izolace střech nadstřešní lepené z vláknitých materiálů suchých tl do 100 mm</t>
  </si>
  <si>
    <t>-537343932</t>
  </si>
  <si>
    <t>Odstranění tepelné izolace střech plochých z rohoží, pásů, dílců, desek, bloků nadstřešních izolací připevněných lepením z vláknitých materiálů suchých, tloušťka izolace do 100 mm</t>
  </si>
  <si>
    <t>https://podminky.urs.cz/item/CS_URS_2026_01/713140851</t>
  </si>
  <si>
    <t>desky Polsod tl. 50 mm, případně min.vata</t>
  </si>
  <si>
    <t>735,0+53,235</t>
  </si>
  <si>
    <t>110</t>
  </si>
  <si>
    <t>713130831</t>
  </si>
  <si>
    <t>Odstranění tepelné izolace stěn přibité nebo nastřelené z vláknitých materiálů tl do 100 mm</t>
  </si>
  <si>
    <t>2137736387</t>
  </si>
  <si>
    <t>Odstranění tepelné izolace stěn a příček z rohoží, pásů, dílců, desek, bloků připevněných přibitím nebo nastřelením z vláknitých materiálů, tloušťka izolace do 100 mm</t>
  </si>
  <si>
    <t>https://podminky.urs.cz/item/CS_URS_2026_01/713130831</t>
  </si>
  <si>
    <t>pod plastovém obložení</t>
  </si>
  <si>
    <t>111</t>
  </si>
  <si>
    <t>762085811</t>
  </si>
  <si>
    <t>Demontáž kotevních želez hmotnosti do 5 kg</t>
  </si>
  <si>
    <t>-1407452843</t>
  </si>
  <si>
    <t>https://podminky.urs.cz/item/CS_URS_2026_01/762085811</t>
  </si>
  <si>
    <t>112</t>
  </si>
  <si>
    <t>762331812</t>
  </si>
  <si>
    <t>Demontáž vázaných kcí krovů z hranolů průřezové pl přes 120 do 224 cm2</t>
  </si>
  <si>
    <t>-364026952</t>
  </si>
  <si>
    <t>Demontáž vázaných konstrukcí krovů sklonu do 60° z hranolů, hranolků, fošen, průřezové plochy přes 120 do 224 cm2</t>
  </si>
  <si>
    <t>https://podminky.urs.cz/item/CS_URS_2026_01/762331812</t>
  </si>
  <si>
    <t>zkrácení okapové římsy/přesahu - krokví</t>
  </si>
  <si>
    <t>0,9*18*3</t>
  </si>
  <si>
    <t>113</t>
  </si>
  <si>
    <t>762341811</t>
  </si>
  <si>
    <t>Demontáž bednění střech z prken</t>
  </si>
  <si>
    <t>-107675022</t>
  </si>
  <si>
    <t>Demontáž bednění a laťování bednění střech rovných, obloukových, sklonu do 60° se všemi nadstřešními konstrukcemi z prken hrubých, hoblovaných tl. do 32 mm</t>
  </si>
  <si>
    <t>https://podminky.urs.cz/item/CS_URS_2026_01/762341811</t>
  </si>
  <si>
    <t>0,9*(13,7*2+13,75+18,0)</t>
  </si>
  <si>
    <t xml:space="preserve">demontáž stáv.bednění </t>
  </si>
  <si>
    <t>735,0</t>
  </si>
  <si>
    <t>- střechy z žb panelů</t>
  </si>
  <si>
    <t>-146,309</t>
  </si>
  <si>
    <t>114</t>
  </si>
  <si>
    <t>764002801</t>
  </si>
  <si>
    <t>Demontáž závětrné lišty do suti</t>
  </si>
  <si>
    <t>978013178</t>
  </si>
  <si>
    <t>Demontáž klempířských konstrukcí závětrné lišty do suti</t>
  </si>
  <si>
    <t>https://podminky.urs.cz/item/CS_URS_2026_01/764002801</t>
  </si>
  <si>
    <t>oplechování střešní roviny</t>
  </si>
  <si>
    <t>4,49+12,95+8,98+0,9+8,45+8,45+8,77*2+8,77*2</t>
  </si>
  <si>
    <t>14,07*2+12,5</t>
  </si>
  <si>
    <t>115</t>
  </si>
  <si>
    <t>764002811</t>
  </si>
  <si>
    <t>Demontáž okapového plechu do suti v krytině povlakové</t>
  </si>
  <si>
    <t>-2095376127</t>
  </si>
  <si>
    <t>Demontáž klempířských konstrukcí okapového plechu do suti, v krytině povlakové</t>
  </si>
  <si>
    <t>https://podminky.urs.cz/item/CS_URS_2026_01/764002811</t>
  </si>
  <si>
    <t>14,02+3,41+14,07+3,41+14,07+13,74+18,16</t>
  </si>
  <si>
    <t>116</t>
  </si>
  <si>
    <t>764002851</t>
  </si>
  <si>
    <t>Demontáž oplechování parapetů do suti</t>
  </si>
  <si>
    <t>-907351069</t>
  </si>
  <si>
    <t>Demontáž klempířských konstrukcí oplechování parapetů do suti</t>
  </si>
  <si>
    <t>https://podminky.urs.cz/item/CS_URS_2026_01/764002851</t>
  </si>
  <si>
    <t>117</t>
  </si>
  <si>
    <t>764002871</t>
  </si>
  <si>
    <t>Demontáž lemování zdí do suti</t>
  </si>
  <si>
    <t>-888880397</t>
  </si>
  <si>
    <t>Demontáž klempířských konstrukcí lemování zdí do suti</t>
  </si>
  <si>
    <t>https://podminky.urs.cz/item/CS_URS_2026_01/764002871</t>
  </si>
  <si>
    <t>8,98+8,45+3,9+14,07</t>
  </si>
  <si>
    <t>118</t>
  </si>
  <si>
    <t>764003801</t>
  </si>
  <si>
    <t>Demontáž lemování trub, konzol, držáků, ventilačních nástavců a jiných kusových prvků do suti</t>
  </si>
  <si>
    <t>1617722742</t>
  </si>
  <si>
    <t>Demontáž klempířských konstrukcí lemování trub, konzol, držáků, ventilačních nástavců a ostatních kusových prvků do suti</t>
  </si>
  <si>
    <t>https://podminky.urs.cz/item/CS_URS_2026_01/764003801</t>
  </si>
  <si>
    <t>119</t>
  </si>
  <si>
    <t>764004801</t>
  </si>
  <si>
    <t>Demontáž podokapního žlabu do suti</t>
  </si>
  <si>
    <t>-1568369145</t>
  </si>
  <si>
    <t>Demontáž klempířských konstrukcí žlabu podokapního do suti</t>
  </si>
  <si>
    <t>https://podminky.urs.cz/item/CS_URS_2026_01/764004801</t>
  </si>
  <si>
    <t>120</t>
  </si>
  <si>
    <t>764004861</t>
  </si>
  <si>
    <t>Demontáž svodu do suti</t>
  </si>
  <si>
    <t>852852078</t>
  </si>
  <si>
    <t>Demontáž klempířských konstrukcí svodu do suti</t>
  </si>
  <si>
    <t>https://podminky.urs.cz/item/CS_URS_2026_01/764004861</t>
  </si>
  <si>
    <t>6*3,5+2*2,5</t>
  </si>
  <si>
    <t>121</t>
  </si>
  <si>
    <t>766691811</t>
  </si>
  <si>
    <t>Demontáž parapetních desek dřevěných nebo plastových šířky do 300 mm</t>
  </si>
  <si>
    <t>925595988</t>
  </si>
  <si>
    <t>Demontáž ostatních truhlářských konstrukcí parapetních desek šířky do 300 mm</t>
  </si>
  <si>
    <t>https://podminky.urs.cz/item/CS_URS_2026_01/766691811</t>
  </si>
  <si>
    <t>122</t>
  </si>
  <si>
    <t>766411812</t>
  </si>
  <si>
    <t>Demontáž truhlářského obložení stěn z panelů plochy přes 1,5 m2</t>
  </si>
  <si>
    <t>774351329</t>
  </si>
  <si>
    <t>Demontáž obložení stěn panely, plochy přes 1,5 m2</t>
  </si>
  <si>
    <t>https://podminky.urs.cz/item/CS_URS_2026_01/766411812</t>
  </si>
  <si>
    <t>plastové obložení</t>
  </si>
  <si>
    <t>3,8*(8,77*2+3,85*2+13,75)</t>
  </si>
  <si>
    <t>123</t>
  </si>
  <si>
    <t>766411821</t>
  </si>
  <si>
    <t>Demontáž truhlářského obložení stěn z palubek</t>
  </si>
  <si>
    <t>127250944</t>
  </si>
  <si>
    <t>Demontáž obložení stěn palubkami</t>
  </si>
  <si>
    <t>https://podminky.urs.cz/item/CS_URS_2026_01/766411821</t>
  </si>
  <si>
    <t>1,0*(4,49+12,95+12,15+14,07)</t>
  </si>
  <si>
    <t>1,0*(8,77+8,8+8,98+0,9)</t>
  </si>
  <si>
    <t>124</t>
  </si>
  <si>
    <t>767661811</t>
  </si>
  <si>
    <t>Demontáž mříží pevných nebo otevíravých</t>
  </si>
  <si>
    <t>1917693803</t>
  </si>
  <si>
    <t>https://podminky.urs.cz/item/CS_URS_2026_01/767661811</t>
  </si>
  <si>
    <t>1,16*0,57</t>
  </si>
  <si>
    <t>125</t>
  </si>
  <si>
    <t>766421821</t>
  </si>
  <si>
    <t>Demontáž truhlářského obložení podhledů z palubek</t>
  </si>
  <si>
    <t>-785334205</t>
  </si>
  <si>
    <t>Demontáž obložení podhledů palubkami</t>
  </si>
  <si>
    <t>https://podminky.urs.cz/item/CS_URS_2026_01/766421821</t>
  </si>
  <si>
    <t>okapové římsy/přesahy</t>
  </si>
  <si>
    <t>(0,9+0,2)*(13,7*2+13,75+18,0)</t>
  </si>
  <si>
    <t>126</t>
  </si>
  <si>
    <t>766421822</t>
  </si>
  <si>
    <t>Demontáž truhlářského obložení podhledů podkladových roštů</t>
  </si>
  <si>
    <t>-1798007092</t>
  </si>
  <si>
    <t>Demontáž obložení podhledů podkladových roštů</t>
  </si>
  <si>
    <t>https://podminky.urs.cz/item/CS_URS_2026_01/766421822</t>
  </si>
  <si>
    <t>127</t>
  </si>
  <si>
    <t>766411822</t>
  </si>
  <si>
    <t>Demontáž truhlářského obložení stěn podkladových roštů</t>
  </si>
  <si>
    <t>1697248568</t>
  </si>
  <si>
    <t>Demontáž obložení stěn podkladových roštů</t>
  </si>
  <si>
    <t>https://podminky.urs.cz/item/CS_URS_2026_01/766411822</t>
  </si>
  <si>
    <t>148,162+71,11</t>
  </si>
  <si>
    <t>128</t>
  </si>
  <si>
    <t>767832801</t>
  </si>
  <si>
    <t>Demontáž venkovních požárních žebříků se ochranným košem</t>
  </si>
  <si>
    <t>271141509</t>
  </si>
  <si>
    <t>Demontáž venkovních požárních žebříků s ochranným košem</t>
  </si>
  <si>
    <t>https://podminky.urs.cz/item/CS_URS_2026_01/767832801</t>
  </si>
  <si>
    <t>129</t>
  </si>
  <si>
    <t>767810811</t>
  </si>
  <si>
    <t>Demontáž mřížek větracích ocelových čtyřhranných nebo kruhových</t>
  </si>
  <si>
    <t>213032719</t>
  </si>
  <si>
    <t>Demontáž větracích mřížek ocelových čtyřhranných neho kruhových</t>
  </si>
  <si>
    <t>https://podminky.urs.cz/item/CS_URS_2026_01/767810811</t>
  </si>
  <si>
    <t>130</t>
  </si>
  <si>
    <t>961044111</t>
  </si>
  <si>
    <t>Bourání základů z betonu prostého</t>
  </si>
  <si>
    <t>-648186018</t>
  </si>
  <si>
    <t>https://podminky.urs.cz/item/CS_URS_2026_01/961044111</t>
  </si>
  <si>
    <t>vybourání patek pod plyn.kotly</t>
  </si>
  <si>
    <t>1,0*1,5*0,2*2</t>
  </si>
  <si>
    <t>131</t>
  </si>
  <si>
    <t>962032230</t>
  </si>
  <si>
    <t>Bourání zdiva z cihel pálených nebo vápenopískových na MV nebo MVC do 1 m3</t>
  </si>
  <si>
    <t>1934320215</t>
  </si>
  <si>
    <t>Bourání zdiva nadzákladového z cihel pálených plných nebo lícových nebo vápenopískových na maltu vápennou nebo vápenocementovou, objemu do 1 m3</t>
  </si>
  <si>
    <t>https://podminky.urs.cz/item/CS_URS_2026_01/962032230</t>
  </si>
  <si>
    <t>sokl pod bouranými kotly</t>
  </si>
  <si>
    <t>1,0</t>
  </si>
  <si>
    <t>132</t>
  </si>
  <si>
    <t>962032631</t>
  </si>
  <si>
    <t>Bourání zdiva komínového z cihel pálených, šamotových nebo vápenopískových na MV nebo MVC</t>
  </si>
  <si>
    <t>1065566120</t>
  </si>
  <si>
    <t>Bourání zdiva nadzákladového komínového z cihel pálených, šamotových nebo vápenopískových, na maltu vápennou nebo vápenocementovou</t>
  </si>
  <si>
    <t>https://podminky.urs.cz/item/CS_URS_2026_01/962032631</t>
  </si>
  <si>
    <t>6,5*1,59*0,95</t>
  </si>
  <si>
    <t>133</t>
  </si>
  <si>
    <t>966008211</t>
  </si>
  <si>
    <t>Bourání odvodňovacího žlabu z betonových příkopových tvárnic š do 500 mm</t>
  </si>
  <si>
    <t>-610577292</t>
  </si>
  <si>
    <t>Bourání odvodňovacího žlabu s odklizením a uložením vybouraného materiálu na skládku na vzdálenost do 10 m nebo s naložením na dopravní prostředek z betonových příkopových tvárnic nebo desek šířky do 500 mm</t>
  </si>
  <si>
    <t>https://podminky.urs.cz/item/CS_URS_2026_01/966008211</t>
  </si>
  <si>
    <t>8,77+14,75+1,0+2,6+3,85+14,7+1,0+2,6+3,85</t>
  </si>
  <si>
    <t>14,7+8,77+8,8+18,67</t>
  </si>
  <si>
    <t>134</t>
  </si>
  <si>
    <t>971033341</t>
  </si>
  <si>
    <t>Vybourání otvorů ve zdivu cihelném pl do 0,09 m2 na MVC nebo MV tl do 300 mm</t>
  </si>
  <si>
    <t>-505323865</t>
  </si>
  <si>
    <t>Vybourání otvorů ve zdivu a příčkách z cihel, tvárnic, lehkých betonů z cihel pálených na maltu vápennou nebo vápenocementovou plochy do 0,09 m2, tl. do 300 mm</t>
  </si>
  <si>
    <t>https://podminky.urs.cz/item/CS_URS_2026_01/971033341</t>
  </si>
  <si>
    <t>otvory pro VZT</t>
  </si>
  <si>
    <t>135</t>
  </si>
  <si>
    <t>971033441</t>
  </si>
  <si>
    <t>Vybourání otvorů ve zdivu cihelném pl do 0,25 m2 na MVC nebo MV tl do 300 mm</t>
  </si>
  <si>
    <t>582692014</t>
  </si>
  <si>
    <t>Vybourání otvorů ve zdivu a příčkách z cihel, tvárnic, lehkých betonů z cihel pálených na maltu vápennou nebo vápenocementovou plochy do 0,25 m2, tl. do 300 mm</t>
  </si>
  <si>
    <t>https://podminky.urs.cz/item/CS_URS_2026_01/971033441</t>
  </si>
  <si>
    <t>136</t>
  </si>
  <si>
    <t>971033541</t>
  </si>
  <si>
    <t>Vybourání otvorů ve zdivu cihelném pl do 1 m2 na MVC nebo MV tl do 300 mm</t>
  </si>
  <si>
    <t>-231406691</t>
  </si>
  <si>
    <t>Vybourání otvorů ve zdivu a příčkách z cihel, tvárnic, lehkých betonů z cihel pálených na maltu vápennou nebo vápenocementovou plochy do 1 m2, tl. do 300 mm</t>
  </si>
  <si>
    <t>https://podminky.urs.cz/item/CS_URS_2026_01/971033541</t>
  </si>
  <si>
    <t>ubourání parapetu</t>
  </si>
  <si>
    <t>0,35*0,87*0,9</t>
  </si>
  <si>
    <t>137</t>
  </si>
  <si>
    <t>971033641</t>
  </si>
  <si>
    <t>Vybourání otvorů ve zdivu cihelném pl do 4 m2 na MVC nebo MV tl do 300 mm</t>
  </si>
  <si>
    <t>-305385981</t>
  </si>
  <si>
    <t>Vybourání otvorů ve zdivu a příčkách z cihel, tvárnic, lehkých betonů z cihel pálených na maltu vápennou nebo vápenocementovou plochy do 4 m2, tl. do 300 mm</t>
  </si>
  <si>
    <t>https://podminky.urs.cz/item/CS_URS_2026_01/971033641</t>
  </si>
  <si>
    <t>vybourání otvoru pro okno</t>
  </si>
  <si>
    <t>0,35*1,2*1,5</t>
  </si>
  <si>
    <t>138</t>
  </si>
  <si>
    <t>967031132</t>
  </si>
  <si>
    <t>Přisekání rovných ostění v cihelném zdivu na MV nebo MVC</t>
  </si>
  <si>
    <t>-900609705</t>
  </si>
  <si>
    <t>Přisekání (špicování) plošné nebo rovných ostění zdiva z cihel pálených rovných ostění, bez odstupu, po hrubém vybourání otvorů, na maltu vápennou nebo vápenocementovou</t>
  </si>
  <si>
    <t>https://podminky.urs.cz/item/CS_URS_2026_01/967031132</t>
  </si>
  <si>
    <t>odstranění omítek z ostění a nadpraží</t>
  </si>
  <si>
    <t>0,35*(12*(2,65+2,07*2)+1*(1,2+1,5*2)+1*(0,87+1,5*2)+1*(0,87+0,6*2))</t>
  </si>
  <si>
    <t>0,35*(1*(1,33+1,46*2)+1*(2,95+1,46*2))</t>
  </si>
  <si>
    <t>139</t>
  </si>
  <si>
    <t>968082015</t>
  </si>
  <si>
    <t>Vybourání plastových rámů oken včetně křídel plochy do 1 m2</t>
  </si>
  <si>
    <t>-1258644394</t>
  </si>
  <si>
    <t>Vybourání plastových rámů oken s křídly, dveřních zárubní, vrat rámu oken s křídly, plochy do 1 m2</t>
  </si>
  <si>
    <t>https://podminky.urs.cz/item/CS_URS_2026_01/968082015</t>
  </si>
  <si>
    <t>4*0,87*0,6</t>
  </si>
  <si>
    <t>140</t>
  </si>
  <si>
    <t>968082016</t>
  </si>
  <si>
    <t>Vybourání plastových rámů oken včetně křídel plochy přes 1 do 2 m2</t>
  </si>
  <si>
    <t>-1560892679</t>
  </si>
  <si>
    <t>Vybourání plastových rámů oken s křídly, dveřních zárubní, vrat rámu oken s křídly, plochy přes 1 do 2 m2</t>
  </si>
  <si>
    <t>https://podminky.urs.cz/item/CS_URS_2026_01/968082016</t>
  </si>
  <si>
    <t>1*1,46*1,46</t>
  </si>
  <si>
    <t>141</t>
  </si>
  <si>
    <t>968082018</t>
  </si>
  <si>
    <t>Vybourání plastových rámů oken včetně křídel plochy přes 4 m2</t>
  </si>
  <si>
    <t>1906506513</t>
  </si>
  <si>
    <t>Vybourání plastových rámů oken s křídly, dveřních zárubní, vrat rámu oken s křídly, plochy přes 4 m2</t>
  </si>
  <si>
    <t>https://podminky.urs.cz/item/CS_URS_2026_01/968082018</t>
  </si>
  <si>
    <t>12*2,65*2,07</t>
  </si>
  <si>
    <t>1*2,95*1,46</t>
  </si>
  <si>
    <t>142</t>
  </si>
  <si>
    <t>968072356</t>
  </si>
  <si>
    <t>Vybourání kovových rámů oken zdvojených včetně křídel pl do 4 m2</t>
  </si>
  <si>
    <t>-260211950</t>
  </si>
  <si>
    <t>Vybourání kovových rámů oken s křídly, dveřních zárubní, vrat, stěn, ostění nebo obkladů okenních rámů s křídly zdvojených, plochy do 4 m2</t>
  </si>
  <si>
    <t>https://podminky.urs.cz/item/CS_URS_2026_01/968072356</t>
  </si>
  <si>
    <t>2*1,0*2,36</t>
  </si>
  <si>
    <t>vni dveře</t>
  </si>
  <si>
    <t>143</t>
  </si>
  <si>
    <t>968072357</t>
  </si>
  <si>
    <t>Vybourání kovových rámů oken zdvojených včetně křídel pl přes 4 m2</t>
  </si>
  <si>
    <t>394171962</t>
  </si>
  <si>
    <t>Vybourání kovových rámů oken s křídly, dveřních zárubní, vrat, stěn, ostění nebo obkladů okenních rámů s křídly zdvojených, plochy přes 4 m2</t>
  </si>
  <si>
    <t>https://podminky.urs.cz/item/CS_URS_2026_01/968072357</t>
  </si>
  <si>
    <t>plastové vchodové dveře</t>
  </si>
  <si>
    <t>2,33*2,2</t>
  </si>
  <si>
    <t>144</t>
  </si>
  <si>
    <t>974031664</t>
  </si>
  <si>
    <t>Vysekání rýh ve zdivu cihelném pro vtahování nosníků hl do 150 mm v do 150 mm</t>
  </si>
  <si>
    <t>-1365692373</t>
  </si>
  <si>
    <t>Vysekání rýh ve zdivu cihelném na maltu vápennou nebo vápenocementovou pro vtahování nosníků do zdí, před vybouráním otvoru do hl. 150 mm, při v. nosníku do 150 mm</t>
  </si>
  <si>
    <t>https://podminky.urs.cz/item/CS_URS_2026_01/974031664</t>
  </si>
  <si>
    <t>2*2*1,6</t>
  </si>
  <si>
    <t>145</t>
  </si>
  <si>
    <t>978015321</t>
  </si>
  <si>
    <t>Otlučení (osekání) vnější vápenné nebo vápenocementové omítky tl do 20 mm stupně členitosti 1 v rozsahu do 10%</t>
  </si>
  <si>
    <t>23910370</t>
  </si>
  <si>
    <t>Otlučení vápenných nebo vápenocementových omítek vnějších ploch tloušťky do 20 mm, včetně vyškrabání spar a očištění zdiva stupně členitosti 1, v rozsahu do 10 %</t>
  </si>
  <si>
    <t>https://podminky.urs.cz/item/CS_URS_2026_01/978015321</t>
  </si>
  <si>
    <t>146</t>
  </si>
  <si>
    <t>978015341</t>
  </si>
  <si>
    <t>Otlučení (osekání) vnější vápenné nebo vápenocementové omítky tl do 20 mm stupně členitosti 1 v rozsahu přes 20 do 30%</t>
  </si>
  <si>
    <t>-1181276383</t>
  </si>
  <si>
    <t>Otlučení vápenných nebo vápenocementových omítek vnějších ploch tloušťky do 20 mm, včetně vyškrabání spar a očištění zdiva stupně členitosti 1, v rozsahu přes 20 do 30 %</t>
  </si>
  <si>
    <t>https://podminky.urs.cz/item/CS_URS_2026_01/978015341</t>
  </si>
  <si>
    <t>997</t>
  </si>
  <si>
    <t>Přesun sutě</t>
  </si>
  <si>
    <t>147</t>
  </si>
  <si>
    <t>997013151</t>
  </si>
  <si>
    <t>Vnitrostaveništní doprava suti a vybouraných hmot pro budovy v do 6 m s omezením mechanizace</t>
  </si>
  <si>
    <t>-1588141285</t>
  </si>
  <si>
    <t>Vnitrostaveništní doprava suti a vybouraných hmot vodorovně do 50 m s naložením s omezením mechanizace pro budovy a haly výšky do 6 m</t>
  </si>
  <si>
    <t>https://podminky.urs.cz/item/CS_URS_2026_01/997013151</t>
  </si>
  <si>
    <t>148</t>
  </si>
  <si>
    <t>997013501</t>
  </si>
  <si>
    <t>Odvoz suti a vybouraných hmot na skládku nebo meziskládku do 1 km se složením</t>
  </si>
  <si>
    <t>-1996548642</t>
  </si>
  <si>
    <t>Odvoz suti a vybouraných hmot na skládku nebo meziskládku se složením, na vzdálenost do 1 km</t>
  </si>
  <si>
    <t>https://podminky.urs.cz/item/CS_URS_2026_01/997013501</t>
  </si>
  <si>
    <t>149</t>
  </si>
  <si>
    <t>997013509</t>
  </si>
  <si>
    <t>Příplatek k odvozu suti a vybouraných hmot na skládku ZKD 1 km přes 1 km</t>
  </si>
  <si>
    <t>-1171701117</t>
  </si>
  <si>
    <t>Odvoz suti a vybouraných hmot na skládku nebo meziskládku se složením, na vzdálenost Příplatek k ceně za každý další započatý 1 km přes 1 km</t>
  </si>
  <si>
    <t>https://podminky.urs.cz/item/CS_URS_2026_01/997013509</t>
  </si>
  <si>
    <t>210,182*14 'Přepočtené koeficientem množství</t>
  </si>
  <si>
    <t>150</t>
  </si>
  <si>
    <t>997013871</t>
  </si>
  <si>
    <t>Poplatek za předání recyklačnímu zařízení stavebního odpadu směsného stavebního a demoličního kód odpadu 17 09 04</t>
  </si>
  <si>
    <t>2093191991</t>
  </si>
  <si>
    <t>Poplatek za předání stavebního odpadu recyklačnímu zařízení směsného stavebního a demoličního zatříděného do Katalogu odpadů pod kódem 17 09 04</t>
  </si>
  <si>
    <t>https://podminky.urs.cz/item/CS_URS_2026_01/997013871</t>
  </si>
  <si>
    <t>998</t>
  </si>
  <si>
    <t>Přesun hmot</t>
  </si>
  <si>
    <t>151</t>
  </si>
  <si>
    <t>998011008</t>
  </si>
  <si>
    <t>Přesun hmot pro budovy zděné s omezením mechanizace pro budovy v do 6 m</t>
  </si>
  <si>
    <t>-369681090</t>
  </si>
  <si>
    <t>Přesun hmot pro budovy občanské výstavby, bydlení, výrobu a služby s nosnou svislou konstrukcí zděnou z cihel, tvárnic nebo kamene vodorovná dopravní vzdálenost do 100 m s omezením mechanizace pro budovy výšky do 6 m</t>
  </si>
  <si>
    <t>https://podminky.urs.cz/item/CS_URS_2026_01/998011008</t>
  </si>
  <si>
    <t>PSV</t>
  </si>
  <si>
    <t>Práce a dodávky PSV</t>
  </si>
  <si>
    <t>711</t>
  </si>
  <si>
    <t>Izolace proti vodě, vlhkosti a plynům</t>
  </si>
  <si>
    <t>152</t>
  </si>
  <si>
    <t>711112011</t>
  </si>
  <si>
    <t>Provedení izolace proti zemní vlhkosti svislé za studena suspenzí asfaltovou</t>
  </si>
  <si>
    <t>267546435</t>
  </si>
  <si>
    <t>Provedení izolace proti zemní vlhkosti natěradly a tmely za studena na ploše svislé S jednonásobným nátěrem suspenzí asfaltovou</t>
  </si>
  <si>
    <t>https://podminky.urs.cz/item/CS_URS_2026_01/711112011</t>
  </si>
  <si>
    <t xml:space="preserve">sokl pod terénem 750 mm </t>
  </si>
  <si>
    <t>0,75*(8,77+13,75+1,0+3,7+11,16+13,7+3,7+5,01)</t>
  </si>
  <si>
    <t>0,75*(13,7+8,77+8,88+5,97+1,567+12,95+1,91)</t>
  </si>
  <si>
    <t>0,75*(4,49+0,76*2+12,46+18,67+15,18+1,16+14,07)</t>
  </si>
  <si>
    <t>153</t>
  </si>
  <si>
    <t>11163150</t>
  </si>
  <si>
    <t>lak penetrační asfaltový</t>
  </si>
  <si>
    <t>123592834</t>
  </si>
  <si>
    <t>Poznámka k položce:_x000D_
Spotřeba 0,3-0,4kg/m2</t>
  </si>
  <si>
    <t>136,566*0,4/1000</t>
  </si>
  <si>
    <t>154</t>
  </si>
  <si>
    <t>711161212</t>
  </si>
  <si>
    <t>Izolace proti zemní vlhkosti nopovou fólií svislá, výška nopu 8,0 mm, tl do 0,6 mm</t>
  </si>
  <si>
    <t>1170544491</t>
  </si>
  <si>
    <t>Izolace proti zemní vlhkosti a beztlakové vodě nopovými fóliemi na ploše svislé S vrstva ochranná, odvětrávací a drenážní výška nopu 8,0 mm, tl. fólie do 0,6 mm</t>
  </si>
  <si>
    <t>https://podminky.urs.cz/item/CS_URS_2026_01/711161212</t>
  </si>
  <si>
    <t xml:space="preserve">ochrana TI - sokl pod terénem 750 mm </t>
  </si>
  <si>
    <t>155</t>
  </si>
  <si>
    <t>711192201</t>
  </si>
  <si>
    <t>Provedení izolace proti zemní vlhkosti hydroizolační stěrkou svislé na betonu, 2 vrstvy</t>
  </si>
  <si>
    <t>913053047</t>
  </si>
  <si>
    <t>Provedení izolace proti zemní vlhkosti hydroizolační stěrkou na ploše svislé S dvouvrstvá na betonu</t>
  </si>
  <si>
    <t>https://podminky.urs.cz/item/CS_URS_2026_01/711192201</t>
  </si>
  <si>
    <t>pod TI - sokl pod terénem 750 mm + sokl nad terénem 350 mm</t>
  </si>
  <si>
    <t>(0,75+0,35)*(8,77+13,75+1,0+3,7+11,16+13,7+3,7+5,01)</t>
  </si>
  <si>
    <t>(0,75+0,35)*(13,7+8,77+8,88+5,97+1,567+12,95+1,91)</t>
  </si>
  <si>
    <t>(0,75+0,35)*(4,49+0,76*2+12,46+18,67+15,18+1,16+14,07)</t>
  </si>
  <si>
    <t>156</t>
  </si>
  <si>
    <t>24551030</t>
  </si>
  <si>
    <t>stěrka hydroizolační dvousložková cemento-polymerová vlákny vyztužená proti zemní vlhkosti</t>
  </si>
  <si>
    <t>-1185658592</t>
  </si>
  <si>
    <t>Poznámka k položce:_x000D_
Spotřeba: 1 vrstva 1,5 kg/m2</t>
  </si>
  <si>
    <t>200,296*1,5*2</t>
  </si>
  <si>
    <t>157</t>
  </si>
  <si>
    <t>711491272</t>
  </si>
  <si>
    <t>Provedení doplňků izolace proti vodě na ploše svislé z textilií vrstva ochranná</t>
  </si>
  <si>
    <t>-1501507375</t>
  </si>
  <si>
    <t>Provedení doplňků izolace proti vodě textilií na ploše svislé S vrstva ochranná</t>
  </si>
  <si>
    <t>https://podminky.urs.cz/item/CS_URS_2026_01/711491272</t>
  </si>
  <si>
    <t xml:space="preserve">ochrana nopové fólie - sokl pod terénem 750 mm </t>
  </si>
  <si>
    <t>158</t>
  </si>
  <si>
    <t>69311006</t>
  </si>
  <si>
    <t>geotextilie tkaná separační, filtrační, výztužná PP pevnost v tahu 15kN/m</t>
  </si>
  <si>
    <t>-822566867</t>
  </si>
  <si>
    <t>136,566*1,05 'Přepočtené koeficientem množství</t>
  </si>
  <si>
    <t>159</t>
  </si>
  <si>
    <t>998711111</t>
  </si>
  <si>
    <t>Přesun hmot tonážní pro izolace proti vodě, vlhkosti a plynům s omezením mechanizace v objektech v do 6 m</t>
  </si>
  <si>
    <t>-419811450</t>
  </si>
  <si>
    <t>Přesun hmot pro izolace proti vodě, vlhkosti a plynům stanovený z hmotnosti přesunovaného materiálu vodorovná dopravní vzdálenost do 50 m s omezením mechanizace v objektech výšky do 6 m</t>
  </si>
  <si>
    <t>https://podminky.urs.cz/item/CS_URS_2026_01/998711111</t>
  </si>
  <si>
    <t>712</t>
  </si>
  <si>
    <t>Povlakové krytiny</t>
  </si>
  <si>
    <t>160</t>
  </si>
  <si>
    <t>712340833</t>
  </si>
  <si>
    <t>Odstranění povlakové krytiny střech do 10° z pásů NAIP přitavených v plné ploše třívrstvé</t>
  </si>
  <si>
    <t>-2114371960</t>
  </si>
  <si>
    <t>Odstranění povlakové krytiny střech plochých do 10° z přitavených pásů NAIP v plné ploše třívrstvé</t>
  </si>
  <si>
    <t>https://podminky.urs.cz/item/CS_URS_2026_01/712340833</t>
  </si>
  <si>
    <t>735+53,235</t>
  </si>
  <si>
    <t>161</t>
  </si>
  <si>
    <t>712300843</t>
  </si>
  <si>
    <t>Odsekání zbytkového asfaltového pásu povlakové krytiny střech sklonu do 10°</t>
  </si>
  <si>
    <t>-1624414225</t>
  </si>
  <si>
    <t>Ostatní práce při odstranění povlakové krytiny střech plochých do 10° zbytkového asfaltového pásu odsekáním</t>
  </si>
  <si>
    <t>https://podminky.urs.cz/item/CS_URS_2026_01/712300843</t>
  </si>
  <si>
    <t>na částech se zastřešením z panelů</t>
  </si>
  <si>
    <t>8,98*6,3</t>
  </si>
  <si>
    <t>3,89*3,41</t>
  </si>
  <si>
    <t>3,6*17,5</t>
  </si>
  <si>
    <t>3,95*3,41</t>
  </si>
  <si>
    <t>162</t>
  </si>
  <si>
    <t>712300845</t>
  </si>
  <si>
    <t>Demontáž ventilační hlavice na ploché střeše sklonu do 10°</t>
  </si>
  <si>
    <t>1585920594</t>
  </si>
  <si>
    <t>Ostatní práce při odstranění povlakové krytiny střech plochých do 10° doplňků ventilační hlavice</t>
  </si>
  <si>
    <t>https://podminky.urs.cz/item/CS_URS_2026_01/712300845</t>
  </si>
  <si>
    <t>163</t>
  </si>
  <si>
    <t>712300841</t>
  </si>
  <si>
    <t>Odškrabání mechu a jiných nečistot s urovnáním povrchu a očištěním z povlakové krytiny střech sklonu do 10°</t>
  </si>
  <si>
    <t>-1337218633</t>
  </si>
  <si>
    <t>Ostatní práce při odstranění povlakové krytiny střech plochých do 10° mechu a jiných nečistot odškrabáním a očistěním s urovnáním povrchu</t>
  </si>
  <si>
    <t>https://podminky.urs.cz/item/CS_URS_2026_01/712300841</t>
  </si>
  <si>
    <t>očištění povrchu panelů po demontážích</t>
  </si>
  <si>
    <t>164</t>
  </si>
  <si>
    <t>712311101</t>
  </si>
  <si>
    <t>Provedení povlakové krytiny střech do 10° za studena lakem penetračním nebo asfaltovým</t>
  </si>
  <si>
    <t>-1726234226</t>
  </si>
  <si>
    <t>Provedení povlakové krytiny střech plochých do 10° natěradly a tmely za studena nátěrem lakem penetračním nebo asfaltovým</t>
  </si>
  <si>
    <t>https://podminky.urs.cz/item/CS_URS_2026_01/712311101</t>
  </si>
  <si>
    <t>165</t>
  </si>
  <si>
    <t>-227907340</t>
  </si>
  <si>
    <t>0,4*146,309/1000</t>
  </si>
  <si>
    <t>166</t>
  </si>
  <si>
    <t>632451231</t>
  </si>
  <si>
    <t>Potěr cementový samonivelační litý C25 tl přes 30 do 35 mm</t>
  </si>
  <si>
    <t>1122219961</t>
  </si>
  <si>
    <t>Potěr cementový samonivelační litý tř. C 25, tl. přes 30 do 35 mm</t>
  </si>
  <si>
    <t>https://podminky.urs.cz/item/CS_URS_2026_01/632451231</t>
  </si>
  <si>
    <t>vyrovnání ž.b. panelů střechy pro montáž parotěsné zábrany</t>
  </si>
  <si>
    <t>146,309</t>
  </si>
  <si>
    <t>167</t>
  </si>
  <si>
    <t>712331111</t>
  </si>
  <si>
    <t>Provedení povlakové krytiny střech do 10° podkladní vrstvy pásy na sucho samolepící</t>
  </si>
  <si>
    <t>-1810739705</t>
  </si>
  <si>
    <t>Provedení povlakové krytiny střech plochých do 10° pásy na sucho podkladní samolepící asfaltový pás</t>
  </si>
  <si>
    <t>https://podminky.urs.cz/item/CS_URS_2026_01/712331111</t>
  </si>
  <si>
    <t>parotěsná zábrana na žel.bet. střechu</t>
  </si>
  <si>
    <t>parotěsná zábrana na bednění</t>
  </si>
  <si>
    <t>19,35*13,4</t>
  </si>
  <si>
    <t>14,02*8,77</t>
  </si>
  <si>
    <t>14,07*8,77*2</t>
  </si>
  <si>
    <t>168</t>
  </si>
  <si>
    <t>62866281</t>
  </si>
  <si>
    <t>pás asfaltový samolepicí modifikovaný SBS s vložkou ze skleněné tkaniny se spalitelnou fólií nebo jemnozrnným minerálním posypem nebo textilií na horním povrchu tl 3,0mm</t>
  </si>
  <si>
    <t>1937855257</t>
  </si>
  <si>
    <t>775,342*1,1655 'Přepočtené koeficientem množství</t>
  </si>
  <si>
    <t>169</t>
  </si>
  <si>
    <t>712363604</t>
  </si>
  <si>
    <t>Provedení povlak krytiny mechanicky kotvenou fólií do betonu TI tl přes 240 mm vnitřní pole, budova v do 18 m</t>
  </si>
  <si>
    <t>-1493933253</t>
  </si>
  <si>
    <t>Provedení povlakové krytiny střech plochých do 10° z mechanicky kotvených hydroizolačních fólií včetně položení fólie a horkovzdušného svaření tl. tepelné izolace přes 240 mm budovy výšky do 18 m, kotvené do betonu vnitřní pole</t>
  </si>
  <si>
    <t>https://podminky.urs.cz/item/CS_URS_2026_01/712363604</t>
  </si>
  <si>
    <t>na žel.bet. střechu</t>
  </si>
  <si>
    <t>170</t>
  </si>
  <si>
    <t>28322000</t>
  </si>
  <si>
    <t>fólie hydroizolační střešní mPVC mechanicky kotvená šedá tl 2,0mm</t>
  </si>
  <si>
    <t>-690919008</t>
  </si>
  <si>
    <t>146,309*1,1655 'Přepočtené koeficientem množství</t>
  </si>
  <si>
    <t>171</t>
  </si>
  <si>
    <t>712363611</t>
  </si>
  <si>
    <t>Provedení povlak krytiny mechanicky kotvenou fólií do trapézu TI tl přes 240 mm vnitřní pole, budova v do 18 m</t>
  </si>
  <si>
    <t>-295686231</t>
  </si>
  <si>
    <t>Provedení povlakové krytiny střech plochých do 10° z mechanicky kotvených hydroizolačních fólií včetně položení fólie a horkovzdušného svaření tl. tepelné izolace přes 240 mm budovy výšky do 18 m, kotvené do trapézového plechu nebo do dřeva vnitřní pole</t>
  </si>
  <si>
    <t>https://podminky.urs.cz/item/CS_URS_2026_01/712363611</t>
  </si>
  <si>
    <t>na bednění</t>
  </si>
  <si>
    <t>172</t>
  </si>
  <si>
    <t>-1882502082</t>
  </si>
  <si>
    <t>629,033*1,1655 'Přepočtené koeficientem množství</t>
  </si>
  <si>
    <t>173</t>
  </si>
  <si>
    <t>712392172</t>
  </si>
  <si>
    <t>Povlakové krytiny střech plochých do 10° ochranné textilní vrstvy</t>
  </si>
  <si>
    <t>-87658813</t>
  </si>
  <si>
    <t>Povlakové krytiny střech plochých do 10° - ostatní práce provedení vrstvy textilní ochranné</t>
  </si>
  <si>
    <t>https://podminky.urs.cz/item/CS_URS_2026_01/712392172</t>
  </si>
  <si>
    <t>146,309+629,033</t>
  </si>
  <si>
    <t>174</t>
  </si>
  <si>
    <t>998712111</t>
  </si>
  <si>
    <t>Přesun hmot tonážní pro krytiny povlakové s omezením mechanizace v objektech v do 6 m</t>
  </si>
  <si>
    <t>-1691827225</t>
  </si>
  <si>
    <t>Přesun hmot pro povlakové krytiny stanovený z hmotnosti přesunovaného materiálu vodorovná dopravní vzdálenost do 50 m s omezením mechanizace v objektech výšky do 6 m</t>
  </si>
  <si>
    <t>https://podminky.urs.cz/item/CS_URS_2026_01/998712111</t>
  </si>
  <si>
    <t>713</t>
  </si>
  <si>
    <t>Izolace tepelné</t>
  </si>
  <si>
    <t>175</t>
  </si>
  <si>
    <t>713131141</t>
  </si>
  <si>
    <t>Montáž izolace tepelné stěn lepením celoplošně rohoží, pásů, dílců, desek</t>
  </si>
  <si>
    <t>2105399465</t>
  </si>
  <si>
    <t>Montáž tepelné izolace stěn rohožemi, pásy, deskami, dílci, bloky (izolační materiál ve specifikaci) lepením celoplošně bez mechanického kotvení</t>
  </si>
  <si>
    <t>https://podminky.urs.cz/item/CS_URS_2026_01/713131141</t>
  </si>
  <si>
    <t>176</t>
  </si>
  <si>
    <t>-1881379833</t>
  </si>
  <si>
    <t>135,566*1,05 'Přepočtené koeficientem množství</t>
  </si>
  <si>
    <t>177</t>
  </si>
  <si>
    <t>713141132</t>
  </si>
  <si>
    <t>Montáž izolace tepelné střech plochých lepené za studena plně 2 vrstvy rohoží, pásů, dílců, desek</t>
  </si>
  <si>
    <t>-857291973</t>
  </si>
  <si>
    <t>Montáž tepelné izolace střech plochých rohožemi, pásy, deskami, dílci, bloky (izolační materiál ve specifikaci) přilepenými za studena dvouvrstvá zplna</t>
  </si>
  <si>
    <t>https://podminky.urs.cz/item/CS_URS_2026_01/713141132</t>
  </si>
  <si>
    <t>TI na želbet. panely</t>
  </si>
  <si>
    <t>TI - bednění</t>
  </si>
  <si>
    <t>629,033</t>
  </si>
  <si>
    <t>178</t>
  </si>
  <si>
    <t>28372316</t>
  </si>
  <si>
    <t>deska EPS 100 pro konstrukce s běžným zatížením λ=0,037 tl 140mm</t>
  </si>
  <si>
    <t>1714728363</t>
  </si>
  <si>
    <t>775,342*2,1 'Přepočtené koeficientem množství</t>
  </si>
  <si>
    <t>179</t>
  </si>
  <si>
    <t>998713111</t>
  </si>
  <si>
    <t>Přesun hmot tonážní pro izolace tepelné s omezením mechanizace v objektech v do 6 m</t>
  </si>
  <si>
    <t>472481495</t>
  </si>
  <si>
    <t>Přesun hmot pro izolace tepelné stanovený z hmotnosti přesunovaného materiálu vodorovná dopravní vzdálenost do 50 m s omezením mechanizace v objektech výšky do 6 m</t>
  </si>
  <si>
    <t>https://podminky.urs.cz/item/CS_URS_2026_01/998713111</t>
  </si>
  <si>
    <t>730</t>
  </si>
  <si>
    <t>180</t>
  </si>
  <si>
    <t>R730-001</t>
  </si>
  <si>
    <t>Ústřední vytápění  , viz. přiložený soupis prací a materiálů</t>
  </si>
  <si>
    <t>kpl</t>
  </si>
  <si>
    <t>vlastní</t>
  </si>
  <si>
    <t>-954777824</t>
  </si>
  <si>
    <t>Ústřední vytápění , viz. přiložený soupis prací a materiálů</t>
  </si>
  <si>
    <t>742</t>
  </si>
  <si>
    <t xml:space="preserve">Elektroinstalace </t>
  </si>
  <si>
    <t>181</t>
  </si>
  <si>
    <t>R764-001</t>
  </si>
  <si>
    <t>D+M elektroinstalace - viz.přiložený soupis prací a materiálů</t>
  </si>
  <si>
    <t>746937462</t>
  </si>
  <si>
    <t>751</t>
  </si>
  <si>
    <t>182</t>
  </si>
  <si>
    <t>R751-001</t>
  </si>
  <si>
    <t>1995608467</t>
  </si>
  <si>
    <t>D+M Vzduchotechniky - viz.přiložený soupis prací a materiálů</t>
  </si>
  <si>
    <t>762</t>
  </si>
  <si>
    <t>Konstrukce tesařské</t>
  </si>
  <si>
    <t>183</t>
  </si>
  <si>
    <t>762083122</t>
  </si>
  <si>
    <t>Impregnace řeziva proti dřevokaznému hmyzu, houbám a plísním máčením třída ohrožení 3 a 4</t>
  </si>
  <si>
    <t>-127835313</t>
  </si>
  <si>
    <t>Impregnace řeziva máčením proti dřevokaznému hmyzu, houbám a plísním, třída ohrožení 3 a 4 (dřevo v exteriéru)</t>
  </si>
  <si>
    <t>https://podminky.urs.cz/item/CS_URS_2026_01/762083122</t>
  </si>
  <si>
    <t>8,323+15,097</t>
  </si>
  <si>
    <t>+ stávající řezivo</t>
  </si>
  <si>
    <t>184</t>
  </si>
  <si>
    <t>762085112</t>
  </si>
  <si>
    <t>Montáž svorníků nebo šroubů dl přes 150 do 300 mm</t>
  </si>
  <si>
    <t>-1344628848</t>
  </si>
  <si>
    <t>Montáž ocelových spojovacích prostředků (materiál ve specifikaci) svorníků nebo šroubů délky přes 150 do 300 mm</t>
  </si>
  <si>
    <t>https://podminky.urs.cz/item/CS_URS_2026_01/762085112</t>
  </si>
  <si>
    <t>6*17*2</t>
  </si>
  <si>
    <t>185</t>
  </si>
  <si>
    <t>31197010R</t>
  </si>
  <si>
    <t>kotvy pro upevnění nových krokví</t>
  </si>
  <si>
    <t>-1224184947</t>
  </si>
  <si>
    <t>186</t>
  </si>
  <si>
    <t>762332122</t>
  </si>
  <si>
    <t>Montáž vázaných kcí krovů pravidelných pomocí ocelových spojek z hraněného řeziva pl přes 120 do 224 cm2</t>
  </si>
  <si>
    <t>716931872</t>
  </si>
  <si>
    <t>Montáž vázaných konstrukcí krovů střech pultových, sedlových, valbových, stanových čtvercového nebo obdélníkového půdorysu z řeziva hraněného pomocí ocelových spojek (spojky ve specifikaci) průřezové plochy přes 120 do 224 cm2</t>
  </si>
  <si>
    <t>https://podminky.urs.cz/item/CS_URS_2026_01/762332122</t>
  </si>
  <si>
    <t>doplnění krokví 120/160 mm</t>
  </si>
  <si>
    <t>3*17*5,2</t>
  </si>
  <si>
    <t>187</t>
  </si>
  <si>
    <t>60512130</t>
  </si>
  <si>
    <t>hranol stavební řezivo průřezu do 224cm2 do dl 6m</t>
  </si>
  <si>
    <t>CS ÚRS 2025 01</t>
  </si>
  <si>
    <t>210799659</t>
  </si>
  <si>
    <t>Poznámka k položce:_x000D_
SM, JD, BO</t>
  </si>
  <si>
    <t>3*17*5,2*0,12*0,16</t>
  </si>
  <si>
    <t>5,092*1,08 'Přepočtené koeficientem množství</t>
  </si>
  <si>
    <t>188</t>
  </si>
  <si>
    <t>762341210</t>
  </si>
  <si>
    <t>Montáž bednění střech rovných a šikmých sklonu do 60° z hrubých prken na sraz tl do 32 mm</t>
  </si>
  <si>
    <t>1551178046</t>
  </si>
  <si>
    <t>Montáž bednění střech rovných a šikmých sklonu do 60° s vyřezáním otvorů z prken hrubých na sraz tl. do 32 mm</t>
  </si>
  <si>
    <t>https://podminky.urs.cz/item/CS_URS_2026_01/762341210</t>
  </si>
  <si>
    <t>189</t>
  </si>
  <si>
    <t>60515111</t>
  </si>
  <si>
    <t>řezivo jehličnaté boční prkno 20-30mm</t>
  </si>
  <si>
    <t>-1831403118</t>
  </si>
  <si>
    <t>629,033*0,024</t>
  </si>
  <si>
    <t>15,097*1,08 'Přepočtené koeficientem množství</t>
  </si>
  <si>
    <t>190</t>
  </si>
  <si>
    <t>762341670</t>
  </si>
  <si>
    <t>Montáž bednění štítových okapových říms z dřevotřískových na sraz</t>
  </si>
  <si>
    <t>-1589544551</t>
  </si>
  <si>
    <t>Montáž bednění střech štítových okapových říms, krajnic, závětrných prken a žaluzií ve spádu nebo rovnoběžně s okapem z desek dřevotřískových nebo dřevoštěpkových na sraz</t>
  </si>
  <si>
    <t>https://podminky.urs.cz/item/CS_URS_2026_01/762341670</t>
  </si>
  <si>
    <t>přesah střechy/okapová římsa</t>
  </si>
  <si>
    <t>191</t>
  </si>
  <si>
    <t>60726250</t>
  </si>
  <si>
    <t>deska dřevoštěpková OSB 3 ostrá hrana nebroušená tl 25mm</t>
  </si>
  <si>
    <t>-542119321</t>
  </si>
  <si>
    <t>26,138*1,1 'Přepočtené koeficientem množství</t>
  </si>
  <si>
    <t>192</t>
  </si>
  <si>
    <t>762361313</t>
  </si>
  <si>
    <t>Konstrukční a vyrovnávací vrstva pod klempířské prvky (atiky) z desek dřevoštěpkových tl 25 mm</t>
  </si>
  <si>
    <t>1911347469</t>
  </si>
  <si>
    <t>Konstrukční vrstva pod klempířské prvky pro oplechování horních ploch zdí a nadezdívek (atik) z desek dřevoštěpkových šroubovaných do podkladu, tloušťky desky 25 mm</t>
  </si>
  <si>
    <t>https://podminky.urs.cz/item/CS_URS_2026_01/762361313</t>
  </si>
  <si>
    <t>po obvodu střechy přes vrstvu TI</t>
  </si>
  <si>
    <t>0,65*(14,02+3,41+14,07+3,41+14,07+13,74+18,16+5,97)</t>
  </si>
  <si>
    <t>193</t>
  </si>
  <si>
    <t>762395000</t>
  </si>
  <si>
    <t>Spojovací prostředky krovů, bednění, laťování, nadstřešních konstrukcí</t>
  </si>
  <si>
    <t>-615698760</t>
  </si>
  <si>
    <t>Spojovací prostředky krovů, bednění a laťování, nadstřešních konstrukcí svorníky, prkna, hřebíky, pásová ocel, vruty</t>
  </si>
  <si>
    <t>https://podminky.urs.cz/item/CS_URS_2026_01/762395000</t>
  </si>
  <si>
    <t>194</t>
  </si>
  <si>
    <t>998762111</t>
  </si>
  <si>
    <t>Přesun hmot tonážní pro kce tesařské s omezením mechanizace v objektech v do 6 m</t>
  </si>
  <si>
    <t>1147765823</t>
  </si>
  <si>
    <t>Přesun hmot pro konstrukce tesařské stanovený z hmotnosti přesunovaného materiálu vodorovná dopravní vzdálenost do 50 m s omezením mechanizace v objektech výšky do 6 m</t>
  </si>
  <si>
    <t>https://podminky.urs.cz/item/CS_URS_2026_01/998762111</t>
  </si>
  <si>
    <t>764</t>
  </si>
  <si>
    <t>Konstrukce klempířské</t>
  </si>
  <si>
    <t>195</t>
  </si>
  <si>
    <t>764212634</t>
  </si>
  <si>
    <t>Oplechování štítu závětrnou lištou z Pz s povrchovou úpravou rš 330 mm</t>
  </si>
  <si>
    <t>-1951862453</t>
  </si>
  <si>
    <t>Oplechování střešních prvků z pozinkovaného plechu s povrchovou úpravou štítu závětrnou lištou rš 330 mm</t>
  </si>
  <si>
    <t>https://podminky.urs.cz/item/CS_URS_2026_01/764212634</t>
  </si>
  <si>
    <t>závětrná lišta/oplechování střešní roviny</t>
  </si>
  <si>
    <t>13,4+4,49+0,6*2+1,91+12,95+9,88+11,293</t>
  </si>
  <si>
    <t>8,77*2+14,02+14,07+8,77+14,07+8,77+14,07</t>
  </si>
  <si>
    <t>8,77*2</t>
  </si>
  <si>
    <t>196</t>
  </si>
  <si>
    <t>764212664</t>
  </si>
  <si>
    <t>Oplechování rovné okapové hrany z Pz s povrchovou úpravou rš 330 mm</t>
  </si>
  <si>
    <t>1232331312</t>
  </si>
  <si>
    <t>Oplechování střešních prvků z pozinkovaného plechu s povrchovou úpravou okapu střechy rovné okapovým plechem rš 330 mm</t>
  </si>
  <si>
    <t>https://podminky.urs.cz/item/CS_URS_2026_01/764212664</t>
  </si>
  <si>
    <t>14,02+3,41+14,07+3,41+14,07+13,74+18,16+5,97</t>
  </si>
  <si>
    <t>197</t>
  </si>
  <si>
    <t>764226446</t>
  </si>
  <si>
    <t>Oplechování parapetů rovných celoplošně lepené z Al plechu rš 500 mm</t>
  </si>
  <si>
    <t>-1802689209</t>
  </si>
  <si>
    <t>Oplechování parapetů z hliníkového plechu rovných celoplošně lepené, bez rohů rš 500 mm</t>
  </si>
  <si>
    <t>https://podminky.urs.cz/item/CS_URS_2026_01/764226446</t>
  </si>
  <si>
    <t>12*2,65+10*1,47+0,87+0,87+2*0,88+1,33+2,95+2*1,16+1,17</t>
  </si>
  <si>
    <t>1,17+1,17+5*0,86</t>
  </si>
  <si>
    <t>198</t>
  </si>
  <si>
    <t>764311614</t>
  </si>
  <si>
    <t>Lemování rovných zdí střech s krytinou skládanou z Pz s povrchovou úpravou rš 330 mm</t>
  </si>
  <si>
    <t>200122679</t>
  </si>
  <si>
    <t>Lemování zdí z pozinkovaného plechu s povrchovou úpravou boční nebo horní rovné, střech s krytinou skládanou mimo prejzovou rš 330 mm</t>
  </si>
  <si>
    <t>https://podminky.urs.cz/item/CS_URS_2026_01/764311614</t>
  </si>
  <si>
    <t>8,98+8,45+3,9*2+6,305+8,98+14,07+4,23+3,895</t>
  </si>
  <si>
    <t>3,615</t>
  </si>
  <si>
    <t>199</t>
  </si>
  <si>
    <t>764511602</t>
  </si>
  <si>
    <t>Žlab podokapní půlkruhový z Pz s povrchovou úpravou rš 330 mm</t>
  </si>
  <si>
    <t>-1430748602</t>
  </si>
  <si>
    <t>Žlab podokapní z pozinkovaného plechu s povrchovou úpravou včetně háků a čel půlkruhový rš 330 mm</t>
  </si>
  <si>
    <t>https://podminky.urs.cz/item/CS_URS_2026_01/764511602</t>
  </si>
  <si>
    <t>200</t>
  </si>
  <si>
    <t>764511622</t>
  </si>
  <si>
    <t>Roh nebo kout půlkruhového podokapního žlabu z Pz s povrchovou úpravou rš 330 mm</t>
  </si>
  <si>
    <t>1497127887</t>
  </si>
  <si>
    <t>Žlab podokapní z pozinkovaného plechu s povrchovou úpravou roh nebo kout, žlabu půlkruhového rš 330 mm</t>
  </si>
  <si>
    <t>https://podminky.urs.cz/item/CS_URS_2026_01/764511622</t>
  </si>
  <si>
    <t>201</t>
  </si>
  <si>
    <t>764511642</t>
  </si>
  <si>
    <t>Kotlík oválný (trychtýřový) pro podokapní žlaby z Pz s povrchovou úpravou 330/100 mm</t>
  </si>
  <si>
    <t>419698675</t>
  </si>
  <si>
    <t>Žlab podokapní z pozinkovaného plechu s povrchovou úpravou kotlík oválný (trychtýřový), rš žlabu/průměr svodu 330/100 mm</t>
  </si>
  <si>
    <t>https://podminky.urs.cz/item/CS_URS_2026_01/764511642</t>
  </si>
  <si>
    <t>202</t>
  </si>
  <si>
    <t>764518621</t>
  </si>
  <si>
    <t>Svody kruhové včetně objímek, kolen, odskoků z Pz s povrchovou úpravou průměru do 90 mm</t>
  </si>
  <si>
    <t>-622312235</t>
  </si>
  <si>
    <t>Svod z pozinkovaného plechu s upraveným povrchem včetně objímek, kolen a odskoků kruhový, průměru do 90 mm</t>
  </si>
  <si>
    <t>https://podminky.urs.cz/item/CS_URS_2026_01/764518621</t>
  </si>
  <si>
    <t>3,7*4+3,2*4</t>
  </si>
  <si>
    <t>203</t>
  </si>
  <si>
    <t>998764111</t>
  </si>
  <si>
    <t>Přesun hmot tonážní pro konstrukce klempířské s omezením mechanizace v objektech v do 6 m</t>
  </si>
  <si>
    <t>251549349</t>
  </si>
  <si>
    <t>Přesun hmot pro konstrukce klempířské stanovený z hmotnosti přesunovaného materiálu vodorovná dopravní vzdálenost do 50 m s omezením mechanizace v objektech výšky do 6 m</t>
  </si>
  <si>
    <t>https://podminky.urs.cz/item/CS_URS_2026_01/998764111</t>
  </si>
  <si>
    <t>766</t>
  </si>
  <si>
    <t>Konstrukce truhlářské</t>
  </si>
  <si>
    <t>204</t>
  </si>
  <si>
    <t>766622131</t>
  </si>
  <si>
    <t>Montáž plastových oken plochy přes 1 m2 otevíravých v do 1,5 m s rámem do zdiva</t>
  </si>
  <si>
    <t>-519761735</t>
  </si>
  <si>
    <t>Montáž oken plastových včetně montáže rámu plochy přes 1 m2 otevíravých do zdiva, výšky do 1,5 m</t>
  </si>
  <si>
    <t>https://podminky.urs.cz/item/CS_URS_2026_01/766622131</t>
  </si>
  <si>
    <t>ozn. PSV 3</t>
  </si>
  <si>
    <t>1*1,2*1,5</t>
  </si>
  <si>
    <t>ozn. PSV 4</t>
  </si>
  <si>
    <t>1*0,8*1,5</t>
  </si>
  <si>
    <t>ozn. PSV 7</t>
  </si>
  <si>
    <t>1*1,33*1,46</t>
  </si>
  <si>
    <t>ozn. PSV 8</t>
  </si>
  <si>
    <t>205</t>
  </si>
  <si>
    <t>61140052</t>
  </si>
  <si>
    <t>okno plastové otevíravé/sklopné trojsklo přes plochu 1m2 do v 1,5m</t>
  </si>
  <si>
    <t>-282343614</t>
  </si>
  <si>
    <t>206</t>
  </si>
  <si>
    <t>766622132</t>
  </si>
  <si>
    <t>Montáž plastových oken plochy přes 1 m2 otevíravých v do 2,5 m s rámem do zdiva</t>
  </si>
  <si>
    <t>-874147395</t>
  </si>
  <si>
    <t>Montáž oken plastových včetně montáže rámu plochy přes 1 m2 otevíravých do zdiva, výšky přes 1,5 do 2,5 m</t>
  </si>
  <si>
    <t>https://podminky.urs.cz/item/CS_URS_2026_01/766622132</t>
  </si>
  <si>
    <t>ozn. PSV 1</t>
  </si>
  <si>
    <t>ozn. PSV 11</t>
  </si>
  <si>
    <t>1*1,17*1,77</t>
  </si>
  <si>
    <t>207</t>
  </si>
  <si>
    <t>61140054</t>
  </si>
  <si>
    <t>okno plastové otevíravé/sklopné trojsklo přes plochu 1m2 v 1,5-2,5m</t>
  </si>
  <si>
    <t>516421047</t>
  </si>
  <si>
    <t>208</t>
  </si>
  <si>
    <t>766629214</t>
  </si>
  <si>
    <t>Příplatek k montáži oken za izolaci pro rovné ostění připojovací spára do 15 mm - páska</t>
  </si>
  <si>
    <t>-1392352037</t>
  </si>
  <si>
    <t>Montáž oken dřevěných Příplatek k cenám za izolaci mezi ostěním a rámem okna při rovném ostění, připojovací spára tl. do 15 mm, páska</t>
  </si>
  <si>
    <t>https://podminky.urs.cz/item/CS_URS_2026_01/766629214</t>
  </si>
  <si>
    <t>oken  plastová</t>
  </si>
  <si>
    <t>dveře plastové</t>
  </si>
  <si>
    <t>1*(1,0+2,36*2)</t>
  </si>
  <si>
    <t>1*(1,25+2,36*2)+1*(1,55+2,14*2)+1*(2,33+2,22*2)</t>
  </si>
  <si>
    <t>209</t>
  </si>
  <si>
    <t>766660411</t>
  </si>
  <si>
    <t>Montáž vchodových dveří včetně rámu jednokřídlových bez nadsvětlíku do zdiva</t>
  </si>
  <si>
    <t>-35324691</t>
  </si>
  <si>
    <t>Montáž vchodových dveří včetně rámu do zdiva jednokřídlových bez nadsvětlíku</t>
  </si>
  <si>
    <t>https://podminky.urs.cz/item/CS_URS_2026_01/766660411</t>
  </si>
  <si>
    <t>ozn. PSV 17 - 1000x2360 mm</t>
  </si>
  <si>
    <t>ozn. PSV 18 - 1250x2360 mm</t>
  </si>
  <si>
    <t>210</t>
  </si>
  <si>
    <t>61140501</t>
  </si>
  <si>
    <t>dveře jednokřídlé plastové s dekorem plné max rozměru otvoru 2,42m2 bezpečnostní třídy RC2</t>
  </si>
  <si>
    <t>-1955386687</t>
  </si>
  <si>
    <t>Poznámka k položce:_x000D_
rám/zárubeň, kování a zámek v ceně</t>
  </si>
  <si>
    <t>1*1,0*2,36</t>
  </si>
  <si>
    <t>1*1,25*2,36</t>
  </si>
  <si>
    <t>211</t>
  </si>
  <si>
    <t>766660431</t>
  </si>
  <si>
    <t>Montáž vchodových dveří včetně rámu jednokřídlových s pevnými bočními díly do zdiva</t>
  </si>
  <si>
    <t>-592636221</t>
  </si>
  <si>
    <t>Montáž vchodových dveří včetně rámu do zdiva jednokřídlových s pevně zasklenými bočními díly</t>
  </si>
  <si>
    <t>https://podminky.urs.cz/item/CS_URS_2026_01/766660431</t>
  </si>
  <si>
    <t>ozn. PSV 20 - 2330x2200 mm</t>
  </si>
  <si>
    <t>212</t>
  </si>
  <si>
    <t>61140511</t>
  </si>
  <si>
    <t>dveře dvoukřídlé plastové s dekorem prosklené max rozměru otvoru 4,84m2 bezpečnostní třídy RC2</t>
  </si>
  <si>
    <t>1218713415</t>
  </si>
  <si>
    <t>1*2,33*2,2</t>
  </si>
  <si>
    <t>5,126*3 'Přepočtené koeficientem množství</t>
  </si>
  <si>
    <t>213</t>
  </si>
  <si>
    <t>766660451</t>
  </si>
  <si>
    <t>Montáž vchodových dveří včetně rámu dvoukřídlových bez nadsvětlíku do zdiva</t>
  </si>
  <si>
    <t>-1658304053</t>
  </si>
  <si>
    <t>Montáž vchodových dveří včetně rámu do zdiva dvoukřídlových bez nadsvětlíku</t>
  </si>
  <si>
    <t>https://podminky.urs.cz/item/CS_URS_2026_01/766660451</t>
  </si>
  <si>
    <t>ozn. PSV 19 - 1550x2140 mm</t>
  </si>
  <si>
    <t>214</t>
  </si>
  <si>
    <t>2143327954</t>
  </si>
  <si>
    <t>1*1,55*2,14</t>
  </si>
  <si>
    <t>3,317*2,9 'Přepočtené koeficientem množství</t>
  </si>
  <si>
    <t>215</t>
  </si>
  <si>
    <t>766660734</t>
  </si>
  <si>
    <t>Montáž dveřního bezpečnostního kování - panikového</t>
  </si>
  <si>
    <t>-1137606977</t>
  </si>
  <si>
    <t>Montáž dveřních doplňků dveřního kování bezpečnostního panikového kování</t>
  </si>
  <si>
    <t>https://podminky.urs.cz/item/CS_URS_2026_01/766660734</t>
  </si>
  <si>
    <t>216</t>
  </si>
  <si>
    <t>54914135</t>
  </si>
  <si>
    <t>kování panikové klika/klika</t>
  </si>
  <si>
    <t>-739222178</t>
  </si>
  <si>
    <t>217</t>
  </si>
  <si>
    <t>766694116</t>
  </si>
  <si>
    <t>Montáž parapetních desek dřevěných nebo plastových š do 300 mm</t>
  </si>
  <si>
    <t>238483199</t>
  </si>
  <si>
    <t>Montáž ostatních truhlářských konstrukcí parapetních desek dřevěných nebo plastových šířky do 300 mm</t>
  </si>
  <si>
    <t>https://podminky.urs.cz/item/CS_URS_2026_01/766694116</t>
  </si>
  <si>
    <t>12*2,65+1*1,2+0,87+0,87+1,33+2,95</t>
  </si>
  <si>
    <t>218</t>
  </si>
  <si>
    <t>61140080</t>
  </si>
  <si>
    <t>parapet plastový vnitřní š 300mm</t>
  </si>
  <si>
    <t>582973347</t>
  </si>
  <si>
    <t>39,02*1,02 'Přepočtené koeficientem množství</t>
  </si>
  <si>
    <t>219</t>
  </si>
  <si>
    <t>61144019</t>
  </si>
  <si>
    <t>koncovka k parapetu plastovému vnitřnímu 1 pár</t>
  </si>
  <si>
    <t>sada</t>
  </si>
  <si>
    <t>-2056107074</t>
  </si>
  <si>
    <t>220</t>
  </si>
  <si>
    <t>998766111</t>
  </si>
  <si>
    <t>Přesun hmot tonážní pro kce truhlářské s omezením mechanizace v objektech v do 6 m</t>
  </si>
  <si>
    <t>-1167643417</t>
  </si>
  <si>
    <t>Přesun hmot pro konstrukce truhlářské stanovený z hmotnosti přesunovaného materiálu vodorovná dopravní vzdálenost do 50 m s omezením mechanizace v objektech výšky do 6 m</t>
  </si>
  <si>
    <t>https://podminky.urs.cz/item/CS_URS_2026_01/998766111</t>
  </si>
  <si>
    <t>767</t>
  </si>
  <si>
    <t>Konstrukce zámečnické</t>
  </si>
  <si>
    <t>221</t>
  </si>
  <si>
    <t>767163122</t>
  </si>
  <si>
    <t>Montáž přímého kovového zábradlí do betonu v rovině v exteriéru</t>
  </si>
  <si>
    <t>1935686947</t>
  </si>
  <si>
    <t>Montáž zábradlí přímého v exteriéru v rovině (na rovné ploše) kotveného do betonu</t>
  </si>
  <si>
    <t>https://podminky.urs.cz/item/CS_URS_2026_01/767163122</t>
  </si>
  <si>
    <t>na střeše u výlezu ze žebříku</t>
  </si>
  <si>
    <t>2*1,5</t>
  </si>
  <si>
    <t>222</t>
  </si>
  <si>
    <t>55342289</t>
  </si>
  <si>
    <t>zábradlí nerezové s horizontální výplní rovné kotvení vrchní v 900mm</t>
  </si>
  <si>
    <t>-295551825</t>
  </si>
  <si>
    <t>223</t>
  </si>
  <si>
    <t>767832101</t>
  </si>
  <si>
    <t>Montáž venkovních požárních žebříků do zdiva se suchovodem</t>
  </si>
  <si>
    <t>2046399434</t>
  </si>
  <si>
    <t>https://podminky.urs.cz/item/CS_URS_2026_01/767832101</t>
  </si>
  <si>
    <t>224</t>
  </si>
  <si>
    <t>44983001</t>
  </si>
  <si>
    <t>žebřík venkovní se suchovodem v provedení žárový Zn</t>
  </si>
  <si>
    <t>-1819659916</t>
  </si>
  <si>
    <t>225</t>
  </si>
  <si>
    <t>998767111</t>
  </si>
  <si>
    <t>Přesun hmot tonážní pro zámečnické konstrukce s omezením mechanizace v objektech v do 6 m</t>
  </si>
  <si>
    <t>719704630</t>
  </si>
  <si>
    <t>Přesun hmot pro zámečnické konstrukce stanovený z hmotnosti přesunovaného materiálu vodorovná dopravní vzdálenost do 50 m s omezením mechanizace v objektech výšky do 6 m</t>
  </si>
  <si>
    <t>https://podminky.urs.cz/item/CS_URS_2026_01/998767111</t>
  </si>
  <si>
    <t>771</t>
  </si>
  <si>
    <t>Podlahy z dlaždic</t>
  </si>
  <si>
    <t>226</t>
  </si>
  <si>
    <t>771111011</t>
  </si>
  <si>
    <t>Vysátí podkladu podlah před pokládkou dlažby</t>
  </si>
  <si>
    <t>958404389</t>
  </si>
  <si>
    <t>Příprava podkladu před provedením dlažby vysátí podlah</t>
  </si>
  <si>
    <t>https://podminky.urs.cz/item/CS_URS_2026_01/771111011</t>
  </si>
  <si>
    <t>m.č. 1.29-1.31</t>
  </si>
  <si>
    <t>18,76+3,4+14,5</t>
  </si>
  <si>
    <t>227</t>
  </si>
  <si>
    <t>771121011</t>
  </si>
  <si>
    <t>Nátěr penetrační na podlahu</t>
  </si>
  <si>
    <t>324671588</t>
  </si>
  <si>
    <t>Příprava podkladu před provedením dlažby nátěr penetrační na podlahu</t>
  </si>
  <si>
    <t>https://podminky.urs.cz/item/CS_URS_2026_01/771121011</t>
  </si>
  <si>
    <t>38,94*0,1</t>
  </si>
  <si>
    <t>228</t>
  </si>
  <si>
    <t>771121025</t>
  </si>
  <si>
    <t>Broušení stávajícího podkladu před litím stěrky před pokládkou dlažby</t>
  </si>
  <si>
    <t>1845641363</t>
  </si>
  <si>
    <t>Příprava podkladu před provedením dlažby broušení podlah stávajícího podkladu před litím stěrky</t>
  </si>
  <si>
    <t>https://podminky.urs.cz/item/CS_URS_2026_01/771121025</t>
  </si>
  <si>
    <t>229</t>
  </si>
  <si>
    <t>771151012</t>
  </si>
  <si>
    <t>Samonivelační stěrka podlah pevnosti 20 MPa tl přes 3 do 5 mm</t>
  </si>
  <si>
    <t>-1147037115</t>
  </si>
  <si>
    <t>Příprava podkladu před provedením dlažby samonivelační stěrka min. pevnosti 20 MPa, tloušťky přes 3 do 5 mm</t>
  </si>
  <si>
    <t>https://podminky.urs.cz/item/CS_URS_2026_01/771151012</t>
  </si>
  <si>
    <t>230</t>
  </si>
  <si>
    <t>771474412</t>
  </si>
  <si>
    <t>Montáž soklů z dlaždic keramických rovných lepených disperzním lepidlem v přes 65 do 90 mm</t>
  </si>
  <si>
    <t>2066393922</t>
  </si>
  <si>
    <t>Montáž soklů z dlaždic keramických lepených disperzním lepidlem rovných, výšky přes 65 do 90 mm</t>
  </si>
  <si>
    <t>https://podminky.urs.cz/item/CS_URS_2026_01/771474412</t>
  </si>
  <si>
    <t>1.29:</t>
  </si>
  <si>
    <t>(5,01+4,5)*2-(0,8+1,25)+0,3*2</t>
  </si>
  <si>
    <t>1.30:</t>
  </si>
  <si>
    <t>(2,0+1,7)*2-0,8</t>
  </si>
  <si>
    <t>1.31:</t>
  </si>
  <si>
    <t>(2,85+5,01)*2-1,55+0,3*2</t>
  </si>
  <si>
    <t>231</t>
  </si>
  <si>
    <t>59761133</t>
  </si>
  <si>
    <t>dlažba keramická slinutá nemrazuvzdorná povrch hladký/matný tl do 10mm přes 22 do 25ks/m2</t>
  </si>
  <si>
    <t>1289308770</t>
  </si>
  <si>
    <t>3,894*1,1 'Přepočtené koeficientem množství</t>
  </si>
  <si>
    <t>232</t>
  </si>
  <si>
    <t>771574419</t>
  </si>
  <si>
    <t>Montáž podlah keramických hladkých lepených cementovým flexibilním lepidlem přes 22 do 25 ks/m2</t>
  </si>
  <si>
    <t>1557664503</t>
  </si>
  <si>
    <t>Montáž podlah z dlaždic keramických lepených cementovým flexibilním lepidlem hladkých, tloušťky do 10 mm přes 22 do 25 ks/m2</t>
  </si>
  <si>
    <t>https://podminky.urs.cz/item/CS_URS_2026_01/771574419</t>
  </si>
  <si>
    <t>233</t>
  </si>
  <si>
    <t>284061030</t>
  </si>
  <si>
    <t>36,66*1,1 'Přepočtené koeficientem množství</t>
  </si>
  <si>
    <t>234</t>
  </si>
  <si>
    <t>771577211</t>
  </si>
  <si>
    <t>Příplatek k montáži podlah keramických lepených cementovým flexibilním lepidlem za plochu do 5 m2</t>
  </si>
  <si>
    <t>-399569692</t>
  </si>
  <si>
    <t>Montáž podlah z dlaždic keramických lepených cementovým flexibilním lepidlem Příplatek k cenám za plochu do 5 m2 jednotlivě</t>
  </si>
  <si>
    <t>https://podminky.urs.cz/item/CS_URS_2026_01/771577211</t>
  </si>
  <si>
    <t>235</t>
  </si>
  <si>
    <t>771591115</t>
  </si>
  <si>
    <t>Podlahy spárování silikonem</t>
  </si>
  <si>
    <t>-1723937639</t>
  </si>
  <si>
    <t>Podlahy - dokončovací práce spárování silikonem</t>
  </si>
  <si>
    <t>https://podminky.urs.cz/item/CS_URS_2026_01/771591115</t>
  </si>
  <si>
    <t>podlaha/sokl</t>
  </si>
  <si>
    <t>38,94</t>
  </si>
  <si>
    <t>236</t>
  </si>
  <si>
    <t>771592011</t>
  </si>
  <si>
    <t>Čištění vnitřních ploch podlah nebo schodišť po položení dlažby chemickými prostředky</t>
  </si>
  <si>
    <t>-2000610713</t>
  </si>
  <si>
    <t>Čištění vnitřních ploch po položení dlažby podlah nebo schodišť chemickými prostředky</t>
  </si>
  <si>
    <t>https://podminky.urs.cz/item/CS_URS_2026_01/771592011</t>
  </si>
  <si>
    <t>237</t>
  </si>
  <si>
    <t>998771121</t>
  </si>
  <si>
    <t>Přesun hmot tonážní pro podlahy z dlaždic ruční v objektech v do 6 m</t>
  </si>
  <si>
    <t>-1480152418</t>
  </si>
  <si>
    <t>Přesun hmot pro podlahy z dlaždic stanovený z hmotnosti přesunovaného materiálu vodorovná dopravní vzdálenost do 50 m ruční (bez užití mechanizace) v objektech výšky do 6 m</t>
  </si>
  <si>
    <t>https://podminky.urs.cz/item/CS_URS_2026_01/998771121</t>
  </si>
  <si>
    <t>238</t>
  </si>
  <si>
    <t>776141112</t>
  </si>
  <si>
    <t>Stěrka podlahová nivelační pro vyrovnání podkladu povlakových podlah pevnosti 20 MPa tl přes 3 do 5 mm</t>
  </si>
  <si>
    <t>1360634317</t>
  </si>
  <si>
    <t>Příprava podkladu povlakových podlah a stěn vyrovnání samonivelační stěrkou podlah pevnosti 20 MPa, tloušťky přes 3 do 5 mm</t>
  </si>
  <si>
    <t>https://podminky.urs.cz/item/CS_URS_2026_01/776141112</t>
  </si>
  <si>
    <t>776</t>
  </si>
  <si>
    <t>Podlahy povlakové</t>
  </si>
  <si>
    <t>239</t>
  </si>
  <si>
    <t>776111112</t>
  </si>
  <si>
    <t>Broušení betonového podkladu povlakových podlah</t>
  </si>
  <si>
    <t>969699644</t>
  </si>
  <si>
    <t>Příprava podkladu povlakových podlah a stěn broušení podlah nového podkladu betonového</t>
  </si>
  <si>
    <t>https://podminky.urs.cz/item/CS_URS_2026_01/776111112</t>
  </si>
  <si>
    <t>m.č. 1.32</t>
  </si>
  <si>
    <t>19,31</t>
  </si>
  <si>
    <t>240</t>
  </si>
  <si>
    <t>776111311</t>
  </si>
  <si>
    <t>Vysátí podkladu povlakových podlah</t>
  </si>
  <si>
    <t>1859252862</t>
  </si>
  <si>
    <t>Příprava podkladu povlakových podlah a stěn vysátí podlah</t>
  </si>
  <si>
    <t>https://podminky.urs.cz/item/CS_URS_2026_01/776111311</t>
  </si>
  <si>
    <t>241</t>
  </si>
  <si>
    <t>776121112</t>
  </si>
  <si>
    <t>Vodou ředitelná penetrace savého podkladu povlakových podlah</t>
  </si>
  <si>
    <t>1966592767</t>
  </si>
  <si>
    <t>Příprava podkladu povlakových podlah a stěn penetrace vodou ředitelná podlah</t>
  </si>
  <si>
    <t>https://podminky.urs.cz/item/CS_URS_2026_01/776121112</t>
  </si>
  <si>
    <t>242</t>
  </si>
  <si>
    <t>776232111</t>
  </si>
  <si>
    <t>Lepení lamel a čtverců z vinylu 2-složkovým lepidlem</t>
  </si>
  <si>
    <t>-934139176</t>
  </si>
  <si>
    <t>Montáž podlahovin z vinylu lepením lamel nebo čtverců 2-složkovým lepidlem (do vlhkých prostor)</t>
  </si>
  <si>
    <t>https://podminky.urs.cz/item/CS_URS_2025_01/776232111</t>
  </si>
  <si>
    <t>243</t>
  </si>
  <si>
    <t>28411053</t>
  </si>
  <si>
    <t>dílec vinylový heterogenní úprava PUR třída zátěže 23/33/42, hořlavost Bfl S1, nášlapná vrstva 0,55mm tl 2,0mm</t>
  </si>
  <si>
    <t>1544967744</t>
  </si>
  <si>
    <t>19,31*1,1 'Přepočtené koeficientem množství</t>
  </si>
  <si>
    <t>244</t>
  </si>
  <si>
    <t>776411112</t>
  </si>
  <si>
    <t>Montáž obvodových soklíků výšky do 100 mm</t>
  </si>
  <si>
    <t>-7670099</t>
  </si>
  <si>
    <t>Montáž soklíků lepením obvodových, výšky přes 80 do 100 mm</t>
  </si>
  <si>
    <t>https://podminky.urs.cz/item/CS_URS_2026_01/776411112</t>
  </si>
  <si>
    <t>1.32:</t>
  </si>
  <si>
    <t>(3,855+5,01)*2-1,0+0,3*2</t>
  </si>
  <si>
    <t>245</t>
  </si>
  <si>
    <t>28341070</t>
  </si>
  <si>
    <t>lišta soklová vinilová s HDF jádrem 15x45mm</t>
  </si>
  <si>
    <t>-1748464967</t>
  </si>
  <si>
    <t>17,33*1,02 'Přepočtené koeficientem množství</t>
  </si>
  <si>
    <t>246</t>
  </si>
  <si>
    <t>998776121</t>
  </si>
  <si>
    <t>Přesun hmot tonážní pro podlahy povlakové ruční v objektech v do 6 m</t>
  </si>
  <si>
    <t>1809526472</t>
  </si>
  <si>
    <t>Přesun hmot pro podlahy povlakové stanovený z hmotnosti přesunovaného materiálu vodorovná dopravní vzdálenost do 50 m ruční (bez užití mechanizace) v objektech výšky do 6 m</t>
  </si>
  <si>
    <t>https://podminky.urs.cz/item/CS_URS_2026_01/998776121</t>
  </si>
  <si>
    <t>784</t>
  </si>
  <si>
    <t>Dokončovací práce - malby a tapety</t>
  </si>
  <si>
    <t>247</t>
  </si>
  <si>
    <t>784111001</t>
  </si>
  <si>
    <t>Oprášení (ometení ) podkladu v místnostech v do 3,80 m</t>
  </si>
  <si>
    <t>742808431</t>
  </si>
  <si>
    <t>Oprášení (ometení) podkladu v místnostech výšky do 3,80 m</t>
  </si>
  <si>
    <t>https://podminky.urs.cz/item/CS_URS_2026_01/784111001</t>
  </si>
  <si>
    <t>248</t>
  </si>
  <si>
    <t>784111011</t>
  </si>
  <si>
    <t>Obroušení podkladu omítnutého v místnostech v do 3,80 m</t>
  </si>
  <si>
    <t>175776615</t>
  </si>
  <si>
    <t>Obroušení podkladu omítky v místnostech výšky do 3,80 m</t>
  </si>
  <si>
    <t>https://podminky.urs.cz/item/CS_URS_2026_01/784111011</t>
  </si>
  <si>
    <t>249</t>
  </si>
  <si>
    <t>784181121</t>
  </si>
  <si>
    <t>Hloubková jednonásobná bezbarvá penetrace podkladu v místnostech v do 3,80 m</t>
  </si>
  <si>
    <t>-1581717012</t>
  </si>
  <si>
    <t>Penetrace podkladu jednonásobná hloubková akrylátová bezbarvá v místnostech výšky do 3,80 m</t>
  </si>
  <si>
    <t>https://podminky.urs.cz/item/CS_URS_2026_01/784181121</t>
  </si>
  <si>
    <t>250</t>
  </si>
  <si>
    <t>784211131</t>
  </si>
  <si>
    <t>Dvojnásobné bílé malby ze směsí za mokra minimálně oděruvzdorných v místnostech do 3,80 m</t>
  </si>
  <si>
    <t>-217667188</t>
  </si>
  <si>
    <t>Malby z malířských směsí oděruvzdorných za mokra dvojnásobné, bílé za mokra oděruvzdorné minimálně v místnostech výšky do 3,80 m</t>
  </si>
  <si>
    <t>https://podminky.urs.cz/item/CS_URS_2026_01/784211131</t>
  </si>
  <si>
    <t>sdk podhled (1.04+1.06+1.08+1.09+1.11) - barevná malba</t>
  </si>
  <si>
    <t>2,88+96,39+96,98+2,89+97,43</t>
  </si>
  <si>
    <t>1.06+1.08+1.11 - třídy barevná malba - stěny</t>
  </si>
  <si>
    <t>2,76*(13,0+7,75)*2-(2,65*2,07*4+1,0*2,0)+0,25*(4*2,65+8*2,07+1,0+2*2,0)</t>
  </si>
  <si>
    <t>2,76*(13,05+7,75)*2-(2,65*2,07*4+1,0*2,0)+0,25*(4*2,65+8*2,07+1,0+2*2,0)</t>
  </si>
  <si>
    <t>celé místnosti 1.22+1.29+1.31+1.32</t>
  </si>
  <si>
    <t>2,76*(5,7+6,52)*2-(2,95*1,48+1,33*1,46+0,8*2,0*2)</t>
  </si>
  <si>
    <t>0,25*(2,95+1,48*2+1,33+1,46*2)</t>
  </si>
  <si>
    <t>2,76*(5,01+4,5)*2-(0,87*0,6+1,25*2,36)+0,25*(0,87+0,6*2+1,25+2,36*2)</t>
  </si>
  <si>
    <t>2,76*(5,01+2,85)*2-1,55*2,14+0,25*(1,55+2,14*2)</t>
  </si>
  <si>
    <t>2,76*(5,01+3,855)*2-(1,2*1,5+0,87*1,5+1,0*2,36)</t>
  </si>
  <si>
    <t>0,25*(1,2+1,5*2+0,87+1,5*2+1,0+2,36*2)</t>
  </si>
  <si>
    <t>37,19+22,55+14,5+19,31</t>
  </si>
  <si>
    <t>251</t>
  </si>
  <si>
    <t>784211151</t>
  </si>
  <si>
    <t>Příplatek k cenám 2x maleb ze směsí za mokra oděruvzdorných za barevnou malbu tónovanou přípravky</t>
  </si>
  <si>
    <t>-723293744</t>
  </si>
  <si>
    <t>Malby z malířských směsí oděruvzdorných za mokra Příplatek k cenám dvojnásobných maleb za provádění barevné malby tónované tónovacími přípravky</t>
  </si>
  <si>
    <t>https://podminky.urs.cz/item/CS_URS_2026_01/784211151</t>
  </si>
  <si>
    <t>strop třídy+průchody</t>
  </si>
  <si>
    <t>296,57</t>
  </si>
  <si>
    <t>stěny třídy</t>
  </si>
  <si>
    <t>296,190</t>
  </si>
  <si>
    <t>02 - Ústřední vytápění</t>
  </si>
  <si>
    <t xml:space="preserve">    730 - ÚT - nový stav - zdroj+sekundární okruh</t>
  </si>
  <si>
    <t>OST - Ostatní</t>
  </si>
  <si>
    <t>96-001</t>
  </si>
  <si>
    <t>demtž.stacionárních kotlů do 50kW</t>
  </si>
  <si>
    <t>1612609542</t>
  </si>
  <si>
    <t>96-002</t>
  </si>
  <si>
    <t>demtž.plynových zásobníků TV do 200l</t>
  </si>
  <si>
    <t>1894858567</t>
  </si>
  <si>
    <t>96-003</t>
  </si>
  <si>
    <t>335959479</t>
  </si>
  <si>
    <t>demtž.odkouření</t>
  </si>
  <si>
    <t>96-004</t>
  </si>
  <si>
    <t>-332757224</t>
  </si>
  <si>
    <t>demtž.expanzomatu 110l</t>
  </si>
  <si>
    <t>96-005</t>
  </si>
  <si>
    <t>1422508697</t>
  </si>
  <si>
    <t>demtž.ocel.potrubí do DN50</t>
  </si>
  <si>
    <t>96-006</t>
  </si>
  <si>
    <t>demtž.2záv.armatur do DN50</t>
  </si>
  <si>
    <t>-59340716</t>
  </si>
  <si>
    <t>96-007</t>
  </si>
  <si>
    <t>-1376160967</t>
  </si>
  <si>
    <t>demtž.termostatických hlavic</t>
  </si>
  <si>
    <t>96-008</t>
  </si>
  <si>
    <t>1332627538</t>
  </si>
  <si>
    <t>demtž.termostatických ventil 1/2"</t>
  </si>
  <si>
    <t>96-009</t>
  </si>
  <si>
    <t>-431476772</t>
  </si>
  <si>
    <t>demtž.termostatické vložky</t>
  </si>
  <si>
    <t>96-010</t>
  </si>
  <si>
    <t>609169394</t>
  </si>
  <si>
    <t>demtž.deskových těles</t>
  </si>
  <si>
    <t>96-011</t>
  </si>
  <si>
    <t>2139535006</t>
  </si>
  <si>
    <t>demtž.plyn.potrubí do 2"</t>
  </si>
  <si>
    <t>96-012</t>
  </si>
  <si>
    <t>-1223096749</t>
  </si>
  <si>
    <t>vypuštění topného systému kompresorem</t>
  </si>
  <si>
    <t>96-013</t>
  </si>
  <si>
    <t>790929836</t>
  </si>
  <si>
    <t>přesun zdemontovaného materiálu</t>
  </si>
  <si>
    <t>96-014</t>
  </si>
  <si>
    <t>1480231150</t>
  </si>
  <si>
    <t>ekologické likvidace zdemont.materiálu</t>
  </si>
  <si>
    <t>ÚT - nový stav - zdroj+sekundární okruh</t>
  </si>
  <si>
    <t>730-001</t>
  </si>
  <si>
    <t>plynový nástěnný kondenzační kotel 35kW</t>
  </si>
  <si>
    <t>-439785193</t>
  </si>
  <si>
    <t>730-002</t>
  </si>
  <si>
    <t>ekvitermní kaskádová regulace plynových kotlů, jeden topný směšovaný okruh a ohřev TV</t>
  </si>
  <si>
    <t>-985074259</t>
  </si>
  <si>
    <t>730-003</t>
  </si>
  <si>
    <t>poruchová signalizace</t>
  </si>
  <si>
    <t>1116720798</t>
  </si>
  <si>
    <t xml:space="preserve">poruchová signalizace (stop tlačítko, detekce přetopení místnosti (40°C), detekce zaplavení místnosti, detekce zemního plynu v místnosti nad každým kotlem, detekce CO v místnosti, 1,2m nad podlahou, akustická signalizace, světelná signalizace, detekce min./max. tlaku v soustavě, dopouštění vody do soustavy-solenoidový ventil 230V, detekce maximální teploty topné vody)
</t>
  </si>
  <si>
    <t>730-004</t>
  </si>
  <si>
    <t>kaskádové odkouření d130 mm</t>
  </si>
  <si>
    <t>1424839197</t>
  </si>
  <si>
    <t xml:space="preserve">kaskádové odkouření d130mm (2x adaptér 80/80mm, 4x prodloužení d80 0,5m, 2x oblouk 90° d80, 2x Tkus d130/80 45°, spalinové zpětné klapky d80, odvaděč kondenzátu d130, 1x prodloužení d130 0,5m, 3x prodloužení d130 1m, 1x prodloužení d130 2m, revizní kus d130, hlavice d130, rozeta d130, 3x středící objímky d130, kryt komínovho tělesa)
</t>
  </si>
  <si>
    <t>730-005</t>
  </si>
  <si>
    <t>kaskádový přívod vzduchu d130mm</t>
  </si>
  <si>
    <t>1614663352</t>
  </si>
  <si>
    <t xml:space="preserve">kaskádový přívod vzduchu d130mm (2x prodloužení d80 0,5m, 2x oblouk 90° d80, 2x Tkus d130/80 45°, spalinové zpětné klapky d80, odvaděč kondenzátu d130, 1x prodloužení d130 0,5m, 1x prodloužení d130 1m, revizní kus d130, fasádní mřížka d130, rozeta d130, kaučuková izolace tl.20mm 5m2)
</t>
  </si>
  <si>
    <t>730-006</t>
  </si>
  <si>
    <t>akumulační nádoba 500l vč. izolace, hrdla 6/4"</t>
  </si>
  <si>
    <t>-288909595</t>
  </si>
  <si>
    <t>730-007</t>
  </si>
  <si>
    <t>zásobník TV 500l vč. izolace, min.plocha výměníku 7m2</t>
  </si>
  <si>
    <t>-815075268</t>
  </si>
  <si>
    <t>730-008</t>
  </si>
  <si>
    <t>kompaktní rozdělovač/sběrač vč.izolace-viz Detail v PD (l=650mm, 100x100mm)</t>
  </si>
  <si>
    <t>1539667681</t>
  </si>
  <si>
    <t>730-009</t>
  </si>
  <si>
    <t>expanzní nádoba 200l</t>
  </si>
  <si>
    <t>-227054609</t>
  </si>
  <si>
    <t>730-010</t>
  </si>
  <si>
    <t>obslužná armatura expanzomatu 1"</t>
  </si>
  <si>
    <t>-2102928317</t>
  </si>
  <si>
    <t>730-011</t>
  </si>
  <si>
    <t>tlakoměr 0-400kPa vč. přísl.</t>
  </si>
  <si>
    <t>163089496</t>
  </si>
  <si>
    <t>730-012</t>
  </si>
  <si>
    <t>teploměr 0-60°C</t>
  </si>
  <si>
    <t>-1261883756</t>
  </si>
  <si>
    <t>730-013</t>
  </si>
  <si>
    <t>pojistný ventil 1/2"x3/4" (300kPa)</t>
  </si>
  <si>
    <t>-2127734152</t>
  </si>
  <si>
    <t>730-014</t>
  </si>
  <si>
    <t>oběh. čerpadlo (min.4,3m3/h, 45kPa), max.111W</t>
  </si>
  <si>
    <t>1377990704</t>
  </si>
  <si>
    <t>730-015</t>
  </si>
  <si>
    <t>oběh. čerpadlo (min.1,9m3/h, 30kPa), max.111W</t>
  </si>
  <si>
    <t>92014260</t>
  </si>
  <si>
    <t>730-016</t>
  </si>
  <si>
    <t>termostatická vložka s automatickou regulací průtoku pro otopná tělesa s integrovanými ventily</t>
  </si>
  <si>
    <t>-813456393</t>
  </si>
  <si>
    <t>730-017</t>
  </si>
  <si>
    <t>připojovací H šroubení rohové</t>
  </si>
  <si>
    <t>-1263320304</t>
  </si>
  <si>
    <t>730-018</t>
  </si>
  <si>
    <t>2146126677</t>
  </si>
  <si>
    <t>termostatický radiátorový ventil 1/2" s automatickým omezením průtoku</t>
  </si>
  <si>
    <t>730-019</t>
  </si>
  <si>
    <t>nová termostatická hlavice pro veřejné prostory</t>
  </si>
  <si>
    <t>-576120028</t>
  </si>
  <si>
    <t>730-020</t>
  </si>
  <si>
    <t>nové deskové těleso spodní pravé připojení 33/900x400mm vč. uchycení</t>
  </si>
  <si>
    <t>1352782305</t>
  </si>
  <si>
    <t>730-021</t>
  </si>
  <si>
    <t>nové deskové těleso boční připojení 22/600x900mm vč. uchycení</t>
  </si>
  <si>
    <t>-566958479</t>
  </si>
  <si>
    <t>730-022</t>
  </si>
  <si>
    <t>nové deskové těleso boční připojení 22/600x1400mm vč. uchycení</t>
  </si>
  <si>
    <t>-356405781</t>
  </si>
  <si>
    <t>730-023</t>
  </si>
  <si>
    <t>jímka 1/2" dlouhá</t>
  </si>
  <si>
    <t>1144813613</t>
  </si>
  <si>
    <t>730-024</t>
  </si>
  <si>
    <t>jímka 1/2" krátká</t>
  </si>
  <si>
    <t>-1433235773</t>
  </si>
  <si>
    <t>730-025</t>
  </si>
  <si>
    <t>měřič tepla ultrazvukový Qj max. 5m3/h vč.čidel a jímek</t>
  </si>
  <si>
    <t>995726068</t>
  </si>
  <si>
    <t>730-026</t>
  </si>
  <si>
    <t>měřič tepla ultrazvukový Qj max. 10m3/h vč. čidel a jímek</t>
  </si>
  <si>
    <t>-1752378787</t>
  </si>
  <si>
    <t>730-027</t>
  </si>
  <si>
    <t>aut.odvzduš.ventil 1/2"+kulový uzávěr 1/2"</t>
  </si>
  <si>
    <t>-1140955394</t>
  </si>
  <si>
    <t>730-028</t>
  </si>
  <si>
    <t>kulový uzávěr 3/4"</t>
  </si>
  <si>
    <t>484434016</t>
  </si>
  <si>
    <t>730-029</t>
  </si>
  <si>
    <t>plynový kulový uzávěr 1"</t>
  </si>
  <si>
    <t>-976193004</t>
  </si>
  <si>
    <t>730-030</t>
  </si>
  <si>
    <t>plynový fltr 1"</t>
  </si>
  <si>
    <t>653482444</t>
  </si>
  <si>
    <t>730-031</t>
  </si>
  <si>
    <t>kulový uzávěr 5/4"</t>
  </si>
  <si>
    <t>-2110780551</t>
  </si>
  <si>
    <t>730-032</t>
  </si>
  <si>
    <t>kulový uzávěr 6/4"</t>
  </si>
  <si>
    <t>-576292923</t>
  </si>
  <si>
    <t>730-033</t>
  </si>
  <si>
    <t>kulový uzávěr 2"</t>
  </si>
  <si>
    <t>-737950841</t>
  </si>
  <si>
    <t>730-034</t>
  </si>
  <si>
    <t>filtr 3/4"</t>
  </si>
  <si>
    <t>-2066043355</t>
  </si>
  <si>
    <t>730-035</t>
  </si>
  <si>
    <t>filtr 5/4"</t>
  </si>
  <si>
    <t>-1190592234</t>
  </si>
  <si>
    <t>730-036</t>
  </si>
  <si>
    <t>odlučovač nečistot 6/4" s magnetem v izolaci</t>
  </si>
  <si>
    <t>1702924800</t>
  </si>
  <si>
    <t>730-037</t>
  </si>
  <si>
    <t>filtr 2"</t>
  </si>
  <si>
    <t>-2059980956</t>
  </si>
  <si>
    <t>730-038</t>
  </si>
  <si>
    <t>zpětná klapka 3/4"</t>
  </si>
  <si>
    <t>-706476993</t>
  </si>
  <si>
    <t>730-039</t>
  </si>
  <si>
    <t>zpětná klapka 5/4"</t>
  </si>
  <si>
    <t>-1783903800</t>
  </si>
  <si>
    <t>730-040</t>
  </si>
  <si>
    <t>zpětná klapka 2"</t>
  </si>
  <si>
    <t>-37293014</t>
  </si>
  <si>
    <t>730-041</t>
  </si>
  <si>
    <t>solenoidový ventil 3/4"</t>
  </si>
  <si>
    <t>-233866207</t>
  </si>
  <si>
    <t>730-042</t>
  </si>
  <si>
    <t>vypouštěcí ventil 1/2"</t>
  </si>
  <si>
    <t>-1034687390</t>
  </si>
  <si>
    <t>730-043</t>
  </si>
  <si>
    <t>pružné připojení 5/4"</t>
  </si>
  <si>
    <t>-622536566</t>
  </si>
  <si>
    <t>730-044</t>
  </si>
  <si>
    <t>pružné připojení 2"</t>
  </si>
  <si>
    <t>1818406796</t>
  </si>
  <si>
    <t>730-045</t>
  </si>
  <si>
    <t>3.cestný směšovací ventil kv16 + servopohon 230V, 3bod</t>
  </si>
  <si>
    <t>720038293</t>
  </si>
  <si>
    <t>730-046</t>
  </si>
  <si>
    <t>vyvažovací ventil s ukazatelem průtoku 1" v izolaci</t>
  </si>
  <si>
    <t>1871325115</t>
  </si>
  <si>
    <t>730-047</t>
  </si>
  <si>
    <t>vyvažovací ventil s ukazatelem průtoku 5/4" v izolaci</t>
  </si>
  <si>
    <t>-1514981082</t>
  </si>
  <si>
    <t>730-048</t>
  </si>
  <si>
    <t>vyvažovací ventil s ukazatelem průtoku 6/4" v izolaci</t>
  </si>
  <si>
    <t>-245936976</t>
  </si>
  <si>
    <t>730-049</t>
  </si>
  <si>
    <t>uhlíková ocel lisovaná d15mm vč. lisovacích tvarovek, v kotelnách strojovnách</t>
  </si>
  <si>
    <t>476571151</t>
  </si>
  <si>
    <t>730-050</t>
  </si>
  <si>
    <t>uhlíková ocel lisovaná d22mm vč. lisovacích tvarovek, v kotelnách strojovnách</t>
  </si>
  <si>
    <t>-576271032</t>
  </si>
  <si>
    <t>730-051</t>
  </si>
  <si>
    <t>uhlíková ocel lisovaná d28mm vč. lisovacích tvarovek, v kotelnách strojovnách</t>
  </si>
  <si>
    <t>1361930523</t>
  </si>
  <si>
    <t>730-052</t>
  </si>
  <si>
    <t>uhlíková ocel lisovaná d35mm vč. lisovacích tvarovek, v kotelnách strojovnách</t>
  </si>
  <si>
    <t>1486411935</t>
  </si>
  <si>
    <t>730-053</t>
  </si>
  <si>
    <t>uhlíková ocel lisovaná d42mm vč. lisovacích tvarovek, v kotelnách strojovnách</t>
  </si>
  <si>
    <t>926152604</t>
  </si>
  <si>
    <t>730-054</t>
  </si>
  <si>
    <t>ocelové potrubí pro plyn DN25, v kotelnách strojovnách</t>
  </si>
  <si>
    <t>-388184057</t>
  </si>
  <si>
    <t>730-055</t>
  </si>
  <si>
    <t>ocelové potrubí DN50, v kotelnách strojovnách</t>
  </si>
  <si>
    <t>-1965284772</t>
  </si>
  <si>
    <t>730-056</t>
  </si>
  <si>
    <t>2x základní nátěr ocelového potrubí do DN50</t>
  </si>
  <si>
    <t>-1132885867</t>
  </si>
  <si>
    <t>730-057</t>
  </si>
  <si>
    <t>pouzdro z minerální plsti s AL fólií DN20, tl.30mm</t>
  </si>
  <si>
    <t>482845485</t>
  </si>
  <si>
    <t>730-058</t>
  </si>
  <si>
    <t>pouzdro z minerální plsti s AL fólií DN25, tl.40mm</t>
  </si>
  <si>
    <t>1680512412</t>
  </si>
  <si>
    <t>730-059</t>
  </si>
  <si>
    <t>pouzdro z minerální plsti s AL fólií DN32, tl.40mm</t>
  </si>
  <si>
    <t>-2031096034</t>
  </si>
  <si>
    <t>730-060</t>
  </si>
  <si>
    <t>pouzdro z minerální plsti s AL fólií DN40, tl.40mm</t>
  </si>
  <si>
    <t>-1359767445</t>
  </si>
  <si>
    <t>730-061</t>
  </si>
  <si>
    <t>120773890</t>
  </si>
  <si>
    <t>pouzdro z minerální plsti s AL fólií DN50, tl.40mm</t>
  </si>
  <si>
    <t>OST</t>
  </si>
  <si>
    <t>Ostatní</t>
  </si>
  <si>
    <t>ost-001</t>
  </si>
  <si>
    <t>revize plynu</t>
  </si>
  <si>
    <t>262144</t>
  </si>
  <si>
    <t>549533112</t>
  </si>
  <si>
    <t>ost-002</t>
  </si>
  <si>
    <t>revize odkouření</t>
  </si>
  <si>
    <t>1322398211</t>
  </si>
  <si>
    <t>ost-003</t>
  </si>
  <si>
    <t>doprava a přesun hmot</t>
  </si>
  <si>
    <t>103327363</t>
  </si>
  <si>
    <t>ost-004</t>
  </si>
  <si>
    <t>uvedení do provozu</t>
  </si>
  <si>
    <t>734522865</t>
  </si>
  <si>
    <t>ost-005</t>
  </si>
  <si>
    <t>zaškolení obsluhy</t>
  </si>
  <si>
    <t>1359319247</t>
  </si>
  <si>
    <t>ost-006</t>
  </si>
  <si>
    <t>zaregulování systému, komplexní zkoušky</t>
  </si>
  <si>
    <t>803200622</t>
  </si>
  <si>
    <t>ost-007</t>
  </si>
  <si>
    <t>montážní a těsnící materiál (šrouby, matice atd.)</t>
  </si>
  <si>
    <t>-564072929</t>
  </si>
  <si>
    <t>ost-008</t>
  </si>
  <si>
    <t>pomocné ocel.kce (konzole, závitové tyče atd.)</t>
  </si>
  <si>
    <t>-1437644402</t>
  </si>
  <si>
    <t>ost-009</t>
  </si>
  <si>
    <t>vyčištění a propláchnutí topného systému chemií</t>
  </si>
  <si>
    <t>-850292288</t>
  </si>
  <si>
    <t>ost-010</t>
  </si>
  <si>
    <t>napuštění topného systému upravenou vodou z teplárny</t>
  </si>
  <si>
    <t>-1812111016</t>
  </si>
  <si>
    <t>ost-011</t>
  </si>
  <si>
    <t>tlaková zkouška okruhu</t>
  </si>
  <si>
    <t>-1323632470</t>
  </si>
  <si>
    <t>ost-012</t>
  </si>
  <si>
    <t>410590174</t>
  </si>
  <si>
    <t>topná zkouška</t>
  </si>
  <si>
    <t>ost-013</t>
  </si>
  <si>
    <t>koordinační činnost</t>
  </si>
  <si>
    <t>1749708750</t>
  </si>
  <si>
    <t>ost-014</t>
  </si>
  <si>
    <t>dodavatelská dokumenatce</t>
  </si>
  <si>
    <t>-1398707131</t>
  </si>
  <si>
    <t>ost-015</t>
  </si>
  <si>
    <t>dokumentace skutečného provedení</t>
  </si>
  <si>
    <t>2052095557</t>
  </si>
  <si>
    <t>03 - Elektroinstalace</t>
  </si>
  <si>
    <t xml:space="preserve">    741 - Elektroinstalace </t>
  </si>
  <si>
    <t xml:space="preserve">      741-01 - Elektroinstalace  MATERIÁL/MONTÁŽ</t>
  </si>
  <si>
    <t xml:space="preserve">      749-02 - Elektromontáže - ostatní práce a konstrukce</t>
  </si>
  <si>
    <t xml:space="preserve">      749-03 - Elektromontáže - HZS</t>
  </si>
  <si>
    <t>741</t>
  </si>
  <si>
    <t>741-01</t>
  </si>
  <si>
    <t>Elektroinstalace  MATERIÁL/MONTÁŽ</t>
  </si>
  <si>
    <t>741-001</t>
  </si>
  <si>
    <t>trubka oheb.el.inst. typ 23 R=16mm (PO)</t>
  </si>
  <si>
    <t>573340375</t>
  </si>
  <si>
    <t>741-002</t>
  </si>
  <si>
    <t>krab.přístrojová (1901; KP 68; KZ 3) bez zapojení</t>
  </si>
  <si>
    <t>-1451713292</t>
  </si>
  <si>
    <t>741-003</t>
  </si>
  <si>
    <t>CYKY-CYKYm 5Cx2.5 mm2 750V (PU)</t>
  </si>
  <si>
    <t>-1773585661</t>
  </si>
  <si>
    <t>741-004</t>
  </si>
  <si>
    <t>CYKY-CYKYm 3Cx2.5 mm2 750V (PU)</t>
  </si>
  <si>
    <t>-1427441727</t>
  </si>
  <si>
    <t>741-005</t>
  </si>
  <si>
    <t>CYKY-CYKYm 3Cx1.5 mm2 750V (PU)</t>
  </si>
  <si>
    <t>1874737625</t>
  </si>
  <si>
    <t>741-006</t>
  </si>
  <si>
    <t>UTP Cat.5e(PU)</t>
  </si>
  <si>
    <t>54297703</t>
  </si>
  <si>
    <t>741-007</t>
  </si>
  <si>
    <t>spín.nást.prost.obyč. 1-pólový - řazení 5</t>
  </si>
  <si>
    <t>1742211859</t>
  </si>
  <si>
    <t>741-008</t>
  </si>
  <si>
    <t>dvojitý přepínač střídavý - řazení 5B nást.prost.obyč.</t>
  </si>
  <si>
    <t>243394760</t>
  </si>
  <si>
    <t>741-009</t>
  </si>
  <si>
    <t>zás.polozap./zapuštěné 10/16A 250V 2P+Z .</t>
  </si>
  <si>
    <t>864653473</t>
  </si>
  <si>
    <t>741-010</t>
  </si>
  <si>
    <t>zás.polozap./zapuštěné DATOVÁ 2xRJ45</t>
  </si>
  <si>
    <t>746416575</t>
  </si>
  <si>
    <t>741-011</t>
  </si>
  <si>
    <t>zás.polozap./zapuštěné 400V/16A</t>
  </si>
  <si>
    <t>700610502</t>
  </si>
  <si>
    <t>741-012</t>
  </si>
  <si>
    <t>LED prachotěsné svítidlo, IP65, IK08, 32W, 4400 lm, 1575 x 84 x 100 mm</t>
  </si>
  <si>
    <t>-169801976</t>
  </si>
  <si>
    <t>LED prachotěsné svítidlo, IP65, IK08, 32W, 4400 lm, 1575 x 84 x 100 mm
„zadavatel umožňuje nabídnout rovnocené řešení*)“</t>
  </si>
  <si>
    <t>741-013</t>
  </si>
  <si>
    <t>LED svítidlo kancelářské přisazené 1200x600, 3200lm, 23W, 3000K</t>
  </si>
  <si>
    <t>-2121758303</t>
  </si>
  <si>
    <t>LED svítidlo kancelářské přisazené 1200x600, 3200lm, 23W, 3000K
„zadavatel umožňuje nabídnout rovnocené řešení*)“</t>
  </si>
  <si>
    <t>741-014</t>
  </si>
  <si>
    <t>Kruhové přisazené LED svítidlo, mikrovlnný senzor, IP44, 27W, 3000 lm, 375 mm</t>
  </si>
  <si>
    <t>-414193737</t>
  </si>
  <si>
    <t>Kruhové přisazené LED svítidlo, mikrovlnný senzor, IP44, 27W, 3000 lm, 375 mm
„zadavatel umožňuje nabídnout rovnocené řešení*)“</t>
  </si>
  <si>
    <t>749-02</t>
  </si>
  <si>
    <t>Elektromontáže - ostatní práce a konstrukce</t>
  </si>
  <si>
    <t>749-02-001</t>
  </si>
  <si>
    <t>doplnění a úprava rozvaděče RK</t>
  </si>
  <si>
    <t>847479631</t>
  </si>
  <si>
    <t>749-03</t>
  </si>
  <si>
    <t>Elektromontáže - HZS</t>
  </si>
  <si>
    <t>749-03-002</t>
  </si>
  <si>
    <t>revize elektro</t>
  </si>
  <si>
    <t>hod</t>
  </si>
  <si>
    <t>1867685244</t>
  </si>
  <si>
    <t>749-03-004</t>
  </si>
  <si>
    <t>1912726534</t>
  </si>
  <si>
    <t xml:space="preserve">podružný materiál, prořez </t>
  </si>
  <si>
    <t>749-03-005</t>
  </si>
  <si>
    <t>-2080208553</t>
  </si>
  <si>
    <t>sekání, průrazy, odvoz suti</t>
  </si>
  <si>
    <t>04 - Vzduchotechnika</t>
  </si>
  <si>
    <t>demontáž stávajícího potrubí do 630 mm</t>
  </si>
  <si>
    <t>365447030</t>
  </si>
  <si>
    <t>demontáž digestoře</t>
  </si>
  <si>
    <t>-1724503079</t>
  </si>
  <si>
    <t>162264730</t>
  </si>
  <si>
    <t>přesun vybouraného materiálu</t>
  </si>
  <si>
    <t>1060382448</t>
  </si>
  <si>
    <t>ekologická likvidace vybouraného materiálu</t>
  </si>
  <si>
    <t>vzt-101</t>
  </si>
  <si>
    <t>nová rekuperační jednotka parapetní provedení</t>
  </si>
  <si>
    <t>1749159184</t>
  </si>
  <si>
    <t xml:space="preserve">"nová rekuperační jednotka parapetní provedení, hrdla nahoru
Qo=Qp=6300m3/h, 400Pa, dodávka jednotky v blocích
s deskovým rekuperátorem s účinností min. 70,6% (suchá účinnost)
vestavěný vodní ohřev max.21kW (45/35°C), ti22°C
4.cestný směšovací uzel, (3x400V, 50Hz, 5,5kW)
filtry M5+M5, hmotnost VZT jednotky 676kg
napojit VZT jednotku na kanalizaci (ZTI)
VZT jednotka kompletně s regulací"
</t>
  </si>
  <si>
    <t>vzt-102a</t>
  </si>
  <si>
    <t>uzavírací klapka těsná 800x500mm, servopohon 24V, havarijní funkce</t>
  </si>
  <si>
    <t>-510756170</t>
  </si>
  <si>
    <t>vzt-102b</t>
  </si>
  <si>
    <t>uzavírací klapka těsná 800x400mm, servopohon 24V</t>
  </si>
  <si>
    <t>603386868</t>
  </si>
  <si>
    <t>vzt-103a</t>
  </si>
  <si>
    <t>akumulační nerezový zákryt 1500x1230x435mm, horní hrdlo 500x200mm, bez filtrů, bez světla</t>
  </si>
  <si>
    <t>-1612283754</t>
  </si>
  <si>
    <t>vzt-103b</t>
  </si>
  <si>
    <t>"nerezová digestoř 1900x2200x435mm, 2x horní hrdlo d225mm,
2x LED osvětlení 44W, 4x lamelový odlučovač 400x400mm, vypínač"</t>
  </si>
  <si>
    <t>777939689</t>
  </si>
  <si>
    <t>vzt-103c</t>
  </si>
  <si>
    <t>"nerezová digestoř 1300x1150x435mm, horní hrdlo d160mm,
1x LED osvětlení 22W, 1x lamelový odlučovač 400x400mm"</t>
  </si>
  <si>
    <t>682669017</t>
  </si>
  <si>
    <t>vzt-103d</t>
  </si>
  <si>
    <t>pomocná ocel.kce pro zavěšení digestoří na stávající krov, nad podhledem</t>
  </si>
  <si>
    <t>2095303235</t>
  </si>
  <si>
    <t>vzt-104a</t>
  </si>
  <si>
    <t>jádrový tlumič hluku s troubou 800x600x2000mm (4x jádro 400x300x2000mm), max. 22Pa tlak.ztráta</t>
  </si>
  <si>
    <t>1029733531</t>
  </si>
  <si>
    <t>vzt-104b</t>
  </si>
  <si>
    <t>jádrový tlumič hluku s troubou 800x600x1000mm (4x jádro 400x300x2000mm), max. 17Pa tlak.ztráta</t>
  </si>
  <si>
    <t>-1379301838</t>
  </si>
  <si>
    <t>vzt-105</t>
  </si>
  <si>
    <t>půlkruhová textilní vyústka d800mm, délka 5300mm, nerezové lišty na stop, přechod na hranaté potrubí 800x400mm nerez rámeček, šedá barva</t>
  </si>
  <si>
    <t>-400510643</t>
  </si>
  <si>
    <t>vzt-106</t>
  </si>
  <si>
    <t>nerezová vyústka na kruhové potrubí 625x75mm, regulace pro přívod</t>
  </si>
  <si>
    <t>-1480003506</t>
  </si>
  <si>
    <t>vzt-107a</t>
  </si>
  <si>
    <t>regulační klapka nerez d160</t>
  </si>
  <si>
    <t>-806349992</t>
  </si>
  <si>
    <t>vzt-107b</t>
  </si>
  <si>
    <t>regulační klapka nerez d225</t>
  </si>
  <si>
    <t>-1983302746</t>
  </si>
  <si>
    <t>vzt-107c</t>
  </si>
  <si>
    <t>regulační klapka nerez 500x200</t>
  </si>
  <si>
    <t>1117481349</t>
  </si>
  <si>
    <t>vzt-108a</t>
  </si>
  <si>
    <t>šikmý výfukový kus 800x500mm, síto</t>
  </si>
  <si>
    <t>-49837591</t>
  </si>
  <si>
    <t>vzt-108aa</t>
  </si>
  <si>
    <t>šikmý výfukový kus 700x400mm, síto</t>
  </si>
  <si>
    <t>-445105977</t>
  </si>
  <si>
    <t>vzt-109</t>
  </si>
  <si>
    <t>kruhové nerezové potrubí těsné do d160mm; 30% tvarovek</t>
  </si>
  <si>
    <t>-1631578614</t>
  </si>
  <si>
    <t>vzt-110</t>
  </si>
  <si>
    <t>kruhové nerezové potrubí těsné do d225mm; 30% tvarovek</t>
  </si>
  <si>
    <t>451989604</t>
  </si>
  <si>
    <t>vzt-111</t>
  </si>
  <si>
    <t>hranaté potrubí nerezové do obvodu 1890mm; 40% tvarovek</t>
  </si>
  <si>
    <t>-588327157</t>
  </si>
  <si>
    <t>vzt-112</t>
  </si>
  <si>
    <t>hranaté potrubí nerezové do obvodu 2630mm; 40% tvarovek</t>
  </si>
  <si>
    <t>-1638853499</t>
  </si>
  <si>
    <t>vzt-113</t>
  </si>
  <si>
    <t>hranaté potrubí pozink do obvodu 3500mm; 40% tvarovek</t>
  </si>
  <si>
    <t>157963890</t>
  </si>
  <si>
    <t>vzt-114</t>
  </si>
  <si>
    <t>minerální vata tl.50mm, Al fólie - tepelná izolace</t>
  </si>
  <si>
    <t>-843122706</t>
  </si>
  <si>
    <t>vzt-115</t>
  </si>
  <si>
    <t>kaučuková samolepící izolace tl.20mm</t>
  </si>
  <si>
    <t>-559999337</t>
  </si>
  <si>
    <t>vzt-116</t>
  </si>
  <si>
    <t>867726710</t>
  </si>
  <si>
    <t>vzt-117</t>
  </si>
  <si>
    <t>pomocné ocel.kce např.lišty pro zavěšení potrubí na krokve apod.(lišty, konzole, závitové tyče atd.)</t>
  </si>
  <si>
    <t>-1434621533</t>
  </si>
  <si>
    <t>vzt-118</t>
  </si>
  <si>
    <t>-1710965814</t>
  </si>
  <si>
    <t>vzt-119</t>
  </si>
  <si>
    <t>-1333992592</t>
  </si>
  <si>
    <t>vzt-120</t>
  </si>
  <si>
    <t>524149152</t>
  </si>
  <si>
    <t>vzt-121</t>
  </si>
  <si>
    <t>587472415</t>
  </si>
  <si>
    <t>vzt-122</t>
  </si>
  <si>
    <t>lešení/plošina</t>
  </si>
  <si>
    <t>2099205739</t>
  </si>
  <si>
    <t>166153411</t>
  </si>
  <si>
    <t>dodavatelská dokumentace</t>
  </si>
  <si>
    <t>-1134490004</t>
  </si>
  <si>
    <t>783266545</t>
  </si>
  <si>
    <t>05 - Vedlejší a ostatní náklady</t>
  </si>
  <si>
    <t>VRN - Vedlejší rozpočtové náklady</t>
  </si>
  <si>
    <t>VRN</t>
  </si>
  <si>
    <t>Vedlejší rozpočtové náklady</t>
  </si>
  <si>
    <t>011002000</t>
  </si>
  <si>
    <t>Průzkumné práce</t>
  </si>
  <si>
    <t>Kč</t>
  </si>
  <si>
    <t>1024</t>
  </si>
  <si>
    <t>-89830648</t>
  </si>
  <si>
    <t>https://podminky.urs.cz/item/CS_URS_2025_01/011002000</t>
  </si>
  <si>
    <t>013254000</t>
  </si>
  <si>
    <t>Dokumentace skutečného provedení stavby</t>
  </si>
  <si>
    <t>-517642186</t>
  </si>
  <si>
    <t>https://podminky.urs.cz/item/CS_URS_2025_01/013254000</t>
  </si>
  <si>
    <t>030001000</t>
  </si>
  <si>
    <t>Zařízení staveniště</t>
  </si>
  <si>
    <t>-372901196</t>
  </si>
  <si>
    <t>https://podminky.urs.cz/item/CS_URS_2025_01/030001000</t>
  </si>
  <si>
    <t>042503000</t>
  </si>
  <si>
    <t>Technické požadavky na výrobky</t>
  </si>
  <si>
    <t>-1704621583</t>
  </si>
  <si>
    <t>https://podminky.urs.cz/item/CS_URS_2025_01/042503000</t>
  </si>
  <si>
    <t>043002000</t>
  </si>
  <si>
    <t>Zkoušky a ostatní měření</t>
  </si>
  <si>
    <t>-511457859</t>
  </si>
  <si>
    <t>https://podminky.urs.cz/item/CS_URS_2025_01/043002000</t>
  </si>
  <si>
    <t>045002000</t>
  </si>
  <si>
    <t>Kompletační a koordinační činnost</t>
  </si>
  <si>
    <t>-1759597322</t>
  </si>
  <si>
    <t>https://podminky.urs.cz/item/CS_URS_2025_01/045002000</t>
  </si>
  <si>
    <t>091002000</t>
  </si>
  <si>
    <t>Ostatní náklady související s objektem</t>
  </si>
  <si>
    <t>-693732489</t>
  </si>
  <si>
    <t>Ostatní náklady související s objektem
Ostatní náklady související s objektem,- náklady a poplatky spojené s užíváním veřejných ploch a prostranství
- bezpečnostní a hygienické opatření na staveništi
 - ochrana staveniště před vstupem nepovolaných osob - vzhledem k etapizaci stavby za plného 
 provozu - ztížené podmínky zabezpečení
 - zabezpečení dopravního provozu
 - hygienické opatření
 - zabezpečení stávajících konstrukcí a nábytku proti poškození</t>
  </si>
  <si>
    <t>https://podminky.urs.cz/item/CS_URS_2025_01/091002000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</si>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</sst>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0" fillId="0" borderId="0" applyNumberFormat="0" applyFill="0" applyBorder="0" applyAlignment="0" applyProtection="0"/>
  </cellStyleXfs>
  <cellXfs count="30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6"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9"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0" fillId="4" borderId="9" xfId="0" applyFont="1" applyFill="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4" fillId="0" borderId="0" xfId="0" applyFont="1" applyAlignment="1">
      <alignment horizontal="center" vertical="center"/>
    </xf>
    <xf numFmtId="4" fontId="18" fillId="0" borderId="15" xfId="0" applyNumberFormat="1" applyFont="1" applyBorder="1" applyAlignment="1">
      <alignment vertical="center"/>
    </xf>
    <xf numFmtId="4" fontId="18" fillId="0" borderId="0" xfId="0" applyNumberFormat="1" applyFont="1" applyAlignment="1">
      <alignment vertical="center"/>
    </xf>
    <xf numFmtId="166" fontId="18" fillId="0" borderId="0" xfId="0" applyNumberFormat="1" applyFont="1" applyAlignment="1">
      <alignment vertical="center"/>
    </xf>
    <xf numFmtId="4" fontId="18" fillId="0" borderId="16" xfId="0" applyNumberFormat="1" applyFont="1" applyBorder="1" applyAlignment="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15" xfId="0" applyNumberFormat="1" applyFont="1" applyBorder="1" applyAlignment="1">
      <alignment vertical="center"/>
    </xf>
    <xf numFmtId="4" fontId="27" fillId="0" borderId="0" xfId="0" applyNumberFormat="1" applyFont="1" applyAlignment="1">
      <alignment vertical="center"/>
    </xf>
    <xf numFmtId="166" fontId="27" fillId="0" borderId="0" xfId="0" applyNumberFormat="1" applyFont="1" applyAlignment="1">
      <alignment vertical="center"/>
    </xf>
    <xf numFmtId="4" fontId="27" fillId="0" borderId="16" xfId="0" applyNumberFormat="1" applyFont="1" applyBorder="1" applyAlignment="1">
      <alignment vertical="center"/>
    </xf>
    <xf numFmtId="0" fontId="5" fillId="0" borderId="0" xfId="0" applyFont="1" applyAlignment="1">
      <alignment horizontal="left"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6" fontId="27" fillId="0" borderId="21" xfId="0" applyNumberFormat="1" applyFont="1" applyBorder="1" applyAlignment="1">
      <alignment vertical="center"/>
    </xf>
    <xf numFmtId="4" fontId="27" fillId="0" borderId="22" xfId="0" applyNumberFormat="1" applyFont="1" applyBorder="1" applyAlignment="1">
      <alignment vertical="center"/>
    </xf>
    <xf numFmtId="0" fontId="28" fillId="0" borderId="0" xfId="0" applyFont="1" applyAlignment="1">
      <alignment horizontal="left" vertical="center"/>
    </xf>
    <xf numFmtId="0" fontId="0" fillId="0" borderId="4" xfId="0" applyBorder="1" applyAlignment="1">
      <alignment vertical="center" wrapText="1"/>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0" fillId="4" borderId="0" xfId="0" applyFont="1" applyFill="1" applyAlignment="1">
      <alignment horizontal="left" vertical="center"/>
    </xf>
    <xf numFmtId="0" fontId="20" fillId="4" borderId="0" xfId="0" applyFont="1" applyFill="1" applyAlignment="1">
      <alignment horizontal="right" vertical="center"/>
    </xf>
    <xf numFmtId="0" fontId="29"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4" fontId="22" fillId="0" borderId="0" xfId="0" applyNumberFormat="1" applyFont="1"/>
    <xf numFmtId="166" fontId="30" fillId="0" borderId="13" xfId="0" applyNumberFormat="1" applyFont="1" applyBorder="1"/>
    <xf numFmtId="166" fontId="30" fillId="0" borderId="14" xfId="0" applyNumberFormat="1" applyFont="1" applyBorder="1"/>
    <xf numFmtId="4" fontId="31"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0" fillId="0" borderId="23" xfId="0" applyFont="1" applyBorder="1" applyAlignment="1">
      <alignment horizontal="center" vertical="center"/>
    </xf>
    <xf numFmtId="49" fontId="20" fillId="0" borderId="23" xfId="0" applyNumberFormat="1" applyFont="1" applyBorder="1" applyAlignment="1">
      <alignment horizontal="left" vertical="center" wrapText="1"/>
    </xf>
    <xf numFmtId="0" fontId="20" fillId="0" borderId="23" xfId="0" applyFont="1" applyBorder="1" applyAlignment="1">
      <alignment horizontal="left" vertical="center" wrapText="1"/>
    </xf>
    <xf numFmtId="0" fontId="20" fillId="0" borderId="23" xfId="0" applyFont="1" applyBorder="1" applyAlignment="1">
      <alignment horizontal="center" vertical="center" wrapText="1"/>
    </xf>
    <xf numFmtId="167" fontId="20" fillId="0" borderId="23" xfId="0" applyNumberFormat="1" applyFont="1" applyBorder="1" applyAlignment="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lignment vertical="center"/>
    </xf>
    <xf numFmtId="0" fontId="21" fillId="2" borderId="15" xfId="0" applyFont="1" applyFill="1" applyBorder="1" applyAlignment="1" applyProtection="1">
      <alignment horizontal="left" vertical="center"/>
      <protection locked="0"/>
    </xf>
    <xf numFmtId="0" fontId="21" fillId="0" borderId="0" xfId="0" applyFont="1" applyAlignment="1">
      <alignment horizontal="center" vertical="center"/>
    </xf>
    <xf numFmtId="166" fontId="21" fillId="0" borderId="0" xfId="0" applyNumberFormat="1" applyFont="1" applyAlignment="1">
      <alignment vertical="center"/>
    </xf>
    <xf numFmtId="166" fontId="21" fillId="0" borderId="16" xfId="0" applyNumberFormat="1" applyFont="1" applyBorder="1" applyAlignment="1">
      <alignment vertical="center"/>
    </xf>
    <xf numFmtId="0" fontId="20"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4" fillId="0" borderId="0" xfId="0" applyFont="1" applyAlignment="1">
      <alignment horizontal="left" vertical="center"/>
    </xf>
    <xf numFmtId="0" fontId="35"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36" fillId="0" borderId="23" xfId="0" applyFont="1" applyBorder="1" applyAlignment="1">
      <alignment horizontal="center" vertical="center"/>
    </xf>
    <xf numFmtId="49" fontId="36" fillId="0" borderId="23" xfId="0" applyNumberFormat="1" applyFont="1" applyBorder="1" applyAlignment="1">
      <alignment horizontal="left"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167" fontId="36" fillId="0" borderId="23" xfId="0" applyNumberFormat="1" applyFont="1" applyBorder="1" applyAlignment="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Alignment="1">
      <alignment horizontal="center" vertical="center"/>
    </xf>
    <xf numFmtId="0" fontId="38" fillId="0" borderId="0" xfId="0" applyFont="1" applyAlignment="1">
      <alignment vertical="center" wrapText="1"/>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lignment horizontal="left" vertical="center"/>
    </xf>
    <xf numFmtId="0" fontId="49" fillId="0" borderId="1" xfId="0" applyFont="1" applyBorder="1" applyAlignment="1">
      <alignment vertical="top"/>
    </xf>
    <xf numFmtId="0" fontId="49" fillId="0" borderId="1" xfId="0" applyFont="1" applyBorder="1" applyAlignment="1">
      <alignment horizontal="left" vertical="center"/>
    </xf>
    <xf numFmtId="0" fontId="49" fillId="0" borderId="1" xfId="0" applyFont="1" applyBorder="1" applyAlignment="1">
      <alignment horizontal="center" vertical="center"/>
    </xf>
    <xf numFmtId="49" fontId="49" fillId="0" borderId="1" xfId="0" applyNumberFormat="1" applyFont="1" applyBorder="1" applyAlignment="1">
      <alignment horizontal="left" vertical="center"/>
    </xf>
    <xf numFmtId="0" fontId="48" fillId="0" borderId="28" xfId="0"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xf>
    <xf numFmtId="0" fontId="20" fillId="4" borderId="8" xfId="0" applyFont="1" applyFill="1" applyBorder="1" applyAlignment="1">
      <alignment horizontal="right" vertical="center"/>
    </xf>
    <xf numFmtId="0" fontId="20" fillId="4" borderId="8" xfId="0" applyFont="1" applyFill="1" applyBorder="1" applyAlignment="1">
      <alignment horizontal="center" vertical="center"/>
    </xf>
    <xf numFmtId="0" fontId="25" fillId="0" borderId="0" xfId="0" applyFont="1" applyAlignment="1">
      <alignment horizontal="left" vertical="center" wrapText="1"/>
    </xf>
    <xf numFmtId="4" fontId="26" fillId="0" borderId="0" xfId="0" applyNumberFormat="1" applyFont="1" applyAlignment="1">
      <alignment vertical="center"/>
    </xf>
    <xf numFmtId="0" fontId="26" fillId="0" borderId="0" xfId="0" applyFont="1" applyAlignment="1">
      <alignment vertical="center"/>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6"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2" fillId="0" borderId="1" xfId="0" applyFont="1" applyBorder="1" applyAlignment="1">
      <alignment horizontal="left" vertical="center" wrapText="1"/>
    </xf>
    <xf numFmtId="0" fontId="41" fillId="0" borderId="29" xfId="0" applyFont="1" applyBorder="1" applyAlignment="1">
      <alignment horizontal="left" wrapText="1"/>
    </xf>
    <xf numFmtId="0" fontId="40" fillId="0" borderId="1" xfId="0" applyFont="1" applyBorder="1" applyAlignment="1">
      <alignment horizontal="center" vertical="center" wrapText="1"/>
    </xf>
    <xf numFmtId="49" fontId="42" fillId="0" borderId="1" xfId="0" applyNumberFormat="1" applyFont="1" applyBorder="1" applyAlignment="1">
      <alignment horizontal="left" vertical="center" wrapText="1"/>
    </xf>
    <xf numFmtId="0" fontId="40" fillId="0" borderId="1" xfId="0" applyFont="1" applyBorder="1" applyAlignment="1">
      <alignment horizontal="center" vertical="center"/>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6_01/974031664" TargetMode="External"/><Relationship Id="rId21" Type="http://schemas.openxmlformats.org/officeDocument/2006/relationships/hyperlink" Target="https://podminky.urs.cz/item/CS_URS_2026_01/317941123" TargetMode="External"/><Relationship Id="rId42" Type="http://schemas.openxmlformats.org/officeDocument/2006/relationships/hyperlink" Target="https://podminky.urs.cz/item/CS_URS_2026_01/612131321" TargetMode="External"/><Relationship Id="rId63" Type="http://schemas.openxmlformats.org/officeDocument/2006/relationships/hyperlink" Target="https://podminky.urs.cz/item/CS_URS_2026_01/622211031" TargetMode="External"/><Relationship Id="rId84" Type="http://schemas.openxmlformats.org/officeDocument/2006/relationships/hyperlink" Target="https://podminky.urs.cz/item/CS_URS_2026_01/762085811" TargetMode="External"/><Relationship Id="rId138" Type="http://schemas.openxmlformats.org/officeDocument/2006/relationships/hyperlink" Target="https://podminky.urs.cz/item/CS_URS_2026_01/712363611" TargetMode="External"/><Relationship Id="rId159" Type="http://schemas.openxmlformats.org/officeDocument/2006/relationships/hyperlink" Target="https://podminky.urs.cz/item/CS_URS_2026_01/764518621" TargetMode="External"/><Relationship Id="rId170" Type="http://schemas.openxmlformats.org/officeDocument/2006/relationships/hyperlink" Target="https://podminky.urs.cz/item/CS_URS_2026_01/767163122" TargetMode="External"/><Relationship Id="rId191" Type="http://schemas.openxmlformats.org/officeDocument/2006/relationships/hyperlink" Target="https://podminky.urs.cz/item/CS_URS_2026_01/784111011" TargetMode="External"/><Relationship Id="rId107" Type="http://schemas.openxmlformats.org/officeDocument/2006/relationships/hyperlink" Target="https://podminky.urs.cz/item/CS_URS_2026_01/971033341" TargetMode="External"/><Relationship Id="rId11" Type="http://schemas.openxmlformats.org/officeDocument/2006/relationships/hyperlink" Target="https://podminky.urs.cz/item/CS_URS_2026_01/212751103" TargetMode="External"/><Relationship Id="rId32" Type="http://schemas.openxmlformats.org/officeDocument/2006/relationships/hyperlink" Target="https://podminky.urs.cz/item/CS_URS_2026_01/916991121" TargetMode="External"/><Relationship Id="rId53" Type="http://schemas.openxmlformats.org/officeDocument/2006/relationships/hyperlink" Target="https://podminky.urs.cz/item/CS_URS_2026_01/629995101" TargetMode="External"/><Relationship Id="rId74" Type="http://schemas.openxmlformats.org/officeDocument/2006/relationships/hyperlink" Target="https://podminky.urs.cz/item/CS_URS_2026_01/949101111" TargetMode="External"/><Relationship Id="rId128" Type="http://schemas.openxmlformats.org/officeDocument/2006/relationships/hyperlink" Target="https://podminky.urs.cz/item/CS_URS_2026_01/711491272" TargetMode="External"/><Relationship Id="rId149" Type="http://schemas.openxmlformats.org/officeDocument/2006/relationships/hyperlink" Target="https://podminky.urs.cz/item/CS_URS_2026_01/762361313" TargetMode="External"/><Relationship Id="rId5" Type="http://schemas.openxmlformats.org/officeDocument/2006/relationships/hyperlink" Target="https://podminky.urs.cz/item/CS_URS_2026_01/167151101" TargetMode="External"/><Relationship Id="rId95" Type="http://schemas.openxmlformats.org/officeDocument/2006/relationships/hyperlink" Target="https://podminky.urs.cz/item/CS_URS_2026_01/766411812" TargetMode="External"/><Relationship Id="rId160" Type="http://schemas.openxmlformats.org/officeDocument/2006/relationships/hyperlink" Target="https://podminky.urs.cz/item/CS_URS_2026_01/998764111" TargetMode="External"/><Relationship Id="rId181" Type="http://schemas.openxmlformats.org/officeDocument/2006/relationships/hyperlink" Target="https://podminky.urs.cz/item/CS_URS_2026_01/771592011" TargetMode="External"/><Relationship Id="rId22" Type="http://schemas.openxmlformats.org/officeDocument/2006/relationships/hyperlink" Target="https://podminky.urs.cz/item/CS_URS_2026_01/340239212" TargetMode="External"/><Relationship Id="rId43" Type="http://schemas.openxmlformats.org/officeDocument/2006/relationships/hyperlink" Target="https://podminky.urs.cz/item/CS_URS_2026_01/612142001" TargetMode="External"/><Relationship Id="rId64" Type="http://schemas.openxmlformats.org/officeDocument/2006/relationships/hyperlink" Target="https://podminky.urs.cz/item/CS_URS_2026_01/622231111" TargetMode="External"/><Relationship Id="rId118" Type="http://schemas.openxmlformats.org/officeDocument/2006/relationships/hyperlink" Target="https://podminky.urs.cz/item/CS_URS_2026_01/978015321" TargetMode="External"/><Relationship Id="rId139" Type="http://schemas.openxmlformats.org/officeDocument/2006/relationships/hyperlink" Target="https://podminky.urs.cz/item/CS_URS_2026_01/712392172" TargetMode="External"/><Relationship Id="rId85" Type="http://schemas.openxmlformats.org/officeDocument/2006/relationships/hyperlink" Target="https://podminky.urs.cz/item/CS_URS_2026_01/762331812" TargetMode="External"/><Relationship Id="rId150" Type="http://schemas.openxmlformats.org/officeDocument/2006/relationships/hyperlink" Target="https://podminky.urs.cz/item/CS_URS_2026_01/762395000" TargetMode="External"/><Relationship Id="rId171" Type="http://schemas.openxmlformats.org/officeDocument/2006/relationships/hyperlink" Target="https://podminky.urs.cz/item/CS_URS_2026_01/767832101" TargetMode="External"/><Relationship Id="rId192" Type="http://schemas.openxmlformats.org/officeDocument/2006/relationships/hyperlink" Target="https://podminky.urs.cz/item/CS_URS_2026_01/784181121" TargetMode="External"/><Relationship Id="rId12" Type="http://schemas.openxmlformats.org/officeDocument/2006/relationships/hyperlink" Target="https://podminky.urs.cz/item/CS_URS_2026_01/894812131" TargetMode="External"/><Relationship Id="rId33" Type="http://schemas.openxmlformats.org/officeDocument/2006/relationships/hyperlink" Target="https://podminky.urs.cz/item/CS_URS_2026_01/564730001" TargetMode="External"/><Relationship Id="rId108" Type="http://schemas.openxmlformats.org/officeDocument/2006/relationships/hyperlink" Target="https://podminky.urs.cz/item/CS_URS_2026_01/971033441" TargetMode="External"/><Relationship Id="rId129" Type="http://schemas.openxmlformats.org/officeDocument/2006/relationships/hyperlink" Target="https://podminky.urs.cz/item/CS_URS_2026_01/998711111" TargetMode="External"/><Relationship Id="rId54" Type="http://schemas.openxmlformats.org/officeDocument/2006/relationships/hyperlink" Target="https://podminky.urs.cz/item/CS_URS_2026_01/622131321" TargetMode="External"/><Relationship Id="rId75" Type="http://schemas.openxmlformats.org/officeDocument/2006/relationships/hyperlink" Target="https://podminky.urs.cz/item/CS_URS_2026_01/949101112" TargetMode="External"/><Relationship Id="rId96" Type="http://schemas.openxmlformats.org/officeDocument/2006/relationships/hyperlink" Target="https://podminky.urs.cz/item/CS_URS_2026_01/766411821" TargetMode="External"/><Relationship Id="rId140" Type="http://schemas.openxmlformats.org/officeDocument/2006/relationships/hyperlink" Target="https://podminky.urs.cz/item/CS_URS_2026_01/998712111" TargetMode="External"/><Relationship Id="rId161" Type="http://schemas.openxmlformats.org/officeDocument/2006/relationships/hyperlink" Target="https://podminky.urs.cz/item/CS_URS_2026_01/766622131" TargetMode="External"/><Relationship Id="rId182" Type="http://schemas.openxmlformats.org/officeDocument/2006/relationships/hyperlink" Target="https://podminky.urs.cz/item/CS_URS_2026_01/998771121" TargetMode="External"/><Relationship Id="rId6" Type="http://schemas.openxmlformats.org/officeDocument/2006/relationships/hyperlink" Target="https://podminky.urs.cz/item/CS_URS_2026_01/171201231" TargetMode="External"/><Relationship Id="rId23" Type="http://schemas.openxmlformats.org/officeDocument/2006/relationships/hyperlink" Target="https://podminky.urs.cz/item/CS_URS_2026_01/342272235" TargetMode="External"/><Relationship Id="rId119" Type="http://schemas.openxmlformats.org/officeDocument/2006/relationships/hyperlink" Target="https://podminky.urs.cz/item/CS_URS_2026_01/978015341" TargetMode="External"/><Relationship Id="rId44" Type="http://schemas.openxmlformats.org/officeDocument/2006/relationships/hyperlink" Target="https://podminky.urs.cz/item/CS_URS_2026_01/612321341" TargetMode="External"/><Relationship Id="rId65" Type="http://schemas.openxmlformats.org/officeDocument/2006/relationships/hyperlink" Target="https://podminky.urs.cz/item/CS_URS_2026_01/622252002" TargetMode="External"/><Relationship Id="rId86" Type="http://schemas.openxmlformats.org/officeDocument/2006/relationships/hyperlink" Target="https://podminky.urs.cz/item/CS_URS_2026_01/762341811" TargetMode="External"/><Relationship Id="rId130" Type="http://schemas.openxmlformats.org/officeDocument/2006/relationships/hyperlink" Target="https://podminky.urs.cz/item/CS_URS_2026_01/712340833" TargetMode="External"/><Relationship Id="rId151" Type="http://schemas.openxmlformats.org/officeDocument/2006/relationships/hyperlink" Target="https://podminky.urs.cz/item/CS_URS_2026_01/998762111" TargetMode="External"/><Relationship Id="rId172" Type="http://schemas.openxmlformats.org/officeDocument/2006/relationships/hyperlink" Target="https://podminky.urs.cz/item/CS_URS_2026_01/998767111" TargetMode="External"/><Relationship Id="rId193" Type="http://schemas.openxmlformats.org/officeDocument/2006/relationships/hyperlink" Target="https://podminky.urs.cz/item/CS_URS_2026_01/784211131" TargetMode="External"/><Relationship Id="rId13" Type="http://schemas.openxmlformats.org/officeDocument/2006/relationships/hyperlink" Target="https://podminky.urs.cz/item/CS_URS_2026_01/894812155" TargetMode="External"/><Relationship Id="rId109" Type="http://schemas.openxmlformats.org/officeDocument/2006/relationships/hyperlink" Target="https://podminky.urs.cz/item/CS_URS_2026_01/971033541" TargetMode="External"/><Relationship Id="rId34" Type="http://schemas.openxmlformats.org/officeDocument/2006/relationships/hyperlink" Target="https://podminky.urs.cz/item/CS_URS_2026_01/564750101" TargetMode="External"/><Relationship Id="rId50" Type="http://schemas.openxmlformats.org/officeDocument/2006/relationships/hyperlink" Target="https://podminky.urs.cz/item/CS_URS_2026_01/622143003" TargetMode="External"/><Relationship Id="rId55" Type="http://schemas.openxmlformats.org/officeDocument/2006/relationships/hyperlink" Target="https://podminky.urs.cz/item/CS_URS_2026_01/622325101" TargetMode="External"/><Relationship Id="rId76" Type="http://schemas.openxmlformats.org/officeDocument/2006/relationships/hyperlink" Target="https://podminky.urs.cz/item/CS_URS_2026_01/993111111" TargetMode="External"/><Relationship Id="rId97" Type="http://schemas.openxmlformats.org/officeDocument/2006/relationships/hyperlink" Target="https://podminky.urs.cz/item/CS_URS_2026_01/767661811" TargetMode="External"/><Relationship Id="rId104" Type="http://schemas.openxmlformats.org/officeDocument/2006/relationships/hyperlink" Target="https://podminky.urs.cz/item/CS_URS_2026_01/962032230" TargetMode="External"/><Relationship Id="rId120" Type="http://schemas.openxmlformats.org/officeDocument/2006/relationships/hyperlink" Target="https://podminky.urs.cz/item/CS_URS_2026_01/997013151" TargetMode="External"/><Relationship Id="rId125" Type="http://schemas.openxmlformats.org/officeDocument/2006/relationships/hyperlink" Target="https://podminky.urs.cz/item/CS_URS_2026_01/711112011" TargetMode="External"/><Relationship Id="rId141" Type="http://schemas.openxmlformats.org/officeDocument/2006/relationships/hyperlink" Target="https://podminky.urs.cz/item/CS_URS_2026_01/713131141" TargetMode="External"/><Relationship Id="rId146" Type="http://schemas.openxmlformats.org/officeDocument/2006/relationships/hyperlink" Target="https://podminky.urs.cz/item/CS_URS_2026_01/762332122" TargetMode="External"/><Relationship Id="rId167" Type="http://schemas.openxmlformats.org/officeDocument/2006/relationships/hyperlink" Target="https://podminky.urs.cz/item/CS_URS_2026_01/766660734" TargetMode="External"/><Relationship Id="rId188" Type="http://schemas.openxmlformats.org/officeDocument/2006/relationships/hyperlink" Target="https://podminky.urs.cz/item/CS_URS_2026_01/776411112" TargetMode="External"/><Relationship Id="rId7" Type="http://schemas.openxmlformats.org/officeDocument/2006/relationships/hyperlink" Target="https://podminky.urs.cz/item/CS_URS_2026_01/171251201" TargetMode="External"/><Relationship Id="rId71" Type="http://schemas.openxmlformats.org/officeDocument/2006/relationships/hyperlink" Target="https://podminky.urs.cz/item/CS_URS_2026_01/629991011" TargetMode="External"/><Relationship Id="rId92" Type="http://schemas.openxmlformats.org/officeDocument/2006/relationships/hyperlink" Target="https://podminky.urs.cz/item/CS_URS_2026_01/764004801" TargetMode="External"/><Relationship Id="rId162" Type="http://schemas.openxmlformats.org/officeDocument/2006/relationships/hyperlink" Target="https://podminky.urs.cz/item/CS_URS_2026_01/766622132" TargetMode="External"/><Relationship Id="rId183" Type="http://schemas.openxmlformats.org/officeDocument/2006/relationships/hyperlink" Target="https://podminky.urs.cz/item/CS_URS_2026_01/776141112" TargetMode="External"/><Relationship Id="rId2" Type="http://schemas.openxmlformats.org/officeDocument/2006/relationships/hyperlink" Target="https://podminky.urs.cz/item/CS_URS_2026_01/132212121" TargetMode="External"/><Relationship Id="rId29" Type="http://schemas.openxmlformats.org/officeDocument/2006/relationships/hyperlink" Target="https://podminky.urs.cz/item/CS_URS_2026_01/596411142" TargetMode="External"/><Relationship Id="rId24" Type="http://schemas.openxmlformats.org/officeDocument/2006/relationships/hyperlink" Target="https://podminky.urs.cz/item/CS_URS_2026_01/346244381" TargetMode="External"/><Relationship Id="rId40" Type="http://schemas.openxmlformats.org/officeDocument/2006/relationships/hyperlink" Target="https://podminky.urs.cz/item/CS_URS_2026_01/916331112" TargetMode="External"/><Relationship Id="rId45" Type="http://schemas.openxmlformats.org/officeDocument/2006/relationships/hyperlink" Target="https://podminky.urs.cz/item/CS_URS_2026_01/612321391" TargetMode="External"/><Relationship Id="rId66" Type="http://schemas.openxmlformats.org/officeDocument/2006/relationships/hyperlink" Target="https://podminky.urs.cz/item/CS_URS_2026_01/622143004" TargetMode="External"/><Relationship Id="rId87" Type="http://schemas.openxmlformats.org/officeDocument/2006/relationships/hyperlink" Target="https://podminky.urs.cz/item/CS_URS_2026_01/764002801" TargetMode="External"/><Relationship Id="rId110" Type="http://schemas.openxmlformats.org/officeDocument/2006/relationships/hyperlink" Target="https://podminky.urs.cz/item/CS_URS_2026_01/971033641" TargetMode="External"/><Relationship Id="rId115" Type="http://schemas.openxmlformats.org/officeDocument/2006/relationships/hyperlink" Target="https://podminky.urs.cz/item/CS_URS_2026_01/968072356" TargetMode="External"/><Relationship Id="rId131" Type="http://schemas.openxmlformats.org/officeDocument/2006/relationships/hyperlink" Target="https://podminky.urs.cz/item/CS_URS_2026_01/712300843" TargetMode="External"/><Relationship Id="rId136" Type="http://schemas.openxmlformats.org/officeDocument/2006/relationships/hyperlink" Target="https://podminky.urs.cz/item/CS_URS_2026_01/712331111" TargetMode="External"/><Relationship Id="rId157" Type="http://schemas.openxmlformats.org/officeDocument/2006/relationships/hyperlink" Target="https://podminky.urs.cz/item/CS_URS_2026_01/764511622" TargetMode="External"/><Relationship Id="rId178" Type="http://schemas.openxmlformats.org/officeDocument/2006/relationships/hyperlink" Target="https://podminky.urs.cz/item/CS_URS_2026_01/771574419" TargetMode="External"/><Relationship Id="rId61" Type="http://schemas.openxmlformats.org/officeDocument/2006/relationships/hyperlink" Target="https://podminky.urs.cz/item/CS_URS_2026_01/622251201" TargetMode="External"/><Relationship Id="rId82" Type="http://schemas.openxmlformats.org/officeDocument/2006/relationships/hyperlink" Target="https://podminky.urs.cz/item/CS_URS_2026_01/713140851" TargetMode="External"/><Relationship Id="rId152" Type="http://schemas.openxmlformats.org/officeDocument/2006/relationships/hyperlink" Target="https://podminky.urs.cz/item/CS_URS_2026_01/764212634" TargetMode="External"/><Relationship Id="rId173" Type="http://schemas.openxmlformats.org/officeDocument/2006/relationships/hyperlink" Target="https://podminky.urs.cz/item/CS_URS_2026_01/771111011" TargetMode="External"/><Relationship Id="rId194" Type="http://schemas.openxmlformats.org/officeDocument/2006/relationships/hyperlink" Target="https://podminky.urs.cz/item/CS_URS_2026_01/784211151" TargetMode="External"/><Relationship Id="rId19" Type="http://schemas.openxmlformats.org/officeDocument/2006/relationships/hyperlink" Target="https://podminky.urs.cz/item/CS_URS_2026_01/310278842" TargetMode="External"/><Relationship Id="rId14" Type="http://schemas.openxmlformats.org/officeDocument/2006/relationships/hyperlink" Target="https://podminky.urs.cz/item/CS_URS_2026_01/895270001" TargetMode="External"/><Relationship Id="rId30" Type="http://schemas.openxmlformats.org/officeDocument/2006/relationships/hyperlink" Target="https://podminky.urs.cz/item/CS_URS_2026_01/916131113" TargetMode="External"/><Relationship Id="rId35" Type="http://schemas.openxmlformats.org/officeDocument/2006/relationships/hyperlink" Target="https://podminky.urs.cz/item/CS_URS_2026_01/596811220" TargetMode="External"/><Relationship Id="rId56" Type="http://schemas.openxmlformats.org/officeDocument/2006/relationships/hyperlink" Target="https://podminky.urs.cz/item/CS_URS_2026_01/622325102" TargetMode="External"/><Relationship Id="rId77" Type="http://schemas.openxmlformats.org/officeDocument/2006/relationships/hyperlink" Target="https://podminky.urs.cz/item/CS_URS_2026_01/993111119" TargetMode="External"/><Relationship Id="rId100" Type="http://schemas.openxmlformats.org/officeDocument/2006/relationships/hyperlink" Target="https://podminky.urs.cz/item/CS_URS_2026_01/766411822" TargetMode="External"/><Relationship Id="rId105" Type="http://schemas.openxmlformats.org/officeDocument/2006/relationships/hyperlink" Target="https://podminky.urs.cz/item/CS_URS_2026_01/962032631" TargetMode="External"/><Relationship Id="rId126" Type="http://schemas.openxmlformats.org/officeDocument/2006/relationships/hyperlink" Target="https://podminky.urs.cz/item/CS_URS_2026_01/711161212" TargetMode="External"/><Relationship Id="rId147" Type="http://schemas.openxmlformats.org/officeDocument/2006/relationships/hyperlink" Target="https://podminky.urs.cz/item/CS_URS_2026_01/762341210" TargetMode="External"/><Relationship Id="rId168" Type="http://schemas.openxmlformats.org/officeDocument/2006/relationships/hyperlink" Target="https://podminky.urs.cz/item/CS_URS_2026_01/766694116" TargetMode="External"/><Relationship Id="rId8" Type="http://schemas.openxmlformats.org/officeDocument/2006/relationships/hyperlink" Target="https://podminky.urs.cz/item/CS_URS_2026_01/174151101" TargetMode="External"/><Relationship Id="rId51" Type="http://schemas.openxmlformats.org/officeDocument/2006/relationships/hyperlink" Target="https://podminky.urs.cz/item/CS_URS_2026_01/622143004" TargetMode="External"/><Relationship Id="rId72" Type="http://schemas.openxmlformats.org/officeDocument/2006/relationships/hyperlink" Target="https://podminky.urs.cz/item/CS_URS_2026_01/632450122" TargetMode="External"/><Relationship Id="rId93" Type="http://schemas.openxmlformats.org/officeDocument/2006/relationships/hyperlink" Target="https://podminky.urs.cz/item/CS_URS_2026_01/764004861" TargetMode="External"/><Relationship Id="rId98" Type="http://schemas.openxmlformats.org/officeDocument/2006/relationships/hyperlink" Target="https://podminky.urs.cz/item/CS_URS_2026_01/766421821" TargetMode="External"/><Relationship Id="rId121" Type="http://schemas.openxmlformats.org/officeDocument/2006/relationships/hyperlink" Target="https://podminky.urs.cz/item/CS_URS_2026_01/997013501" TargetMode="External"/><Relationship Id="rId142" Type="http://schemas.openxmlformats.org/officeDocument/2006/relationships/hyperlink" Target="https://podminky.urs.cz/item/CS_URS_2026_01/713141132" TargetMode="External"/><Relationship Id="rId163" Type="http://schemas.openxmlformats.org/officeDocument/2006/relationships/hyperlink" Target="https://podminky.urs.cz/item/CS_URS_2026_01/766629214" TargetMode="External"/><Relationship Id="rId184" Type="http://schemas.openxmlformats.org/officeDocument/2006/relationships/hyperlink" Target="https://podminky.urs.cz/item/CS_URS_2026_01/776111112" TargetMode="External"/><Relationship Id="rId189" Type="http://schemas.openxmlformats.org/officeDocument/2006/relationships/hyperlink" Target="https://podminky.urs.cz/item/CS_URS_2026_01/998776121" TargetMode="External"/><Relationship Id="rId3" Type="http://schemas.openxmlformats.org/officeDocument/2006/relationships/hyperlink" Target="https://podminky.urs.cz/item/CS_URS_2026_01/132254104" TargetMode="External"/><Relationship Id="rId25" Type="http://schemas.openxmlformats.org/officeDocument/2006/relationships/hyperlink" Target="https://podminky.urs.cz/item/CS_URS_2026_01/564271811" TargetMode="External"/><Relationship Id="rId46" Type="http://schemas.openxmlformats.org/officeDocument/2006/relationships/hyperlink" Target="https://podminky.urs.cz/item/CS_URS_2026_01/612325302" TargetMode="External"/><Relationship Id="rId67" Type="http://schemas.openxmlformats.org/officeDocument/2006/relationships/hyperlink" Target="https://podminky.urs.cz/item/CS_URS_2026_01/622212001" TargetMode="External"/><Relationship Id="rId116" Type="http://schemas.openxmlformats.org/officeDocument/2006/relationships/hyperlink" Target="https://podminky.urs.cz/item/CS_URS_2026_01/968072357" TargetMode="External"/><Relationship Id="rId137" Type="http://schemas.openxmlformats.org/officeDocument/2006/relationships/hyperlink" Target="https://podminky.urs.cz/item/CS_URS_2026_01/712363604" TargetMode="External"/><Relationship Id="rId158" Type="http://schemas.openxmlformats.org/officeDocument/2006/relationships/hyperlink" Target="https://podminky.urs.cz/item/CS_URS_2026_01/764511642" TargetMode="External"/><Relationship Id="rId20" Type="http://schemas.openxmlformats.org/officeDocument/2006/relationships/hyperlink" Target="https://podminky.urs.cz/item/CS_URS_2026_01/317234410" TargetMode="External"/><Relationship Id="rId41" Type="http://schemas.openxmlformats.org/officeDocument/2006/relationships/hyperlink" Target="https://podminky.urs.cz/item/CS_URS_2026_01/916991121" TargetMode="External"/><Relationship Id="rId62" Type="http://schemas.openxmlformats.org/officeDocument/2006/relationships/hyperlink" Target="https://podminky.urs.cz/item/CS_URS_2026_01/622211003" TargetMode="External"/><Relationship Id="rId83" Type="http://schemas.openxmlformats.org/officeDocument/2006/relationships/hyperlink" Target="https://podminky.urs.cz/item/CS_URS_2026_01/713130831" TargetMode="External"/><Relationship Id="rId88" Type="http://schemas.openxmlformats.org/officeDocument/2006/relationships/hyperlink" Target="https://podminky.urs.cz/item/CS_URS_2026_01/764002811" TargetMode="External"/><Relationship Id="rId111" Type="http://schemas.openxmlformats.org/officeDocument/2006/relationships/hyperlink" Target="https://podminky.urs.cz/item/CS_URS_2026_01/967031132" TargetMode="External"/><Relationship Id="rId132" Type="http://schemas.openxmlformats.org/officeDocument/2006/relationships/hyperlink" Target="https://podminky.urs.cz/item/CS_URS_2026_01/712300845" TargetMode="External"/><Relationship Id="rId153" Type="http://schemas.openxmlformats.org/officeDocument/2006/relationships/hyperlink" Target="https://podminky.urs.cz/item/CS_URS_2026_01/764212664" TargetMode="External"/><Relationship Id="rId174" Type="http://schemas.openxmlformats.org/officeDocument/2006/relationships/hyperlink" Target="https://podminky.urs.cz/item/CS_URS_2026_01/771121011" TargetMode="External"/><Relationship Id="rId179" Type="http://schemas.openxmlformats.org/officeDocument/2006/relationships/hyperlink" Target="https://podminky.urs.cz/item/CS_URS_2026_01/771577211" TargetMode="External"/><Relationship Id="rId195" Type="http://schemas.openxmlformats.org/officeDocument/2006/relationships/drawing" Target="../drawings/drawing2.xml"/><Relationship Id="rId190" Type="http://schemas.openxmlformats.org/officeDocument/2006/relationships/hyperlink" Target="https://podminky.urs.cz/item/CS_URS_2026_01/784111001" TargetMode="External"/><Relationship Id="rId15" Type="http://schemas.openxmlformats.org/officeDocument/2006/relationships/hyperlink" Target="https://podminky.urs.cz/item/CS_URS_2026_01/895270031" TargetMode="External"/><Relationship Id="rId36" Type="http://schemas.openxmlformats.org/officeDocument/2006/relationships/hyperlink" Target="https://podminky.urs.cz/item/CS_URS_2026_01/916331112" TargetMode="External"/><Relationship Id="rId57" Type="http://schemas.openxmlformats.org/officeDocument/2006/relationships/hyperlink" Target="https://podminky.urs.cz/item/CS_URS_2026_01/622111121" TargetMode="External"/><Relationship Id="rId106" Type="http://schemas.openxmlformats.org/officeDocument/2006/relationships/hyperlink" Target="https://podminky.urs.cz/item/CS_URS_2026_01/966008211" TargetMode="External"/><Relationship Id="rId127" Type="http://schemas.openxmlformats.org/officeDocument/2006/relationships/hyperlink" Target="https://podminky.urs.cz/item/CS_URS_2026_01/711192201" TargetMode="External"/><Relationship Id="rId10" Type="http://schemas.openxmlformats.org/officeDocument/2006/relationships/hyperlink" Target="https://podminky.urs.cz/item/CS_URS_2026_01/211971110" TargetMode="External"/><Relationship Id="rId31" Type="http://schemas.openxmlformats.org/officeDocument/2006/relationships/hyperlink" Target="https://podminky.urs.cz/item/CS_URS_2026_01/916131213" TargetMode="External"/><Relationship Id="rId52" Type="http://schemas.openxmlformats.org/officeDocument/2006/relationships/hyperlink" Target="https://podminky.urs.cz/item/CS_URS_2026_01/619991011" TargetMode="External"/><Relationship Id="rId73" Type="http://schemas.openxmlformats.org/officeDocument/2006/relationships/hyperlink" Target="https://podminky.urs.cz/item/CS_URS_2026_01/642945111" TargetMode="External"/><Relationship Id="rId78" Type="http://schemas.openxmlformats.org/officeDocument/2006/relationships/hyperlink" Target="https://podminky.urs.cz/item/CS_URS_2026_01/935111211" TargetMode="External"/><Relationship Id="rId94" Type="http://schemas.openxmlformats.org/officeDocument/2006/relationships/hyperlink" Target="https://podminky.urs.cz/item/CS_URS_2026_01/766691811" TargetMode="External"/><Relationship Id="rId99" Type="http://schemas.openxmlformats.org/officeDocument/2006/relationships/hyperlink" Target="https://podminky.urs.cz/item/CS_URS_2026_01/766421822" TargetMode="External"/><Relationship Id="rId101" Type="http://schemas.openxmlformats.org/officeDocument/2006/relationships/hyperlink" Target="https://podminky.urs.cz/item/CS_URS_2026_01/767832801" TargetMode="External"/><Relationship Id="rId122" Type="http://schemas.openxmlformats.org/officeDocument/2006/relationships/hyperlink" Target="https://podminky.urs.cz/item/CS_URS_2026_01/997013509" TargetMode="External"/><Relationship Id="rId143" Type="http://schemas.openxmlformats.org/officeDocument/2006/relationships/hyperlink" Target="https://podminky.urs.cz/item/CS_URS_2026_01/998713111" TargetMode="External"/><Relationship Id="rId148" Type="http://schemas.openxmlformats.org/officeDocument/2006/relationships/hyperlink" Target="https://podminky.urs.cz/item/CS_URS_2026_01/762341670" TargetMode="External"/><Relationship Id="rId164" Type="http://schemas.openxmlformats.org/officeDocument/2006/relationships/hyperlink" Target="https://podminky.urs.cz/item/CS_URS_2026_01/766660411" TargetMode="External"/><Relationship Id="rId169" Type="http://schemas.openxmlformats.org/officeDocument/2006/relationships/hyperlink" Target="https://podminky.urs.cz/item/CS_URS_2026_01/998766111" TargetMode="External"/><Relationship Id="rId185" Type="http://schemas.openxmlformats.org/officeDocument/2006/relationships/hyperlink" Target="https://podminky.urs.cz/item/CS_URS_2026_01/776111311" TargetMode="External"/><Relationship Id="rId4" Type="http://schemas.openxmlformats.org/officeDocument/2006/relationships/hyperlink" Target="https://podminky.urs.cz/item/CS_URS_2026_01/162751117" TargetMode="External"/><Relationship Id="rId9" Type="http://schemas.openxmlformats.org/officeDocument/2006/relationships/hyperlink" Target="https://podminky.urs.cz/item/CS_URS_2026_01/181912112" TargetMode="External"/><Relationship Id="rId180" Type="http://schemas.openxmlformats.org/officeDocument/2006/relationships/hyperlink" Target="https://podminky.urs.cz/item/CS_URS_2026_01/771591115" TargetMode="External"/><Relationship Id="rId26" Type="http://schemas.openxmlformats.org/officeDocument/2006/relationships/hyperlink" Target="https://podminky.urs.cz/item/CS_URS_2026_01/564730001" TargetMode="External"/><Relationship Id="rId47" Type="http://schemas.openxmlformats.org/officeDocument/2006/relationships/hyperlink" Target="https://podminky.urs.cz/item/CS_URS_2026_01/612325221" TargetMode="External"/><Relationship Id="rId68" Type="http://schemas.openxmlformats.org/officeDocument/2006/relationships/hyperlink" Target="https://podminky.urs.cz/item/CS_URS_2026_01/622252002" TargetMode="External"/><Relationship Id="rId89" Type="http://schemas.openxmlformats.org/officeDocument/2006/relationships/hyperlink" Target="https://podminky.urs.cz/item/CS_URS_2026_01/764002851" TargetMode="External"/><Relationship Id="rId112" Type="http://schemas.openxmlformats.org/officeDocument/2006/relationships/hyperlink" Target="https://podminky.urs.cz/item/CS_URS_2026_01/968082015" TargetMode="External"/><Relationship Id="rId133" Type="http://schemas.openxmlformats.org/officeDocument/2006/relationships/hyperlink" Target="https://podminky.urs.cz/item/CS_URS_2026_01/712300841" TargetMode="External"/><Relationship Id="rId154" Type="http://schemas.openxmlformats.org/officeDocument/2006/relationships/hyperlink" Target="https://podminky.urs.cz/item/CS_URS_2026_01/764226446" TargetMode="External"/><Relationship Id="rId175" Type="http://schemas.openxmlformats.org/officeDocument/2006/relationships/hyperlink" Target="https://podminky.urs.cz/item/CS_URS_2026_01/771121025" TargetMode="External"/><Relationship Id="rId16" Type="http://schemas.openxmlformats.org/officeDocument/2006/relationships/hyperlink" Target="https://podminky.urs.cz/item/CS_URS_2026_01/895270067" TargetMode="External"/><Relationship Id="rId37" Type="http://schemas.openxmlformats.org/officeDocument/2006/relationships/hyperlink" Target="https://podminky.urs.cz/item/CS_URS_2026_01/916991121" TargetMode="External"/><Relationship Id="rId58" Type="http://schemas.openxmlformats.org/officeDocument/2006/relationships/hyperlink" Target="https://podminky.urs.cz/item/CS_URS_2026_01/622142001" TargetMode="External"/><Relationship Id="rId79" Type="http://schemas.openxmlformats.org/officeDocument/2006/relationships/hyperlink" Target="https://podminky.urs.cz/item/CS_URS_2026_01/113106171" TargetMode="External"/><Relationship Id="rId102" Type="http://schemas.openxmlformats.org/officeDocument/2006/relationships/hyperlink" Target="https://podminky.urs.cz/item/CS_URS_2026_01/767810811" TargetMode="External"/><Relationship Id="rId123" Type="http://schemas.openxmlformats.org/officeDocument/2006/relationships/hyperlink" Target="https://podminky.urs.cz/item/CS_URS_2026_01/997013871" TargetMode="External"/><Relationship Id="rId144" Type="http://schemas.openxmlformats.org/officeDocument/2006/relationships/hyperlink" Target="https://podminky.urs.cz/item/CS_URS_2026_01/762083122" TargetMode="External"/><Relationship Id="rId90" Type="http://schemas.openxmlformats.org/officeDocument/2006/relationships/hyperlink" Target="https://podminky.urs.cz/item/CS_URS_2026_01/764002871" TargetMode="External"/><Relationship Id="rId165" Type="http://schemas.openxmlformats.org/officeDocument/2006/relationships/hyperlink" Target="https://podminky.urs.cz/item/CS_URS_2026_01/766660431" TargetMode="External"/><Relationship Id="rId186" Type="http://schemas.openxmlformats.org/officeDocument/2006/relationships/hyperlink" Target="https://podminky.urs.cz/item/CS_URS_2026_01/776121112" TargetMode="External"/><Relationship Id="rId27" Type="http://schemas.openxmlformats.org/officeDocument/2006/relationships/hyperlink" Target="https://podminky.urs.cz/item/CS_URS_2026_01/564771101" TargetMode="External"/><Relationship Id="rId48" Type="http://schemas.openxmlformats.org/officeDocument/2006/relationships/hyperlink" Target="https://podminky.urs.cz/item/CS_URS_2026_01/612325225" TargetMode="External"/><Relationship Id="rId69" Type="http://schemas.openxmlformats.org/officeDocument/2006/relationships/hyperlink" Target="https://podminky.urs.cz/item/CS_URS_2026_01/622511112" TargetMode="External"/><Relationship Id="rId113" Type="http://schemas.openxmlformats.org/officeDocument/2006/relationships/hyperlink" Target="https://podminky.urs.cz/item/CS_URS_2026_01/968082016" TargetMode="External"/><Relationship Id="rId134" Type="http://schemas.openxmlformats.org/officeDocument/2006/relationships/hyperlink" Target="https://podminky.urs.cz/item/CS_URS_2026_01/712311101" TargetMode="External"/><Relationship Id="rId80" Type="http://schemas.openxmlformats.org/officeDocument/2006/relationships/hyperlink" Target="https://podminky.urs.cz/item/CS_URS_2026_01/113107112" TargetMode="External"/><Relationship Id="rId155" Type="http://schemas.openxmlformats.org/officeDocument/2006/relationships/hyperlink" Target="https://podminky.urs.cz/item/CS_URS_2026_01/764311614" TargetMode="External"/><Relationship Id="rId176" Type="http://schemas.openxmlformats.org/officeDocument/2006/relationships/hyperlink" Target="https://podminky.urs.cz/item/CS_URS_2026_01/771151012" TargetMode="External"/><Relationship Id="rId17" Type="http://schemas.openxmlformats.org/officeDocument/2006/relationships/hyperlink" Target="https://podminky.urs.cz/item/CS_URS_2026_01/741410021" TargetMode="External"/><Relationship Id="rId38" Type="http://schemas.openxmlformats.org/officeDocument/2006/relationships/hyperlink" Target="https://podminky.urs.cz/item/CS_URS_2026_01/637111113" TargetMode="External"/><Relationship Id="rId59" Type="http://schemas.openxmlformats.org/officeDocument/2006/relationships/hyperlink" Target="https://podminky.urs.cz/item/CS_URS_2026_01/622143001" TargetMode="External"/><Relationship Id="rId103" Type="http://schemas.openxmlformats.org/officeDocument/2006/relationships/hyperlink" Target="https://podminky.urs.cz/item/CS_URS_2026_01/961044111" TargetMode="External"/><Relationship Id="rId124" Type="http://schemas.openxmlformats.org/officeDocument/2006/relationships/hyperlink" Target="https://podminky.urs.cz/item/CS_URS_2026_01/998011008" TargetMode="External"/><Relationship Id="rId70" Type="http://schemas.openxmlformats.org/officeDocument/2006/relationships/hyperlink" Target="https://podminky.urs.cz/item/CS_URS_2026_01/622521012" TargetMode="External"/><Relationship Id="rId91" Type="http://schemas.openxmlformats.org/officeDocument/2006/relationships/hyperlink" Target="https://podminky.urs.cz/item/CS_URS_2026_01/764003801" TargetMode="External"/><Relationship Id="rId145" Type="http://schemas.openxmlformats.org/officeDocument/2006/relationships/hyperlink" Target="https://podminky.urs.cz/item/CS_URS_2026_01/762085112" TargetMode="External"/><Relationship Id="rId166" Type="http://schemas.openxmlformats.org/officeDocument/2006/relationships/hyperlink" Target="https://podminky.urs.cz/item/CS_URS_2026_01/766660451" TargetMode="External"/><Relationship Id="rId187" Type="http://schemas.openxmlformats.org/officeDocument/2006/relationships/hyperlink" Target="https://podminky.urs.cz/item/CS_URS_2025_01/776232111" TargetMode="External"/><Relationship Id="rId1" Type="http://schemas.openxmlformats.org/officeDocument/2006/relationships/hyperlink" Target="https://podminky.urs.cz/item/CS_URS_2026_01/122251102" TargetMode="External"/><Relationship Id="rId28" Type="http://schemas.openxmlformats.org/officeDocument/2006/relationships/hyperlink" Target="https://podminky.urs.cz/item/CS_URS_2026_01/596211210" TargetMode="External"/><Relationship Id="rId49" Type="http://schemas.openxmlformats.org/officeDocument/2006/relationships/hyperlink" Target="https://podminky.urs.cz/item/CS_URS_2026_01/619995001" TargetMode="External"/><Relationship Id="rId114" Type="http://schemas.openxmlformats.org/officeDocument/2006/relationships/hyperlink" Target="https://podminky.urs.cz/item/CS_URS_2026_01/968082018" TargetMode="External"/><Relationship Id="rId60" Type="http://schemas.openxmlformats.org/officeDocument/2006/relationships/hyperlink" Target="https://podminky.urs.cz/item/CS_URS_2026_01/622211021" TargetMode="External"/><Relationship Id="rId81" Type="http://schemas.openxmlformats.org/officeDocument/2006/relationships/hyperlink" Target="https://podminky.urs.cz/item/CS_URS_2026_01/113107121" TargetMode="External"/><Relationship Id="rId135" Type="http://schemas.openxmlformats.org/officeDocument/2006/relationships/hyperlink" Target="https://podminky.urs.cz/item/CS_URS_2026_01/632451231" TargetMode="External"/><Relationship Id="rId156" Type="http://schemas.openxmlformats.org/officeDocument/2006/relationships/hyperlink" Target="https://podminky.urs.cz/item/CS_URS_2026_01/764511602" TargetMode="External"/><Relationship Id="rId177" Type="http://schemas.openxmlformats.org/officeDocument/2006/relationships/hyperlink" Target="https://podminky.urs.cz/item/CS_URS_2026_01/771474412" TargetMode="External"/><Relationship Id="rId18" Type="http://schemas.openxmlformats.org/officeDocument/2006/relationships/hyperlink" Target="https://podminky.urs.cz/item/CS_URS_2026_01/310238211" TargetMode="External"/><Relationship Id="rId39" Type="http://schemas.openxmlformats.org/officeDocument/2006/relationships/hyperlink" Target="https://podminky.urs.cz/item/CS_URS_2026_01/63712111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podminky.urs.cz/item/CS_URS_2025_01/030001000" TargetMode="External"/><Relationship Id="rId7" Type="http://schemas.openxmlformats.org/officeDocument/2006/relationships/hyperlink" Target="https://podminky.urs.cz/item/CS_URS_2025_01/091002000" TargetMode="External"/><Relationship Id="rId2" Type="http://schemas.openxmlformats.org/officeDocument/2006/relationships/hyperlink" Target="https://podminky.urs.cz/item/CS_URS_2025_01/013254000" TargetMode="External"/><Relationship Id="rId1" Type="http://schemas.openxmlformats.org/officeDocument/2006/relationships/hyperlink" Target="https://podminky.urs.cz/item/CS_URS_2025_01/011002000" TargetMode="External"/><Relationship Id="rId6" Type="http://schemas.openxmlformats.org/officeDocument/2006/relationships/hyperlink" Target="https://podminky.urs.cz/item/CS_URS_2025_01/045002000" TargetMode="External"/><Relationship Id="rId5" Type="http://schemas.openxmlformats.org/officeDocument/2006/relationships/hyperlink" Target="https://podminky.urs.cz/item/CS_URS_2025_01/043002000" TargetMode="External"/><Relationship Id="rId4" Type="http://schemas.openxmlformats.org/officeDocument/2006/relationships/hyperlink" Target="https://podminky.urs.cz/item/CS_URS_2025_01/04250300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1"/>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3</v>
      </c>
      <c r="BT1" s="15" t="s">
        <v>4</v>
      </c>
      <c r="BU1" s="15" t="s">
        <v>4</v>
      </c>
      <c r="BV1" s="15" t="s">
        <v>5</v>
      </c>
    </row>
    <row r="2" spans="1:74" ht="36.950000000000003" customHeight="1">
      <c r="AR2" s="282"/>
      <c r="AS2" s="282"/>
      <c r="AT2" s="282"/>
      <c r="AU2" s="282"/>
      <c r="AV2" s="282"/>
      <c r="AW2" s="282"/>
      <c r="AX2" s="282"/>
      <c r="AY2" s="282"/>
      <c r="AZ2" s="282"/>
      <c r="BA2" s="282"/>
      <c r="BB2" s="282"/>
      <c r="BC2" s="282"/>
      <c r="BD2" s="282"/>
      <c r="BE2" s="282"/>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81" t="s">
        <v>14</v>
      </c>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R5" s="19"/>
      <c r="BE5" s="278" t="s">
        <v>15</v>
      </c>
      <c r="BS5" s="16" t="s">
        <v>6</v>
      </c>
    </row>
    <row r="6" spans="1:74" ht="36.950000000000003" customHeight="1">
      <c r="B6" s="19"/>
      <c r="D6" s="25" t="s">
        <v>16</v>
      </c>
      <c r="K6" s="283" t="s">
        <v>17</v>
      </c>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R6" s="19"/>
      <c r="BE6" s="279"/>
      <c r="BS6" s="16" t="s">
        <v>6</v>
      </c>
    </row>
    <row r="7" spans="1:74" ht="12" customHeight="1">
      <c r="B7" s="19"/>
      <c r="D7" s="26" t="s">
        <v>18</v>
      </c>
      <c r="K7" s="24" t="s">
        <v>19</v>
      </c>
      <c r="AK7" s="26" t="s">
        <v>20</v>
      </c>
      <c r="AN7" s="24" t="s">
        <v>19</v>
      </c>
      <c r="AR7" s="19"/>
      <c r="BE7" s="279"/>
      <c r="BS7" s="16" t="s">
        <v>6</v>
      </c>
    </row>
    <row r="8" spans="1:74" ht="12" customHeight="1">
      <c r="B8" s="19"/>
      <c r="D8" s="26" t="s">
        <v>21</v>
      </c>
      <c r="K8" s="24" t="s">
        <v>22</v>
      </c>
      <c r="AK8" s="26" t="s">
        <v>23</v>
      </c>
      <c r="AN8" s="27" t="s">
        <v>24</v>
      </c>
      <c r="AR8" s="19"/>
      <c r="BE8" s="279"/>
      <c r="BS8" s="16" t="s">
        <v>6</v>
      </c>
    </row>
    <row r="9" spans="1:74" ht="14.45" customHeight="1">
      <c r="B9" s="19"/>
      <c r="AR9" s="19"/>
      <c r="BE9" s="279"/>
      <c r="BS9" s="16" t="s">
        <v>6</v>
      </c>
    </row>
    <row r="10" spans="1:74" ht="12" customHeight="1">
      <c r="B10" s="19"/>
      <c r="D10" s="26" t="s">
        <v>25</v>
      </c>
      <c r="AK10" s="26" t="s">
        <v>26</v>
      </c>
      <c r="AN10" s="24" t="s">
        <v>19</v>
      </c>
      <c r="AR10" s="19"/>
      <c r="BE10" s="279"/>
      <c r="BS10" s="16" t="s">
        <v>6</v>
      </c>
    </row>
    <row r="11" spans="1:74" ht="18.399999999999999" customHeight="1">
      <c r="B11" s="19"/>
      <c r="E11" s="24" t="s">
        <v>27</v>
      </c>
      <c r="AK11" s="26" t="s">
        <v>28</v>
      </c>
      <c r="AN11" s="24" t="s">
        <v>19</v>
      </c>
      <c r="AR11" s="19"/>
      <c r="BE11" s="279"/>
      <c r="BS11" s="16" t="s">
        <v>6</v>
      </c>
    </row>
    <row r="12" spans="1:74" ht="6.95" customHeight="1">
      <c r="B12" s="19"/>
      <c r="AR12" s="19"/>
      <c r="BE12" s="279"/>
      <c r="BS12" s="16" t="s">
        <v>6</v>
      </c>
    </row>
    <row r="13" spans="1:74" ht="12" customHeight="1">
      <c r="B13" s="19"/>
      <c r="D13" s="26" t="s">
        <v>29</v>
      </c>
      <c r="AK13" s="26" t="s">
        <v>26</v>
      </c>
      <c r="AN13" s="28" t="s">
        <v>30</v>
      </c>
      <c r="AR13" s="19"/>
      <c r="BE13" s="279"/>
      <c r="BS13" s="16" t="s">
        <v>6</v>
      </c>
    </row>
    <row r="14" spans="1:74" ht="12.75">
      <c r="B14" s="19"/>
      <c r="E14" s="284" t="s">
        <v>30</v>
      </c>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6" t="s">
        <v>28</v>
      </c>
      <c r="AN14" s="28" t="s">
        <v>30</v>
      </c>
      <c r="AR14" s="19"/>
      <c r="BE14" s="279"/>
      <c r="BS14" s="16" t="s">
        <v>6</v>
      </c>
    </row>
    <row r="15" spans="1:74" ht="6.95" customHeight="1">
      <c r="B15" s="19"/>
      <c r="AR15" s="19"/>
      <c r="BE15" s="279"/>
      <c r="BS15" s="16" t="s">
        <v>4</v>
      </c>
    </row>
    <row r="16" spans="1:74" ht="12" customHeight="1">
      <c r="B16" s="19"/>
      <c r="D16" s="26" t="s">
        <v>31</v>
      </c>
      <c r="AK16" s="26" t="s">
        <v>26</v>
      </c>
      <c r="AN16" s="24" t="s">
        <v>32</v>
      </c>
      <c r="AR16" s="19"/>
      <c r="BE16" s="279"/>
      <c r="BS16" s="16" t="s">
        <v>4</v>
      </c>
    </row>
    <row r="17" spans="2:71" ht="18.399999999999999" customHeight="1">
      <c r="B17" s="19"/>
      <c r="E17" s="24" t="s">
        <v>33</v>
      </c>
      <c r="AK17" s="26" t="s">
        <v>28</v>
      </c>
      <c r="AN17" s="24" t="s">
        <v>19</v>
      </c>
      <c r="AR17" s="19"/>
      <c r="BE17" s="279"/>
      <c r="BS17" s="16" t="s">
        <v>34</v>
      </c>
    </row>
    <row r="18" spans="2:71" ht="6.95" customHeight="1">
      <c r="B18" s="19"/>
      <c r="AR18" s="19"/>
      <c r="BE18" s="279"/>
      <c r="BS18" s="16" t="s">
        <v>6</v>
      </c>
    </row>
    <row r="19" spans="2:71" ht="12" customHeight="1">
      <c r="B19" s="19"/>
      <c r="D19" s="26" t="s">
        <v>35</v>
      </c>
      <c r="AK19" s="26" t="s">
        <v>26</v>
      </c>
      <c r="AN19" s="24" t="s">
        <v>19</v>
      </c>
      <c r="AR19" s="19"/>
      <c r="BE19" s="279"/>
      <c r="BS19" s="16" t="s">
        <v>6</v>
      </c>
    </row>
    <row r="20" spans="2:71" ht="18.399999999999999" customHeight="1">
      <c r="B20" s="19"/>
      <c r="E20" s="24" t="s">
        <v>22</v>
      </c>
      <c r="AK20" s="26" t="s">
        <v>28</v>
      </c>
      <c r="AN20" s="24" t="s">
        <v>19</v>
      </c>
      <c r="AR20" s="19"/>
      <c r="BE20" s="279"/>
      <c r="BS20" s="16" t="s">
        <v>34</v>
      </c>
    </row>
    <row r="21" spans="2:71" ht="6.95" customHeight="1">
      <c r="B21" s="19"/>
      <c r="AR21" s="19"/>
      <c r="BE21" s="279"/>
    </row>
    <row r="22" spans="2:71" ht="12" customHeight="1">
      <c r="B22" s="19"/>
      <c r="D22" s="26" t="s">
        <v>36</v>
      </c>
      <c r="AR22" s="19"/>
      <c r="BE22" s="279"/>
    </row>
    <row r="23" spans="2:71" ht="47.25" customHeight="1">
      <c r="B23" s="19"/>
      <c r="E23" s="286" t="s">
        <v>37</v>
      </c>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R23" s="19"/>
      <c r="BE23" s="279"/>
    </row>
    <row r="24" spans="2:71" ht="6.95" customHeight="1">
      <c r="B24" s="19"/>
      <c r="AR24" s="19"/>
      <c r="BE24" s="279"/>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79"/>
    </row>
    <row r="26" spans="2:71" s="1" customFormat="1" ht="25.9" customHeight="1">
      <c r="B26" s="31"/>
      <c r="D26" s="32" t="s">
        <v>38</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87">
        <f>ROUND(AG54,2)</f>
        <v>0</v>
      </c>
      <c r="AL26" s="288"/>
      <c r="AM26" s="288"/>
      <c r="AN26" s="288"/>
      <c r="AO26" s="288"/>
      <c r="AR26" s="31"/>
      <c r="BE26" s="279"/>
    </row>
    <row r="27" spans="2:71" s="1" customFormat="1" ht="6.95" customHeight="1">
      <c r="B27" s="31"/>
      <c r="AR27" s="31"/>
      <c r="BE27" s="279"/>
    </row>
    <row r="28" spans="2:71" s="1" customFormat="1" ht="12.75">
      <c r="B28" s="31"/>
      <c r="L28" s="289" t="s">
        <v>39</v>
      </c>
      <c r="M28" s="289"/>
      <c r="N28" s="289"/>
      <c r="O28" s="289"/>
      <c r="P28" s="289"/>
      <c r="W28" s="289" t="s">
        <v>40</v>
      </c>
      <c r="X28" s="289"/>
      <c r="Y28" s="289"/>
      <c r="Z28" s="289"/>
      <c r="AA28" s="289"/>
      <c r="AB28" s="289"/>
      <c r="AC28" s="289"/>
      <c r="AD28" s="289"/>
      <c r="AE28" s="289"/>
      <c r="AK28" s="289" t="s">
        <v>41</v>
      </c>
      <c r="AL28" s="289"/>
      <c r="AM28" s="289"/>
      <c r="AN28" s="289"/>
      <c r="AO28" s="289"/>
      <c r="AR28" s="31"/>
      <c r="BE28" s="279"/>
    </row>
    <row r="29" spans="2:71" s="2" customFormat="1" ht="14.45" customHeight="1">
      <c r="B29" s="35"/>
      <c r="D29" s="26" t="s">
        <v>42</v>
      </c>
      <c r="F29" s="26" t="s">
        <v>43</v>
      </c>
      <c r="L29" s="292">
        <v>0.21</v>
      </c>
      <c r="M29" s="291"/>
      <c r="N29" s="291"/>
      <c r="O29" s="291"/>
      <c r="P29" s="291"/>
      <c r="W29" s="290">
        <f>ROUND(AZ54, 2)</f>
        <v>0</v>
      </c>
      <c r="X29" s="291"/>
      <c r="Y29" s="291"/>
      <c r="Z29" s="291"/>
      <c r="AA29" s="291"/>
      <c r="AB29" s="291"/>
      <c r="AC29" s="291"/>
      <c r="AD29" s="291"/>
      <c r="AE29" s="291"/>
      <c r="AK29" s="290">
        <f>ROUND(AV54, 2)</f>
        <v>0</v>
      </c>
      <c r="AL29" s="291"/>
      <c r="AM29" s="291"/>
      <c r="AN29" s="291"/>
      <c r="AO29" s="291"/>
      <c r="AR29" s="35"/>
      <c r="BE29" s="280"/>
    </row>
    <row r="30" spans="2:71" s="2" customFormat="1" ht="14.45" customHeight="1">
      <c r="B30" s="35"/>
      <c r="F30" s="26" t="s">
        <v>44</v>
      </c>
      <c r="L30" s="292">
        <v>0.12</v>
      </c>
      <c r="M30" s="291"/>
      <c r="N30" s="291"/>
      <c r="O30" s="291"/>
      <c r="P30" s="291"/>
      <c r="W30" s="290">
        <f>ROUND(BA54, 2)</f>
        <v>0</v>
      </c>
      <c r="X30" s="291"/>
      <c r="Y30" s="291"/>
      <c r="Z30" s="291"/>
      <c r="AA30" s="291"/>
      <c r="AB30" s="291"/>
      <c r="AC30" s="291"/>
      <c r="AD30" s="291"/>
      <c r="AE30" s="291"/>
      <c r="AK30" s="290">
        <f>ROUND(AW54, 2)</f>
        <v>0</v>
      </c>
      <c r="AL30" s="291"/>
      <c r="AM30" s="291"/>
      <c r="AN30" s="291"/>
      <c r="AO30" s="291"/>
      <c r="AR30" s="35"/>
      <c r="BE30" s="280"/>
    </row>
    <row r="31" spans="2:71" s="2" customFormat="1" ht="14.45" hidden="1" customHeight="1">
      <c r="B31" s="35"/>
      <c r="F31" s="26" t="s">
        <v>45</v>
      </c>
      <c r="L31" s="292">
        <v>0.21</v>
      </c>
      <c r="M31" s="291"/>
      <c r="N31" s="291"/>
      <c r="O31" s="291"/>
      <c r="P31" s="291"/>
      <c r="W31" s="290">
        <f>ROUND(BB54, 2)</f>
        <v>0</v>
      </c>
      <c r="X31" s="291"/>
      <c r="Y31" s="291"/>
      <c r="Z31" s="291"/>
      <c r="AA31" s="291"/>
      <c r="AB31" s="291"/>
      <c r="AC31" s="291"/>
      <c r="AD31" s="291"/>
      <c r="AE31" s="291"/>
      <c r="AK31" s="290">
        <v>0</v>
      </c>
      <c r="AL31" s="291"/>
      <c r="AM31" s="291"/>
      <c r="AN31" s="291"/>
      <c r="AO31" s="291"/>
      <c r="AR31" s="35"/>
      <c r="BE31" s="280"/>
    </row>
    <row r="32" spans="2:71" s="2" customFormat="1" ht="14.45" hidden="1" customHeight="1">
      <c r="B32" s="35"/>
      <c r="F32" s="26" t="s">
        <v>46</v>
      </c>
      <c r="L32" s="292">
        <v>0.12</v>
      </c>
      <c r="M32" s="291"/>
      <c r="N32" s="291"/>
      <c r="O32" s="291"/>
      <c r="P32" s="291"/>
      <c r="W32" s="290">
        <f>ROUND(BC54, 2)</f>
        <v>0</v>
      </c>
      <c r="X32" s="291"/>
      <c r="Y32" s="291"/>
      <c r="Z32" s="291"/>
      <c r="AA32" s="291"/>
      <c r="AB32" s="291"/>
      <c r="AC32" s="291"/>
      <c r="AD32" s="291"/>
      <c r="AE32" s="291"/>
      <c r="AK32" s="290">
        <v>0</v>
      </c>
      <c r="AL32" s="291"/>
      <c r="AM32" s="291"/>
      <c r="AN32" s="291"/>
      <c r="AO32" s="291"/>
      <c r="AR32" s="35"/>
      <c r="BE32" s="280"/>
    </row>
    <row r="33" spans="2:44" s="2" customFormat="1" ht="14.45" hidden="1" customHeight="1">
      <c r="B33" s="35"/>
      <c r="F33" s="26" t="s">
        <v>47</v>
      </c>
      <c r="L33" s="292">
        <v>0</v>
      </c>
      <c r="M33" s="291"/>
      <c r="N33" s="291"/>
      <c r="O33" s="291"/>
      <c r="P33" s="291"/>
      <c r="W33" s="290">
        <f>ROUND(BD54, 2)</f>
        <v>0</v>
      </c>
      <c r="X33" s="291"/>
      <c r="Y33" s="291"/>
      <c r="Z33" s="291"/>
      <c r="AA33" s="291"/>
      <c r="AB33" s="291"/>
      <c r="AC33" s="291"/>
      <c r="AD33" s="291"/>
      <c r="AE33" s="291"/>
      <c r="AK33" s="290">
        <v>0</v>
      </c>
      <c r="AL33" s="291"/>
      <c r="AM33" s="291"/>
      <c r="AN33" s="291"/>
      <c r="AO33" s="291"/>
      <c r="AR33" s="35"/>
    </row>
    <row r="34" spans="2:44" s="1" customFormat="1" ht="6.95" customHeight="1">
      <c r="B34" s="31"/>
      <c r="AR34" s="31"/>
    </row>
    <row r="35" spans="2:44" s="1" customFormat="1" ht="25.9" customHeight="1">
      <c r="B35" s="31"/>
      <c r="C35" s="36"/>
      <c r="D35" s="37" t="s">
        <v>48</v>
      </c>
      <c r="E35" s="38"/>
      <c r="F35" s="38"/>
      <c r="G35" s="38"/>
      <c r="H35" s="38"/>
      <c r="I35" s="38"/>
      <c r="J35" s="38"/>
      <c r="K35" s="38"/>
      <c r="L35" s="38"/>
      <c r="M35" s="38"/>
      <c r="N35" s="38"/>
      <c r="O35" s="38"/>
      <c r="P35" s="38"/>
      <c r="Q35" s="38"/>
      <c r="R35" s="38"/>
      <c r="S35" s="38"/>
      <c r="T35" s="39" t="s">
        <v>49</v>
      </c>
      <c r="U35" s="38"/>
      <c r="V35" s="38"/>
      <c r="W35" s="38"/>
      <c r="X35" s="296" t="s">
        <v>50</v>
      </c>
      <c r="Y35" s="294"/>
      <c r="Z35" s="294"/>
      <c r="AA35" s="294"/>
      <c r="AB35" s="294"/>
      <c r="AC35" s="38"/>
      <c r="AD35" s="38"/>
      <c r="AE35" s="38"/>
      <c r="AF35" s="38"/>
      <c r="AG35" s="38"/>
      <c r="AH35" s="38"/>
      <c r="AI35" s="38"/>
      <c r="AJ35" s="38"/>
      <c r="AK35" s="293">
        <f>SUM(AK26:AK33)</f>
        <v>0</v>
      </c>
      <c r="AL35" s="294"/>
      <c r="AM35" s="294"/>
      <c r="AN35" s="294"/>
      <c r="AO35" s="295"/>
      <c r="AP35" s="36"/>
      <c r="AQ35" s="36"/>
      <c r="AR35" s="31"/>
    </row>
    <row r="36" spans="2:44" s="1" customFormat="1" ht="6.95" customHeight="1">
      <c r="B36" s="31"/>
      <c r="AR36" s="31"/>
    </row>
    <row r="37" spans="2:44" s="1" customFormat="1" ht="6.95" customHeight="1">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31"/>
    </row>
    <row r="41" spans="2:44" s="1" customFormat="1" ht="6.95" customHeight="1">
      <c r="B41" s="42"/>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31"/>
    </row>
    <row r="42" spans="2:44" s="1" customFormat="1" ht="24.95" customHeight="1">
      <c r="B42" s="31"/>
      <c r="C42" s="20" t="s">
        <v>51</v>
      </c>
      <c r="AR42" s="31"/>
    </row>
    <row r="43" spans="2:44" s="1" customFormat="1" ht="6.95" customHeight="1">
      <c r="B43" s="31"/>
      <c r="AR43" s="31"/>
    </row>
    <row r="44" spans="2:44" s="3" customFormat="1" ht="12" customHeight="1">
      <c r="B44" s="44"/>
      <c r="C44" s="26" t="s">
        <v>13</v>
      </c>
      <c r="L44" s="3" t="str">
        <f>K5</f>
        <v>Ro0010032026</v>
      </c>
      <c r="AR44" s="44"/>
    </row>
    <row r="45" spans="2:44" s="4" customFormat="1" ht="36.950000000000003" customHeight="1">
      <c r="B45" s="45"/>
      <c r="C45" s="46" t="s">
        <v>16</v>
      </c>
      <c r="L45" s="260" t="str">
        <f>K6</f>
        <v>MŠ Tyršova 1546, Tachov, Snížení energetické náročnosti</v>
      </c>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R45" s="45"/>
    </row>
    <row r="46" spans="2:44" s="1" customFormat="1" ht="6.95" customHeight="1">
      <c r="B46" s="31"/>
      <c r="AR46" s="31"/>
    </row>
    <row r="47" spans="2:44" s="1" customFormat="1" ht="12" customHeight="1">
      <c r="B47" s="31"/>
      <c r="C47" s="26" t="s">
        <v>21</v>
      </c>
      <c r="L47" s="47" t="str">
        <f>IF(K8="","",K8)</f>
        <v xml:space="preserve"> </v>
      </c>
      <c r="AI47" s="26" t="s">
        <v>23</v>
      </c>
      <c r="AM47" s="262" t="str">
        <f>IF(AN8= "","",AN8)</f>
        <v>20. 5. 2025</v>
      </c>
      <c r="AN47" s="262"/>
      <c r="AR47" s="31"/>
    </row>
    <row r="48" spans="2:44" s="1" customFormat="1" ht="6.95" customHeight="1">
      <c r="B48" s="31"/>
      <c r="AR48" s="31"/>
    </row>
    <row r="49" spans="1:91" s="1" customFormat="1" ht="25.7" customHeight="1">
      <c r="B49" s="31"/>
      <c r="C49" s="26" t="s">
        <v>25</v>
      </c>
      <c r="L49" s="3" t="str">
        <f>IF(E11= "","",E11)</f>
        <v>Město Tachov, Hornická 1695, Tachov</v>
      </c>
      <c r="AI49" s="26" t="s">
        <v>31</v>
      </c>
      <c r="AM49" s="263" t="str">
        <f>IF(E17="","",E17)</f>
        <v>Ing. J.Rossler, Na Terase 1914, 34701 Tachov</v>
      </c>
      <c r="AN49" s="264"/>
      <c r="AO49" s="264"/>
      <c r="AP49" s="264"/>
      <c r="AR49" s="31"/>
      <c r="AS49" s="265" t="s">
        <v>52</v>
      </c>
      <c r="AT49" s="266"/>
      <c r="AU49" s="49"/>
      <c r="AV49" s="49"/>
      <c r="AW49" s="49"/>
      <c r="AX49" s="49"/>
      <c r="AY49" s="49"/>
      <c r="AZ49" s="49"/>
      <c r="BA49" s="49"/>
      <c r="BB49" s="49"/>
      <c r="BC49" s="49"/>
      <c r="BD49" s="50"/>
    </row>
    <row r="50" spans="1:91" s="1" customFormat="1" ht="15.2" customHeight="1">
      <c r="B50" s="31"/>
      <c r="C50" s="26" t="s">
        <v>29</v>
      </c>
      <c r="L50" s="3" t="str">
        <f>IF(E14= "Vyplň údaj","",E14)</f>
        <v/>
      </c>
      <c r="AI50" s="26" t="s">
        <v>35</v>
      </c>
      <c r="AM50" s="263" t="str">
        <f>IF(E20="","",E20)</f>
        <v xml:space="preserve"> </v>
      </c>
      <c r="AN50" s="264"/>
      <c r="AO50" s="264"/>
      <c r="AP50" s="264"/>
      <c r="AR50" s="31"/>
      <c r="AS50" s="267"/>
      <c r="AT50" s="268"/>
      <c r="BD50" s="52"/>
    </row>
    <row r="51" spans="1:91" s="1" customFormat="1" ht="10.9" customHeight="1">
      <c r="B51" s="31"/>
      <c r="AR51" s="31"/>
      <c r="AS51" s="267"/>
      <c r="AT51" s="268"/>
      <c r="BD51" s="52"/>
    </row>
    <row r="52" spans="1:91" s="1" customFormat="1" ht="29.25" customHeight="1">
      <c r="B52" s="31"/>
      <c r="C52" s="269" t="s">
        <v>53</v>
      </c>
      <c r="D52" s="270"/>
      <c r="E52" s="270"/>
      <c r="F52" s="270"/>
      <c r="G52" s="270"/>
      <c r="H52" s="53"/>
      <c r="I52" s="272" t="s">
        <v>54</v>
      </c>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1" t="s">
        <v>55</v>
      </c>
      <c r="AH52" s="270"/>
      <c r="AI52" s="270"/>
      <c r="AJ52" s="270"/>
      <c r="AK52" s="270"/>
      <c r="AL52" s="270"/>
      <c r="AM52" s="270"/>
      <c r="AN52" s="272" t="s">
        <v>56</v>
      </c>
      <c r="AO52" s="270"/>
      <c r="AP52" s="270"/>
      <c r="AQ52" s="54" t="s">
        <v>57</v>
      </c>
      <c r="AR52" s="31"/>
      <c r="AS52" s="55" t="s">
        <v>58</v>
      </c>
      <c r="AT52" s="56" t="s">
        <v>59</v>
      </c>
      <c r="AU52" s="56" t="s">
        <v>60</v>
      </c>
      <c r="AV52" s="56" t="s">
        <v>61</v>
      </c>
      <c r="AW52" s="56" t="s">
        <v>62</v>
      </c>
      <c r="AX52" s="56" t="s">
        <v>63</v>
      </c>
      <c r="AY52" s="56" t="s">
        <v>64</v>
      </c>
      <c r="AZ52" s="56" t="s">
        <v>65</v>
      </c>
      <c r="BA52" s="56" t="s">
        <v>66</v>
      </c>
      <c r="BB52" s="56" t="s">
        <v>67</v>
      </c>
      <c r="BC52" s="56" t="s">
        <v>68</v>
      </c>
      <c r="BD52" s="57" t="s">
        <v>69</v>
      </c>
    </row>
    <row r="53" spans="1:91" s="1" customFormat="1" ht="10.9" customHeight="1">
      <c r="B53" s="31"/>
      <c r="AR53" s="31"/>
      <c r="AS53" s="58"/>
      <c r="AT53" s="49"/>
      <c r="AU53" s="49"/>
      <c r="AV53" s="49"/>
      <c r="AW53" s="49"/>
      <c r="AX53" s="49"/>
      <c r="AY53" s="49"/>
      <c r="AZ53" s="49"/>
      <c r="BA53" s="49"/>
      <c r="BB53" s="49"/>
      <c r="BC53" s="49"/>
      <c r="BD53" s="50"/>
    </row>
    <row r="54" spans="1:91" s="5" customFormat="1" ht="32.450000000000003" customHeight="1">
      <c r="B54" s="59"/>
      <c r="C54" s="60" t="s">
        <v>70</v>
      </c>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276">
        <f>ROUND(SUM(AG55:AG59),2)</f>
        <v>0</v>
      </c>
      <c r="AH54" s="276"/>
      <c r="AI54" s="276"/>
      <c r="AJ54" s="276"/>
      <c r="AK54" s="276"/>
      <c r="AL54" s="276"/>
      <c r="AM54" s="276"/>
      <c r="AN54" s="277">
        <f t="shared" ref="AN54:AN59" si="0">SUM(AG54,AT54)</f>
        <v>0</v>
      </c>
      <c r="AO54" s="277"/>
      <c r="AP54" s="277"/>
      <c r="AQ54" s="63" t="s">
        <v>19</v>
      </c>
      <c r="AR54" s="59"/>
      <c r="AS54" s="64">
        <f>ROUND(SUM(AS55:AS59),2)</f>
        <v>0</v>
      </c>
      <c r="AT54" s="65">
        <f t="shared" ref="AT54:AT59" si="1">ROUND(SUM(AV54:AW54),2)</f>
        <v>0</v>
      </c>
      <c r="AU54" s="66">
        <f>ROUND(SUM(AU55:AU59),5)</f>
        <v>0</v>
      </c>
      <c r="AV54" s="65">
        <f>ROUND(AZ54*L29,2)</f>
        <v>0</v>
      </c>
      <c r="AW54" s="65">
        <f>ROUND(BA54*L30,2)</f>
        <v>0</v>
      </c>
      <c r="AX54" s="65">
        <f>ROUND(BB54*L29,2)</f>
        <v>0</v>
      </c>
      <c r="AY54" s="65">
        <f>ROUND(BC54*L30,2)</f>
        <v>0</v>
      </c>
      <c r="AZ54" s="65">
        <f>ROUND(SUM(AZ55:AZ59),2)</f>
        <v>0</v>
      </c>
      <c r="BA54" s="65">
        <f>ROUND(SUM(BA55:BA59),2)</f>
        <v>0</v>
      </c>
      <c r="BB54" s="65">
        <f>ROUND(SUM(BB55:BB59),2)</f>
        <v>0</v>
      </c>
      <c r="BC54" s="65">
        <f>ROUND(SUM(BC55:BC59),2)</f>
        <v>0</v>
      </c>
      <c r="BD54" s="67">
        <f>ROUND(SUM(BD55:BD59),2)</f>
        <v>0</v>
      </c>
      <c r="BS54" s="68" t="s">
        <v>71</v>
      </c>
      <c r="BT54" s="68" t="s">
        <v>72</v>
      </c>
      <c r="BU54" s="69" t="s">
        <v>73</v>
      </c>
      <c r="BV54" s="68" t="s">
        <v>74</v>
      </c>
      <c r="BW54" s="68" t="s">
        <v>5</v>
      </c>
      <c r="BX54" s="68" t="s">
        <v>75</v>
      </c>
      <c r="CL54" s="68" t="s">
        <v>19</v>
      </c>
    </row>
    <row r="55" spans="1:91" s="6" customFormat="1" ht="16.5" customHeight="1">
      <c r="A55" s="70" t="s">
        <v>76</v>
      </c>
      <c r="B55" s="71"/>
      <c r="C55" s="72"/>
      <c r="D55" s="273" t="s">
        <v>77</v>
      </c>
      <c r="E55" s="273"/>
      <c r="F55" s="273"/>
      <c r="G55" s="273"/>
      <c r="H55" s="273"/>
      <c r="I55" s="73"/>
      <c r="J55" s="273" t="s">
        <v>78</v>
      </c>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4">
        <f>'01 - Stavební objekt'!J30</f>
        <v>0</v>
      </c>
      <c r="AH55" s="275"/>
      <c r="AI55" s="275"/>
      <c r="AJ55" s="275"/>
      <c r="AK55" s="275"/>
      <c r="AL55" s="275"/>
      <c r="AM55" s="275"/>
      <c r="AN55" s="274">
        <f t="shared" si="0"/>
        <v>0</v>
      </c>
      <c r="AO55" s="275"/>
      <c r="AP55" s="275"/>
      <c r="AQ55" s="74" t="s">
        <v>79</v>
      </c>
      <c r="AR55" s="71"/>
      <c r="AS55" s="75">
        <v>0</v>
      </c>
      <c r="AT55" s="76">
        <f t="shared" si="1"/>
        <v>0</v>
      </c>
      <c r="AU55" s="77">
        <f>'01 - Stavební objekt'!P108</f>
        <v>0</v>
      </c>
      <c r="AV55" s="76">
        <f>'01 - Stavební objekt'!J33</f>
        <v>0</v>
      </c>
      <c r="AW55" s="76">
        <f>'01 - Stavební objekt'!J34</f>
        <v>0</v>
      </c>
      <c r="AX55" s="76">
        <f>'01 - Stavební objekt'!J35</f>
        <v>0</v>
      </c>
      <c r="AY55" s="76">
        <f>'01 - Stavební objekt'!J36</f>
        <v>0</v>
      </c>
      <c r="AZ55" s="76">
        <f>'01 - Stavební objekt'!F33</f>
        <v>0</v>
      </c>
      <c r="BA55" s="76">
        <f>'01 - Stavební objekt'!F34</f>
        <v>0</v>
      </c>
      <c r="BB55" s="76">
        <f>'01 - Stavební objekt'!F35</f>
        <v>0</v>
      </c>
      <c r="BC55" s="76">
        <f>'01 - Stavební objekt'!F36</f>
        <v>0</v>
      </c>
      <c r="BD55" s="78">
        <f>'01 - Stavební objekt'!F37</f>
        <v>0</v>
      </c>
      <c r="BT55" s="79" t="s">
        <v>80</v>
      </c>
      <c r="BV55" s="79" t="s">
        <v>74</v>
      </c>
      <c r="BW55" s="79" t="s">
        <v>81</v>
      </c>
      <c r="BX55" s="79" t="s">
        <v>5</v>
      </c>
      <c r="CL55" s="79" t="s">
        <v>19</v>
      </c>
      <c r="CM55" s="79" t="s">
        <v>82</v>
      </c>
    </row>
    <row r="56" spans="1:91" s="6" customFormat="1" ht="16.5" customHeight="1">
      <c r="A56" s="70" t="s">
        <v>76</v>
      </c>
      <c r="B56" s="71"/>
      <c r="C56" s="72"/>
      <c r="D56" s="273" t="s">
        <v>83</v>
      </c>
      <c r="E56" s="273"/>
      <c r="F56" s="273"/>
      <c r="G56" s="273"/>
      <c r="H56" s="273"/>
      <c r="I56" s="73"/>
      <c r="J56" s="273" t="s">
        <v>84</v>
      </c>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4">
        <f>'02 - Ústřední vytápění'!J30</f>
        <v>0</v>
      </c>
      <c r="AH56" s="275"/>
      <c r="AI56" s="275"/>
      <c r="AJ56" s="275"/>
      <c r="AK56" s="275"/>
      <c r="AL56" s="275"/>
      <c r="AM56" s="275"/>
      <c r="AN56" s="274">
        <f t="shared" si="0"/>
        <v>0</v>
      </c>
      <c r="AO56" s="275"/>
      <c r="AP56" s="275"/>
      <c r="AQ56" s="74" t="s">
        <v>79</v>
      </c>
      <c r="AR56" s="71"/>
      <c r="AS56" s="75">
        <v>0</v>
      </c>
      <c r="AT56" s="76">
        <f t="shared" si="1"/>
        <v>0</v>
      </c>
      <c r="AU56" s="77">
        <f>'02 - Ústřední vytápění'!P84</f>
        <v>0</v>
      </c>
      <c r="AV56" s="76">
        <f>'02 - Ústřední vytápění'!J33</f>
        <v>0</v>
      </c>
      <c r="AW56" s="76">
        <f>'02 - Ústřední vytápění'!J34</f>
        <v>0</v>
      </c>
      <c r="AX56" s="76">
        <f>'02 - Ústřední vytápění'!J35</f>
        <v>0</v>
      </c>
      <c r="AY56" s="76">
        <f>'02 - Ústřední vytápění'!J36</f>
        <v>0</v>
      </c>
      <c r="AZ56" s="76">
        <f>'02 - Ústřední vytápění'!F33</f>
        <v>0</v>
      </c>
      <c r="BA56" s="76">
        <f>'02 - Ústřední vytápění'!F34</f>
        <v>0</v>
      </c>
      <c r="BB56" s="76">
        <f>'02 - Ústřední vytápění'!F35</f>
        <v>0</v>
      </c>
      <c r="BC56" s="76">
        <f>'02 - Ústřední vytápění'!F36</f>
        <v>0</v>
      </c>
      <c r="BD56" s="78">
        <f>'02 - Ústřední vytápění'!F37</f>
        <v>0</v>
      </c>
      <c r="BT56" s="79" t="s">
        <v>80</v>
      </c>
      <c r="BV56" s="79" t="s">
        <v>74</v>
      </c>
      <c r="BW56" s="79" t="s">
        <v>85</v>
      </c>
      <c r="BX56" s="79" t="s">
        <v>5</v>
      </c>
      <c r="CL56" s="79" t="s">
        <v>19</v>
      </c>
      <c r="CM56" s="79" t="s">
        <v>82</v>
      </c>
    </row>
    <row r="57" spans="1:91" s="6" customFormat="1" ht="16.5" customHeight="1">
      <c r="A57" s="70" t="s">
        <v>76</v>
      </c>
      <c r="B57" s="71"/>
      <c r="C57" s="72"/>
      <c r="D57" s="273" t="s">
        <v>86</v>
      </c>
      <c r="E57" s="273"/>
      <c r="F57" s="273"/>
      <c r="G57" s="273"/>
      <c r="H57" s="273"/>
      <c r="I57" s="73"/>
      <c r="J57" s="273" t="s">
        <v>87</v>
      </c>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4">
        <f>'03 - Elektroinstalace'!J30</f>
        <v>0</v>
      </c>
      <c r="AH57" s="275"/>
      <c r="AI57" s="275"/>
      <c r="AJ57" s="275"/>
      <c r="AK57" s="275"/>
      <c r="AL57" s="275"/>
      <c r="AM57" s="275"/>
      <c r="AN57" s="274">
        <f t="shared" si="0"/>
        <v>0</v>
      </c>
      <c r="AO57" s="275"/>
      <c r="AP57" s="275"/>
      <c r="AQ57" s="74" t="s">
        <v>79</v>
      </c>
      <c r="AR57" s="71"/>
      <c r="AS57" s="75">
        <v>0</v>
      </c>
      <c r="AT57" s="76">
        <f t="shared" si="1"/>
        <v>0</v>
      </c>
      <c r="AU57" s="77">
        <f>'03 - Elektroinstalace'!P84</f>
        <v>0</v>
      </c>
      <c r="AV57" s="76">
        <f>'03 - Elektroinstalace'!J33</f>
        <v>0</v>
      </c>
      <c r="AW57" s="76">
        <f>'03 - Elektroinstalace'!J34</f>
        <v>0</v>
      </c>
      <c r="AX57" s="76">
        <f>'03 - Elektroinstalace'!J35</f>
        <v>0</v>
      </c>
      <c r="AY57" s="76">
        <f>'03 - Elektroinstalace'!J36</f>
        <v>0</v>
      </c>
      <c r="AZ57" s="76">
        <f>'03 - Elektroinstalace'!F33</f>
        <v>0</v>
      </c>
      <c r="BA57" s="76">
        <f>'03 - Elektroinstalace'!F34</f>
        <v>0</v>
      </c>
      <c r="BB57" s="76">
        <f>'03 - Elektroinstalace'!F35</f>
        <v>0</v>
      </c>
      <c r="BC57" s="76">
        <f>'03 - Elektroinstalace'!F36</f>
        <v>0</v>
      </c>
      <c r="BD57" s="78">
        <f>'03 - Elektroinstalace'!F37</f>
        <v>0</v>
      </c>
      <c r="BT57" s="79" t="s">
        <v>80</v>
      </c>
      <c r="BV57" s="79" t="s">
        <v>74</v>
      </c>
      <c r="BW57" s="79" t="s">
        <v>88</v>
      </c>
      <c r="BX57" s="79" t="s">
        <v>5</v>
      </c>
      <c r="CL57" s="79" t="s">
        <v>19</v>
      </c>
      <c r="CM57" s="79" t="s">
        <v>82</v>
      </c>
    </row>
    <row r="58" spans="1:91" s="6" customFormat="1" ht="16.5" customHeight="1">
      <c r="A58" s="70" t="s">
        <v>76</v>
      </c>
      <c r="B58" s="71"/>
      <c r="C58" s="72"/>
      <c r="D58" s="273" t="s">
        <v>89</v>
      </c>
      <c r="E58" s="273"/>
      <c r="F58" s="273"/>
      <c r="G58" s="273"/>
      <c r="H58" s="273"/>
      <c r="I58" s="73"/>
      <c r="J58" s="273" t="s">
        <v>90</v>
      </c>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4">
        <f>'04 - Vzduchotechnika'!J30</f>
        <v>0</v>
      </c>
      <c r="AH58" s="275"/>
      <c r="AI58" s="275"/>
      <c r="AJ58" s="275"/>
      <c r="AK58" s="275"/>
      <c r="AL58" s="275"/>
      <c r="AM58" s="275"/>
      <c r="AN58" s="274">
        <f t="shared" si="0"/>
        <v>0</v>
      </c>
      <c r="AO58" s="275"/>
      <c r="AP58" s="275"/>
      <c r="AQ58" s="74" t="s">
        <v>79</v>
      </c>
      <c r="AR58" s="71"/>
      <c r="AS58" s="75">
        <v>0</v>
      </c>
      <c r="AT58" s="76">
        <f t="shared" si="1"/>
        <v>0</v>
      </c>
      <c r="AU58" s="77">
        <f>'04 - Vzduchotechnika'!P84</f>
        <v>0</v>
      </c>
      <c r="AV58" s="76">
        <f>'04 - Vzduchotechnika'!J33</f>
        <v>0</v>
      </c>
      <c r="AW58" s="76">
        <f>'04 - Vzduchotechnika'!J34</f>
        <v>0</v>
      </c>
      <c r="AX58" s="76">
        <f>'04 - Vzduchotechnika'!J35</f>
        <v>0</v>
      </c>
      <c r="AY58" s="76">
        <f>'04 - Vzduchotechnika'!J36</f>
        <v>0</v>
      </c>
      <c r="AZ58" s="76">
        <f>'04 - Vzduchotechnika'!F33</f>
        <v>0</v>
      </c>
      <c r="BA58" s="76">
        <f>'04 - Vzduchotechnika'!F34</f>
        <v>0</v>
      </c>
      <c r="BB58" s="76">
        <f>'04 - Vzduchotechnika'!F35</f>
        <v>0</v>
      </c>
      <c r="BC58" s="76">
        <f>'04 - Vzduchotechnika'!F36</f>
        <v>0</v>
      </c>
      <c r="BD58" s="78">
        <f>'04 - Vzduchotechnika'!F37</f>
        <v>0</v>
      </c>
      <c r="BT58" s="79" t="s">
        <v>80</v>
      </c>
      <c r="BV58" s="79" t="s">
        <v>74</v>
      </c>
      <c r="BW58" s="79" t="s">
        <v>91</v>
      </c>
      <c r="BX58" s="79" t="s">
        <v>5</v>
      </c>
      <c r="CL58" s="79" t="s">
        <v>19</v>
      </c>
      <c r="CM58" s="79" t="s">
        <v>82</v>
      </c>
    </row>
    <row r="59" spans="1:91" s="6" customFormat="1" ht="16.5" customHeight="1">
      <c r="A59" s="70" t="s">
        <v>76</v>
      </c>
      <c r="B59" s="71"/>
      <c r="C59" s="72"/>
      <c r="D59" s="273" t="s">
        <v>92</v>
      </c>
      <c r="E59" s="273"/>
      <c r="F59" s="273"/>
      <c r="G59" s="273"/>
      <c r="H59" s="273"/>
      <c r="I59" s="73"/>
      <c r="J59" s="273" t="s">
        <v>93</v>
      </c>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4">
        <f>'05 - Vedlejší a ostatní n...'!J30</f>
        <v>0</v>
      </c>
      <c r="AH59" s="275"/>
      <c r="AI59" s="275"/>
      <c r="AJ59" s="275"/>
      <c r="AK59" s="275"/>
      <c r="AL59" s="275"/>
      <c r="AM59" s="275"/>
      <c r="AN59" s="274">
        <f t="shared" si="0"/>
        <v>0</v>
      </c>
      <c r="AO59" s="275"/>
      <c r="AP59" s="275"/>
      <c r="AQ59" s="74" t="s">
        <v>94</v>
      </c>
      <c r="AR59" s="71"/>
      <c r="AS59" s="80">
        <v>0</v>
      </c>
      <c r="AT59" s="81">
        <f t="shared" si="1"/>
        <v>0</v>
      </c>
      <c r="AU59" s="82">
        <f>'05 - Vedlejší a ostatní n...'!P80</f>
        <v>0</v>
      </c>
      <c r="AV59" s="81">
        <f>'05 - Vedlejší a ostatní n...'!J33</f>
        <v>0</v>
      </c>
      <c r="AW59" s="81">
        <f>'05 - Vedlejší a ostatní n...'!J34</f>
        <v>0</v>
      </c>
      <c r="AX59" s="81">
        <f>'05 - Vedlejší a ostatní n...'!J35</f>
        <v>0</v>
      </c>
      <c r="AY59" s="81">
        <f>'05 - Vedlejší a ostatní n...'!J36</f>
        <v>0</v>
      </c>
      <c r="AZ59" s="81">
        <f>'05 - Vedlejší a ostatní n...'!F33</f>
        <v>0</v>
      </c>
      <c r="BA59" s="81">
        <f>'05 - Vedlejší a ostatní n...'!F34</f>
        <v>0</v>
      </c>
      <c r="BB59" s="81">
        <f>'05 - Vedlejší a ostatní n...'!F35</f>
        <v>0</v>
      </c>
      <c r="BC59" s="81">
        <f>'05 - Vedlejší a ostatní n...'!F36</f>
        <v>0</v>
      </c>
      <c r="BD59" s="83">
        <f>'05 - Vedlejší a ostatní n...'!F37</f>
        <v>0</v>
      </c>
      <c r="BT59" s="79" t="s">
        <v>80</v>
      </c>
      <c r="BV59" s="79" t="s">
        <v>74</v>
      </c>
      <c r="BW59" s="79" t="s">
        <v>95</v>
      </c>
      <c r="BX59" s="79" t="s">
        <v>5</v>
      </c>
      <c r="CL59" s="79" t="s">
        <v>19</v>
      </c>
      <c r="CM59" s="79" t="s">
        <v>82</v>
      </c>
    </row>
    <row r="60" spans="1:91" s="1" customFormat="1" ht="30" customHeight="1">
      <c r="B60" s="31"/>
      <c r="AR60" s="31"/>
    </row>
    <row r="61" spans="1:91" s="1" customFormat="1" ht="6.95" customHeight="1">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31"/>
    </row>
  </sheetData>
  <sheetProtection algorithmName="SHA-512" hashValue="up8Do50vpXAhc4CcALdNCf+CNNeeo8/KwYUiTpw1dQNz87QuvoAAJRexpbYOEdzJHSgPBGvM+nRuVaZDhKyd1A==" saltValue="nVeECBpCXl60uO8B2TnomaYbT13O9b7EH2zI3+dkWNdQfJzuuxyqZZIb5aSZVApZK9I17Q89fAjen/MShfmHcg==" spinCount="100000" sheet="1" objects="1" scenarios="1" formatColumns="0" formatRows="0"/>
  <mergeCells count="58">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O45"/>
    <mergeCell ref="AM47:AN47"/>
    <mergeCell ref="AM49:AP49"/>
    <mergeCell ref="AS49:AT51"/>
    <mergeCell ref="AM50:AP50"/>
  </mergeCells>
  <hyperlinks>
    <hyperlink ref="A55" location="'01 - Stavební objekt'!C2" display="/" xr:uid="{00000000-0004-0000-0000-000000000000}"/>
    <hyperlink ref="A56" location="'02 - Ústřední vytápění'!C2" display="/" xr:uid="{00000000-0004-0000-0000-000001000000}"/>
    <hyperlink ref="A57" location="'03 - Elektroinstalace'!C2" display="/" xr:uid="{00000000-0004-0000-0000-000002000000}"/>
    <hyperlink ref="A58" location="'04 - Vzduchotechnika'!C2" display="/" xr:uid="{00000000-0004-0000-0000-000003000000}"/>
    <hyperlink ref="A59" location="'05 - Vedlejší a ostatní n...'!C2" display="/" xr:uid="{00000000-0004-0000-0000-000004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36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c r="M2" s="282"/>
      <c r="N2" s="282"/>
      <c r="O2" s="282"/>
      <c r="P2" s="282"/>
      <c r="Q2" s="282"/>
      <c r="R2" s="282"/>
      <c r="S2" s="282"/>
      <c r="T2" s="282"/>
      <c r="U2" s="282"/>
      <c r="V2" s="282"/>
      <c r="AT2" s="16" t="s">
        <v>81</v>
      </c>
    </row>
    <row r="3" spans="2:46" ht="6.95" customHeight="1">
      <c r="B3" s="17"/>
      <c r="C3" s="18"/>
      <c r="D3" s="18"/>
      <c r="E3" s="18"/>
      <c r="F3" s="18"/>
      <c r="G3" s="18"/>
      <c r="H3" s="18"/>
      <c r="I3" s="18"/>
      <c r="J3" s="18"/>
      <c r="K3" s="18"/>
      <c r="L3" s="19"/>
      <c r="AT3" s="16" t="s">
        <v>82</v>
      </c>
    </row>
    <row r="4" spans="2:46" ht="24.95" customHeight="1">
      <c r="B4" s="19"/>
      <c r="D4" s="20" t="s">
        <v>96</v>
      </c>
      <c r="L4" s="19"/>
      <c r="M4" s="84" t="s">
        <v>10</v>
      </c>
      <c r="AT4" s="16" t="s">
        <v>4</v>
      </c>
    </row>
    <row r="5" spans="2:46" ht="6.95" customHeight="1">
      <c r="B5" s="19"/>
      <c r="L5" s="19"/>
    </row>
    <row r="6" spans="2:46" ht="12" customHeight="1">
      <c r="B6" s="19"/>
      <c r="D6" s="26" t="s">
        <v>16</v>
      </c>
      <c r="L6" s="19"/>
    </row>
    <row r="7" spans="2:46" ht="16.5" customHeight="1">
      <c r="B7" s="19"/>
      <c r="E7" s="297" t="str">
        <f>'Rekapitulace stavby'!K6</f>
        <v>MŠ Tyršova 1546, Tachov, Snížení energetické náročnosti</v>
      </c>
      <c r="F7" s="298"/>
      <c r="G7" s="298"/>
      <c r="H7" s="298"/>
      <c r="L7" s="19"/>
    </row>
    <row r="8" spans="2:46" s="1" customFormat="1" ht="12" customHeight="1">
      <c r="B8" s="31"/>
      <c r="D8" s="26" t="s">
        <v>97</v>
      </c>
      <c r="L8" s="31"/>
    </row>
    <row r="9" spans="2:46" s="1" customFormat="1" ht="16.5" customHeight="1">
      <c r="B9" s="31"/>
      <c r="E9" s="260" t="s">
        <v>98</v>
      </c>
      <c r="F9" s="299"/>
      <c r="G9" s="299"/>
      <c r="H9" s="299"/>
      <c r="L9" s="31"/>
    </row>
    <row r="10" spans="2:46" s="1" customFormat="1" ht="11.25">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20. 5. 2025</v>
      </c>
      <c r="L12" s="31"/>
    </row>
    <row r="13" spans="2:46" s="1" customFormat="1" ht="10.9"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5"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300" t="str">
        <f>'Rekapitulace stavby'!E14</f>
        <v>Vyplň údaj</v>
      </c>
      <c r="F18" s="281"/>
      <c r="G18" s="281"/>
      <c r="H18" s="281"/>
      <c r="I18" s="26" t="s">
        <v>28</v>
      </c>
      <c r="J18" s="27" t="str">
        <f>'Rekapitulace stavby'!AN14</f>
        <v>Vyplň údaj</v>
      </c>
      <c r="L18" s="31"/>
    </row>
    <row r="19" spans="2:12" s="1" customFormat="1" ht="6.95" customHeight="1">
      <c r="B19" s="31"/>
      <c r="L19" s="31"/>
    </row>
    <row r="20" spans="2:12" s="1" customFormat="1" ht="12" customHeight="1">
      <c r="B20" s="31"/>
      <c r="D20" s="26" t="s">
        <v>31</v>
      </c>
      <c r="I20" s="26" t="s">
        <v>26</v>
      </c>
      <c r="J20" s="24" t="s">
        <v>32</v>
      </c>
      <c r="L20" s="31"/>
    </row>
    <row r="21" spans="2:12" s="1" customFormat="1" ht="18" customHeight="1">
      <c r="B21" s="31"/>
      <c r="E21" s="24" t="s">
        <v>33</v>
      </c>
      <c r="I21" s="26" t="s">
        <v>28</v>
      </c>
      <c r="J21" s="24" t="s">
        <v>19</v>
      </c>
      <c r="L21" s="31"/>
    </row>
    <row r="22" spans="2:12" s="1" customFormat="1" ht="6.95" customHeight="1">
      <c r="B22" s="31"/>
      <c r="L22" s="31"/>
    </row>
    <row r="23" spans="2:12" s="1" customFormat="1" ht="12" customHeight="1">
      <c r="B23" s="31"/>
      <c r="D23" s="26" t="s">
        <v>35</v>
      </c>
      <c r="I23" s="26" t="s">
        <v>26</v>
      </c>
      <c r="J23" s="24" t="str">
        <f>IF('Rekapitulace stavby'!AN19="","",'Rekapitulace stavby'!AN19)</f>
        <v/>
      </c>
      <c r="L23" s="31"/>
    </row>
    <row r="24" spans="2:12" s="1" customFormat="1" ht="18" customHeight="1">
      <c r="B24" s="31"/>
      <c r="E24" s="24" t="str">
        <f>IF('Rekapitulace stavby'!E20="","",'Rekapitulace stavby'!E20)</f>
        <v xml:space="preserve"> </v>
      </c>
      <c r="I24" s="26" t="s">
        <v>28</v>
      </c>
      <c r="J24" s="24" t="str">
        <f>IF('Rekapitulace stavby'!AN20="","",'Rekapitulace stavby'!AN20)</f>
        <v/>
      </c>
      <c r="L24" s="31"/>
    </row>
    <row r="25" spans="2:12" s="1" customFormat="1" ht="6.95" customHeight="1">
      <c r="B25" s="31"/>
      <c r="L25" s="31"/>
    </row>
    <row r="26" spans="2:12" s="1" customFormat="1" ht="12" customHeight="1">
      <c r="B26" s="31"/>
      <c r="D26" s="26" t="s">
        <v>36</v>
      </c>
      <c r="L26" s="31"/>
    </row>
    <row r="27" spans="2:12" s="7" customFormat="1" ht="16.5" customHeight="1">
      <c r="B27" s="85"/>
      <c r="E27" s="286" t="s">
        <v>19</v>
      </c>
      <c r="F27" s="286"/>
      <c r="G27" s="286"/>
      <c r="H27" s="286"/>
      <c r="L27" s="85"/>
    </row>
    <row r="28" spans="2:12" s="1" customFormat="1" ht="6.95" customHeight="1">
      <c r="B28" s="31"/>
      <c r="L28" s="31"/>
    </row>
    <row r="29" spans="2:12" s="1" customFormat="1" ht="6.95" customHeight="1">
      <c r="B29" s="31"/>
      <c r="D29" s="49"/>
      <c r="E29" s="49"/>
      <c r="F29" s="49"/>
      <c r="G29" s="49"/>
      <c r="H29" s="49"/>
      <c r="I29" s="49"/>
      <c r="J29" s="49"/>
      <c r="K29" s="49"/>
      <c r="L29" s="31"/>
    </row>
    <row r="30" spans="2:12" s="1" customFormat="1" ht="25.35" customHeight="1">
      <c r="B30" s="31"/>
      <c r="D30" s="86" t="s">
        <v>38</v>
      </c>
      <c r="J30" s="62">
        <f>ROUND(J108, 2)</f>
        <v>0</v>
      </c>
      <c r="L30" s="31"/>
    </row>
    <row r="31" spans="2:12" s="1" customFormat="1" ht="6.95" customHeight="1">
      <c r="B31" s="31"/>
      <c r="D31" s="49"/>
      <c r="E31" s="49"/>
      <c r="F31" s="49"/>
      <c r="G31" s="49"/>
      <c r="H31" s="49"/>
      <c r="I31" s="49"/>
      <c r="J31" s="49"/>
      <c r="K31" s="49"/>
      <c r="L31" s="31"/>
    </row>
    <row r="32" spans="2:12" s="1" customFormat="1" ht="14.45" customHeight="1">
      <c r="B32" s="31"/>
      <c r="F32" s="34" t="s">
        <v>40</v>
      </c>
      <c r="I32" s="34" t="s">
        <v>39</v>
      </c>
      <c r="J32" s="34" t="s">
        <v>41</v>
      </c>
      <c r="L32" s="31"/>
    </row>
    <row r="33" spans="2:12" s="1" customFormat="1" ht="14.45" customHeight="1">
      <c r="B33" s="31"/>
      <c r="D33" s="51" t="s">
        <v>42</v>
      </c>
      <c r="E33" s="26" t="s">
        <v>43</v>
      </c>
      <c r="F33" s="87">
        <f>ROUND((SUM(BE108:BE1368)),  2)</f>
        <v>0</v>
      </c>
      <c r="I33" s="88">
        <v>0.21</v>
      </c>
      <c r="J33" s="87">
        <f>ROUND(((SUM(BE108:BE1368))*I33),  2)</f>
        <v>0</v>
      </c>
      <c r="L33" s="31"/>
    </row>
    <row r="34" spans="2:12" s="1" customFormat="1" ht="14.45" customHeight="1">
      <c r="B34" s="31"/>
      <c r="E34" s="26" t="s">
        <v>44</v>
      </c>
      <c r="F34" s="87">
        <f>ROUND((SUM(BF108:BF1368)),  2)</f>
        <v>0</v>
      </c>
      <c r="I34" s="88">
        <v>0.12</v>
      </c>
      <c r="J34" s="87">
        <f>ROUND(((SUM(BF108:BF1368))*I34),  2)</f>
        <v>0</v>
      </c>
      <c r="L34" s="31"/>
    </row>
    <row r="35" spans="2:12" s="1" customFormat="1" ht="14.45" hidden="1" customHeight="1">
      <c r="B35" s="31"/>
      <c r="E35" s="26" t="s">
        <v>45</v>
      </c>
      <c r="F35" s="87">
        <f>ROUND((SUM(BG108:BG1368)),  2)</f>
        <v>0</v>
      </c>
      <c r="I35" s="88">
        <v>0.21</v>
      </c>
      <c r="J35" s="87">
        <f>0</f>
        <v>0</v>
      </c>
      <c r="L35" s="31"/>
    </row>
    <row r="36" spans="2:12" s="1" customFormat="1" ht="14.45" hidden="1" customHeight="1">
      <c r="B36" s="31"/>
      <c r="E36" s="26" t="s">
        <v>46</v>
      </c>
      <c r="F36" s="87">
        <f>ROUND((SUM(BH108:BH1368)),  2)</f>
        <v>0</v>
      </c>
      <c r="I36" s="88">
        <v>0.12</v>
      </c>
      <c r="J36" s="87">
        <f>0</f>
        <v>0</v>
      </c>
      <c r="L36" s="31"/>
    </row>
    <row r="37" spans="2:12" s="1" customFormat="1" ht="14.45" hidden="1" customHeight="1">
      <c r="B37" s="31"/>
      <c r="E37" s="26" t="s">
        <v>47</v>
      </c>
      <c r="F37" s="87">
        <f>ROUND((SUM(BI108:BI1368)),  2)</f>
        <v>0</v>
      </c>
      <c r="I37" s="88">
        <v>0</v>
      </c>
      <c r="J37" s="87">
        <f>0</f>
        <v>0</v>
      </c>
      <c r="L37" s="31"/>
    </row>
    <row r="38" spans="2:12" s="1" customFormat="1" ht="6.95" customHeight="1">
      <c r="B38" s="31"/>
      <c r="L38" s="31"/>
    </row>
    <row r="39" spans="2:12" s="1" customFormat="1" ht="25.35" customHeight="1">
      <c r="B39" s="31"/>
      <c r="C39" s="89"/>
      <c r="D39" s="90" t="s">
        <v>48</v>
      </c>
      <c r="E39" s="53"/>
      <c r="F39" s="53"/>
      <c r="G39" s="91" t="s">
        <v>49</v>
      </c>
      <c r="H39" s="92" t="s">
        <v>50</v>
      </c>
      <c r="I39" s="53"/>
      <c r="J39" s="93">
        <f>SUM(J30:J37)</f>
        <v>0</v>
      </c>
      <c r="K39" s="94"/>
      <c r="L39" s="31"/>
    </row>
    <row r="40" spans="2:12" s="1" customFormat="1" ht="14.45" customHeight="1">
      <c r="B40" s="40"/>
      <c r="C40" s="41"/>
      <c r="D40" s="41"/>
      <c r="E40" s="41"/>
      <c r="F40" s="41"/>
      <c r="G40" s="41"/>
      <c r="H40" s="41"/>
      <c r="I40" s="41"/>
      <c r="J40" s="41"/>
      <c r="K40" s="41"/>
      <c r="L40" s="31"/>
    </row>
    <row r="44" spans="2:12" s="1" customFormat="1" ht="6.95" customHeight="1">
      <c r="B44" s="42"/>
      <c r="C44" s="43"/>
      <c r="D44" s="43"/>
      <c r="E44" s="43"/>
      <c r="F44" s="43"/>
      <c r="G44" s="43"/>
      <c r="H44" s="43"/>
      <c r="I44" s="43"/>
      <c r="J44" s="43"/>
      <c r="K44" s="43"/>
      <c r="L44" s="31"/>
    </row>
    <row r="45" spans="2:12" s="1" customFormat="1" ht="24.95" customHeight="1">
      <c r="B45" s="31"/>
      <c r="C45" s="20" t="s">
        <v>99</v>
      </c>
      <c r="L45" s="31"/>
    </row>
    <row r="46" spans="2:12" s="1" customFormat="1" ht="6.95" customHeight="1">
      <c r="B46" s="31"/>
      <c r="L46" s="31"/>
    </row>
    <row r="47" spans="2:12" s="1" customFormat="1" ht="12" customHeight="1">
      <c r="B47" s="31"/>
      <c r="C47" s="26" t="s">
        <v>16</v>
      </c>
      <c r="L47" s="31"/>
    </row>
    <row r="48" spans="2:12" s="1" customFormat="1" ht="16.5" customHeight="1">
      <c r="B48" s="31"/>
      <c r="E48" s="297" t="str">
        <f>E7</f>
        <v>MŠ Tyršova 1546, Tachov, Snížení energetické náročnosti</v>
      </c>
      <c r="F48" s="298"/>
      <c r="G48" s="298"/>
      <c r="H48" s="298"/>
      <c r="L48" s="31"/>
    </row>
    <row r="49" spans="2:47" s="1" customFormat="1" ht="12" customHeight="1">
      <c r="B49" s="31"/>
      <c r="C49" s="26" t="s">
        <v>97</v>
      </c>
      <c r="L49" s="31"/>
    </row>
    <row r="50" spans="2:47" s="1" customFormat="1" ht="16.5" customHeight="1">
      <c r="B50" s="31"/>
      <c r="E50" s="260" t="str">
        <f>E9</f>
        <v>01 - Stavební objekt</v>
      </c>
      <c r="F50" s="299"/>
      <c r="G50" s="299"/>
      <c r="H50" s="299"/>
      <c r="L50" s="31"/>
    </row>
    <row r="51" spans="2:47" s="1" customFormat="1" ht="6.95" customHeight="1">
      <c r="B51" s="31"/>
      <c r="L51" s="31"/>
    </row>
    <row r="52" spans="2:47" s="1" customFormat="1" ht="12" customHeight="1">
      <c r="B52" s="31"/>
      <c r="C52" s="26" t="s">
        <v>21</v>
      </c>
      <c r="F52" s="24" t="str">
        <f>F12</f>
        <v xml:space="preserve"> </v>
      </c>
      <c r="I52" s="26" t="s">
        <v>23</v>
      </c>
      <c r="J52" s="48" t="str">
        <f>IF(J12="","",J12)</f>
        <v>20. 5. 2025</v>
      </c>
      <c r="L52" s="31"/>
    </row>
    <row r="53" spans="2:47" s="1" customFormat="1" ht="6.95" customHeight="1">
      <c r="B53" s="31"/>
      <c r="L53" s="31"/>
    </row>
    <row r="54" spans="2:47" s="1" customFormat="1" ht="40.15" customHeight="1">
      <c r="B54" s="31"/>
      <c r="C54" s="26" t="s">
        <v>25</v>
      </c>
      <c r="F54" s="24" t="str">
        <f>E15</f>
        <v>Město Tachov, Hornická 1695, Tachov</v>
      </c>
      <c r="I54" s="26" t="s">
        <v>31</v>
      </c>
      <c r="J54" s="29" t="str">
        <f>E21</f>
        <v>Ing. J.Rossler, Na Terase 1914, 34701 Tachov</v>
      </c>
      <c r="L54" s="31"/>
    </row>
    <row r="55" spans="2:47" s="1" customFormat="1" ht="15.2" customHeight="1">
      <c r="B55" s="31"/>
      <c r="C55" s="26" t="s">
        <v>29</v>
      </c>
      <c r="F55" s="24" t="str">
        <f>IF(E18="","",E18)</f>
        <v>Vyplň údaj</v>
      </c>
      <c r="I55" s="26" t="s">
        <v>35</v>
      </c>
      <c r="J55" s="29" t="str">
        <f>E24</f>
        <v xml:space="preserve"> </v>
      </c>
      <c r="L55" s="31"/>
    </row>
    <row r="56" spans="2:47" s="1" customFormat="1" ht="10.35" customHeight="1">
      <c r="B56" s="31"/>
      <c r="L56" s="31"/>
    </row>
    <row r="57" spans="2:47" s="1" customFormat="1" ht="29.25" customHeight="1">
      <c r="B57" s="31"/>
      <c r="C57" s="95" t="s">
        <v>100</v>
      </c>
      <c r="D57" s="89"/>
      <c r="E57" s="89"/>
      <c r="F57" s="89"/>
      <c r="G57" s="89"/>
      <c r="H57" s="89"/>
      <c r="I57" s="89"/>
      <c r="J57" s="96" t="s">
        <v>101</v>
      </c>
      <c r="K57" s="89"/>
      <c r="L57" s="31"/>
    </row>
    <row r="58" spans="2:47" s="1" customFormat="1" ht="10.35" customHeight="1">
      <c r="B58" s="31"/>
      <c r="L58" s="31"/>
    </row>
    <row r="59" spans="2:47" s="1" customFormat="1" ht="22.9" customHeight="1">
      <c r="B59" s="31"/>
      <c r="C59" s="97" t="s">
        <v>70</v>
      </c>
      <c r="J59" s="62">
        <f>J108</f>
        <v>0</v>
      </c>
      <c r="L59" s="31"/>
      <c r="AU59" s="16" t="s">
        <v>102</v>
      </c>
    </row>
    <row r="60" spans="2:47" s="8" customFormat="1" ht="24.95" customHeight="1">
      <c r="B60" s="98"/>
      <c r="D60" s="99" t="s">
        <v>103</v>
      </c>
      <c r="E60" s="100"/>
      <c r="F60" s="100"/>
      <c r="G60" s="100"/>
      <c r="H60" s="100"/>
      <c r="I60" s="100"/>
      <c r="J60" s="101">
        <f>J109</f>
        <v>0</v>
      </c>
      <c r="L60" s="98"/>
    </row>
    <row r="61" spans="2:47" s="9" customFormat="1" ht="19.899999999999999" customHeight="1">
      <c r="B61" s="102"/>
      <c r="D61" s="103" t="s">
        <v>104</v>
      </c>
      <c r="E61" s="104"/>
      <c r="F61" s="104"/>
      <c r="G61" s="104"/>
      <c r="H61" s="104"/>
      <c r="I61" s="104"/>
      <c r="J61" s="105">
        <f>J110</f>
        <v>0</v>
      </c>
      <c r="L61" s="102"/>
    </row>
    <row r="62" spans="2:47" s="9" customFormat="1" ht="19.899999999999999" customHeight="1">
      <c r="B62" s="102"/>
      <c r="D62" s="103" t="s">
        <v>105</v>
      </c>
      <c r="E62" s="104"/>
      <c r="F62" s="104"/>
      <c r="G62" s="104"/>
      <c r="H62" s="104"/>
      <c r="I62" s="104"/>
      <c r="J62" s="105">
        <f>J175</f>
        <v>0</v>
      </c>
      <c r="L62" s="102"/>
    </row>
    <row r="63" spans="2:47" s="9" customFormat="1" ht="19.899999999999999" customHeight="1">
      <c r="B63" s="102"/>
      <c r="D63" s="103" t="s">
        <v>106</v>
      </c>
      <c r="E63" s="104"/>
      <c r="F63" s="104"/>
      <c r="G63" s="104"/>
      <c r="H63" s="104"/>
      <c r="I63" s="104"/>
      <c r="J63" s="105">
        <f>J216</f>
        <v>0</v>
      </c>
      <c r="L63" s="102"/>
    </row>
    <row r="64" spans="2:47" s="9" customFormat="1" ht="19.899999999999999" customHeight="1">
      <c r="B64" s="102"/>
      <c r="D64" s="103" t="s">
        <v>107</v>
      </c>
      <c r="E64" s="104"/>
      <c r="F64" s="104"/>
      <c r="G64" s="104"/>
      <c r="H64" s="104"/>
      <c r="I64" s="104"/>
      <c r="J64" s="105">
        <f>J257</f>
        <v>0</v>
      </c>
      <c r="L64" s="102"/>
    </row>
    <row r="65" spans="2:12" s="9" customFormat="1" ht="19.899999999999999" customHeight="1">
      <c r="B65" s="102"/>
      <c r="D65" s="103" t="s">
        <v>108</v>
      </c>
      <c r="E65" s="104"/>
      <c r="F65" s="104"/>
      <c r="G65" s="104"/>
      <c r="H65" s="104"/>
      <c r="I65" s="104"/>
      <c r="J65" s="105">
        <f>J302</f>
        <v>0</v>
      </c>
      <c r="L65" s="102"/>
    </row>
    <row r="66" spans="2:12" s="9" customFormat="1" ht="19.899999999999999" customHeight="1">
      <c r="B66" s="102"/>
      <c r="D66" s="103" t="s">
        <v>109</v>
      </c>
      <c r="E66" s="104"/>
      <c r="F66" s="104"/>
      <c r="G66" s="104"/>
      <c r="H66" s="104"/>
      <c r="I66" s="104"/>
      <c r="J66" s="105">
        <f>J330</f>
        <v>0</v>
      </c>
      <c r="L66" s="102"/>
    </row>
    <row r="67" spans="2:12" s="9" customFormat="1" ht="19.899999999999999" customHeight="1">
      <c r="B67" s="102"/>
      <c r="D67" s="103" t="s">
        <v>110</v>
      </c>
      <c r="E67" s="104"/>
      <c r="F67" s="104"/>
      <c r="G67" s="104"/>
      <c r="H67" s="104"/>
      <c r="I67" s="104"/>
      <c r="J67" s="105">
        <f>J351</f>
        <v>0</v>
      </c>
      <c r="L67" s="102"/>
    </row>
    <row r="68" spans="2:12" s="9" customFormat="1" ht="19.899999999999999" customHeight="1">
      <c r="B68" s="102"/>
      <c r="D68" s="103" t="s">
        <v>111</v>
      </c>
      <c r="E68" s="104"/>
      <c r="F68" s="104"/>
      <c r="G68" s="104"/>
      <c r="H68" s="104"/>
      <c r="I68" s="104"/>
      <c r="J68" s="105">
        <f>J429</f>
        <v>0</v>
      </c>
      <c r="L68" s="102"/>
    </row>
    <row r="69" spans="2:12" s="9" customFormat="1" ht="19.899999999999999" customHeight="1">
      <c r="B69" s="102"/>
      <c r="D69" s="103" t="s">
        <v>112</v>
      </c>
      <c r="E69" s="104"/>
      <c r="F69" s="104"/>
      <c r="G69" s="104"/>
      <c r="H69" s="104"/>
      <c r="I69" s="104"/>
      <c r="J69" s="105">
        <f>J641</f>
        <v>0</v>
      </c>
      <c r="L69" s="102"/>
    </row>
    <row r="70" spans="2:12" s="9" customFormat="1" ht="19.899999999999999" customHeight="1">
      <c r="B70" s="102"/>
      <c r="D70" s="103" t="s">
        <v>113</v>
      </c>
      <c r="E70" s="104"/>
      <c r="F70" s="104"/>
      <c r="G70" s="104"/>
      <c r="H70" s="104"/>
      <c r="I70" s="104"/>
      <c r="J70" s="105">
        <f>J650</f>
        <v>0</v>
      </c>
      <c r="L70" s="102"/>
    </row>
    <row r="71" spans="2:12" s="9" customFormat="1" ht="19.899999999999999" customHeight="1">
      <c r="B71" s="102"/>
      <c r="D71" s="103" t="s">
        <v>114</v>
      </c>
      <c r="E71" s="104"/>
      <c r="F71" s="104"/>
      <c r="G71" s="104"/>
      <c r="H71" s="104"/>
      <c r="I71" s="104"/>
      <c r="J71" s="105">
        <f>J671</f>
        <v>0</v>
      </c>
      <c r="L71" s="102"/>
    </row>
    <row r="72" spans="2:12" s="9" customFormat="1" ht="19.899999999999999" customHeight="1">
      <c r="B72" s="102"/>
      <c r="D72" s="103" t="s">
        <v>115</v>
      </c>
      <c r="E72" s="104"/>
      <c r="F72" s="104"/>
      <c r="G72" s="104"/>
      <c r="H72" s="104"/>
      <c r="I72" s="104"/>
      <c r="J72" s="105">
        <f>J681</f>
        <v>0</v>
      </c>
      <c r="L72" s="102"/>
    </row>
    <row r="73" spans="2:12" s="9" customFormat="1" ht="19.899999999999999" customHeight="1">
      <c r="B73" s="102"/>
      <c r="D73" s="103" t="s">
        <v>116</v>
      </c>
      <c r="E73" s="104"/>
      <c r="F73" s="104"/>
      <c r="G73" s="104"/>
      <c r="H73" s="104"/>
      <c r="I73" s="104"/>
      <c r="J73" s="105">
        <f>J875</f>
        <v>0</v>
      </c>
      <c r="L73" s="102"/>
    </row>
    <row r="74" spans="2:12" s="9" customFormat="1" ht="19.899999999999999" customHeight="1">
      <c r="B74" s="102"/>
      <c r="D74" s="103" t="s">
        <v>117</v>
      </c>
      <c r="E74" s="104"/>
      <c r="F74" s="104"/>
      <c r="G74" s="104"/>
      <c r="H74" s="104"/>
      <c r="I74" s="104"/>
      <c r="J74" s="105">
        <f>J889</f>
        <v>0</v>
      </c>
      <c r="L74" s="102"/>
    </row>
    <row r="75" spans="2:12" s="8" customFormat="1" ht="24.95" customHeight="1">
      <c r="B75" s="98"/>
      <c r="D75" s="99" t="s">
        <v>118</v>
      </c>
      <c r="E75" s="100"/>
      <c r="F75" s="100"/>
      <c r="G75" s="100"/>
      <c r="H75" s="100"/>
      <c r="I75" s="100"/>
      <c r="J75" s="101">
        <f>J893</f>
        <v>0</v>
      </c>
      <c r="L75" s="98"/>
    </row>
    <row r="76" spans="2:12" s="9" customFormat="1" ht="19.899999999999999" customHeight="1">
      <c r="B76" s="102"/>
      <c r="D76" s="103" t="s">
        <v>119</v>
      </c>
      <c r="E76" s="104"/>
      <c r="F76" s="104"/>
      <c r="G76" s="104"/>
      <c r="H76" s="104"/>
      <c r="I76" s="104"/>
      <c r="J76" s="105">
        <f>J894</f>
        <v>0</v>
      </c>
      <c r="L76" s="102"/>
    </row>
    <row r="77" spans="2:12" s="9" customFormat="1" ht="19.899999999999999" customHeight="1">
      <c r="B77" s="102"/>
      <c r="D77" s="103" t="s">
        <v>120</v>
      </c>
      <c r="E77" s="104"/>
      <c r="F77" s="104"/>
      <c r="G77" s="104"/>
      <c r="H77" s="104"/>
      <c r="I77" s="104"/>
      <c r="J77" s="105">
        <f>J937</f>
        <v>0</v>
      </c>
      <c r="L77" s="102"/>
    </row>
    <row r="78" spans="2:12" s="9" customFormat="1" ht="19.899999999999999" customHeight="1">
      <c r="B78" s="102"/>
      <c r="D78" s="103" t="s">
        <v>121</v>
      </c>
      <c r="E78" s="104"/>
      <c r="F78" s="104"/>
      <c r="G78" s="104"/>
      <c r="H78" s="104"/>
      <c r="I78" s="104"/>
      <c r="J78" s="105">
        <f>J1015</f>
        <v>0</v>
      </c>
      <c r="L78" s="102"/>
    </row>
    <row r="79" spans="2:12" s="9" customFormat="1" ht="19.899999999999999" customHeight="1">
      <c r="B79" s="102"/>
      <c r="D79" s="103" t="s">
        <v>122</v>
      </c>
      <c r="E79" s="104"/>
      <c r="F79" s="104"/>
      <c r="G79" s="104"/>
      <c r="H79" s="104"/>
      <c r="I79" s="104"/>
      <c r="J79" s="105">
        <f>J1039</f>
        <v>0</v>
      </c>
      <c r="L79" s="102"/>
    </row>
    <row r="80" spans="2:12" s="9" customFormat="1" ht="19.899999999999999" customHeight="1">
      <c r="B80" s="102"/>
      <c r="D80" s="103" t="s">
        <v>123</v>
      </c>
      <c r="E80" s="104"/>
      <c r="F80" s="104"/>
      <c r="G80" s="104"/>
      <c r="H80" s="104"/>
      <c r="I80" s="104"/>
      <c r="J80" s="105">
        <f>J1042</f>
        <v>0</v>
      </c>
      <c r="L80" s="102"/>
    </row>
    <row r="81" spans="2:12" s="9" customFormat="1" ht="19.899999999999999" customHeight="1">
      <c r="B81" s="102"/>
      <c r="D81" s="103" t="s">
        <v>124</v>
      </c>
      <c r="E81" s="104"/>
      <c r="F81" s="104"/>
      <c r="G81" s="104"/>
      <c r="H81" s="104"/>
      <c r="I81" s="104"/>
      <c r="J81" s="105">
        <f>J1045</f>
        <v>0</v>
      </c>
      <c r="L81" s="102"/>
    </row>
    <row r="82" spans="2:12" s="9" customFormat="1" ht="19.899999999999999" customHeight="1">
      <c r="B82" s="102"/>
      <c r="D82" s="103" t="s">
        <v>125</v>
      </c>
      <c r="E82" s="104"/>
      <c r="F82" s="104"/>
      <c r="G82" s="104"/>
      <c r="H82" s="104"/>
      <c r="I82" s="104"/>
      <c r="J82" s="105">
        <f>J1048</f>
        <v>0</v>
      </c>
      <c r="L82" s="102"/>
    </row>
    <row r="83" spans="2:12" s="9" customFormat="1" ht="19.899999999999999" customHeight="1">
      <c r="B83" s="102"/>
      <c r="D83" s="103" t="s">
        <v>126</v>
      </c>
      <c r="E83" s="104"/>
      <c r="F83" s="104"/>
      <c r="G83" s="104"/>
      <c r="H83" s="104"/>
      <c r="I83" s="104"/>
      <c r="J83" s="105">
        <f>J1102</f>
        <v>0</v>
      </c>
      <c r="L83" s="102"/>
    </row>
    <row r="84" spans="2:12" s="9" customFormat="1" ht="19.899999999999999" customHeight="1">
      <c r="B84" s="102"/>
      <c r="D84" s="103" t="s">
        <v>127</v>
      </c>
      <c r="E84" s="104"/>
      <c r="F84" s="104"/>
      <c r="G84" s="104"/>
      <c r="H84" s="104"/>
      <c r="I84" s="104"/>
      <c r="J84" s="105">
        <f>J1141</f>
        <v>0</v>
      </c>
      <c r="L84" s="102"/>
    </row>
    <row r="85" spans="2:12" s="9" customFormat="1" ht="19.899999999999999" customHeight="1">
      <c r="B85" s="102"/>
      <c r="D85" s="103" t="s">
        <v>128</v>
      </c>
      <c r="E85" s="104"/>
      <c r="F85" s="104"/>
      <c r="G85" s="104"/>
      <c r="H85" s="104"/>
      <c r="I85" s="104"/>
      <c r="J85" s="105">
        <f>J1227</f>
        <v>0</v>
      </c>
      <c r="L85" s="102"/>
    </row>
    <row r="86" spans="2:12" s="9" customFormat="1" ht="19.899999999999999" customHeight="1">
      <c r="B86" s="102"/>
      <c r="D86" s="103" t="s">
        <v>129</v>
      </c>
      <c r="E86" s="104"/>
      <c r="F86" s="104"/>
      <c r="G86" s="104"/>
      <c r="H86" s="104"/>
      <c r="I86" s="104"/>
      <c r="J86" s="105">
        <f>J1243</f>
        <v>0</v>
      </c>
      <c r="L86" s="102"/>
    </row>
    <row r="87" spans="2:12" s="9" customFormat="1" ht="19.899999999999999" customHeight="1">
      <c r="B87" s="102"/>
      <c r="D87" s="103" t="s">
        <v>130</v>
      </c>
      <c r="E87" s="104"/>
      <c r="F87" s="104"/>
      <c r="G87" s="104"/>
      <c r="H87" s="104"/>
      <c r="I87" s="104"/>
      <c r="J87" s="105">
        <f>J1306</f>
        <v>0</v>
      </c>
      <c r="L87" s="102"/>
    </row>
    <row r="88" spans="2:12" s="9" customFormat="1" ht="19.899999999999999" customHeight="1">
      <c r="B88" s="102"/>
      <c r="D88" s="103" t="s">
        <v>131</v>
      </c>
      <c r="E88" s="104"/>
      <c r="F88" s="104"/>
      <c r="G88" s="104"/>
      <c r="H88" s="104"/>
      <c r="I88" s="104"/>
      <c r="J88" s="105">
        <f>J1335</f>
        <v>0</v>
      </c>
      <c r="L88" s="102"/>
    </row>
    <row r="89" spans="2:12" s="1" customFormat="1" ht="21.75" customHeight="1">
      <c r="B89" s="31"/>
      <c r="L89" s="31"/>
    </row>
    <row r="90" spans="2:12" s="1" customFormat="1" ht="6.95" customHeight="1">
      <c r="B90" s="40"/>
      <c r="C90" s="41"/>
      <c r="D90" s="41"/>
      <c r="E90" s="41"/>
      <c r="F90" s="41"/>
      <c r="G90" s="41"/>
      <c r="H90" s="41"/>
      <c r="I90" s="41"/>
      <c r="J90" s="41"/>
      <c r="K90" s="41"/>
      <c r="L90" s="31"/>
    </row>
    <row r="94" spans="2:12" s="1" customFormat="1" ht="6.95" customHeight="1">
      <c r="B94" s="42"/>
      <c r="C94" s="43"/>
      <c r="D94" s="43"/>
      <c r="E94" s="43"/>
      <c r="F94" s="43"/>
      <c r="G94" s="43"/>
      <c r="H94" s="43"/>
      <c r="I94" s="43"/>
      <c r="J94" s="43"/>
      <c r="K94" s="43"/>
      <c r="L94" s="31"/>
    </row>
    <row r="95" spans="2:12" s="1" customFormat="1" ht="24.95" customHeight="1">
      <c r="B95" s="31"/>
      <c r="C95" s="20" t="s">
        <v>132</v>
      </c>
      <c r="L95" s="31"/>
    </row>
    <row r="96" spans="2:12" s="1" customFormat="1" ht="6.95" customHeight="1">
      <c r="B96" s="31"/>
      <c r="L96" s="31"/>
    </row>
    <row r="97" spans="2:65" s="1" customFormat="1" ht="12" customHeight="1">
      <c r="B97" s="31"/>
      <c r="C97" s="26" t="s">
        <v>16</v>
      </c>
      <c r="L97" s="31"/>
    </row>
    <row r="98" spans="2:65" s="1" customFormat="1" ht="16.5" customHeight="1">
      <c r="B98" s="31"/>
      <c r="E98" s="297" t="str">
        <f>E7</f>
        <v>MŠ Tyršova 1546, Tachov, Snížení energetické náročnosti</v>
      </c>
      <c r="F98" s="298"/>
      <c r="G98" s="298"/>
      <c r="H98" s="298"/>
      <c r="L98" s="31"/>
    </row>
    <row r="99" spans="2:65" s="1" customFormat="1" ht="12" customHeight="1">
      <c r="B99" s="31"/>
      <c r="C99" s="26" t="s">
        <v>97</v>
      </c>
      <c r="L99" s="31"/>
    </row>
    <row r="100" spans="2:65" s="1" customFormat="1" ht="16.5" customHeight="1">
      <c r="B100" s="31"/>
      <c r="E100" s="260" t="str">
        <f>E9</f>
        <v>01 - Stavební objekt</v>
      </c>
      <c r="F100" s="299"/>
      <c r="G100" s="299"/>
      <c r="H100" s="299"/>
      <c r="L100" s="31"/>
    </row>
    <row r="101" spans="2:65" s="1" customFormat="1" ht="6.95" customHeight="1">
      <c r="B101" s="31"/>
      <c r="L101" s="31"/>
    </row>
    <row r="102" spans="2:65" s="1" customFormat="1" ht="12" customHeight="1">
      <c r="B102" s="31"/>
      <c r="C102" s="26" t="s">
        <v>21</v>
      </c>
      <c r="F102" s="24" t="str">
        <f>F12</f>
        <v xml:space="preserve"> </v>
      </c>
      <c r="I102" s="26" t="s">
        <v>23</v>
      </c>
      <c r="J102" s="48" t="str">
        <f>IF(J12="","",J12)</f>
        <v>20. 5. 2025</v>
      </c>
      <c r="L102" s="31"/>
    </row>
    <row r="103" spans="2:65" s="1" customFormat="1" ht="6.95" customHeight="1">
      <c r="B103" s="31"/>
      <c r="L103" s="31"/>
    </row>
    <row r="104" spans="2:65" s="1" customFormat="1" ht="40.15" customHeight="1">
      <c r="B104" s="31"/>
      <c r="C104" s="26" t="s">
        <v>25</v>
      </c>
      <c r="F104" s="24" t="str">
        <f>E15</f>
        <v>Město Tachov, Hornická 1695, Tachov</v>
      </c>
      <c r="I104" s="26" t="s">
        <v>31</v>
      </c>
      <c r="J104" s="29" t="str">
        <f>E21</f>
        <v>Ing. J.Rossler, Na Terase 1914, 34701 Tachov</v>
      </c>
      <c r="L104" s="31"/>
    </row>
    <row r="105" spans="2:65" s="1" customFormat="1" ht="15.2" customHeight="1">
      <c r="B105" s="31"/>
      <c r="C105" s="26" t="s">
        <v>29</v>
      </c>
      <c r="F105" s="24" t="str">
        <f>IF(E18="","",E18)</f>
        <v>Vyplň údaj</v>
      </c>
      <c r="I105" s="26" t="s">
        <v>35</v>
      </c>
      <c r="J105" s="29" t="str">
        <f>E24</f>
        <v xml:space="preserve"> </v>
      </c>
      <c r="L105" s="31"/>
    </row>
    <row r="106" spans="2:65" s="1" customFormat="1" ht="10.35" customHeight="1">
      <c r="B106" s="31"/>
      <c r="L106" s="31"/>
    </row>
    <row r="107" spans="2:65" s="10" customFormat="1" ht="29.25" customHeight="1">
      <c r="B107" s="106"/>
      <c r="C107" s="107" t="s">
        <v>133</v>
      </c>
      <c r="D107" s="108" t="s">
        <v>57</v>
      </c>
      <c r="E107" s="108" t="s">
        <v>53</v>
      </c>
      <c r="F107" s="108" t="s">
        <v>54</v>
      </c>
      <c r="G107" s="108" t="s">
        <v>134</v>
      </c>
      <c r="H107" s="108" t="s">
        <v>135</v>
      </c>
      <c r="I107" s="108" t="s">
        <v>136</v>
      </c>
      <c r="J107" s="108" t="s">
        <v>101</v>
      </c>
      <c r="K107" s="109" t="s">
        <v>137</v>
      </c>
      <c r="L107" s="106"/>
      <c r="M107" s="55" t="s">
        <v>19</v>
      </c>
      <c r="N107" s="56" t="s">
        <v>42</v>
      </c>
      <c r="O107" s="56" t="s">
        <v>138</v>
      </c>
      <c r="P107" s="56" t="s">
        <v>139</v>
      </c>
      <c r="Q107" s="56" t="s">
        <v>140</v>
      </c>
      <c r="R107" s="56" t="s">
        <v>141</v>
      </c>
      <c r="S107" s="56" t="s">
        <v>142</v>
      </c>
      <c r="T107" s="57" t="s">
        <v>143</v>
      </c>
    </row>
    <row r="108" spans="2:65" s="1" customFormat="1" ht="22.9" customHeight="1">
      <c r="B108" s="31"/>
      <c r="C108" s="60" t="s">
        <v>144</v>
      </c>
      <c r="J108" s="110">
        <f>BK108</f>
        <v>0</v>
      </c>
      <c r="L108" s="31"/>
      <c r="M108" s="58"/>
      <c r="N108" s="49"/>
      <c r="O108" s="49"/>
      <c r="P108" s="111">
        <f>P109+P893</f>
        <v>0</v>
      </c>
      <c r="Q108" s="49"/>
      <c r="R108" s="111">
        <f>R109+R893</f>
        <v>182.43760858810808</v>
      </c>
      <c r="S108" s="49"/>
      <c r="T108" s="112">
        <f>T109+T893</f>
        <v>210.18200662000001</v>
      </c>
      <c r="AT108" s="16" t="s">
        <v>71</v>
      </c>
      <c r="AU108" s="16" t="s">
        <v>102</v>
      </c>
      <c r="BK108" s="113">
        <f>BK109+BK893</f>
        <v>0</v>
      </c>
    </row>
    <row r="109" spans="2:65" s="11" customFormat="1" ht="25.9" customHeight="1">
      <c r="B109" s="114"/>
      <c r="D109" s="115" t="s">
        <v>71</v>
      </c>
      <c r="E109" s="116" t="s">
        <v>145</v>
      </c>
      <c r="F109" s="116" t="s">
        <v>146</v>
      </c>
      <c r="I109" s="117"/>
      <c r="J109" s="118">
        <f>BK109</f>
        <v>0</v>
      </c>
      <c r="L109" s="114"/>
      <c r="M109" s="119"/>
      <c r="P109" s="120">
        <f>P110+P175+P216+P257+P302+P330+P351+P429+P641+P650+P671+P681+P875+P889</f>
        <v>0</v>
      </c>
      <c r="R109" s="120">
        <f>R110+R175+R216+R257+R302+R330+R351+R429+R641+R650+R671+R681+R875+R889</f>
        <v>133.17665420499998</v>
      </c>
      <c r="T109" s="121">
        <f>T110+T175+T216+T257+T302+T330+T351+T429+T641+T650+T671+T681+T875+T889</f>
        <v>196.45645172000002</v>
      </c>
      <c r="AR109" s="115" t="s">
        <v>80</v>
      </c>
      <c r="AT109" s="122" t="s">
        <v>71</v>
      </c>
      <c r="AU109" s="122" t="s">
        <v>72</v>
      </c>
      <c r="AY109" s="115" t="s">
        <v>147</v>
      </c>
      <c r="BK109" s="123">
        <f>BK110+BK175+BK216+BK257+BK302+BK330+BK351+BK429+BK641+BK650+BK671+BK681+BK875+BK889</f>
        <v>0</v>
      </c>
    </row>
    <row r="110" spans="2:65" s="11" customFormat="1" ht="22.9" customHeight="1">
      <c r="B110" s="114"/>
      <c r="D110" s="115" t="s">
        <v>71</v>
      </c>
      <c r="E110" s="124" t="s">
        <v>80</v>
      </c>
      <c r="F110" s="124" t="s">
        <v>148</v>
      </c>
      <c r="I110" s="117"/>
      <c r="J110" s="125">
        <f>BK110</f>
        <v>0</v>
      </c>
      <c r="L110" s="114"/>
      <c r="M110" s="119"/>
      <c r="P110" s="120">
        <f>SUM(P111:P174)</f>
        <v>0</v>
      </c>
      <c r="R110" s="120">
        <f>SUM(R111:R174)</f>
        <v>0</v>
      </c>
      <c r="T110" s="121">
        <f>SUM(T111:T174)</f>
        <v>0</v>
      </c>
      <c r="AR110" s="115" t="s">
        <v>80</v>
      </c>
      <c r="AT110" s="122" t="s">
        <v>71</v>
      </c>
      <c r="AU110" s="122" t="s">
        <v>80</v>
      </c>
      <c r="AY110" s="115" t="s">
        <v>147</v>
      </c>
      <c r="BK110" s="123">
        <f>SUM(BK111:BK174)</f>
        <v>0</v>
      </c>
    </row>
    <row r="111" spans="2:65" s="1" customFormat="1" ht="21.75" customHeight="1">
      <c r="B111" s="31"/>
      <c r="C111" s="126" t="s">
        <v>80</v>
      </c>
      <c r="D111" s="126" t="s">
        <v>149</v>
      </c>
      <c r="E111" s="127" t="s">
        <v>150</v>
      </c>
      <c r="F111" s="128" t="s">
        <v>151</v>
      </c>
      <c r="G111" s="129" t="s">
        <v>152</v>
      </c>
      <c r="H111" s="130">
        <v>58.725000000000001</v>
      </c>
      <c r="I111" s="131"/>
      <c r="J111" s="132">
        <f>ROUND(I111*H111,2)</f>
        <v>0</v>
      </c>
      <c r="K111" s="128" t="s">
        <v>153</v>
      </c>
      <c r="L111" s="31"/>
      <c r="M111" s="133" t="s">
        <v>19</v>
      </c>
      <c r="N111" s="134" t="s">
        <v>43</v>
      </c>
      <c r="P111" s="135">
        <f>O111*H111</f>
        <v>0</v>
      </c>
      <c r="Q111" s="135">
        <v>0</v>
      </c>
      <c r="R111" s="135">
        <f>Q111*H111</f>
        <v>0</v>
      </c>
      <c r="S111" s="135">
        <v>0</v>
      </c>
      <c r="T111" s="136">
        <f>S111*H111</f>
        <v>0</v>
      </c>
      <c r="AR111" s="137" t="s">
        <v>154</v>
      </c>
      <c r="AT111" s="137" t="s">
        <v>149</v>
      </c>
      <c r="AU111" s="137" t="s">
        <v>82</v>
      </c>
      <c r="AY111" s="16" t="s">
        <v>147</v>
      </c>
      <c r="BE111" s="138">
        <f>IF(N111="základní",J111,0)</f>
        <v>0</v>
      </c>
      <c r="BF111" s="138">
        <f>IF(N111="snížená",J111,0)</f>
        <v>0</v>
      </c>
      <c r="BG111" s="138">
        <f>IF(N111="zákl. přenesená",J111,0)</f>
        <v>0</v>
      </c>
      <c r="BH111" s="138">
        <f>IF(N111="sníž. přenesená",J111,0)</f>
        <v>0</v>
      </c>
      <c r="BI111" s="138">
        <f>IF(N111="nulová",J111,0)</f>
        <v>0</v>
      </c>
      <c r="BJ111" s="16" t="s">
        <v>80</v>
      </c>
      <c r="BK111" s="138">
        <f>ROUND(I111*H111,2)</f>
        <v>0</v>
      </c>
      <c r="BL111" s="16" t="s">
        <v>154</v>
      </c>
      <c r="BM111" s="137" t="s">
        <v>155</v>
      </c>
    </row>
    <row r="112" spans="2:65" s="1" customFormat="1" ht="11.25">
      <c r="B112" s="31"/>
      <c r="D112" s="139" t="s">
        <v>156</v>
      </c>
      <c r="F112" s="140" t="s">
        <v>157</v>
      </c>
      <c r="I112" s="141"/>
      <c r="L112" s="31"/>
      <c r="M112" s="142"/>
      <c r="T112" s="52"/>
      <c r="AT112" s="16" t="s">
        <v>156</v>
      </c>
      <c r="AU112" s="16" t="s">
        <v>82</v>
      </c>
    </row>
    <row r="113" spans="2:65" s="1" customFormat="1" ht="11.25">
      <c r="B113" s="31"/>
      <c r="D113" s="143" t="s">
        <v>158</v>
      </c>
      <c r="F113" s="144" t="s">
        <v>159</v>
      </c>
      <c r="I113" s="141"/>
      <c r="L113" s="31"/>
      <c r="M113" s="142"/>
      <c r="T113" s="52"/>
      <c r="AT113" s="16" t="s">
        <v>158</v>
      </c>
      <c r="AU113" s="16" t="s">
        <v>82</v>
      </c>
    </row>
    <row r="114" spans="2:65" s="12" customFormat="1" ht="11.25">
      <c r="B114" s="145"/>
      <c r="D114" s="139" t="s">
        <v>160</v>
      </c>
      <c r="E114" s="146" t="s">
        <v>19</v>
      </c>
      <c r="F114" s="147" t="s">
        <v>161</v>
      </c>
      <c r="H114" s="146" t="s">
        <v>19</v>
      </c>
      <c r="I114" s="148"/>
      <c r="L114" s="145"/>
      <c r="M114" s="149"/>
      <c r="T114" s="150"/>
      <c r="AT114" s="146" t="s">
        <v>160</v>
      </c>
      <c r="AU114" s="146" t="s">
        <v>82</v>
      </c>
      <c r="AV114" s="12" t="s">
        <v>80</v>
      </c>
      <c r="AW114" s="12" t="s">
        <v>34</v>
      </c>
      <c r="AX114" s="12" t="s">
        <v>72</v>
      </c>
      <c r="AY114" s="146" t="s">
        <v>147</v>
      </c>
    </row>
    <row r="115" spans="2:65" s="13" customFormat="1" ht="11.25">
      <c r="B115" s="151"/>
      <c r="D115" s="139" t="s">
        <v>160</v>
      </c>
      <c r="E115" s="152" t="s">
        <v>19</v>
      </c>
      <c r="F115" s="153" t="s">
        <v>162</v>
      </c>
      <c r="H115" s="154">
        <v>31.5</v>
      </c>
      <c r="I115" s="155"/>
      <c r="L115" s="151"/>
      <c r="M115" s="156"/>
      <c r="T115" s="157"/>
      <c r="AT115" s="152" t="s">
        <v>160</v>
      </c>
      <c r="AU115" s="152" t="s">
        <v>82</v>
      </c>
      <c r="AV115" s="13" t="s">
        <v>82</v>
      </c>
      <c r="AW115" s="13" t="s">
        <v>34</v>
      </c>
      <c r="AX115" s="13" t="s">
        <v>72</v>
      </c>
      <c r="AY115" s="152" t="s">
        <v>147</v>
      </c>
    </row>
    <row r="116" spans="2:65" s="12" customFormat="1" ht="11.25">
      <c r="B116" s="145"/>
      <c r="D116" s="139" t="s">
        <v>160</v>
      </c>
      <c r="E116" s="146" t="s">
        <v>19</v>
      </c>
      <c r="F116" s="147" t="s">
        <v>163</v>
      </c>
      <c r="H116" s="146" t="s">
        <v>19</v>
      </c>
      <c r="I116" s="148"/>
      <c r="L116" s="145"/>
      <c r="M116" s="149"/>
      <c r="T116" s="150"/>
      <c r="AT116" s="146" t="s">
        <v>160</v>
      </c>
      <c r="AU116" s="146" t="s">
        <v>82</v>
      </c>
      <c r="AV116" s="12" t="s">
        <v>80</v>
      </c>
      <c r="AW116" s="12" t="s">
        <v>34</v>
      </c>
      <c r="AX116" s="12" t="s">
        <v>72</v>
      </c>
      <c r="AY116" s="146" t="s">
        <v>147</v>
      </c>
    </row>
    <row r="117" spans="2:65" s="13" customFormat="1" ht="11.25">
      <c r="B117" s="151"/>
      <c r="D117" s="139" t="s">
        <v>160</v>
      </c>
      <c r="E117" s="152" t="s">
        <v>19</v>
      </c>
      <c r="F117" s="153" t="s">
        <v>164</v>
      </c>
      <c r="H117" s="154">
        <v>20.7</v>
      </c>
      <c r="I117" s="155"/>
      <c r="L117" s="151"/>
      <c r="M117" s="156"/>
      <c r="T117" s="157"/>
      <c r="AT117" s="152" t="s">
        <v>160</v>
      </c>
      <c r="AU117" s="152" t="s">
        <v>82</v>
      </c>
      <c r="AV117" s="13" t="s">
        <v>82</v>
      </c>
      <c r="AW117" s="13" t="s">
        <v>34</v>
      </c>
      <c r="AX117" s="13" t="s">
        <v>72</v>
      </c>
      <c r="AY117" s="152" t="s">
        <v>147</v>
      </c>
    </row>
    <row r="118" spans="2:65" s="12" customFormat="1" ht="11.25">
      <c r="B118" s="145"/>
      <c r="D118" s="139" t="s">
        <v>160</v>
      </c>
      <c r="E118" s="146" t="s">
        <v>19</v>
      </c>
      <c r="F118" s="147" t="s">
        <v>165</v>
      </c>
      <c r="H118" s="146" t="s">
        <v>19</v>
      </c>
      <c r="I118" s="148"/>
      <c r="L118" s="145"/>
      <c r="M118" s="149"/>
      <c r="T118" s="150"/>
      <c r="AT118" s="146" t="s">
        <v>160</v>
      </c>
      <c r="AU118" s="146" t="s">
        <v>82</v>
      </c>
      <c r="AV118" s="12" t="s">
        <v>80</v>
      </c>
      <c r="AW118" s="12" t="s">
        <v>34</v>
      </c>
      <c r="AX118" s="12" t="s">
        <v>72</v>
      </c>
      <c r="AY118" s="146" t="s">
        <v>147</v>
      </c>
    </row>
    <row r="119" spans="2:65" s="13" customFormat="1" ht="11.25">
      <c r="B119" s="151"/>
      <c r="D119" s="139" t="s">
        <v>160</v>
      </c>
      <c r="E119" s="152" t="s">
        <v>19</v>
      </c>
      <c r="F119" s="153" t="s">
        <v>166</v>
      </c>
      <c r="H119" s="154">
        <v>6.5250000000000004</v>
      </c>
      <c r="I119" s="155"/>
      <c r="L119" s="151"/>
      <c r="M119" s="156"/>
      <c r="T119" s="157"/>
      <c r="AT119" s="152" t="s">
        <v>160</v>
      </c>
      <c r="AU119" s="152" t="s">
        <v>82</v>
      </c>
      <c r="AV119" s="13" t="s">
        <v>82</v>
      </c>
      <c r="AW119" s="13" t="s">
        <v>34</v>
      </c>
      <c r="AX119" s="13" t="s">
        <v>72</v>
      </c>
      <c r="AY119" s="152" t="s">
        <v>147</v>
      </c>
    </row>
    <row r="120" spans="2:65" s="1" customFormat="1" ht="21.75" customHeight="1">
      <c r="B120" s="31"/>
      <c r="C120" s="126" t="s">
        <v>82</v>
      </c>
      <c r="D120" s="126" t="s">
        <v>149</v>
      </c>
      <c r="E120" s="127" t="s">
        <v>167</v>
      </c>
      <c r="F120" s="128" t="s">
        <v>168</v>
      </c>
      <c r="G120" s="129" t="s">
        <v>152</v>
      </c>
      <c r="H120" s="130">
        <v>13.385999999999999</v>
      </c>
      <c r="I120" s="131"/>
      <c r="J120" s="132">
        <f>ROUND(I120*H120,2)</f>
        <v>0</v>
      </c>
      <c r="K120" s="128" t="s">
        <v>153</v>
      </c>
      <c r="L120" s="31"/>
      <c r="M120" s="133" t="s">
        <v>19</v>
      </c>
      <c r="N120" s="134" t="s">
        <v>43</v>
      </c>
      <c r="P120" s="135">
        <f>O120*H120</f>
        <v>0</v>
      </c>
      <c r="Q120" s="135">
        <v>0</v>
      </c>
      <c r="R120" s="135">
        <f>Q120*H120</f>
        <v>0</v>
      </c>
      <c r="S120" s="135">
        <v>0</v>
      </c>
      <c r="T120" s="136">
        <f>S120*H120</f>
        <v>0</v>
      </c>
      <c r="AR120" s="137" t="s">
        <v>154</v>
      </c>
      <c r="AT120" s="137" t="s">
        <v>149</v>
      </c>
      <c r="AU120" s="137" t="s">
        <v>82</v>
      </c>
      <c r="AY120" s="16" t="s">
        <v>147</v>
      </c>
      <c r="BE120" s="138">
        <f>IF(N120="základní",J120,0)</f>
        <v>0</v>
      </c>
      <c r="BF120" s="138">
        <f>IF(N120="snížená",J120,0)</f>
        <v>0</v>
      </c>
      <c r="BG120" s="138">
        <f>IF(N120="zákl. přenesená",J120,0)</f>
        <v>0</v>
      </c>
      <c r="BH120" s="138">
        <f>IF(N120="sníž. přenesená",J120,0)</f>
        <v>0</v>
      </c>
      <c r="BI120" s="138">
        <f>IF(N120="nulová",J120,0)</f>
        <v>0</v>
      </c>
      <c r="BJ120" s="16" t="s">
        <v>80</v>
      </c>
      <c r="BK120" s="138">
        <f>ROUND(I120*H120,2)</f>
        <v>0</v>
      </c>
      <c r="BL120" s="16" t="s">
        <v>154</v>
      </c>
      <c r="BM120" s="137" t="s">
        <v>169</v>
      </c>
    </row>
    <row r="121" spans="2:65" s="1" customFormat="1" ht="19.5">
      <c r="B121" s="31"/>
      <c r="D121" s="139" t="s">
        <v>156</v>
      </c>
      <c r="F121" s="140" t="s">
        <v>170</v>
      </c>
      <c r="I121" s="141"/>
      <c r="L121" s="31"/>
      <c r="M121" s="142"/>
      <c r="T121" s="52"/>
      <c r="AT121" s="16" t="s">
        <v>156</v>
      </c>
      <c r="AU121" s="16" t="s">
        <v>82</v>
      </c>
    </row>
    <row r="122" spans="2:65" s="1" customFormat="1" ht="11.25">
      <c r="B122" s="31"/>
      <c r="D122" s="143" t="s">
        <v>158</v>
      </c>
      <c r="F122" s="144" t="s">
        <v>171</v>
      </c>
      <c r="I122" s="141"/>
      <c r="L122" s="31"/>
      <c r="M122" s="142"/>
      <c r="T122" s="52"/>
      <c r="AT122" s="16" t="s">
        <v>158</v>
      </c>
      <c r="AU122" s="16" t="s">
        <v>82</v>
      </c>
    </row>
    <row r="123" spans="2:65" s="12" customFormat="1" ht="11.25">
      <c r="B123" s="145"/>
      <c r="D123" s="139" t="s">
        <v>160</v>
      </c>
      <c r="E123" s="146" t="s">
        <v>19</v>
      </c>
      <c r="F123" s="147" t="s">
        <v>172</v>
      </c>
      <c r="H123" s="146" t="s">
        <v>19</v>
      </c>
      <c r="I123" s="148"/>
      <c r="L123" s="145"/>
      <c r="M123" s="149"/>
      <c r="T123" s="150"/>
      <c r="AT123" s="146" t="s">
        <v>160</v>
      </c>
      <c r="AU123" s="146" t="s">
        <v>82</v>
      </c>
      <c r="AV123" s="12" t="s">
        <v>80</v>
      </c>
      <c r="AW123" s="12" t="s">
        <v>34</v>
      </c>
      <c r="AX123" s="12" t="s">
        <v>72</v>
      </c>
      <c r="AY123" s="146" t="s">
        <v>147</v>
      </c>
    </row>
    <row r="124" spans="2:65" s="13" customFormat="1" ht="11.25">
      <c r="B124" s="151"/>
      <c r="D124" s="139" t="s">
        <v>160</v>
      </c>
      <c r="E124" s="152" t="s">
        <v>19</v>
      </c>
      <c r="F124" s="153" t="s">
        <v>173</v>
      </c>
      <c r="H124" s="154">
        <v>133.86199999999999</v>
      </c>
      <c r="I124" s="155"/>
      <c r="L124" s="151"/>
      <c r="M124" s="156"/>
      <c r="T124" s="157"/>
      <c r="AT124" s="152" t="s">
        <v>160</v>
      </c>
      <c r="AU124" s="152" t="s">
        <v>82</v>
      </c>
      <c r="AV124" s="13" t="s">
        <v>82</v>
      </c>
      <c r="AW124" s="13" t="s">
        <v>34</v>
      </c>
      <c r="AX124" s="13" t="s">
        <v>72</v>
      </c>
      <c r="AY124" s="152" t="s">
        <v>147</v>
      </c>
    </row>
    <row r="125" spans="2:65" s="13" customFormat="1" ht="11.25">
      <c r="B125" s="151"/>
      <c r="D125" s="139" t="s">
        <v>160</v>
      </c>
      <c r="F125" s="153" t="s">
        <v>174</v>
      </c>
      <c r="H125" s="154">
        <v>13.385999999999999</v>
      </c>
      <c r="I125" s="155"/>
      <c r="L125" s="151"/>
      <c r="M125" s="156"/>
      <c r="T125" s="157"/>
      <c r="AT125" s="152" t="s">
        <v>160</v>
      </c>
      <c r="AU125" s="152" t="s">
        <v>82</v>
      </c>
      <c r="AV125" s="13" t="s">
        <v>82</v>
      </c>
      <c r="AW125" s="13" t="s">
        <v>4</v>
      </c>
      <c r="AX125" s="13" t="s">
        <v>80</v>
      </c>
      <c r="AY125" s="152" t="s">
        <v>147</v>
      </c>
    </row>
    <row r="126" spans="2:65" s="1" customFormat="1" ht="21.75" customHeight="1">
      <c r="B126" s="31"/>
      <c r="C126" s="126" t="s">
        <v>175</v>
      </c>
      <c r="D126" s="126" t="s">
        <v>149</v>
      </c>
      <c r="E126" s="127" t="s">
        <v>176</v>
      </c>
      <c r="F126" s="128" t="s">
        <v>177</v>
      </c>
      <c r="G126" s="129" t="s">
        <v>152</v>
      </c>
      <c r="H126" s="130">
        <v>120.476</v>
      </c>
      <c r="I126" s="131"/>
      <c r="J126" s="132">
        <f>ROUND(I126*H126,2)</f>
        <v>0</v>
      </c>
      <c r="K126" s="128" t="s">
        <v>153</v>
      </c>
      <c r="L126" s="31"/>
      <c r="M126" s="133" t="s">
        <v>19</v>
      </c>
      <c r="N126" s="134" t="s">
        <v>43</v>
      </c>
      <c r="P126" s="135">
        <f>O126*H126</f>
        <v>0</v>
      </c>
      <c r="Q126" s="135">
        <v>0</v>
      </c>
      <c r="R126" s="135">
        <f>Q126*H126</f>
        <v>0</v>
      </c>
      <c r="S126" s="135">
        <v>0</v>
      </c>
      <c r="T126" s="136">
        <f>S126*H126</f>
        <v>0</v>
      </c>
      <c r="AR126" s="137" t="s">
        <v>154</v>
      </c>
      <c r="AT126" s="137" t="s">
        <v>149</v>
      </c>
      <c r="AU126" s="137" t="s">
        <v>82</v>
      </c>
      <c r="AY126" s="16" t="s">
        <v>147</v>
      </c>
      <c r="BE126" s="138">
        <f>IF(N126="základní",J126,0)</f>
        <v>0</v>
      </c>
      <c r="BF126" s="138">
        <f>IF(N126="snížená",J126,0)</f>
        <v>0</v>
      </c>
      <c r="BG126" s="138">
        <f>IF(N126="zákl. přenesená",J126,0)</f>
        <v>0</v>
      </c>
      <c r="BH126" s="138">
        <f>IF(N126="sníž. přenesená",J126,0)</f>
        <v>0</v>
      </c>
      <c r="BI126" s="138">
        <f>IF(N126="nulová",J126,0)</f>
        <v>0</v>
      </c>
      <c r="BJ126" s="16" t="s">
        <v>80</v>
      </c>
      <c r="BK126" s="138">
        <f>ROUND(I126*H126,2)</f>
        <v>0</v>
      </c>
      <c r="BL126" s="16" t="s">
        <v>154</v>
      </c>
      <c r="BM126" s="137" t="s">
        <v>178</v>
      </c>
    </row>
    <row r="127" spans="2:65" s="1" customFormat="1" ht="19.5">
      <c r="B127" s="31"/>
      <c r="D127" s="139" t="s">
        <v>156</v>
      </c>
      <c r="F127" s="140" t="s">
        <v>179</v>
      </c>
      <c r="I127" s="141"/>
      <c r="L127" s="31"/>
      <c r="M127" s="142"/>
      <c r="T127" s="52"/>
      <c r="AT127" s="16" t="s">
        <v>156</v>
      </c>
      <c r="AU127" s="16" t="s">
        <v>82</v>
      </c>
    </row>
    <row r="128" spans="2:65" s="1" customFormat="1" ht="11.25">
      <c r="B128" s="31"/>
      <c r="D128" s="143" t="s">
        <v>158</v>
      </c>
      <c r="F128" s="144" t="s">
        <v>180</v>
      </c>
      <c r="I128" s="141"/>
      <c r="L128" s="31"/>
      <c r="M128" s="142"/>
      <c r="T128" s="52"/>
      <c r="AT128" s="16" t="s">
        <v>158</v>
      </c>
      <c r="AU128" s="16" t="s">
        <v>82</v>
      </c>
    </row>
    <row r="129" spans="2:65" s="12" customFormat="1" ht="11.25">
      <c r="B129" s="145"/>
      <c r="D129" s="139" t="s">
        <v>160</v>
      </c>
      <c r="E129" s="146" t="s">
        <v>19</v>
      </c>
      <c r="F129" s="147" t="s">
        <v>181</v>
      </c>
      <c r="H129" s="146" t="s">
        <v>19</v>
      </c>
      <c r="I129" s="148"/>
      <c r="L129" s="145"/>
      <c r="M129" s="149"/>
      <c r="T129" s="150"/>
      <c r="AT129" s="146" t="s">
        <v>160</v>
      </c>
      <c r="AU129" s="146" t="s">
        <v>82</v>
      </c>
      <c r="AV129" s="12" t="s">
        <v>80</v>
      </c>
      <c r="AW129" s="12" t="s">
        <v>34</v>
      </c>
      <c r="AX129" s="12" t="s">
        <v>72</v>
      </c>
      <c r="AY129" s="146" t="s">
        <v>147</v>
      </c>
    </row>
    <row r="130" spans="2:65" s="13" customFormat="1" ht="11.25">
      <c r="B130" s="151"/>
      <c r="D130" s="139" t="s">
        <v>160</v>
      </c>
      <c r="E130" s="152" t="s">
        <v>19</v>
      </c>
      <c r="F130" s="153" t="s">
        <v>182</v>
      </c>
      <c r="H130" s="154">
        <v>36.698</v>
      </c>
      <c r="I130" s="155"/>
      <c r="L130" s="151"/>
      <c r="M130" s="156"/>
      <c r="T130" s="157"/>
      <c r="AT130" s="152" t="s">
        <v>160</v>
      </c>
      <c r="AU130" s="152" t="s">
        <v>82</v>
      </c>
      <c r="AV130" s="13" t="s">
        <v>82</v>
      </c>
      <c r="AW130" s="13" t="s">
        <v>34</v>
      </c>
      <c r="AX130" s="13" t="s">
        <v>72</v>
      </c>
      <c r="AY130" s="152" t="s">
        <v>147</v>
      </c>
    </row>
    <row r="131" spans="2:65" s="13" customFormat="1" ht="11.25">
      <c r="B131" s="151"/>
      <c r="D131" s="139" t="s">
        <v>160</v>
      </c>
      <c r="E131" s="152" t="s">
        <v>19</v>
      </c>
      <c r="F131" s="153" t="s">
        <v>183</v>
      </c>
      <c r="H131" s="154">
        <v>35.597000000000001</v>
      </c>
      <c r="I131" s="155"/>
      <c r="L131" s="151"/>
      <c r="M131" s="156"/>
      <c r="T131" s="157"/>
      <c r="AT131" s="152" t="s">
        <v>160</v>
      </c>
      <c r="AU131" s="152" t="s">
        <v>82</v>
      </c>
      <c r="AV131" s="13" t="s">
        <v>82</v>
      </c>
      <c r="AW131" s="13" t="s">
        <v>34</v>
      </c>
      <c r="AX131" s="13" t="s">
        <v>72</v>
      </c>
      <c r="AY131" s="152" t="s">
        <v>147</v>
      </c>
    </row>
    <row r="132" spans="2:65" s="13" customFormat="1" ht="11.25">
      <c r="B132" s="151"/>
      <c r="D132" s="139" t="s">
        <v>160</v>
      </c>
      <c r="E132" s="152" t="s">
        <v>19</v>
      </c>
      <c r="F132" s="153" t="s">
        <v>184</v>
      </c>
      <c r="H132" s="154">
        <v>38.462000000000003</v>
      </c>
      <c r="I132" s="155"/>
      <c r="L132" s="151"/>
      <c r="M132" s="156"/>
      <c r="T132" s="157"/>
      <c r="AT132" s="152" t="s">
        <v>160</v>
      </c>
      <c r="AU132" s="152" t="s">
        <v>82</v>
      </c>
      <c r="AV132" s="13" t="s">
        <v>82</v>
      </c>
      <c r="AW132" s="13" t="s">
        <v>34</v>
      </c>
      <c r="AX132" s="13" t="s">
        <v>72</v>
      </c>
      <c r="AY132" s="152" t="s">
        <v>147</v>
      </c>
    </row>
    <row r="133" spans="2:65" s="13" customFormat="1" ht="11.25">
      <c r="B133" s="151"/>
      <c r="D133" s="139" t="s">
        <v>160</v>
      </c>
      <c r="E133" s="152" t="s">
        <v>19</v>
      </c>
      <c r="F133" s="153" t="s">
        <v>185</v>
      </c>
      <c r="H133" s="154">
        <v>23.105</v>
      </c>
      <c r="I133" s="155"/>
      <c r="L133" s="151"/>
      <c r="M133" s="156"/>
      <c r="T133" s="157"/>
      <c r="AT133" s="152" t="s">
        <v>160</v>
      </c>
      <c r="AU133" s="152" t="s">
        <v>82</v>
      </c>
      <c r="AV133" s="13" t="s">
        <v>82</v>
      </c>
      <c r="AW133" s="13" t="s">
        <v>34</v>
      </c>
      <c r="AX133" s="13" t="s">
        <v>72</v>
      </c>
      <c r="AY133" s="152" t="s">
        <v>147</v>
      </c>
    </row>
    <row r="134" spans="2:65" s="13" customFormat="1" ht="11.25">
      <c r="B134" s="151"/>
      <c r="D134" s="139" t="s">
        <v>160</v>
      </c>
      <c r="F134" s="153" t="s">
        <v>186</v>
      </c>
      <c r="H134" s="154">
        <v>120.476</v>
      </c>
      <c r="I134" s="155"/>
      <c r="L134" s="151"/>
      <c r="M134" s="156"/>
      <c r="T134" s="157"/>
      <c r="AT134" s="152" t="s">
        <v>160</v>
      </c>
      <c r="AU134" s="152" t="s">
        <v>82</v>
      </c>
      <c r="AV134" s="13" t="s">
        <v>82</v>
      </c>
      <c r="AW134" s="13" t="s">
        <v>4</v>
      </c>
      <c r="AX134" s="13" t="s">
        <v>80</v>
      </c>
      <c r="AY134" s="152" t="s">
        <v>147</v>
      </c>
    </row>
    <row r="135" spans="2:65" s="1" customFormat="1" ht="21.75" customHeight="1">
      <c r="B135" s="31"/>
      <c r="C135" s="126" t="s">
        <v>154</v>
      </c>
      <c r="D135" s="126" t="s">
        <v>149</v>
      </c>
      <c r="E135" s="127" t="s">
        <v>187</v>
      </c>
      <c r="F135" s="128" t="s">
        <v>188</v>
      </c>
      <c r="G135" s="129" t="s">
        <v>152</v>
      </c>
      <c r="H135" s="130">
        <v>103.346</v>
      </c>
      <c r="I135" s="131"/>
      <c r="J135" s="132">
        <f>ROUND(I135*H135,2)</f>
        <v>0</v>
      </c>
      <c r="K135" s="128" t="s">
        <v>153</v>
      </c>
      <c r="L135" s="31"/>
      <c r="M135" s="133" t="s">
        <v>19</v>
      </c>
      <c r="N135" s="134" t="s">
        <v>43</v>
      </c>
      <c r="P135" s="135">
        <f>O135*H135</f>
        <v>0</v>
      </c>
      <c r="Q135" s="135">
        <v>0</v>
      </c>
      <c r="R135" s="135">
        <f>Q135*H135</f>
        <v>0</v>
      </c>
      <c r="S135" s="135">
        <v>0</v>
      </c>
      <c r="T135" s="136">
        <f>S135*H135</f>
        <v>0</v>
      </c>
      <c r="AR135" s="137" t="s">
        <v>154</v>
      </c>
      <c r="AT135" s="137" t="s">
        <v>149</v>
      </c>
      <c r="AU135" s="137" t="s">
        <v>82</v>
      </c>
      <c r="AY135" s="16" t="s">
        <v>147</v>
      </c>
      <c r="BE135" s="138">
        <f>IF(N135="základní",J135,0)</f>
        <v>0</v>
      </c>
      <c r="BF135" s="138">
        <f>IF(N135="snížená",J135,0)</f>
        <v>0</v>
      </c>
      <c r="BG135" s="138">
        <f>IF(N135="zákl. přenesená",J135,0)</f>
        <v>0</v>
      </c>
      <c r="BH135" s="138">
        <f>IF(N135="sníž. přenesená",J135,0)</f>
        <v>0</v>
      </c>
      <c r="BI135" s="138">
        <f>IF(N135="nulová",J135,0)</f>
        <v>0</v>
      </c>
      <c r="BJ135" s="16" t="s">
        <v>80</v>
      </c>
      <c r="BK135" s="138">
        <f>ROUND(I135*H135,2)</f>
        <v>0</v>
      </c>
      <c r="BL135" s="16" t="s">
        <v>154</v>
      </c>
      <c r="BM135" s="137" t="s">
        <v>189</v>
      </c>
    </row>
    <row r="136" spans="2:65" s="1" customFormat="1" ht="19.5">
      <c r="B136" s="31"/>
      <c r="D136" s="139" t="s">
        <v>156</v>
      </c>
      <c r="F136" s="140" t="s">
        <v>190</v>
      </c>
      <c r="I136" s="141"/>
      <c r="L136" s="31"/>
      <c r="M136" s="142"/>
      <c r="T136" s="52"/>
      <c r="AT136" s="16" t="s">
        <v>156</v>
      </c>
      <c r="AU136" s="16" t="s">
        <v>82</v>
      </c>
    </row>
    <row r="137" spans="2:65" s="1" customFormat="1" ht="11.25">
      <c r="B137" s="31"/>
      <c r="D137" s="143" t="s">
        <v>158</v>
      </c>
      <c r="F137" s="144" t="s">
        <v>191</v>
      </c>
      <c r="I137" s="141"/>
      <c r="L137" s="31"/>
      <c r="M137" s="142"/>
      <c r="T137" s="52"/>
      <c r="AT137" s="16" t="s">
        <v>158</v>
      </c>
      <c r="AU137" s="16" t="s">
        <v>82</v>
      </c>
    </row>
    <row r="138" spans="2:65" s="12" customFormat="1" ht="11.25">
      <c r="B138" s="145"/>
      <c r="D138" s="139" t="s">
        <v>160</v>
      </c>
      <c r="E138" s="146" t="s">
        <v>19</v>
      </c>
      <c r="F138" s="147" t="s">
        <v>192</v>
      </c>
      <c r="H138" s="146" t="s">
        <v>19</v>
      </c>
      <c r="I138" s="148"/>
      <c r="L138" s="145"/>
      <c r="M138" s="149"/>
      <c r="T138" s="150"/>
      <c r="AT138" s="146" t="s">
        <v>160</v>
      </c>
      <c r="AU138" s="146" t="s">
        <v>82</v>
      </c>
      <c r="AV138" s="12" t="s">
        <v>80</v>
      </c>
      <c r="AW138" s="12" t="s">
        <v>34</v>
      </c>
      <c r="AX138" s="12" t="s">
        <v>72</v>
      </c>
      <c r="AY138" s="146" t="s">
        <v>147</v>
      </c>
    </row>
    <row r="139" spans="2:65" s="12" customFormat="1" ht="11.25">
      <c r="B139" s="145"/>
      <c r="D139" s="139" t="s">
        <v>160</v>
      </c>
      <c r="E139" s="146" t="s">
        <v>19</v>
      </c>
      <c r="F139" s="147" t="s">
        <v>193</v>
      </c>
      <c r="H139" s="146" t="s">
        <v>19</v>
      </c>
      <c r="I139" s="148"/>
      <c r="L139" s="145"/>
      <c r="M139" s="149"/>
      <c r="T139" s="150"/>
      <c r="AT139" s="146" t="s">
        <v>160</v>
      </c>
      <c r="AU139" s="146" t="s">
        <v>82</v>
      </c>
      <c r="AV139" s="12" t="s">
        <v>80</v>
      </c>
      <c r="AW139" s="12" t="s">
        <v>34</v>
      </c>
      <c r="AX139" s="12" t="s">
        <v>72</v>
      </c>
      <c r="AY139" s="146" t="s">
        <v>147</v>
      </c>
    </row>
    <row r="140" spans="2:65" s="13" customFormat="1" ht="11.25">
      <c r="B140" s="151"/>
      <c r="D140" s="139" t="s">
        <v>160</v>
      </c>
      <c r="E140" s="152" t="s">
        <v>19</v>
      </c>
      <c r="F140" s="153" t="s">
        <v>173</v>
      </c>
      <c r="H140" s="154">
        <v>133.86199999999999</v>
      </c>
      <c r="I140" s="155"/>
      <c r="L140" s="151"/>
      <c r="M140" s="156"/>
      <c r="T140" s="157"/>
      <c r="AT140" s="152" t="s">
        <v>160</v>
      </c>
      <c r="AU140" s="152" t="s">
        <v>82</v>
      </c>
      <c r="AV140" s="13" t="s">
        <v>82</v>
      </c>
      <c r="AW140" s="13" t="s">
        <v>34</v>
      </c>
      <c r="AX140" s="13" t="s">
        <v>72</v>
      </c>
      <c r="AY140" s="152" t="s">
        <v>147</v>
      </c>
    </row>
    <row r="141" spans="2:65" s="12" customFormat="1" ht="11.25">
      <c r="B141" s="145"/>
      <c r="D141" s="139" t="s">
        <v>160</v>
      </c>
      <c r="E141" s="146" t="s">
        <v>19</v>
      </c>
      <c r="F141" s="147" t="s">
        <v>194</v>
      </c>
      <c r="H141" s="146" t="s">
        <v>19</v>
      </c>
      <c r="I141" s="148"/>
      <c r="L141" s="145"/>
      <c r="M141" s="149"/>
      <c r="T141" s="150"/>
      <c r="AT141" s="146" t="s">
        <v>160</v>
      </c>
      <c r="AU141" s="146" t="s">
        <v>82</v>
      </c>
      <c r="AV141" s="12" t="s">
        <v>80</v>
      </c>
      <c r="AW141" s="12" t="s">
        <v>34</v>
      </c>
      <c r="AX141" s="12" t="s">
        <v>72</v>
      </c>
      <c r="AY141" s="146" t="s">
        <v>147</v>
      </c>
    </row>
    <row r="142" spans="2:65" s="13" customFormat="1" ht="11.25">
      <c r="B142" s="151"/>
      <c r="D142" s="139" t="s">
        <v>160</v>
      </c>
      <c r="E142" s="152" t="s">
        <v>19</v>
      </c>
      <c r="F142" s="153" t="s">
        <v>195</v>
      </c>
      <c r="H142" s="154">
        <v>58.725000000000001</v>
      </c>
      <c r="I142" s="155"/>
      <c r="L142" s="151"/>
      <c r="M142" s="156"/>
      <c r="T142" s="157"/>
      <c r="AT142" s="152" t="s">
        <v>160</v>
      </c>
      <c r="AU142" s="152" t="s">
        <v>82</v>
      </c>
      <c r="AV142" s="13" t="s">
        <v>82</v>
      </c>
      <c r="AW142" s="13" t="s">
        <v>34</v>
      </c>
      <c r="AX142" s="13" t="s">
        <v>72</v>
      </c>
      <c r="AY142" s="152" t="s">
        <v>147</v>
      </c>
    </row>
    <row r="143" spans="2:65" s="12" customFormat="1" ht="11.25">
      <c r="B143" s="145"/>
      <c r="D143" s="139" t="s">
        <v>160</v>
      </c>
      <c r="E143" s="146" t="s">
        <v>19</v>
      </c>
      <c r="F143" s="147" t="s">
        <v>196</v>
      </c>
      <c r="H143" s="146" t="s">
        <v>19</v>
      </c>
      <c r="I143" s="148"/>
      <c r="L143" s="145"/>
      <c r="M143" s="149"/>
      <c r="T143" s="150"/>
      <c r="AT143" s="146" t="s">
        <v>160</v>
      </c>
      <c r="AU143" s="146" t="s">
        <v>82</v>
      </c>
      <c r="AV143" s="12" t="s">
        <v>80</v>
      </c>
      <c r="AW143" s="12" t="s">
        <v>34</v>
      </c>
      <c r="AX143" s="12" t="s">
        <v>72</v>
      </c>
      <c r="AY143" s="146" t="s">
        <v>147</v>
      </c>
    </row>
    <row r="144" spans="2:65" s="13" customFormat="1" ht="11.25">
      <c r="B144" s="151"/>
      <c r="D144" s="139" t="s">
        <v>160</v>
      </c>
      <c r="E144" s="152" t="s">
        <v>19</v>
      </c>
      <c r="F144" s="153" t="s">
        <v>197</v>
      </c>
      <c r="H144" s="154">
        <v>-89.241</v>
      </c>
      <c r="I144" s="155"/>
      <c r="L144" s="151"/>
      <c r="M144" s="156"/>
      <c r="T144" s="157"/>
      <c r="AT144" s="152" t="s">
        <v>160</v>
      </c>
      <c r="AU144" s="152" t="s">
        <v>82</v>
      </c>
      <c r="AV144" s="13" t="s">
        <v>82</v>
      </c>
      <c r="AW144" s="13" t="s">
        <v>34</v>
      </c>
      <c r="AX144" s="13" t="s">
        <v>72</v>
      </c>
      <c r="AY144" s="152" t="s">
        <v>147</v>
      </c>
    </row>
    <row r="145" spans="2:65" s="1" customFormat="1" ht="16.5" customHeight="1">
      <c r="B145" s="31"/>
      <c r="C145" s="126" t="s">
        <v>198</v>
      </c>
      <c r="D145" s="126" t="s">
        <v>149</v>
      </c>
      <c r="E145" s="127" t="s">
        <v>199</v>
      </c>
      <c r="F145" s="128" t="s">
        <v>200</v>
      </c>
      <c r="G145" s="129" t="s">
        <v>152</v>
      </c>
      <c r="H145" s="130">
        <v>89.241</v>
      </c>
      <c r="I145" s="131"/>
      <c r="J145" s="132">
        <f>ROUND(I145*H145,2)</f>
        <v>0</v>
      </c>
      <c r="K145" s="128" t="s">
        <v>153</v>
      </c>
      <c r="L145" s="31"/>
      <c r="M145" s="133" t="s">
        <v>19</v>
      </c>
      <c r="N145" s="134" t="s">
        <v>43</v>
      </c>
      <c r="P145" s="135">
        <f>O145*H145</f>
        <v>0</v>
      </c>
      <c r="Q145" s="135">
        <v>0</v>
      </c>
      <c r="R145" s="135">
        <f>Q145*H145</f>
        <v>0</v>
      </c>
      <c r="S145" s="135">
        <v>0</v>
      </c>
      <c r="T145" s="136">
        <f>S145*H145</f>
        <v>0</v>
      </c>
      <c r="AR145" s="137" t="s">
        <v>154</v>
      </c>
      <c r="AT145" s="137" t="s">
        <v>149</v>
      </c>
      <c r="AU145" s="137" t="s">
        <v>82</v>
      </c>
      <c r="AY145" s="16" t="s">
        <v>147</v>
      </c>
      <c r="BE145" s="138">
        <f>IF(N145="základní",J145,0)</f>
        <v>0</v>
      </c>
      <c r="BF145" s="138">
        <f>IF(N145="snížená",J145,0)</f>
        <v>0</v>
      </c>
      <c r="BG145" s="138">
        <f>IF(N145="zákl. přenesená",J145,0)</f>
        <v>0</v>
      </c>
      <c r="BH145" s="138">
        <f>IF(N145="sníž. přenesená",J145,0)</f>
        <v>0</v>
      </c>
      <c r="BI145" s="138">
        <f>IF(N145="nulová",J145,0)</f>
        <v>0</v>
      </c>
      <c r="BJ145" s="16" t="s">
        <v>80</v>
      </c>
      <c r="BK145" s="138">
        <f>ROUND(I145*H145,2)</f>
        <v>0</v>
      </c>
      <c r="BL145" s="16" t="s">
        <v>154</v>
      </c>
      <c r="BM145" s="137" t="s">
        <v>201</v>
      </c>
    </row>
    <row r="146" spans="2:65" s="1" customFormat="1" ht="19.5">
      <c r="B146" s="31"/>
      <c r="D146" s="139" t="s">
        <v>156</v>
      </c>
      <c r="F146" s="140" t="s">
        <v>202</v>
      </c>
      <c r="I146" s="141"/>
      <c r="L146" s="31"/>
      <c r="M146" s="142"/>
      <c r="T146" s="52"/>
      <c r="AT146" s="16" t="s">
        <v>156</v>
      </c>
      <c r="AU146" s="16" t="s">
        <v>82</v>
      </c>
    </row>
    <row r="147" spans="2:65" s="1" customFormat="1" ht="11.25">
      <c r="B147" s="31"/>
      <c r="D147" s="143" t="s">
        <v>158</v>
      </c>
      <c r="F147" s="144" t="s">
        <v>203</v>
      </c>
      <c r="I147" s="141"/>
      <c r="L147" s="31"/>
      <c r="M147" s="142"/>
      <c r="T147" s="52"/>
      <c r="AT147" s="16" t="s">
        <v>158</v>
      </c>
      <c r="AU147" s="16" t="s">
        <v>82</v>
      </c>
    </row>
    <row r="148" spans="2:65" s="12" customFormat="1" ht="11.25">
      <c r="B148" s="145"/>
      <c r="D148" s="139" t="s">
        <v>160</v>
      </c>
      <c r="E148" s="146" t="s">
        <v>19</v>
      </c>
      <c r="F148" s="147" t="s">
        <v>204</v>
      </c>
      <c r="H148" s="146" t="s">
        <v>19</v>
      </c>
      <c r="I148" s="148"/>
      <c r="L148" s="145"/>
      <c r="M148" s="149"/>
      <c r="T148" s="150"/>
      <c r="AT148" s="146" t="s">
        <v>160</v>
      </c>
      <c r="AU148" s="146" t="s">
        <v>82</v>
      </c>
      <c r="AV148" s="12" t="s">
        <v>80</v>
      </c>
      <c r="AW148" s="12" t="s">
        <v>34</v>
      </c>
      <c r="AX148" s="12" t="s">
        <v>72</v>
      </c>
      <c r="AY148" s="146" t="s">
        <v>147</v>
      </c>
    </row>
    <row r="149" spans="2:65" s="13" customFormat="1" ht="11.25">
      <c r="B149" s="151"/>
      <c r="D149" s="139" t="s">
        <v>160</v>
      </c>
      <c r="E149" s="152" t="s">
        <v>19</v>
      </c>
      <c r="F149" s="153" t="s">
        <v>205</v>
      </c>
      <c r="H149" s="154">
        <v>89.241</v>
      </c>
      <c r="I149" s="155"/>
      <c r="L149" s="151"/>
      <c r="M149" s="156"/>
      <c r="T149" s="157"/>
      <c r="AT149" s="152" t="s">
        <v>160</v>
      </c>
      <c r="AU149" s="152" t="s">
        <v>82</v>
      </c>
      <c r="AV149" s="13" t="s">
        <v>82</v>
      </c>
      <c r="AW149" s="13" t="s">
        <v>34</v>
      </c>
      <c r="AX149" s="13" t="s">
        <v>72</v>
      </c>
      <c r="AY149" s="152" t="s">
        <v>147</v>
      </c>
    </row>
    <row r="150" spans="2:65" s="1" customFormat="1" ht="16.5" customHeight="1">
      <c r="B150" s="31"/>
      <c r="C150" s="126" t="s">
        <v>206</v>
      </c>
      <c r="D150" s="126" t="s">
        <v>149</v>
      </c>
      <c r="E150" s="127" t="s">
        <v>207</v>
      </c>
      <c r="F150" s="128" t="s">
        <v>208</v>
      </c>
      <c r="G150" s="129" t="s">
        <v>209</v>
      </c>
      <c r="H150" s="130">
        <v>186.023</v>
      </c>
      <c r="I150" s="131"/>
      <c r="J150" s="132">
        <f>ROUND(I150*H150,2)</f>
        <v>0</v>
      </c>
      <c r="K150" s="128" t="s">
        <v>153</v>
      </c>
      <c r="L150" s="31"/>
      <c r="M150" s="133" t="s">
        <v>19</v>
      </c>
      <c r="N150" s="134" t="s">
        <v>43</v>
      </c>
      <c r="P150" s="135">
        <f>O150*H150</f>
        <v>0</v>
      </c>
      <c r="Q150" s="135">
        <v>0</v>
      </c>
      <c r="R150" s="135">
        <f>Q150*H150</f>
        <v>0</v>
      </c>
      <c r="S150" s="135">
        <v>0</v>
      </c>
      <c r="T150" s="136">
        <f>S150*H150</f>
        <v>0</v>
      </c>
      <c r="AR150" s="137" t="s">
        <v>154</v>
      </c>
      <c r="AT150" s="137" t="s">
        <v>149</v>
      </c>
      <c r="AU150" s="137" t="s">
        <v>82</v>
      </c>
      <c r="AY150" s="16" t="s">
        <v>147</v>
      </c>
      <c r="BE150" s="138">
        <f>IF(N150="základní",J150,0)</f>
        <v>0</v>
      </c>
      <c r="BF150" s="138">
        <f>IF(N150="snížená",J150,0)</f>
        <v>0</v>
      </c>
      <c r="BG150" s="138">
        <f>IF(N150="zákl. přenesená",J150,0)</f>
        <v>0</v>
      </c>
      <c r="BH150" s="138">
        <f>IF(N150="sníž. přenesená",J150,0)</f>
        <v>0</v>
      </c>
      <c r="BI150" s="138">
        <f>IF(N150="nulová",J150,0)</f>
        <v>0</v>
      </c>
      <c r="BJ150" s="16" t="s">
        <v>80</v>
      </c>
      <c r="BK150" s="138">
        <f>ROUND(I150*H150,2)</f>
        <v>0</v>
      </c>
      <c r="BL150" s="16" t="s">
        <v>154</v>
      </c>
      <c r="BM150" s="137" t="s">
        <v>210</v>
      </c>
    </row>
    <row r="151" spans="2:65" s="1" customFormat="1" ht="11.25">
      <c r="B151" s="31"/>
      <c r="D151" s="139" t="s">
        <v>156</v>
      </c>
      <c r="F151" s="140" t="s">
        <v>211</v>
      </c>
      <c r="I151" s="141"/>
      <c r="L151" s="31"/>
      <c r="M151" s="142"/>
      <c r="T151" s="52"/>
      <c r="AT151" s="16" t="s">
        <v>156</v>
      </c>
      <c r="AU151" s="16" t="s">
        <v>82</v>
      </c>
    </row>
    <row r="152" spans="2:65" s="1" customFormat="1" ht="11.25">
      <c r="B152" s="31"/>
      <c r="D152" s="143" t="s">
        <v>158</v>
      </c>
      <c r="F152" s="144" t="s">
        <v>212</v>
      </c>
      <c r="I152" s="141"/>
      <c r="L152" s="31"/>
      <c r="M152" s="142"/>
      <c r="T152" s="52"/>
      <c r="AT152" s="16" t="s">
        <v>158</v>
      </c>
      <c r="AU152" s="16" t="s">
        <v>82</v>
      </c>
    </row>
    <row r="153" spans="2:65" s="13" customFormat="1" ht="11.25">
      <c r="B153" s="151"/>
      <c r="D153" s="139" t="s">
        <v>160</v>
      </c>
      <c r="F153" s="153" t="s">
        <v>213</v>
      </c>
      <c r="H153" s="154">
        <v>186.023</v>
      </c>
      <c r="I153" s="155"/>
      <c r="L153" s="151"/>
      <c r="M153" s="156"/>
      <c r="T153" s="157"/>
      <c r="AT153" s="152" t="s">
        <v>160</v>
      </c>
      <c r="AU153" s="152" t="s">
        <v>82</v>
      </c>
      <c r="AV153" s="13" t="s">
        <v>82</v>
      </c>
      <c r="AW153" s="13" t="s">
        <v>4</v>
      </c>
      <c r="AX153" s="13" t="s">
        <v>80</v>
      </c>
      <c r="AY153" s="152" t="s">
        <v>147</v>
      </c>
    </row>
    <row r="154" spans="2:65" s="1" customFormat="1" ht="16.5" customHeight="1">
      <c r="B154" s="31"/>
      <c r="C154" s="126" t="s">
        <v>214</v>
      </c>
      <c r="D154" s="126" t="s">
        <v>149</v>
      </c>
      <c r="E154" s="127" t="s">
        <v>215</v>
      </c>
      <c r="F154" s="128" t="s">
        <v>216</v>
      </c>
      <c r="G154" s="129" t="s">
        <v>152</v>
      </c>
      <c r="H154" s="130">
        <v>103.346</v>
      </c>
      <c r="I154" s="131"/>
      <c r="J154" s="132">
        <f>ROUND(I154*H154,2)</f>
        <v>0</v>
      </c>
      <c r="K154" s="128" t="s">
        <v>153</v>
      </c>
      <c r="L154" s="31"/>
      <c r="M154" s="133" t="s">
        <v>19</v>
      </c>
      <c r="N154" s="134" t="s">
        <v>43</v>
      </c>
      <c r="P154" s="135">
        <f>O154*H154</f>
        <v>0</v>
      </c>
      <c r="Q154" s="135">
        <v>0</v>
      </c>
      <c r="R154" s="135">
        <f>Q154*H154</f>
        <v>0</v>
      </c>
      <c r="S154" s="135">
        <v>0</v>
      </c>
      <c r="T154" s="136">
        <f>S154*H154</f>
        <v>0</v>
      </c>
      <c r="AR154" s="137" t="s">
        <v>154</v>
      </c>
      <c r="AT154" s="137" t="s">
        <v>149</v>
      </c>
      <c r="AU154" s="137" t="s">
        <v>82</v>
      </c>
      <c r="AY154" s="16" t="s">
        <v>147</v>
      </c>
      <c r="BE154" s="138">
        <f>IF(N154="základní",J154,0)</f>
        <v>0</v>
      </c>
      <c r="BF154" s="138">
        <f>IF(N154="snížená",J154,0)</f>
        <v>0</v>
      </c>
      <c r="BG154" s="138">
        <f>IF(N154="zákl. přenesená",J154,0)</f>
        <v>0</v>
      </c>
      <c r="BH154" s="138">
        <f>IF(N154="sníž. přenesená",J154,0)</f>
        <v>0</v>
      </c>
      <c r="BI154" s="138">
        <f>IF(N154="nulová",J154,0)</f>
        <v>0</v>
      </c>
      <c r="BJ154" s="16" t="s">
        <v>80</v>
      </c>
      <c r="BK154" s="138">
        <f>ROUND(I154*H154,2)</f>
        <v>0</v>
      </c>
      <c r="BL154" s="16" t="s">
        <v>154</v>
      </c>
      <c r="BM154" s="137" t="s">
        <v>217</v>
      </c>
    </row>
    <row r="155" spans="2:65" s="1" customFormat="1" ht="11.25">
      <c r="B155" s="31"/>
      <c r="D155" s="139" t="s">
        <v>156</v>
      </c>
      <c r="F155" s="140" t="s">
        <v>218</v>
      </c>
      <c r="I155" s="141"/>
      <c r="L155" s="31"/>
      <c r="M155" s="142"/>
      <c r="T155" s="52"/>
      <c r="AT155" s="16" t="s">
        <v>156</v>
      </c>
      <c r="AU155" s="16" t="s">
        <v>82</v>
      </c>
    </row>
    <row r="156" spans="2:65" s="1" customFormat="1" ht="11.25">
      <c r="B156" s="31"/>
      <c r="D156" s="143" t="s">
        <v>158</v>
      </c>
      <c r="F156" s="144" t="s">
        <v>219</v>
      </c>
      <c r="I156" s="141"/>
      <c r="L156" s="31"/>
      <c r="M156" s="142"/>
      <c r="T156" s="52"/>
      <c r="AT156" s="16" t="s">
        <v>158</v>
      </c>
      <c r="AU156" s="16" t="s">
        <v>82</v>
      </c>
    </row>
    <row r="157" spans="2:65" s="1" customFormat="1" ht="16.5" customHeight="1">
      <c r="B157" s="31"/>
      <c r="C157" s="126" t="s">
        <v>220</v>
      </c>
      <c r="D157" s="126" t="s">
        <v>149</v>
      </c>
      <c r="E157" s="127" t="s">
        <v>221</v>
      </c>
      <c r="F157" s="128" t="s">
        <v>222</v>
      </c>
      <c r="G157" s="129" t="s">
        <v>152</v>
      </c>
      <c r="H157" s="130">
        <v>89.241</v>
      </c>
      <c r="I157" s="131"/>
      <c r="J157" s="132">
        <f>ROUND(I157*H157,2)</f>
        <v>0</v>
      </c>
      <c r="K157" s="128" t="s">
        <v>153</v>
      </c>
      <c r="L157" s="31"/>
      <c r="M157" s="133" t="s">
        <v>19</v>
      </c>
      <c r="N157" s="134" t="s">
        <v>43</v>
      </c>
      <c r="P157" s="135">
        <f>O157*H157</f>
        <v>0</v>
      </c>
      <c r="Q157" s="135">
        <v>0</v>
      </c>
      <c r="R157" s="135">
        <f>Q157*H157</f>
        <v>0</v>
      </c>
      <c r="S157" s="135">
        <v>0</v>
      </c>
      <c r="T157" s="136">
        <f>S157*H157</f>
        <v>0</v>
      </c>
      <c r="AR157" s="137" t="s">
        <v>154</v>
      </c>
      <c r="AT157" s="137" t="s">
        <v>149</v>
      </c>
      <c r="AU157" s="137" t="s">
        <v>82</v>
      </c>
      <c r="AY157" s="16" t="s">
        <v>147</v>
      </c>
      <c r="BE157" s="138">
        <f>IF(N157="základní",J157,0)</f>
        <v>0</v>
      </c>
      <c r="BF157" s="138">
        <f>IF(N157="snížená",J157,0)</f>
        <v>0</v>
      </c>
      <c r="BG157" s="138">
        <f>IF(N157="zákl. přenesená",J157,0)</f>
        <v>0</v>
      </c>
      <c r="BH157" s="138">
        <f>IF(N157="sníž. přenesená",J157,0)</f>
        <v>0</v>
      </c>
      <c r="BI157" s="138">
        <f>IF(N157="nulová",J157,0)</f>
        <v>0</v>
      </c>
      <c r="BJ157" s="16" t="s">
        <v>80</v>
      </c>
      <c r="BK157" s="138">
        <f>ROUND(I157*H157,2)</f>
        <v>0</v>
      </c>
      <c r="BL157" s="16" t="s">
        <v>154</v>
      </c>
      <c r="BM157" s="137" t="s">
        <v>223</v>
      </c>
    </row>
    <row r="158" spans="2:65" s="1" customFormat="1" ht="19.5">
      <c r="B158" s="31"/>
      <c r="D158" s="139" t="s">
        <v>156</v>
      </c>
      <c r="F158" s="140" t="s">
        <v>224</v>
      </c>
      <c r="I158" s="141"/>
      <c r="L158" s="31"/>
      <c r="M158" s="142"/>
      <c r="T158" s="52"/>
      <c r="AT158" s="16" t="s">
        <v>156</v>
      </c>
      <c r="AU158" s="16" t="s">
        <v>82</v>
      </c>
    </row>
    <row r="159" spans="2:65" s="1" customFormat="1" ht="11.25">
      <c r="B159" s="31"/>
      <c r="D159" s="143" t="s">
        <v>158</v>
      </c>
      <c r="F159" s="144" t="s">
        <v>225</v>
      </c>
      <c r="I159" s="141"/>
      <c r="L159" s="31"/>
      <c r="M159" s="142"/>
      <c r="T159" s="52"/>
      <c r="AT159" s="16" t="s">
        <v>158</v>
      </c>
      <c r="AU159" s="16" t="s">
        <v>82</v>
      </c>
    </row>
    <row r="160" spans="2:65" s="12" customFormat="1" ht="11.25">
      <c r="B160" s="145"/>
      <c r="D160" s="139" t="s">
        <v>160</v>
      </c>
      <c r="E160" s="146" t="s">
        <v>19</v>
      </c>
      <c r="F160" s="147" t="s">
        <v>226</v>
      </c>
      <c r="H160" s="146" t="s">
        <v>19</v>
      </c>
      <c r="I160" s="148"/>
      <c r="L160" s="145"/>
      <c r="M160" s="149"/>
      <c r="T160" s="150"/>
      <c r="AT160" s="146" t="s">
        <v>160</v>
      </c>
      <c r="AU160" s="146" t="s">
        <v>82</v>
      </c>
      <c r="AV160" s="12" t="s">
        <v>80</v>
      </c>
      <c r="AW160" s="12" t="s">
        <v>34</v>
      </c>
      <c r="AX160" s="12" t="s">
        <v>72</v>
      </c>
      <c r="AY160" s="146" t="s">
        <v>147</v>
      </c>
    </row>
    <row r="161" spans="2:65" s="13" customFormat="1" ht="11.25">
      <c r="B161" s="151"/>
      <c r="D161" s="139" t="s">
        <v>160</v>
      </c>
      <c r="E161" s="152" t="s">
        <v>19</v>
      </c>
      <c r="F161" s="153" t="s">
        <v>173</v>
      </c>
      <c r="H161" s="154">
        <v>133.86199999999999</v>
      </c>
      <c r="I161" s="155"/>
      <c r="L161" s="151"/>
      <c r="M161" s="156"/>
      <c r="T161" s="157"/>
      <c r="AT161" s="152" t="s">
        <v>160</v>
      </c>
      <c r="AU161" s="152" t="s">
        <v>82</v>
      </c>
      <c r="AV161" s="13" t="s">
        <v>82</v>
      </c>
      <c r="AW161" s="13" t="s">
        <v>34</v>
      </c>
      <c r="AX161" s="13" t="s">
        <v>72</v>
      </c>
      <c r="AY161" s="152" t="s">
        <v>147</v>
      </c>
    </row>
    <row r="162" spans="2:65" s="12" customFormat="1" ht="11.25">
      <c r="B162" s="145"/>
      <c r="D162" s="139" t="s">
        <v>160</v>
      </c>
      <c r="E162" s="146" t="s">
        <v>19</v>
      </c>
      <c r="F162" s="147" t="s">
        <v>227</v>
      </c>
      <c r="H162" s="146" t="s">
        <v>19</v>
      </c>
      <c r="I162" s="148"/>
      <c r="L162" s="145"/>
      <c r="M162" s="149"/>
      <c r="T162" s="150"/>
      <c r="AT162" s="146" t="s">
        <v>160</v>
      </c>
      <c r="AU162" s="146" t="s">
        <v>82</v>
      </c>
      <c r="AV162" s="12" t="s">
        <v>80</v>
      </c>
      <c r="AW162" s="12" t="s">
        <v>34</v>
      </c>
      <c r="AX162" s="12" t="s">
        <v>72</v>
      </c>
      <c r="AY162" s="146" t="s">
        <v>147</v>
      </c>
    </row>
    <row r="163" spans="2:65" s="13" customFormat="1" ht="11.25">
      <c r="B163" s="151"/>
      <c r="D163" s="139" t="s">
        <v>160</v>
      </c>
      <c r="E163" s="152" t="s">
        <v>19</v>
      </c>
      <c r="F163" s="153" t="s">
        <v>228</v>
      </c>
      <c r="H163" s="154">
        <v>-44.621000000000002</v>
      </c>
      <c r="I163" s="155"/>
      <c r="L163" s="151"/>
      <c r="M163" s="156"/>
      <c r="T163" s="157"/>
      <c r="AT163" s="152" t="s">
        <v>160</v>
      </c>
      <c r="AU163" s="152" t="s">
        <v>82</v>
      </c>
      <c r="AV163" s="13" t="s">
        <v>82</v>
      </c>
      <c r="AW163" s="13" t="s">
        <v>34</v>
      </c>
      <c r="AX163" s="13" t="s">
        <v>72</v>
      </c>
      <c r="AY163" s="152" t="s">
        <v>147</v>
      </c>
    </row>
    <row r="164" spans="2:65" s="1" customFormat="1" ht="16.5" customHeight="1">
      <c r="B164" s="31"/>
      <c r="C164" s="126" t="s">
        <v>229</v>
      </c>
      <c r="D164" s="126" t="s">
        <v>149</v>
      </c>
      <c r="E164" s="127" t="s">
        <v>230</v>
      </c>
      <c r="F164" s="128" t="s">
        <v>231</v>
      </c>
      <c r="G164" s="129" t="s">
        <v>232</v>
      </c>
      <c r="H164" s="130">
        <v>279.23599999999999</v>
      </c>
      <c r="I164" s="131"/>
      <c r="J164" s="132">
        <f>ROUND(I164*H164,2)</f>
        <v>0</v>
      </c>
      <c r="K164" s="128" t="s">
        <v>153</v>
      </c>
      <c r="L164" s="31"/>
      <c r="M164" s="133" t="s">
        <v>19</v>
      </c>
      <c r="N164" s="134" t="s">
        <v>43</v>
      </c>
      <c r="P164" s="135">
        <f>O164*H164</f>
        <v>0</v>
      </c>
      <c r="Q164" s="135">
        <v>0</v>
      </c>
      <c r="R164" s="135">
        <f>Q164*H164</f>
        <v>0</v>
      </c>
      <c r="S164" s="135">
        <v>0</v>
      </c>
      <c r="T164" s="136">
        <f>S164*H164</f>
        <v>0</v>
      </c>
      <c r="AR164" s="137" t="s">
        <v>154</v>
      </c>
      <c r="AT164" s="137" t="s">
        <v>149</v>
      </c>
      <c r="AU164" s="137" t="s">
        <v>82</v>
      </c>
      <c r="AY164" s="16" t="s">
        <v>147</v>
      </c>
      <c r="BE164" s="138">
        <f>IF(N164="základní",J164,0)</f>
        <v>0</v>
      </c>
      <c r="BF164" s="138">
        <f>IF(N164="snížená",J164,0)</f>
        <v>0</v>
      </c>
      <c r="BG164" s="138">
        <f>IF(N164="zákl. přenesená",J164,0)</f>
        <v>0</v>
      </c>
      <c r="BH164" s="138">
        <f>IF(N164="sníž. přenesená",J164,0)</f>
        <v>0</v>
      </c>
      <c r="BI164" s="138">
        <f>IF(N164="nulová",J164,0)</f>
        <v>0</v>
      </c>
      <c r="BJ164" s="16" t="s">
        <v>80</v>
      </c>
      <c r="BK164" s="138">
        <f>ROUND(I164*H164,2)</f>
        <v>0</v>
      </c>
      <c r="BL164" s="16" t="s">
        <v>154</v>
      </c>
      <c r="BM164" s="137" t="s">
        <v>233</v>
      </c>
    </row>
    <row r="165" spans="2:65" s="1" customFormat="1" ht="11.25">
      <c r="B165" s="31"/>
      <c r="D165" s="139" t="s">
        <v>156</v>
      </c>
      <c r="F165" s="140" t="s">
        <v>234</v>
      </c>
      <c r="I165" s="141"/>
      <c r="L165" s="31"/>
      <c r="M165" s="142"/>
      <c r="T165" s="52"/>
      <c r="AT165" s="16" t="s">
        <v>156</v>
      </c>
      <c r="AU165" s="16" t="s">
        <v>82</v>
      </c>
    </row>
    <row r="166" spans="2:65" s="1" customFormat="1" ht="11.25">
      <c r="B166" s="31"/>
      <c r="D166" s="143" t="s">
        <v>158</v>
      </c>
      <c r="F166" s="144" t="s">
        <v>235</v>
      </c>
      <c r="I166" s="141"/>
      <c r="L166" s="31"/>
      <c r="M166" s="142"/>
      <c r="T166" s="52"/>
      <c r="AT166" s="16" t="s">
        <v>158</v>
      </c>
      <c r="AU166" s="16" t="s">
        <v>82</v>
      </c>
    </row>
    <row r="167" spans="2:65" s="12" customFormat="1" ht="11.25">
      <c r="B167" s="145"/>
      <c r="D167" s="139" t="s">
        <v>160</v>
      </c>
      <c r="E167" s="146" t="s">
        <v>19</v>
      </c>
      <c r="F167" s="147" t="s">
        <v>161</v>
      </c>
      <c r="H167" s="146" t="s">
        <v>19</v>
      </c>
      <c r="I167" s="148"/>
      <c r="L167" s="145"/>
      <c r="M167" s="149"/>
      <c r="T167" s="150"/>
      <c r="AT167" s="146" t="s">
        <v>160</v>
      </c>
      <c r="AU167" s="146" t="s">
        <v>82</v>
      </c>
      <c r="AV167" s="12" t="s">
        <v>80</v>
      </c>
      <c r="AW167" s="12" t="s">
        <v>34</v>
      </c>
      <c r="AX167" s="12" t="s">
        <v>72</v>
      </c>
      <c r="AY167" s="146" t="s">
        <v>147</v>
      </c>
    </row>
    <row r="168" spans="2:65" s="13" customFormat="1" ht="11.25">
      <c r="B168" s="151"/>
      <c r="D168" s="139" t="s">
        <v>160</v>
      </c>
      <c r="E168" s="152" t="s">
        <v>19</v>
      </c>
      <c r="F168" s="153" t="s">
        <v>236</v>
      </c>
      <c r="H168" s="154">
        <v>70</v>
      </c>
      <c r="I168" s="155"/>
      <c r="L168" s="151"/>
      <c r="M168" s="156"/>
      <c r="T168" s="157"/>
      <c r="AT168" s="152" t="s">
        <v>160</v>
      </c>
      <c r="AU168" s="152" t="s">
        <v>82</v>
      </c>
      <c r="AV168" s="13" t="s">
        <v>82</v>
      </c>
      <c r="AW168" s="13" t="s">
        <v>34</v>
      </c>
      <c r="AX168" s="13" t="s">
        <v>72</v>
      </c>
      <c r="AY168" s="152" t="s">
        <v>147</v>
      </c>
    </row>
    <row r="169" spans="2:65" s="12" customFormat="1" ht="11.25">
      <c r="B169" s="145"/>
      <c r="D169" s="139" t="s">
        <v>160</v>
      </c>
      <c r="E169" s="146" t="s">
        <v>19</v>
      </c>
      <c r="F169" s="147" t="s">
        <v>163</v>
      </c>
      <c r="H169" s="146" t="s">
        <v>19</v>
      </c>
      <c r="I169" s="148"/>
      <c r="L169" s="145"/>
      <c r="M169" s="149"/>
      <c r="T169" s="150"/>
      <c r="AT169" s="146" t="s">
        <v>160</v>
      </c>
      <c r="AU169" s="146" t="s">
        <v>82</v>
      </c>
      <c r="AV169" s="12" t="s">
        <v>80</v>
      </c>
      <c r="AW169" s="12" t="s">
        <v>34</v>
      </c>
      <c r="AX169" s="12" t="s">
        <v>72</v>
      </c>
      <c r="AY169" s="146" t="s">
        <v>147</v>
      </c>
    </row>
    <row r="170" spans="2:65" s="13" customFormat="1" ht="11.25">
      <c r="B170" s="151"/>
      <c r="D170" s="139" t="s">
        <v>160</v>
      </c>
      <c r="E170" s="152" t="s">
        <v>19</v>
      </c>
      <c r="F170" s="153" t="s">
        <v>237</v>
      </c>
      <c r="H170" s="154">
        <v>46</v>
      </c>
      <c r="I170" s="155"/>
      <c r="L170" s="151"/>
      <c r="M170" s="156"/>
      <c r="T170" s="157"/>
      <c r="AT170" s="152" t="s">
        <v>160</v>
      </c>
      <c r="AU170" s="152" t="s">
        <v>82</v>
      </c>
      <c r="AV170" s="13" t="s">
        <v>82</v>
      </c>
      <c r="AW170" s="13" t="s">
        <v>34</v>
      </c>
      <c r="AX170" s="13" t="s">
        <v>72</v>
      </c>
      <c r="AY170" s="152" t="s">
        <v>147</v>
      </c>
    </row>
    <row r="171" spans="2:65" s="12" customFormat="1" ht="11.25">
      <c r="B171" s="145"/>
      <c r="D171" s="139" t="s">
        <v>160</v>
      </c>
      <c r="E171" s="146" t="s">
        <v>19</v>
      </c>
      <c r="F171" s="147" t="s">
        <v>165</v>
      </c>
      <c r="H171" s="146" t="s">
        <v>19</v>
      </c>
      <c r="I171" s="148"/>
      <c r="L171" s="145"/>
      <c r="M171" s="149"/>
      <c r="T171" s="150"/>
      <c r="AT171" s="146" t="s">
        <v>160</v>
      </c>
      <c r="AU171" s="146" t="s">
        <v>82</v>
      </c>
      <c r="AV171" s="12" t="s">
        <v>80</v>
      </c>
      <c r="AW171" s="12" t="s">
        <v>34</v>
      </c>
      <c r="AX171" s="12" t="s">
        <v>72</v>
      </c>
      <c r="AY171" s="146" t="s">
        <v>147</v>
      </c>
    </row>
    <row r="172" spans="2:65" s="13" customFormat="1" ht="11.25">
      <c r="B172" s="151"/>
      <c r="D172" s="139" t="s">
        <v>160</v>
      </c>
      <c r="E172" s="152" t="s">
        <v>19</v>
      </c>
      <c r="F172" s="153" t="s">
        <v>238</v>
      </c>
      <c r="H172" s="154">
        <v>14.5</v>
      </c>
      <c r="I172" s="155"/>
      <c r="L172" s="151"/>
      <c r="M172" s="156"/>
      <c r="T172" s="157"/>
      <c r="AT172" s="152" t="s">
        <v>160</v>
      </c>
      <c r="AU172" s="152" t="s">
        <v>82</v>
      </c>
      <c r="AV172" s="13" t="s">
        <v>82</v>
      </c>
      <c r="AW172" s="13" t="s">
        <v>34</v>
      </c>
      <c r="AX172" s="13" t="s">
        <v>72</v>
      </c>
      <c r="AY172" s="152" t="s">
        <v>147</v>
      </c>
    </row>
    <row r="173" spans="2:65" s="12" customFormat="1" ht="11.25">
      <c r="B173" s="145"/>
      <c r="D173" s="139" t="s">
        <v>160</v>
      </c>
      <c r="E173" s="146" t="s">
        <v>19</v>
      </c>
      <c r="F173" s="147" t="s">
        <v>239</v>
      </c>
      <c r="H173" s="146" t="s">
        <v>19</v>
      </c>
      <c r="I173" s="148"/>
      <c r="L173" s="145"/>
      <c r="M173" s="149"/>
      <c r="T173" s="150"/>
      <c r="AT173" s="146" t="s">
        <v>160</v>
      </c>
      <c r="AU173" s="146" t="s">
        <v>82</v>
      </c>
      <c r="AV173" s="12" t="s">
        <v>80</v>
      </c>
      <c r="AW173" s="12" t="s">
        <v>34</v>
      </c>
      <c r="AX173" s="12" t="s">
        <v>72</v>
      </c>
      <c r="AY173" s="146" t="s">
        <v>147</v>
      </c>
    </row>
    <row r="174" spans="2:65" s="13" customFormat="1" ht="11.25">
      <c r="B174" s="151"/>
      <c r="D174" s="139" t="s">
        <v>160</v>
      </c>
      <c r="E174" s="152" t="s">
        <v>19</v>
      </c>
      <c r="F174" s="153" t="s">
        <v>240</v>
      </c>
      <c r="H174" s="154">
        <v>148.73599999999999</v>
      </c>
      <c r="I174" s="155"/>
      <c r="L174" s="151"/>
      <c r="M174" s="156"/>
      <c r="T174" s="157"/>
      <c r="AT174" s="152" t="s">
        <v>160</v>
      </c>
      <c r="AU174" s="152" t="s">
        <v>82</v>
      </c>
      <c r="AV174" s="13" t="s">
        <v>82</v>
      </c>
      <c r="AW174" s="13" t="s">
        <v>34</v>
      </c>
      <c r="AX174" s="13" t="s">
        <v>72</v>
      </c>
      <c r="AY174" s="152" t="s">
        <v>147</v>
      </c>
    </row>
    <row r="175" spans="2:65" s="11" customFormat="1" ht="22.9" customHeight="1">
      <c r="B175" s="114"/>
      <c r="D175" s="115" t="s">
        <v>71</v>
      </c>
      <c r="E175" s="124" t="s">
        <v>82</v>
      </c>
      <c r="F175" s="124" t="s">
        <v>241</v>
      </c>
      <c r="I175" s="117"/>
      <c r="J175" s="125">
        <f>BK175</f>
        <v>0</v>
      </c>
      <c r="L175" s="114"/>
      <c r="M175" s="119"/>
      <c r="P175" s="120">
        <f>SUM(P176:P215)</f>
        <v>0</v>
      </c>
      <c r="R175" s="120">
        <f>SUM(R176:R215)</f>
        <v>33.96969721739999</v>
      </c>
      <c r="T175" s="121">
        <f>SUM(T176:T215)</f>
        <v>0</v>
      </c>
      <c r="AR175" s="115" t="s">
        <v>80</v>
      </c>
      <c r="AT175" s="122" t="s">
        <v>71</v>
      </c>
      <c r="AU175" s="122" t="s">
        <v>80</v>
      </c>
      <c r="AY175" s="115" t="s">
        <v>147</v>
      </c>
      <c r="BK175" s="123">
        <f>SUM(BK176:BK215)</f>
        <v>0</v>
      </c>
    </row>
    <row r="176" spans="2:65" s="1" customFormat="1" ht="16.5" customHeight="1">
      <c r="B176" s="31"/>
      <c r="C176" s="126" t="s">
        <v>242</v>
      </c>
      <c r="D176" s="126" t="s">
        <v>149</v>
      </c>
      <c r="E176" s="127" t="s">
        <v>243</v>
      </c>
      <c r="F176" s="128" t="s">
        <v>244</v>
      </c>
      <c r="G176" s="129" t="s">
        <v>232</v>
      </c>
      <c r="H176" s="130">
        <v>557.76</v>
      </c>
      <c r="I176" s="131"/>
      <c r="J176" s="132">
        <f>ROUND(I176*H176,2)</f>
        <v>0</v>
      </c>
      <c r="K176" s="128" t="s">
        <v>153</v>
      </c>
      <c r="L176" s="31"/>
      <c r="M176" s="133" t="s">
        <v>19</v>
      </c>
      <c r="N176" s="134" t="s">
        <v>43</v>
      </c>
      <c r="P176" s="135">
        <f>O176*H176</f>
        <v>0</v>
      </c>
      <c r="Q176" s="135">
        <v>1.6694E-4</v>
      </c>
      <c r="R176" s="135">
        <f>Q176*H176</f>
        <v>9.3112454400000003E-2</v>
      </c>
      <c r="S176" s="135">
        <v>0</v>
      </c>
      <c r="T176" s="136">
        <f>S176*H176</f>
        <v>0</v>
      </c>
      <c r="AR176" s="137" t="s">
        <v>154</v>
      </c>
      <c r="AT176" s="137" t="s">
        <v>149</v>
      </c>
      <c r="AU176" s="137" t="s">
        <v>82</v>
      </c>
      <c r="AY176" s="16" t="s">
        <v>147</v>
      </c>
      <c r="BE176" s="138">
        <f>IF(N176="základní",J176,0)</f>
        <v>0</v>
      </c>
      <c r="BF176" s="138">
        <f>IF(N176="snížená",J176,0)</f>
        <v>0</v>
      </c>
      <c r="BG176" s="138">
        <f>IF(N176="zákl. přenesená",J176,0)</f>
        <v>0</v>
      </c>
      <c r="BH176" s="138">
        <f>IF(N176="sníž. přenesená",J176,0)</f>
        <v>0</v>
      </c>
      <c r="BI176" s="138">
        <f>IF(N176="nulová",J176,0)</f>
        <v>0</v>
      </c>
      <c r="BJ176" s="16" t="s">
        <v>80</v>
      </c>
      <c r="BK176" s="138">
        <f>ROUND(I176*H176,2)</f>
        <v>0</v>
      </c>
      <c r="BL176" s="16" t="s">
        <v>154</v>
      </c>
      <c r="BM176" s="137" t="s">
        <v>245</v>
      </c>
    </row>
    <row r="177" spans="2:65" s="1" customFormat="1" ht="11.25">
      <c r="B177" s="31"/>
      <c r="D177" s="139" t="s">
        <v>156</v>
      </c>
      <c r="F177" s="140" t="s">
        <v>246</v>
      </c>
      <c r="I177" s="141"/>
      <c r="L177" s="31"/>
      <c r="M177" s="142"/>
      <c r="T177" s="52"/>
      <c r="AT177" s="16" t="s">
        <v>156</v>
      </c>
      <c r="AU177" s="16" t="s">
        <v>82</v>
      </c>
    </row>
    <row r="178" spans="2:65" s="1" customFormat="1" ht="11.25">
      <c r="B178" s="31"/>
      <c r="D178" s="143" t="s">
        <v>158</v>
      </c>
      <c r="F178" s="144" t="s">
        <v>247</v>
      </c>
      <c r="I178" s="141"/>
      <c r="L178" s="31"/>
      <c r="M178" s="142"/>
      <c r="T178" s="52"/>
      <c r="AT178" s="16" t="s">
        <v>158</v>
      </c>
      <c r="AU178" s="16" t="s">
        <v>82</v>
      </c>
    </row>
    <row r="179" spans="2:65" s="12" customFormat="1" ht="11.25">
      <c r="B179" s="145"/>
      <c r="D179" s="139" t="s">
        <v>160</v>
      </c>
      <c r="E179" s="146" t="s">
        <v>19</v>
      </c>
      <c r="F179" s="147" t="s">
        <v>248</v>
      </c>
      <c r="H179" s="146" t="s">
        <v>19</v>
      </c>
      <c r="I179" s="148"/>
      <c r="L179" s="145"/>
      <c r="M179" s="149"/>
      <c r="T179" s="150"/>
      <c r="AT179" s="146" t="s">
        <v>160</v>
      </c>
      <c r="AU179" s="146" t="s">
        <v>82</v>
      </c>
      <c r="AV179" s="12" t="s">
        <v>80</v>
      </c>
      <c r="AW179" s="12" t="s">
        <v>34</v>
      </c>
      <c r="AX179" s="12" t="s">
        <v>72</v>
      </c>
      <c r="AY179" s="146" t="s">
        <v>147</v>
      </c>
    </row>
    <row r="180" spans="2:65" s="13" customFormat="1" ht="11.25">
      <c r="B180" s="151"/>
      <c r="D180" s="139" t="s">
        <v>160</v>
      </c>
      <c r="E180" s="152" t="s">
        <v>19</v>
      </c>
      <c r="F180" s="153" t="s">
        <v>249</v>
      </c>
      <c r="H180" s="154">
        <v>371.84</v>
      </c>
      <c r="I180" s="155"/>
      <c r="L180" s="151"/>
      <c r="M180" s="156"/>
      <c r="T180" s="157"/>
      <c r="AT180" s="152" t="s">
        <v>160</v>
      </c>
      <c r="AU180" s="152" t="s">
        <v>82</v>
      </c>
      <c r="AV180" s="13" t="s">
        <v>82</v>
      </c>
      <c r="AW180" s="13" t="s">
        <v>34</v>
      </c>
      <c r="AX180" s="13" t="s">
        <v>72</v>
      </c>
      <c r="AY180" s="152" t="s">
        <v>147</v>
      </c>
    </row>
    <row r="181" spans="2:65" s="12" customFormat="1" ht="11.25">
      <c r="B181" s="145"/>
      <c r="D181" s="139" t="s">
        <v>160</v>
      </c>
      <c r="E181" s="146" t="s">
        <v>19</v>
      </c>
      <c r="F181" s="147" t="s">
        <v>250</v>
      </c>
      <c r="H181" s="146" t="s">
        <v>19</v>
      </c>
      <c r="I181" s="148"/>
      <c r="L181" s="145"/>
      <c r="M181" s="149"/>
      <c r="T181" s="150"/>
      <c r="AT181" s="146" t="s">
        <v>160</v>
      </c>
      <c r="AU181" s="146" t="s">
        <v>82</v>
      </c>
      <c r="AV181" s="12" t="s">
        <v>80</v>
      </c>
      <c r="AW181" s="12" t="s">
        <v>34</v>
      </c>
      <c r="AX181" s="12" t="s">
        <v>72</v>
      </c>
      <c r="AY181" s="146" t="s">
        <v>147</v>
      </c>
    </row>
    <row r="182" spans="2:65" s="13" customFormat="1" ht="11.25">
      <c r="B182" s="151"/>
      <c r="D182" s="139" t="s">
        <v>160</v>
      </c>
      <c r="E182" s="152" t="s">
        <v>19</v>
      </c>
      <c r="F182" s="153" t="s">
        <v>251</v>
      </c>
      <c r="H182" s="154">
        <v>185.92</v>
      </c>
      <c r="I182" s="155"/>
      <c r="L182" s="151"/>
      <c r="M182" s="156"/>
      <c r="T182" s="157"/>
      <c r="AT182" s="152" t="s">
        <v>160</v>
      </c>
      <c r="AU182" s="152" t="s">
        <v>82</v>
      </c>
      <c r="AV182" s="13" t="s">
        <v>82</v>
      </c>
      <c r="AW182" s="13" t="s">
        <v>34</v>
      </c>
      <c r="AX182" s="13" t="s">
        <v>72</v>
      </c>
      <c r="AY182" s="152" t="s">
        <v>147</v>
      </c>
    </row>
    <row r="183" spans="2:65" s="1" customFormat="1" ht="16.5" customHeight="1">
      <c r="B183" s="31"/>
      <c r="C183" s="158" t="s">
        <v>252</v>
      </c>
      <c r="D183" s="158" t="s">
        <v>253</v>
      </c>
      <c r="E183" s="159" t="s">
        <v>254</v>
      </c>
      <c r="F183" s="160" t="s">
        <v>255</v>
      </c>
      <c r="G183" s="161" t="s">
        <v>232</v>
      </c>
      <c r="H183" s="162">
        <v>660.66700000000003</v>
      </c>
      <c r="I183" s="163"/>
      <c r="J183" s="164">
        <f>ROUND(I183*H183,2)</f>
        <v>0</v>
      </c>
      <c r="K183" s="160" t="s">
        <v>153</v>
      </c>
      <c r="L183" s="165"/>
      <c r="M183" s="166" t="s">
        <v>19</v>
      </c>
      <c r="N183" s="167" t="s">
        <v>43</v>
      </c>
      <c r="P183" s="135">
        <f>O183*H183</f>
        <v>0</v>
      </c>
      <c r="Q183" s="135">
        <v>2.9999999999999997E-4</v>
      </c>
      <c r="R183" s="135">
        <f>Q183*H183</f>
        <v>0.19820009999999999</v>
      </c>
      <c r="S183" s="135">
        <v>0</v>
      </c>
      <c r="T183" s="136">
        <f>S183*H183</f>
        <v>0</v>
      </c>
      <c r="AR183" s="137" t="s">
        <v>220</v>
      </c>
      <c r="AT183" s="137" t="s">
        <v>253</v>
      </c>
      <c r="AU183" s="137" t="s">
        <v>82</v>
      </c>
      <c r="AY183" s="16" t="s">
        <v>147</v>
      </c>
      <c r="BE183" s="138">
        <f>IF(N183="základní",J183,0)</f>
        <v>0</v>
      </c>
      <c r="BF183" s="138">
        <f>IF(N183="snížená",J183,0)</f>
        <v>0</v>
      </c>
      <c r="BG183" s="138">
        <f>IF(N183="zákl. přenesená",J183,0)</f>
        <v>0</v>
      </c>
      <c r="BH183" s="138">
        <f>IF(N183="sníž. přenesená",J183,0)</f>
        <v>0</v>
      </c>
      <c r="BI183" s="138">
        <f>IF(N183="nulová",J183,0)</f>
        <v>0</v>
      </c>
      <c r="BJ183" s="16" t="s">
        <v>80</v>
      </c>
      <c r="BK183" s="138">
        <f>ROUND(I183*H183,2)</f>
        <v>0</v>
      </c>
      <c r="BL183" s="16" t="s">
        <v>154</v>
      </c>
      <c r="BM183" s="137" t="s">
        <v>256</v>
      </c>
    </row>
    <row r="184" spans="2:65" s="1" customFormat="1" ht="11.25">
      <c r="B184" s="31"/>
      <c r="D184" s="139" t="s">
        <v>156</v>
      </c>
      <c r="F184" s="140" t="s">
        <v>255</v>
      </c>
      <c r="I184" s="141"/>
      <c r="L184" s="31"/>
      <c r="M184" s="142"/>
      <c r="T184" s="52"/>
      <c r="AT184" s="16" t="s">
        <v>156</v>
      </c>
      <c r="AU184" s="16" t="s">
        <v>82</v>
      </c>
    </row>
    <row r="185" spans="2:65" s="13" customFormat="1" ht="11.25">
      <c r="B185" s="151"/>
      <c r="D185" s="139" t="s">
        <v>160</v>
      </c>
      <c r="F185" s="153" t="s">
        <v>257</v>
      </c>
      <c r="H185" s="154">
        <v>660.66700000000003</v>
      </c>
      <c r="I185" s="155"/>
      <c r="L185" s="151"/>
      <c r="M185" s="156"/>
      <c r="T185" s="157"/>
      <c r="AT185" s="152" t="s">
        <v>160</v>
      </c>
      <c r="AU185" s="152" t="s">
        <v>82</v>
      </c>
      <c r="AV185" s="13" t="s">
        <v>82</v>
      </c>
      <c r="AW185" s="13" t="s">
        <v>4</v>
      </c>
      <c r="AX185" s="13" t="s">
        <v>80</v>
      </c>
      <c r="AY185" s="152" t="s">
        <v>147</v>
      </c>
    </row>
    <row r="186" spans="2:65" s="1" customFormat="1" ht="24.2" customHeight="1">
      <c r="B186" s="31"/>
      <c r="C186" s="126" t="s">
        <v>8</v>
      </c>
      <c r="D186" s="126" t="s">
        <v>149</v>
      </c>
      <c r="E186" s="127" t="s">
        <v>258</v>
      </c>
      <c r="F186" s="128" t="s">
        <v>259</v>
      </c>
      <c r="G186" s="129" t="s">
        <v>260</v>
      </c>
      <c r="H186" s="130">
        <v>185.92</v>
      </c>
      <c r="I186" s="131"/>
      <c r="J186" s="132">
        <f>ROUND(I186*H186,2)</f>
        <v>0</v>
      </c>
      <c r="K186" s="128" t="s">
        <v>153</v>
      </c>
      <c r="L186" s="31"/>
      <c r="M186" s="133" t="s">
        <v>19</v>
      </c>
      <c r="N186" s="134" t="s">
        <v>43</v>
      </c>
      <c r="P186" s="135">
        <f>O186*H186</f>
        <v>0</v>
      </c>
      <c r="Q186" s="135">
        <v>0.17992639999999999</v>
      </c>
      <c r="R186" s="135">
        <f>Q186*H186</f>
        <v>33.451916287999993</v>
      </c>
      <c r="S186" s="135">
        <v>0</v>
      </c>
      <c r="T186" s="136">
        <f>S186*H186</f>
        <v>0</v>
      </c>
      <c r="AR186" s="137" t="s">
        <v>154</v>
      </c>
      <c r="AT186" s="137" t="s">
        <v>149</v>
      </c>
      <c r="AU186" s="137" t="s">
        <v>82</v>
      </c>
      <c r="AY186" s="16" t="s">
        <v>147</v>
      </c>
      <c r="BE186" s="138">
        <f>IF(N186="základní",J186,0)</f>
        <v>0</v>
      </c>
      <c r="BF186" s="138">
        <f>IF(N186="snížená",J186,0)</f>
        <v>0</v>
      </c>
      <c r="BG186" s="138">
        <f>IF(N186="zákl. přenesená",J186,0)</f>
        <v>0</v>
      </c>
      <c r="BH186" s="138">
        <f>IF(N186="sníž. přenesená",J186,0)</f>
        <v>0</v>
      </c>
      <c r="BI186" s="138">
        <f>IF(N186="nulová",J186,0)</f>
        <v>0</v>
      </c>
      <c r="BJ186" s="16" t="s">
        <v>80</v>
      </c>
      <c r="BK186" s="138">
        <f>ROUND(I186*H186,2)</f>
        <v>0</v>
      </c>
      <c r="BL186" s="16" t="s">
        <v>154</v>
      </c>
      <c r="BM186" s="137" t="s">
        <v>261</v>
      </c>
    </row>
    <row r="187" spans="2:65" s="1" customFormat="1" ht="19.5">
      <c r="B187" s="31"/>
      <c r="D187" s="139" t="s">
        <v>156</v>
      </c>
      <c r="F187" s="140" t="s">
        <v>262</v>
      </c>
      <c r="I187" s="141"/>
      <c r="L187" s="31"/>
      <c r="M187" s="142"/>
      <c r="T187" s="52"/>
      <c r="AT187" s="16" t="s">
        <v>156</v>
      </c>
      <c r="AU187" s="16" t="s">
        <v>82</v>
      </c>
    </row>
    <row r="188" spans="2:65" s="1" customFormat="1" ht="11.25">
      <c r="B188" s="31"/>
      <c r="D188" s="143" t="s">
        <v>158</v>
      </c>
      <c r="F188" s="144" t="s">
        <v>263</v>
      </c>
      <c r="I188" s="141"/>
      <c r="L188" s="31"/>
      <c r="M188" s="142"/>
      <c r="T188" s="52"/>
      <c r="AT188" s="16" t="s">
        <v>158</v>
      </c>
      <c r="AU188" s="16" t="s">
        <v>82</v>
      </c>
    </row>
    <row r="189" spans="2:65" s="13" customFormat="1" ht="11.25">
      <c r="B189" s="151"/>
      <c r="D189" s="139" t="s">
        <v>160</v>
      </c>
      <c r="E189" s="152" t="s">
        <v>19</v>
      </c>
      <c r="F189" s="153" t="s">
        <v>264</v>
      </c>
      <c r="H189" s="154">
        <v>50.97</v>
      </c>
      <c r="I189" s="155"/>
      <c r="L189" s="151"/>
      <c r="M189" s="156"/>
      <c r="T189" s="157"/>
      <c r="AT189" s="152" t="s">
        <v>160</v>
      </c>
      <c r="AU189" s="152" t="s">
        <v>82</v>
      </c>
      <c r="AV189" s="13" t="s">
        <v>82</v>
      </c>
      <c r="AW189" s="13" t="s">
        <v>34</v>
      </c>
      <c r="AX189" s="13" t="s">
        <v>72</v>
      </c>
      <c r="AY189" s="152" t="s">
        <v>147</v>
      </c>
    </row>
    <row r="190" spans="2:65" s="13" customFormat="1" ht="11.25">
      <c r="B190" s="151"/>
      <c r="D190" s="139" t="s">
        <v>160</v>
      </c>
      <c r="E190" s="152" t="s">
        <v>19</v>
      </c>
      <c r="F190" s="153" t="s">
        <v>265</v>
      </c>
      <c r="H190" s="154">
        <v>49.44</v>
      </c>
      <c r="I190" s="155"/>
      <c r="L190" s="151"/>
      <c r="M190" s="156"/>
      <c r="T190" s="157"/>
      <c r="AT190" s="152" t="s">
        <v>160</v>
      </c>
      <c r="AU190" s="152" t="s">
        <v>82</v>
      </c>
      <c r="AV190" s="13" t="s">
        <v>82</v>
      </c>
      <c r="AW190" s="13" t="s">
        <v>34</v>
      </c>
      <c r="AX190" s="13" t="s">
        <v>72</v>
      </c>
      <c r="AY190" s="152" t="s">
        <v>147</v>
      </c>
    </row>
    <row r="191" spans="2:65" s="13" customFormat="1" ht="11.25">
      <c r="B191" s="151"/>
      <c r="D191" s="139" t="s">
        <v>160</v>
      </c>
      <c r="E191" s="152" t="s">
        <v>19</v>
      </c>
      <c r="F191" s="153" t="s">
        <v>266</v>
      </c>
      <c r="H191" s="154">
        <v>53.42</v>
      </c>
      <c r="I191" s="155"/>
      <c r="L191" s="151"/>
      <c r="M191" s="156"/>
      <c r="T191" s="157"/>
      <c r="AT191" s="152" t="s">
        <v>160</v>
      </c>
      <c r="AU191" s="152" t="s">
        <v>82</v>
      </c>
      <c r="AV191" s="13" t="s">
        <v>82</v>
      </c>
      <c r="AW191" s="13" t="s">
        <v>34</v>
      </c>
      <c r="AX191" s="13" t="s">
        <v>72</v>
      </c>
      <c r="AY191" s="152" t="s">
        <v>147</v>
      </c>
    </row>
    <row r="192" spans="2:65" s="13" customFormat="1" ht="11.25">
      <c r="B192" s="151"/>
      <c r="D192" s="139" t="s">
        <v>160</v>
      </c>
      <c r="E192" s="152" t="s">
        <v>19</v>
      </c>
      <c r="F192" s="153" t="s">
        <v>267</v>
      </c>
      <c r="H192" s="154">
        <v>32.090000000000003</v>
      </c>
      <c r="I192" s="155"/>
      <c r="L192" s="151"/>
      <c r="M192" s="156"/>
      <c r="T192" s="157"/>
      <c r="AT192" s="152" t="s">
        <v>160</v>
      </c>
      <c r="AU192" s="152" t="s">
        <v>82</v>
      </c>
      <c r="AV192" s="13" t="s">
        <v>82</v>
      </c>
      <c r="AW192" s="13" t="s">
        <v>34</v>
      </c>
      <c r="AX192" s="13" t="s">
        <v>72</v>
      </c>
      <c r="AY192" s="152" t="s">
        <v>147</v>
      </c>
    </row>
    <row r="193" spans="2:65" s="1" customFormat="1" ht="21.75" customHeight="1">
      <c r="B193" s="31"/>
      <c r="C193" s="126" t="s">
        <v>268</v>
      </c>
      <c r="D193" s="126" t="s">
        <v>149</v>
      </c>
      <c r="E193" s="127" t="s">
        <v>269</v>
      </c>
      <c r="F193" s="128" t="s">
        <v>270</v>
      </c>
      <c r="G193" s="129" t="s">
        <v>271</v>
      </c>
      <c r="H193" s="130">
        <v>1</v>
      </c>
      <c r="I193" s="131"/>
      <c r="J193" s="132">
        <f>ROUND(I193*H193,2)</f>
        <v>0</v>
      </c>
      <c r="K193" s="128" t="s">
        <v>153</v>
      </c>
      <c r="L193" s="31"/>
      <c r="M193" s="133" t="s">
        <v>19</v>
      </c>
      <c r="N193" s="134" t="s">
        <v>43</v>
      </c>
      <c r="P193" s="135">
        <f>O193*H193</f>
        <v>0</v>
      </c>
      <c r="Q193" s="135">
        <v>6.552375E-3</v>
      </c>
      <c r="R193" s="135">
        <f>Q193*H193</f>
        <v>6.552375E-3</v>
      </c>
      <c r="S193" s="135">
        <v>0</v>
      </c>
      <c r="T193" s="136">
        <f>S193*H193</f>
        <v>0</v>
      </c>
      <c r="AR193" s="137" t="s">
        <v>154</v>
      </c>
      <c r="AT193" s="137" t="s">
        <v>149</v>
      </c>
      <c r="AU193" s="137" t="s">
        <v>82</v>
      </c>
      <c r="AY193" s="16" t="s">
        <v>147</v>
      </c>
      <c r="BE193" s="138">
        <f>IF(N193="základní",J193,0)</f>
        <v>0</v>
      </c>
      <c r="BF193" s="138">
        <f>IF(N193="snížená",J193,0)</f>
        <v>0</v>
      </c>
      <c r="BG193" s="138">
        <f>IF(N193="zákl. přenesená",J193,0)</f>
        <v>0</v>
      </c>
      <c r="BH193" s="138">
        <f>IF(N193="sníž. přenesená",J193,0)</f>
        <v>0</v>
      </c>
      <c r="BI193" s="138">
        <f>IF(N193="nulová",J193,0)</f>
        <v>0</v>
      </c>
      <c r="BJ193" s="16" t="s">
        <v>80</v>
      </c>
      <c r="BK193" s="138">
        <f>ROUND(I193*H193,2)</f>
        <v>0</v>
      </c>
      <c r="BL193" s="16" t="s">
        <v>154</v>
      </c>
      <c r="BM193" s="137" t="s">
        <v>272</v>
      </c>
    </row>
    <row r="194" spans="2:65" s="1" customFormat="1" ht="11.25">
      <c r="B194" s="31"/>
      <c r="D194" s="139" t="s">
        <v>156</v>
      </c>
      <c r="F194" s="140" t="s">
        <v>273</v>
      </c>
      <c r="I194" s="141"/>
      <c r="L194" s="31"/>
      <c r="M194" s="142"/>
      <c r="T194" s="52"/>
      <c r="AT194" s="16" t="s">
        <v>156</v>
      </c>
      <c r="AU194" s="16" t="s">
        <v>82</v>
      </c>
    </row>
    <row r="195" spans="2:65" s="1" customFormat="1" ht="11.25">
      <c r="B195" s="31"/>
      <c r="D195" s="143" t="s">
        <v>158</v>
      </c>
      <c r="F195" s="144" t="s">
        <v>274</v>
      </c>
      <c r="I195" s="141"/>
      <c r="L195" s="31"/>
      <c r="M195" s="142"/>
      <c r="T195" s="52"/>
      <c r="AT195" s="16" t="s">
        <v>158</v>
      </c>
      <c r="AU195" s="16" t="s">
        <v>82</v>
      </c>
    </row>
    <row r="196" spans="2:65" s="1" customFormat="1" ht="16.5" customHeight="1">
      <c r="B196" s="31"/>
      <c r="C196" s="126" t="s">
        <v>275</v>
      </c>
      <c r="D196" s="126" t="s">
        <v>149</v>
      </c>
      <c r="E196" s="127" t="s">
        <v>276</v>
      </c>
      <c r="F196" s="128" t="s">
        <v>277</v>
      </c>
      <c r="G196" s="129" t="s">
        <v>271</v>
      </c>
      <c r="H196" s="130">
        <v>1</v>
      </c>
      <c r="I196" s="131"/>
      <c r="J196" s="132">
        <f>ROUND(I196*H196,2)</f>
        <v>0</v>
      </c>
      <c r="K196" s="128" t="s">
        <v>153</v>
      </c>
      <c r="L196" s="31"/>
      <c r="M196" s="133" t="s">
        <v>19</v>
      </c>
      <c r="N196" s="134" t="s">
        <v>43</v>
      </c>
      <c r="P196" s="135">
        <f>O196*H196</f>
        <v>0</v>
      </c>
      <c r="Q196" s="135">
        <v>9.5949999999999996E-4</v>
      </c>
      <c r="R196" s="135">
        <f>Q196*H196</f>
        <v>9.5949999999999996E-4</v>
      </c>
      <c r="S196" s="135">
        <v>0</v>
      </c>
      <c r="T196" s="136">
        <f>S196*H196</f>
        <v>0</v>
      </c>
      <c r="AR196" s="137" t="s">
        <v>154</v>
      </c>
      <c r="AT196" s="137" t="s">
        <v>149</v>
      </c>
      <c r="AU196" s="137" t="s">
        <v>82</v>
      </c>
      <c r="AY196" s="16" t="s">
        <v>147</v>
      </c>
      <c r="BE196" s="138">
        <f>IF(N196="základní",J196,0)</f>
        <v>0</v>
      </c>
      <c r="BF196" s="138">
        <f>IF(N196="snížená",J196,0)</f>
        <v>0</v>
      </c>
      <c r="BG196" s="138">
        <f>IF(N196="zákl. přenesená",J196,0)</f>
        <v>0</v>
      </c>
      <c r="BH196" s="138">
        <f>IF(N196="sníž. přenesená",J196,0)</f>
        <v>0</v>
      </c>
      <c r="BI196" s="138">
        <f>IF(N196="nulová",J196,0)</f>
        <v>0</v>
      </c>
      <c r="BJ196" s="16" t="s">
        <v>80</v>
      </c>
      <c r="BK196" s="138">
        <f>ROUND(I196*H196,2)</f>
        <v>0</v>
      </c>
      <c r="BL196" s="16" t="s">
        <v>154</v>
      </c>
      <c r="BM196" s="137" t="s">
        <v>278</v>
      </c>
    </row>
    <row r="197" spans="2:65" s="1" customFormat="1" ht="11.25">
      <c r="B197" s="31"/>
      <c r="D197" s="139" t="s">
        <v>156</v>
      </c>
      <c r="F197" s="140" t="s">
        <v>279</v>
      </c>
      <c r="I197" s="141"/>
      <c r="L197" s="31"/>
      <c r="M197" s="142"/>
      <c r="T197" s="52"/>
      <c r="AT197" s="16" t="s">
        <v>156</v>
      </c>
      <c r="AU197" s="16" t="s">
        <v>82</v>
      </c>
    </row>
    <row r="198" spans="2:65" s="1" customFormat="1" ht="11.25">
      <c r="B198" s="31"/>
      <c r="D198" s="143" t="s">
        <v>158</v>
      </c>
      <c r="F198" s="144" t="s">
        <v>280</v>
      </c>
      <c r="I198" s="141"/>
      <c r="L198" s="31"/>
      <c r="M198" s="142"/>
      <c r="T198" s="52"/>
      <c r="AT198" s="16" t="s">
        <v>158</v>
      </c>
      <c r="AU198" s="16" t="s">
        <v>82</v>
      </c>
    </row>
    <row r="199" spans="2:65" s="1" customFormat="1" ht="24.2" customHeight="1">
      <c r="B199" s="31"/>
      <c r="C199" s="126" t="s">
        <v>281</v>
      </c>
      <c r="D199" s="126" t="s">
        <v>149</v>
      </c>
      <c r="E199" s="127" t="s">
        <v>282</v>
      </c>
      <c r="F199" s="128" t="s">
        <v>283</v>
      </c>
      <c r="G199" s="129" t="s">
        <v>271</v>
      </c>
      <c r="H199" s="130">
        <v>1</v>
      </c>
      <c r="I199" s="131"/>
      <c r="J199" s="132">
        <f>ROUND(I199*H199,2)</f>
        <v>0</v>
      </c>
      <c r="K199" s="128" t="s">
        <v>153</v>
      </c>
      <c r="L199" s="31"/>
      <c r="M199" s="133" t="s">
        <v>19</v>
      </c>
      <c r="N199" s="134" t="s">
        <v>43</v>
      </c>
      <c r="P199" s="135">
        <f>O199*H199</f>
        <v>0</v>
      </c>
      <c r="Q199" s="135">
        <v>5.0612499999999998E-3</v>
      </c>
      <c r="R199" s="135">
        <f>Q199*H199</f>
        <v>5.0612499999999998E-3</v>
      </c>
      <c r="S199" s="135">
        <v>0</v>
      </c>
      <c r="T199" s="136">
        <f>S199*H199</f>
        <v>0</v>
      </c>
      <c r="AR199" s="137" t="s">
        <v>154</v>
      </c>
      <c r="AT199" s="137" t="s">
        <v>149</v>
      </c>
      <c r="AU199" s="137" t="s">
        <v>82</v>
      </c>
      <c r="AY199" s="16" t="s">
        <v>147</v>
      </c>
      <c r="BE199" s="138">
        <f>IF(N199="základní",J199,0)</f>
        <v>0</v>
      </c>
      <c r="BF199" s="138">
        <f>IF(N199="snížená",J199,0)</f>
        <v>0</v>
      </c>
      <c r="BG199" s="138">
        <f>IF(N199="zákl. přenesená",J199,0)</f>
        <v>0</v>
      </c>
      <c r="BH199" s="138">
        <f>IF(N199="sníž. přenesená",J199,0)</f>
        <v>0</v>
      </c>
      <c r="BI199" s="138">
        <f>IF(N199="nulová",J199,0)</f>
        <v>0</v>
      </c>
      <c r="BJ199" s="16" t="s">
        <v>80</v>
      </c>
      <c r="BK199" s="138">
        <f>ROUND(I199*H199,2)</f>
        <v>0</v>
      </c>
      <c r="BL199" s="16" t="s">
        <v>154</v>
      </c>
      <c r="BM199" s="137" t="s">
        <v>284</v>
      </c>
    </row>
    <row r="200" spans="2:65" s="1" customFormat="1" ht="19.5">
      <c r="B200" s="31"/>
      <c r="D200" s="139" t="s">
        <v>156</v>
      </c>
      <c r="F200" s="140" t="s">
        <v>285</v>
      </c>
      <c r="I200" s="141"/>
      <c r="L200" s="31"/>
      <c r="M200" s="142"/>
      <c r="T200" s="52"/>
      <c r="AT200" s="16" t="s">
        <v>156</v>
      </c>
      <c r="AU200" s="16" t="s">
        <v>82</v>
      </c>
    </row>
    <row r="201" spans="2:65" s="1" customFormat="1" ht="11.25">
      <c r="B201" s="31"/>
      <c r="D201" s="143" t="s">
        <v>158</v>
      </c>
      <c r="F201" s="144" t="s">
        <v>286</v>
      </c>
      <c r="I201" s="141"/>
      <c r="L201" s="31"/>
      <c r="M201" s="142"/>
      <c r="T201" s="52"/>
      <c r="AT201" s="16" t="s">
        <v>158</v>
      </c>
      <c r="AU201" s="16" t="s">
        <v>82</v>
      </c>
    </row>
    <row r="202" spans="2:65" s="1" customFormat="1" ht="21.75" customHeight="1">
      <c r="B202" s="31"/>
      <c r="C202" s="126" t="s">
        <v>287</v>
      </c>
      <c r="D202" s="126" t="s">
        <v>149</v>
      </c>
      <c r="E202" s="127" t="s">
        <v>288</v>
      </c>
      <c r="F202" s="128" t="s">
        <v>289</v>
      </c>
      <c r="G202" s="129" t="s">
        <v>271</v>
      </c>
      <c r="H202" s="130">
        <v>1</v>
      </c>
      <c r="I202" s="131"/>
      <c r="J202" s="132">
        <f>ROUND(I202*H202,2)</f>
        <v>0</v>
      </c>
      <c r="K202" s="128" t="s">
        <v>153</v>
      </c>
      <c r="L202" s="31"/>
      <c r="M202" s="133" t="s">
        <v>19</v>
      </c>
      <c r="N202" s="134" t="s">
        <v>43</v>
      </c>
      <c r="P202" s="135">
        <f>O202*H202</f>
        <v>0</v>
      </c>
      <c r="Q202" s="135">
        <v>7.1249999999999997E-5</v>
      </c>
      <c r="R202" s="135">
        <f>Q202*H202</f>
        <v>7.1249999999999997E-5</v>
      </c>
      <c r="S202" s="135">
        <v>0</v>
      </c>
      <c r="T202" s="136">
        <f>S202*H202</f>
        <v>0</v>
      </c>
      <c r="AR202" s="137" t="s">
        <v>154</v>
      </c>
      <c r="AT202" s="137" t="s">
        <v>149</v>
      </c>
      <c r="AU202" s="137" t="s">
        <v>82</v>
      </c>
      <c r="AY202" s="16" t="s">
        <v>147</v>
      </c>
      <c r="BE202" s="138">
        <f>IF(N202="základní",J202,0)</f>
        <v>0</v>
      </c>
      <c r="BF202" s="138">
        <f>IF(N202="snížená",J202,0)</f>
        <v>0</v>
      </c>
      <c r="BG202" s="138">
        <f>IF(N202="zákl. přenesená",J202,0)</f>
        <v>0</v>
      </c>
      <c r="BH202" s="138">
        <f>IF(N202="sníž. přenesená",J202,0)</f>
        <v>0</v>
      </c>
      <c r="BI202" s="138">
        <f>IF(N202="nulová",J202,0)</f>
        <v>0</v>
      </c>
      <c r="BJ202" s="16" t="s">
        <v>80</v>
      </c>
      <c r="BK202" s="138">
        <f>ROUND(I202*H202,2)</f>
        <v>0</v>
      </c>
      <c r="BL202" s="16" t="s">
        <v>154</v>
      </c>
      <c r="BM202" s="137" t="s">
        <v>290</v>
      </c>
    </row>
    <row r="203" spans="2:65" s="1" customFormat="1" ht="11.25">
      <c r="B203" s="31"/>
      <c r="D203" s="139" t="s">
        <v>156</v>
      </c>
      <c r="F203" s="140" t="s">
        <v>291</v>
      </c>
      <c r="I203" s="141"/>
      <c r="L203" s="31"/>
      <c r="M203" s="142"/>
      <c r="T203" s="52"/>
      <c r="AT203" s="16" t="s">
        <v>156</v>
      </c>
      <c r="AU203" s="16" t="s">
        <v>82</v>
      </c>
    </row>
    <row r="204" spans="2:65" s="1" customFormat="1" ht="11.25">
      <c r="B204" s="31"/>
      <c r="D204" s="143" t="s">
        <v>158</v>
      </c>
      <c r="F204" s="144" t="s">
        <v>292</v>
      </c>
      <c r="I204" s="141"/>
      <c r="L204" s="31"/>
      <c r="M204" s="142"/>
      <c r="T204" s="52"/>
      <c r="AT204" s="16" t="s">
        <v>158</v>
      </c>
      <c r="AU204" s="16" t="s">
        <v>82</v>
      </c>
    </row>
    <row r="205" spans="2:65" s="1" customFormat="1" ht="24.2" customHeight="1">
      <c r="B205" s="31"/>
      <c r="C205" s="126" t="s">
        <v>293</v>
      </c>
      <c r="D205" s="126" t="s">
        <v>149</v>
      </c>
      <c r="E205" s="127" t="s">
        <v>294</v>
      </c>
      <c r="F205" s="128" t="s">
        <v>295</v>
      </c>
      <c r="G205" s="129" t="s">
        <v>271</v>
      </c>
      <c r="H205" s="130">
        <v>1</v>
      </c>
      <c r="I205" s="131"/>
      <c r="J205" s="132">
        <f>ROUND(I205*H205,2)</f>
        <v>0</v>
      </c>
      <c r="K205" s="128" t="s">
        <v>153</v>
      </c>
      <c r="L205" s="31"/>
      <c r="M205" s="133" t="s">
        <v>19</v>
      </c>
      <c r="N205" s="134" t="s">
        <v>43</v>
      </c>
      <c r="P205" s="135">
        <f>O205*H205</f>
        <v>0</v>
      </c>
      <c r="Q205" s="135">
        <v>0</v>
      </c>
      <c r="R205" s="135">
        <f>Q205*H205</f>
        <v>0</v>
      </c>
      <c r="S205" s="135">
        <v>0</v>
      </c>
      <c r="T205" s="136">
        <f>S205*H205</f>
        <v>0</v>
      </c>
      <c r="AR205" s="137" t="s">
        <v>154</v>
      </c>
      <c r="AT205" s="137" t="s">
        <v>149</v>
      </c>
      <c r="AU205" s="137" t="s">
        <v>82</v>
      </c>
      <c r="AY205" s="16" t="s">
        <v>147</v>
      </c>
      <c r="BE205" s="138">
        <f>IF(N205="základní",J205,0)</f>
        <v>0</v>
      </c>
      <c r="BF205" s="138">
        <f>IF(N205="snížená",J205,0)</f>
        <v>0</v>
      </c>
      <c r="BG205" s="138">
        <f>IF(N205="zákl. přenesená",J205,0)</f>
        <v>0</v>
      </c>
      <c r="BH205" s="138">
        <f>IF(N205="sníž. přenesená",J205,0)</f>
        <v>0</v>
      </c>
      <c r="BI205" s="138">
        <f>IF(N205="nulová",J205,0)</f>
        <v>0</v>
      </c>
      <c r="BJ205" s="16" t="s">
        <v>80</v>
      </c>
      <c r="BK205" s="138">
        <f>ROUND(I205*H205,2)</f>
        <v>0</v>
      </c>
      <c r="BL205" s="16" t="s">
        <v>154</v>
      </c>
      <c r="BM205" s="137" t="s">
        <v>296</v>
      </c>
    </row>
    <row r="206" spans="2:65" s="1" customFormat="1" ht="19.5">
      <c r="B206" s="31"/>
      <c r="D206" s="139" t="s">
        <v>156</v>
      </c>
      <c r="F206" s="140" t="s">
        <v>297</v>
      </c>
      <c r="I206" s="141"/>
      <c r="L206" s="31"/>
      <c r="M206" s="142"/>
      <c r="T206" s="52"/>
      <c r="AT206" s="16" t="s">
        <v>156</v>
      </c>
      <c r="AU206" s="16" t="s">
        <v>82</v>
      </c>
    </row>
    <row r="207" spans="2:65" s="1" customFormat="1" ht="11.25">
      <c r="B207" s="31"/>
      <c r="D207" s="143" t="s">
        <v>158</v>
      </c>
      <c r="F207" s="144" t="s">
        <v>298</v>
      </c>
      <c r="I207" s="141"/>
      <c r="L207" s="31"/>
      <c r="M207" s="142"/>
      <c r="T207" s="52"/>
      <c r="AT207" s="16" t="s">
        <v>158</v>
      </c>
      <c r="AU207" s="16" t="s">
        <v>82</v>
      </c>
    </row>
    <row r="208" spans="2:65" s="1" customFormat="1" ht="16.5" customHeight="1">
      <c r="B208" s="31"/>
      <c r="C208" s="126" t="s">
        <v>299</v>
      </c>
      <c r="D208" s="126" t="s">
        <v>149</v>
      </c>
      <c r="E208" s="127" t="s">
        <v>300</v>
      </c>
      <c r="F208" s="128" t="s">
        <v>301</v>
      </c>
      <c r="G208" s="129" t="s">
        <v>260</v>
      </c>
      <c r="H208" s="130">
        <v>205.92</v>
      </c>
      <c r="I208" s="131"/>
      <c r="J208" s="132">
        <f>ROUND(I208*H208,2)</f>
        <v>0</v>
      </c>
      <c r="K208" s="128" t="s">
        <v>153</v>
      </c>
      <c r="L208" s="31"/>
      <c r="M208" s="133" t="s">
        <v>19</v>
      </c>
      <c r="N208" s="134" t="s">
        <v>43</v>
      </c>
      <c r="P208" s="135">
        <f>O208*H208</f>
        <v>0</v>
      </c>
      <c r="Q208" s="135">
        <v>0</v>
      </c>
      <c r="R208" s="135">
        <f>Q208*H208</f>
        <v>0</v>
      </c>
      <c r="S208" s="135">
        <v>0</v>
      </c>
      <c r="T208" s="136">
        <f>S208*H208</f>
        <v>0</v>
      </c>
      <c r="AR208" s="137" t="s">
        <v>154</v>
      </c>
      <c r="AT208" s="137" t="s">
        <v>149</v>
      </c>
      <c r="AU208" s="137" t="s">
        <v>82</v>
      </c>
      <c r="AY208" s="16" t="s">
        <v>147</v>
      </c>
      <c r="BE208" s="138">
        <f>IF(N208="základní",J208,0)</f>
        <v>0</v>
      </c>
      <c r="BF208" s="138">
        <f>IF(N208="snížená",J208,0)</f>
        <v>0</v>
      </c>
      <c r="BG208" s="138">
        <f>IF(N208="zákl. přenesená",J208,0)</f>
        <v>0</v>
      </c>
      <c r="BH208" s="138">
        <f>IF(N208="sníž. přenesená",J208,0)</f>
        <v>0</v>
      </c>
      <c r="BI208" s="138">
        <f>IF(N208="nulová",J208,0)</f>
        <v>0</v>
      </c>
      <c r="BJ208" s="16" t="s">
        <v>80</v>
      </c>
      <c r="BK208" s="138">
        <f>ROUND(I208*H208,2)</f>
        <v>0</v>
      </c>
      <c r="BL208" s="16" t="s">
        <v>154</v>
      </c>
      <c r="BM208" s="137" t="s">
        <v>302</v>
      </c>
    </row>
    <row r="209" spans="2:65" s="1" customFormat="1" ht="19.5">
      <c r="B209" s="31"/>
      <c r="D209" s="139" t="s">
        <v>156</v>
      </c>
      <c r="F209" s="140" t="s">
        <v>303</v>
      </c>
      <c r="I209" s="141"/>
      <c r="L209" s="31"/>
      <c r="M209" s="142"/>
      <c r="T209" s="52"/>
      <c r="AT209" s="16" t="s">
        <v>156</v>
      </c>
      <c r="AU209" s="16" t="s">
        <v>82</v>
      </c>
    </row>
    <row r="210" spans="2:65" s="1" customFormat="1" ht="11.25">
      <c r="B210" s="31"/>
      <c r="D210" s="143" t="s">
        <v>158</v>
      </c>
      <c r="F210" s="144" t="s">
        <v>304</v>
      </c>
      <c r="I210" s="141"/>
      <c r="L210" s="31"/>
      <c r="M210" s="142"/>
      <c r="T210" s="52"/>
      <c r="AT210" s="16" t="s">
        <v>158</v>
      </c>
      <c r="AU210" s="16" t="s">
        <v>82</v>
      </c>
    </row>
    <row r="211" spans="2:65" s="13" customFormat="1" ht="11.25">
      <c r="B211" s="151"/>
      <c r="D211" s="139" t="s">
        <v>160</v>
      </c>
      <c r="E211" s="152" t="s">
        <v>19</v>
      </c>
      <c r="F211" s="153" t="s">
        <v>305</v>
      </c>
      <c r="H211" s="154">
        <v>205.92</v>
      </c>
      <c r="I211" s="155"/>
      <c r="L211" s="151"/>
      <c r="M211" s="156"/>
      <c r="T211" s="157"/>
      <c r="AT211" s="152" t="s">
        <v>160</v>
      </c>
      <c r="AU211" s="152" t="s">
        <v>82</v>
      </c>
      <c r="AV211" s="13" t="s">
        <v>82</v>
      </c>
      <c r="AW211" s="13" t="s">
        <v>34</v>
      </c>
      <c r="AX211" s="13" t="s">
        <v>72</v>
      </c>
      <c r="AY211" s="152" t="s">
        <v>147</v>
      </c>
    </row>
    <row r="212" spans="2:65" s="1" customFormat="1" ht="16.5" customHeight="1">
      <c r="B212" s="31"/>
      <c r="C212" s="158" t="s">
        <v>306</v>
      </c>
      <c r="D212" s="158" t="s">
        <v>253</v>
      </c>
      <c r="E212" s="159" t="s">
        <v>307</v>
      </c>
      <c r="F212" s="160" t="s">
        <v>308</v>
      </c>
      <c r="G212" s="161" t="s">
        <v>309</v>
      </c>
      <c r="H212" s="162">
        <v>195.624</v>
      </c>
      <c r="I212" s="163"/>
      <c r="J212" s="164">
        <f>ROUND(I212*H212,2)</f>
        <v>0</v>
      </c>
      <c r="K212" s="160" t="s">
        <v>153</v>
      </c>
      <c r="L212" s="165"/>
      <c r="M212" s="166" t="s">
        <v>19</v>
      </c>
      <c r="N212" s="167" t="s">
        <v>43</v>
      </c>
      <c r="P212" s="135">
        <f>O212*H212</f>
        <v>0</v>
      </c>
      <c r="Q212" s="135">
        <v>1E-3</v>
      </c>
      <c r="R212" s="135">
        <f>Q212*H212</f>
        <v>0.19562399999999999</v>
      </c>
      <c r="S212" s="135">
        <v>0</v>
      </c>
      <c r="T212" s="136">
        <f>S212*H212</f>
        <v>0</v>
      </c>
      <c r="AR212" s="137" t="s">
        <v>220</v>
      </c>
      <c r="AT212" s="137" t="s">
        <v>253</v>
      </c>
      <c r="AU212" s="137" t="s">
        <v>82</v>
      </c>
      <c r="AY212" s="16" t="s">
        <v>147</v>
      </c>
      <c r="BE212" s="138">
        <f>IF(N212="základní",J212,0)</f>
        <v>0</v>
      </c>
      <c r="BF212" s="138">
        <f>IF(N212="snížená",J212,0)</f>
        <v>0</v>
      </c>
      <c r="BG212" s="138">
        <f>IF(N212="zákl. přenesená",J212,0)</f>
        <v>0</v>
      </c>
      <c r="BH212" s="138">
        <f>IF(N212="sníž. přenesená",J212,0)</f>
        <v>0</v>
      </c>
      <c r="BI212" s="138">
        <f>IF(N212="nulová",J212,0)</f>
        <v>0</v>
      </c>
      <c r="BJ212" s="16" t="s">
        <v>80</v>
      </c>
      <c r="BK212" s="138">
        <f>ROUND(I212*H212,2)</f>
        <v>0</v>
      </c>
      <c r="BL212" s="16" t="s">
        <v>154</v>
      </c>
      <c r="BM212" s="137" t="s">
        <v>310</v>
      </c>
    </row>
    <row r="213" spans="2:65" s="1" customFormat="1" ht="11.25">
      <c r="B213" s="31"/>
      <c r="D213" s="139" t="s">
        <v>156</v>
      </c>
      <c r="F213" s="140" t="s">
        <v>308</v>
      </c>
      <c r="I213" s="141"/>
      <c r="L213" s="31"/>
      <c r="M213" s="142"/>
      <c r="T213" s="52"/>
      <c r="AT213" s="16" t="s">
        <v>156</v>
      </c>
      <c r="AU213" s="16" t="s">
        <v>82</v>
      </c>
    </row>
    <row r="214" spans="2:65" s="1" customFormat="1" ht="16.5" customHeight="1">
      <c r="B214" s="31"/>
      <c r="C214" s="158" t="s">
        <v>311</v>
      </c>
      <c r="D214" s="158" t="s">
        <v>253</v>
      </c>
      <c r="E214" s="159" t="s">
        <v>312</v>
      </c>
      <c r="F214" s="160" t="s">
        <v>313</v>
      </c>
      <c r="G214" s="161" t="s">
        <v>271</v>
      </c>
      <c r="H214" s="162">
        <v>70</v>
      </c>
      <c r="I214" s="163"/>
      <c r="J214" s="164">
        <f>ROUND(I214*H214,2)</f>
        <v>0</v>
      </c>
      <c r="K214" s="160" t="s">
        <v>153</v>
      </c>
      <c r="L214" s="165"/>
      <c r="M214" s="166" t="s">
        <v>19</v>
      </c>
      <c r="N214" s="167" t="s">
        <v>43</v>
      </c>
      <c r="P214" s="135">
        <f>O214*H214</f>
        <v>0</v>
      </c>
      <c r="Q214" s="135">
        <v>2.5999999999999998E-4</v>
      </c>
      <c r="R214" s="135">
        <f>Q214*H214</f>
        <v>1.8199999999999997E-2</v>
      </c>
      <c r="S214" s="135">
        <v>0</v>
      </c>
      <c r="T214" s="136">
        <f>S214*H214</f>
        <v>0</v>
      </c>
      <c r="AR214" s="137" t="s">
        <v>220</v>
      </c>
      <c r="AT214" s="137" t="s">
        <v>253</v>
      </c>
      <c r="AU214" s="137" t="s">
        <v>82</v>
      </c>
      <c r="AY214" s="16" t="s">
        <v>147</v>
      </c>
      <c r="BE214" s="138">
        <f>IF(N214="základní",J214,0)</f>
        <v>0</v>
      </c>
      <c r="BF214" s="138">
        <f>IF(N214="snížená",J214,0)</f>
        <v>0</v>
      </c>
      <c r="BG214" s="138">
        <f>IF(N214="zákl. přenesená",J214,0)</f>
        <v>0</v>
      </c>
      <c r="BH214" s="138">
        <f>IF(N214="sníž. přenesená",J214,0)</f>
        <v>0</v>
      </c>
      <c r="BI214" s="138">
        <f>IF(N214="nulová",J214,0)</f>
        <v>0</v>
      </c>
      <c r="BJ214" s="16" t="s">
        <v>80</v>
      </c>
      <c r="BK214" s="138">
        <f>ROUND(I214*H214,2)</f>
        <v>0</v>
      </c>
      <c r="BL214" s="16" t="s">
        <v>154</v>
      </c>
      <c r="BM214" s="137" t="s">
        <v>314</v>
      </c>
    </row>
    <row r="215" spans="2:65" s="1" customFormat="1" ht="11.25">
      <c r="B215" s="31"/>
      <c r="D215" s="139" t="s">
        <v>156</v>
      </c>
      <c r="F215" s="140" t="s">
        <v>313</v>
      </c>
      <c r="I215" s="141"/>
      <c r="L215" s="31"/>
      <c r="M215" s="142"/>
      <c r="T215" s="52"/>
      <c r="AT215" s="16" t="s">
        <v>156</v>
      </c>
      <c r="AU215" s="16" t="s">
        <v>82</v>
      </c>
    </row>
    <row r="216" spans="2:65" s="11" customFormat="1" ht="22.9" customHeight="1">
      <c r="B216" s="114"/>
      <c r="D216" s="115" t="s">
        <v>71</v>
      </c>
      <c r="E216" s="124" t="s">
        <v>175</v>
      </c>
      <c r="F216" s="124" t="s">
        <v>315</v>
      </c>
      <c r="I216" s="117"/>
      <c r="J216" s="125">
        <f>BK216</f>
        <v>0</v>
      </c>
      <c r="L216" s="114"/>
      <c r="M216" s="119"/>
      <c r="P216" s="120">
        <f>SUM(P217:P256)</f>
        <v>0</v>
      </c>
      <c r="R216" s="120">
        <f>SUM(R217:R256)</f>
        <v>3.3683036256000003</v>
      </c>
      <c r="T216" s="121">
        <f>SUM(T217:T256)</f>
        <v>0</v>
      </c>
      <c r="AR216" s="115" t="s">
        <v>80</v>
      </c>
      <c r="AT216" s="122" t="s">
        <v>71</v>
      </c>
      <c r="AU216" s="122" t="s">
        <v>80</v>
      </c>
      <c r="AY216" s="115" t="s">
        <v>147</v>
      </c>
      <c r="BK216" s="123">
        <f>SUM(BK217:BK256)</f>
        <v>0</v>
      </c>
    </row>
    <row r="217" spans="2:65" s="1" customFormat="1" ht="16.5" customHeight="1">
      <c r="B217" s="31"/>
      <c r="C217" s="126" t="s">
        <v>7</v>
      </c>
      <c r="D217" s="126" t="s">
        <v>149</v>
      </c>
      <c r="E217" s="127" t="s">
        <v>316</v>
      </c>
      <c r="F217" s="128" t="s">
        <v>317</v>
      </c>
      <c r="G217" s="129" t="s">
        <v>152</v>
      </c>
      <c r="H217" s="130">
        <v>0.318</v>
      </c>
      <c r="I217" s="131"/>
      <c r="J217" s="132">
        <f>ROUND(I217*H217,2)</f>
        <v>0</v>
      </c>
      <c r="K217" s="128" t="s">
        <v>153</v>
      </c>
      <c r="L217" s="31"/>
      <c r="M217" s="133" t="s">
        <v>19</v>
      </c>
      <c r="N217" s="134" t="s">
        <v>43</v>
      </c>
      <c r="P217" s="135">
        <f>O217*H217</f>
        <v>0</v>
      </c>
      <c r="Q217" s="135">
        <v>1.8774999999999999</v>
      </c>
      <c r="R217" s="135">
        <f>Q217*H217</f>
        <v>0.59704499999999994</v>
      </c>
      <c r="S217" s="135">
        <v>0</v>
      </c>
      <c r="T217" s="136">
        <f>S217*H217</f>
        <v>0</v>
      </c>
      <c r="AR217" s="137" t="s">
        <v>154</v>
      </c>
      <c r="AT217" s="137" t="s">
        <v>149</v>
      </c>
      <c r="AU217" s="137" t="s">
        <v>82</v>
      </c>
      <c r="AY217" s="16" t="s">
        <v>147</v>
      </c>
      <c r="BE217" s="138">
        <f>IF(N217="základní",J217,0)</f>
        <v>0</v>
      </c>
      <c r="BF217" s="138">
        <f>IF(N217="snížená",J217,0)</f>
        <v>0</v>
      </c>
      <c r="BG217" s="138">
        <f>IF(N217="zákl. přenesená",J217,0)</f>
        <v>0</v>
      </c>
      <c r="BH217" s="138">
        <f>IF(N217="sníž. přenesená",J217,0)</f>
        <v>0</v>
      </c>
      <c r="BI217" s="138">
        <f>IF(N217="nulová",J217,0)</f>
        <v>0</v>
      </c>
      <c r="BJ217" s="16" t="s">
        <v>80</v>
      </c>
      <c r="BK217" s="138">
        <f>ROUND(I217*H217,2)</f>
        <v>0</v>
      </c>
      <c r="BL217" s="16" t="s">
        <v>154</v>
      </c>
      <c r="BM217" s="137" t="s">
        <v>318</v>
      </c>
    </row>
    <row r="218" spans="2:65" s="1" customFormat="1" ht="11.25">
      <c r="B218" s="31"/>
      <c r="D218" s="139" t="s">
        <v>156</v>
      </c>
      <c r="F218" s="140" t="s">
        <v>319</v>
      </c>
      <c r="I218" s="141"/>
      <c r="L218" s="31"/>
      <c r="M218" s="142"/>
      <c r="T218" s="52"/>
      <c r="AT218" s="16" t="s">
        <v>156</v>
      </c>
      <c r="AU218" s="16" t="s">
        <v>82</v>
      </c>
    </row>
    <row r="219" spans="2:65" s="1" customFormat="1" ht="11.25">
      <c r="B219" s="31"/>
      <c r="D219" s="143" t="s">
        <v>158</v>
      </c>
      <c r="F219" s="144" t="s">
        <v>320</v>
      </c>
      <c r="I219" s="141"/>
      <c r="L219" s="31"/>
      <c r="M219" s="142"/>
      <c r="T219" s="52"/>
      <c r="AT219" s="16" t="s">
        <v>158</v>
      </c>
      <c r="AU219" s="16" t="s">
        <v>82</v>
      </c>
    </row>
    <row r="220" spans="2:65" s="12" customFormat="1" ht="11.25">
      <c r="B220" s="145"/>
      <c r="D220" s="139" t="s">
        <v>160</v>
      </c>
      <c r="E220" s="146" t="s">
        <v>19</v>
      </c>
      <c r="F220" s="147" t="s">
        <v>321</v>
      </c>
      <c r="H220" s="146" t="s">
        <v>19</v>
      </c>
      <c r="I220" s="148"/>
      <c r="L220" s="145"/>
      <c r="M220" s="149"/>
      <c r="T220" s="150"/>
      <c r="AT220" s="146" t="s">
        <v>160</v>
      </c>
      <c r="AU220" s="146" t="s">
        <v>82</v>
      </c>
      <c r="AV220" s="12" t="s">
        <v>80</v>
      </c>
      <c r="AW220" s="12" t="s">
        <v>34</v>
      </c>
      <c r="AX220" s="12" t="s">
        <v>72</v>
      </c>
      <c r="AY220" s="146" t="s">
        <v>147</v>
      </c>
    </row>
    <row r="221" spans="2:65" s="13" customFormat="1" ht="11.25">
      <c r="B221" s="151"/>
      <c r="D221" s="139" t="s">
        <v>160</v>
      </c>
      <c r="E221" s="152" t="s">
        <v>19</v>
      </c>
      <c r="F221" s="153" t="s">
        <v>322</v>
      </c>
      <c r="H221" s="154">
        <v>0.128</v>
      </c>
      <c r="I221" s="155"/>
      <c r="L221" s="151"/>
      <c r="M221" s="156"/>
      <c r="T221" s="157"/>
      <c r="AT221" s="152" t="s">
        <v>160</v>
      </c>
      <c r="AU221" s="152" t="s">
        <v>82</v>
      </c>
      <c r="AV221" s="13" t="s">
        <v>82</v>
      </c>
      <c r="AW221" s="13" t="s">
        <v>34</v>
      </c>
      <c r="AX221" s="13" t="s">
        <v>72</v>
      </c>
      <c r="AY221" s="152" t="s">
        <v>147</v>
      </c>
    </row>
    <row r="222" spans="2:65" s="13" customFormat="1" ht="11.25">
      <c r="B222" s="151"/>
      <c r="D222" s="139" t="s">
        <v>160</v>
      </c>
      <c r="E222" s="152" t="s">
        <v>19</v>
      </c>
      <c r="F222" s="153" t="s">
        <v>323</v>
      </c>
      <c r="H222" s="154">
        <v>0.19</v>
      </c>
      <c r="I222" s="155"/>
      <c r="L222" s="151"/>
      <c r="M222" s="156"/>
      <c r="T222" s="157"/>
      <c r="AT222" s="152" t="s">
        <v>160</v>
      </c>
      <c r="AU222" s="152" t="s">
        <v>82</v>
      </c>
      <c r="AV222" s="13" t="s">
        <v>82</v>
      </c>
      <c r="AW222" s="13" t="s">
        <v>34</v>
      </c>
      <c r="AX222" s="13" t="s">
        <v>72</v>
      </c>
      <c r="AY222" s="152" t="s">
        <v>147</v>
      </c>
    </row>
    <row r="223" spans="2:65" s="1" customFormat="1" ht="21.75" customHeight="1">
      <c r="B223" s="31"/>
      <c r="C223" s="126" t="s">
        <v>324</v>
      </c>
      <c r="D223" s="126" t="s">
        <v>149</v>
      </c>
      <c r="E223" s="127" t="s">
        <v>325</v>
      </c>
      <c r="F223" s="128" t="s">
        <v>326</v>
      </c>
      <c r="G223" s="129" t="s">
        <v>152</v>
      </c>
      <c r="H223" s="130">
        <v>0.36499999999999999</v>
      </c>
      <c r="I223" s="131"/>
      <c r="J223" s="132">
        <f>ROUND(I223*H223,2)</f>
        <v>0</v>
      </c>
      <c r="K223" s="128" t="s">
        <v>153</v>
      </c>
      <c r="L223" s="31"/>
      <c r="M223" s="133" t="s">
        <v>19</v>
      </c>
      <c r="N223" s="134" t="s">
        <v>43</v>
      </c>
      <c r="P223" s="135">
        <f>O223*H223</f>
        <v>0</v>
      </c>
      <c r="Q223" s="135">
        <v>1.3271500000000001</v>
      </c>
      <c r="R223" s="135">
        <f>Q223*H223</f>
        <v>0.48440975000000003</v>
      </c>
      <c r="S223" s="135">
        <v>0</v>
      </c>
      <c r="T223" s="136">
        <f>S223*H223</f>
        <v>0</v>
      </c>
      <c r="AR223" s="137" t="s">
        <v>154</v>
      </c>
      <c r="AT223" s="137" t="s">
        <v>149</v>
      </c>
      <c r="AU223" s="137" t="s">
        <v>82</v>
      </c>
      <c r="AY223" s="16" t="s">
        <v>147</v>
      </c>
      <c r="BE223" s="138">
        <f>IF(N223="základní",J223,0)</f>
        <v>0</v>
      </c>
      <c r="BF223" s="138">
        <f>IF(N223="snížená",J223,0)</f>
        <v>0</v>
      </c>
      <c r="BG223" s="138">
        <f>IF(N223="zákl. přenesená",J223,0)</f>
        <v>0</v>
      </c>
      <c r="BH223" s="138">
        <f>IF(N223="sníž. přenesená",J223,0)</f>
        <v>0</v>
      </c>
      <c r="BI223" s="138">
        <f>IF(N223="nulová",J223,0)</f>
        <v>0</v>
      </c>
      <c r="BJ223" s="16" t="s">
        <v>80</v>
      </c>
      <c r="BK223" s="138">
        <f>ROUND(I223*H223,2)</f>
        <v>0</v>
      </c>
      <c r="BL223" s="16" t="s">
        <v>154</v>
      </c>
      <c r="BM223" s="137" t="s">
        <v>327</v>
      </c>
    </row>
    <row r="224" spans="2:65" s="1" customFormat="1" ht="11.25">
      <c r="B224" s="31"/>
      <c r="D224" s="139" t="s">
        <v>156</v>
      </c>
      <c r="F224" s="140" t="s">
        <v>328</v>
      </c>
      <c r="I224" s="141"/>
      <c r="L224" s="31"/>
      <c r="M224" s="142"/>
      <c r="T224" s="52"/>
      <c r="AT224" s="16" t="s">
        <v>156</v>
      </c>
      <c r="AU224" s="16" t="s">
        <v>82</v>
      </c>
    </row>
    <row r="225" spans="2:65" s="1" customFormat="1" ht="11.25">
      <c r="B225" s="31"/>
      <c r="D225" s="143" t="s">
        <v>158</v>
      </c>
      <c r="F225" s="144" t="s">
        <v>329</v>
      </c>
      <c r="I225" s="141"/>
      <c r="L225" s="31"/>
      <c r="M225" s="142"/>
      <c r="T225" s="52"/>
      <c r="AT225" s="16" t="s">
        <v>158</v>
      </c>
      <c r="AU225" s="16" t="s">
        <v>82</v>
      </c>
    </row>
    <row r="226" spans="2:65" s="12" customFormat="1" ht="11.25">
      <c r="B226" s="145"/>
      <c r="D226" s="139" t="s">
        <v>160</v>
      </c>
      <c r="E226" s="146" t="s">
        <v>19</v>
      </c>
      <c r="F226" s="147" t="s">
        <v>330</v>
      </c>
      <c r="H226" s="146" t="s">
        <v>19</v>
      </c>
      <c r="I226" s="148"/>
      <c r="L226" s="145"/>
      <c r="M226" s="149"/>
      <c r="T226" s="150"/>
      <c r="AT226" s="146" t="s">
        <v>160</v>
      </c>
      <c r="AU226" s="146" t="s">
        <v>82</v>
      </c>
      <c r="AV226" s="12" t="s">
        <v>80</v>
      </c>
      <c r="AW226" s="12" t="s">
        <v>34</v>
      </c>
      <c r="AX226" s="12" t="s">
        <v>72</v>
      </c>
      <c r="AY226" s="146" t="s">
        <v>147</v>
      </c>
    </row>
    <row r="227" spans="2:65" s="13" customFormat="1" ht="11.25">
      <c r="B227" s="151"/>
      <c r="D227" s="139" t="s">
        <v>160</v>
      </c>
      <c r="E227" s="152" t="s">
        <v>19</v>
      </c>
      <c r="F227" s="153" t="s">
        <v>331</v>
      </c>
      <c r="H227" s="154">
        <v>0.36499999999999999</v>
      </c>
      <c r="I227" s="155"/>
      <c r="L227" s="151"/>
      <c r="M227" s="156"/>
      <c r="T227" s="157"/>
      <c r="AT227" s="152" t="s">
        <v>160</v>
      </c>
      <c r="AU227" s="152" t="s">
        <v>82</v>
      </c>
      <c r="AV227" s="13" t="s">
        <v>82</v>
      </c>
      <c r="AW227" s="13" t="s">
        <v>34</v>
      </c>
      <c r="AX227" s="13" t="s">
        <v>72</v>
      </c>
      <c r="AY227" s="152" t="s">
        <v>147</v>
      </c>
    </row>
    <row r="228" spans="2:65" s="1" customFormat="1" ht="16.5" customHeight="1">
      <c r="B228" s="31"/>
      <c r="C228" s="126" t="s">
        <v>332</v>
      </c>
      <c r="D228" s="126" t="s">
        <v>149</v>
      </c>
      <c r="E228" s="127" t="s">
        <v>333</v>
      </c>
      <c r="F228" s="128" t="s">
        <v>334</v>
      </c>
      <c r="G228" s="129" t="s">
        <v>152</v>
      </c>
      <c r="H228" s="130">
        <v>7.3999999999999996E-2</v>
      </c>
      <c r="I228" s="131"/>
      <c r="J228" s="132">
        <f>ROUND(I228*H228,2)</f>
        <v>0</v>
      </c>
      <c r="K228" s="128" t="s">
        <v>153</v>
      </c>
      <c r="L228" s="31"/>
      <c r="M228" s="133" t="s">
        <v>19</v>
      </c>
      <c r="N228" s="134" t="s">
        <v>43</v>
      </c>
      <c r="P228" s="135">
        <f>O228*H228</f>
        <v>0</v>
      </c>
      <c r="Q228" s="135">
        <v>1.94302</v>
      </c>
      <c r="R228" s="135">
        <f>Q228*H228</f>
        <v>0.14378347999999999</v>
      </c>
      <c r="S228" s="135">
        <v>0</v>
      </c>
      <c r="T228" s="136">
        <f>S228*H228</f>
        <v>0</v>
      </c>
      <c r="AR228" s="137" t="s">
        <v>154</v>
      </c>
      <c r="AT228" s="137" t="s">
        <v>149</v>
      </c>
      <c r="AU228" s="137" t="s">
        <v>82</v>
      </c>
      <c r="AY228" s="16" t="s">
        <v>147</v>
      </c>
      <c r="BE228" s="138">
        <f>IF(N228="základní",J228,0)</f>
        <v>0</v>
      </c>
      <c r="BF228" s="138">
        <f>IF(N228="snížená",J228,0)</f>
        <v>0</v>
      </c>
      <c r="BG228" s="138">
        <f>IF(N228="zákl. přenesená",J228,0)</f>
        <v>0</v>
      </c>
      <c r="BH228" s="138">
        <f>IF(N228="sníž. přenesená",J228,0)</f>
        <v>0</v>
      </c>
      <c r="BI228" s="138">
        <f>IF(N228="nulová",J228,0)</f>
        <v>0</v>
      </c>
      <c r="BJ228" s="16" t="s">
        <v>80</v>
      </c>
      <c r="BK228" s="138">
        <f>ROUND(I228*H228,2)</f>
        <v>0</v>
      </c>
      <c r="BL228" s="16" t="s">
        <v>154</v>
      </c>
      <c r="BM228" s="137" t="s">
        <v>335</v>
      </c>
    </row>
    <row r="229" spans="2:65" s="1" customFormat="1" ht="11.25">
      <c r="B229" s="31"/>
      <c r="D229" s="139" t="s">
        <v>156</v>
      </c>
      <c r="F229" s="140" t="s">
        <v>336</v>
      </c>
      <c r="I229" s="141"/>
      <c r="L229" s="31"/>
      <c r="M229" s="142"/>
      <c r="T229" s="52"/>
      <c r="AT229" s="16" t="s">
        <v>156</v>
      </c>
      <c r="AU229" s="16" t="s">
        <v>82</v>
      </c>
    </row>
    <row r="230" spans="2:65" s="1" customFormat="1" ht="11.25">
      <c r="B230" s="31"/>
      <c r="D230" s="143" t="s">
        <v>158</v>
      </c>
      <c r="F230" s="144" t="s">
        <v>337</v>
      </c>
      <c r="I230" s="141"/>
      <c r="L230" s="31"/>
      <c r="M230" s="142"/>
      <c r="T230" s="52"/>
      <c r="AT230" s="16" t="s">
        <v>158</v>
      </c>
      <c r="AU230" s="16" t="s">
        <v>82</v>
      </c>
    </row>
    <row r="231" spans="2:65" s="13" customFormat="1" ht="11.25">
      <c r="B231" s="151"/>
      <c r="D231" s="139" t="s">
        <v>160</v>
      </c>
      <c r="E231" s="152" t="s">
        <v>19</v>
      </c>
      <c r="F231" s="153" t="s">
        <v>338</v>
      </c>
      <c r="H231" s="154">
        <v>7.3999999999999996E-2</v>
      </c>
      <c r="I231" s="155"/>
      <c r="L231" s="151"/>
      <c r="M231" s="156"/>
      <c r="T231" s="157"/>
      <c r="AT231" s="152" t="s">
        <v>160</v>
      </c>
      <c r="AU231" s="152" t="s">
        <v>82</v>
      </c>
      <c r="AV231" s="13" t="s">
        <v>82</v>
      </c>
      <c r="AW231" s="13" t="s">
        <v>34</v>
      </c>
      <c r="AX231" s="13" t="s">
        <v>72</v>
      </c>
      <c r="AY231" s="152" t="s">
        <v>147</v>
      </c>
    </row>
    <row r="232" spans="2:65" s="1" customFormat="1" ht="21.75" customHeight="1">
      <c r="B232" s="31"/>
      <c r="C232" s="126" t="s">
        <v>339</v>
      </c>
      <c r="D232" s="126" t="s">
        <v>149</v>
      </c>
      <c r="E232" s="127" t="s">
        <v>340</v>
      </c>
      <c r="F232" s="128" t="s">
        <v>341</v>
      </c>
      <c r="G232" s="129" t="s">
        <v>209</v>
      </c>
      <c r="H232" s="130">
        <v>8.5999999999999993E-2</v>
      </c>
      <c r="I232" s="131"/>
      <c r="J232" s="132">
        <f>ROUND(I232*H232,2)</f>
        <v>0</v>
      </c>
      <c r="K232" s="128" t="s">
        <v>153</v>
      </c>
      <c r="L232" s="31"/>
      <c r="M232" s="133" t="s">
        <v>19</v>
      </c>
      <c r="N232" s="134" t="s">
        <v>43</v>
      </c>
      <c r="P232" s="135">
        <f>O232*H232</f>
        <v>0</v>
      </c>
      <c r="Q232" s="135">
        <v>8.8644600000000004E-2</v>
      </c>
      <c r="R232" s="135">
        <f>Q232*H232</f>
        <v>7.6234355999999998E-3</v>
      </c>
      <c r="S232" s="135">
        <v>0</v>
      </c>
      <c r="T232" s="136">
        <f>S232*H232</f>
        <v>0</v>
      </c>
      <c r="AR232" s="137" t="s">
        <v>154</v>
      </c>
      <c r="AT232" s="137" t="s">
        <v>149</v>
      </c>
      <c r="AU232" s="137" t="s">
        <v>82</v>
      </c>
      <c r="AY232" s="16" t="s">
        <v>147</v>
      </c>
      <c r="BE232" s="138">
        <f>IF(N232="základní",J232,0)</f>
        <v>0</v>
      </c>
      <c r="BF232" s="138">
        <f>IF(N232="snížená",J232,0)</f>
        <v>0</v>
      </c>
      <c r="BG232" s="138">
        <f>IF(N232="zákl. přenesená",J232,0)</f>
        <v>0</v>
      </c>
      <c r="BH232" s="138">
        <f>IF(N232="sníž. přenesená",J232,0)</f>
        <v>0</v>
      </c>
      <c r="BI232" s="138">
        <f>IF(N232="nulová",J232,0)</f>
        <v>0</v>
      </c>
      <c r="BJ232" s="16" t="s">
        <v>80</v>
      </c>
      <c r="BK232" s="138">
        <f>ROUND(I232*H232,2)</f>
        <v>0</v>
      </c>
      <c r="BL232" s="16" t="s">
        <v>154</v>
      </c>
      <c r="BM232" s="137" t="s">
        <v>342</v>
      </c>
    </row>
    <row r="233" spans="2:65" s="1" customFormat="1" ht="11.25">
      <c r="B233" s="31"/>
      <c r="D233" s="139" t="s">
        <v>156</v>
      </c>
      <c r="F233" s="140" t="s">
        <v>343</v>
      </c>
      <c r="I233" s="141"/>
      <c r="L233" s="31"/>
      <c r="M233" s="142"/>
      <c r="T233" s="52"/>
      <c r="AT233" s="16" t="s">
        <v>156</v>
      </c>
      <c r="AU233" s="16" t="s">
        <v>82</v>
      </c>
    </row>
    <row r="234" spans="2:65" s="1" customFormat="1" ht="11.25">
      <c r="B234" s="31"/>
      <c r="D234" s="143" t="s">
        <v>158</v>
      </c>
      <c r="F234" s="144" t="s">
        <v>344</v>
      </c>
      <c r="I234" s="141"/>
      <c r="L234" s="31"/>
      <c r="M234" s="142"/>
      <c r="T234" s="52"/>
      <c r="AT234" s="16" t="s">
        <v>158</v>
      </c>
      <c r="AU234" s="16" t="s">
        <v>82</v>
      </c>
    </row>
    <row r="235" spans="2:65" s="12" customFormat="1" ht="11.25">
      <c r="B235" s="145"/>
      <c r="D235" s="139" t="s">
        <v>160</v>
      </c>
      <c r="E235" s="146" t="s">
        <v>19</v>
      </c>
      <c r="F235" s="147" t="s">
        <v>345</v>
      </c>
      <c r="H235" s="146" t="s">
        <v>19</v>
      </c>
      <c r="I235" s="148"/>
      <c r="L235" s="145"/>
      <c r="M235" s="149"/>
      <c r="T235" s="150"/>
      <c r="AT235" s="146" t="s">
        <v>160</v>
      </c>
      <c r="AU235" s="146" t="s">
        <v>82</v>
      </c>
      <c r="AV235" s="12" t="s">
        <v>80</v>
      </c>
      <c r="AW235" s="12" t="s">
        <v>34</v>
      </c>
      <c r="AX235" s="12" t="s">
        <v>72</v>
      </c>
      <c r="AY235" s="146" t="s">
        <v>147</v>
      </c>
    </row>
    <row r="236" spans="2:65" s="13" customFormat="1" ht="11.25">
      <c r="B236" s="151"/>
      <c r="D236" s="139" t="s">
        <v>160</v>
      </c>
      <c r="E236" s="152" t="s">
        <v>19</v>
      </c>
      <c r="F236" s="153" t="s">
        <v>346</v>
      </c>
      <c r="H236" s="154">
        <v>8.5999999999999993E-2</v>
      </c>
      <c r="I236" s="155"/>
      <c r="L236" s="151"/>
      <c r="M236" s="156"/>
      <c r="T236" s="157"/>
      <c r="AT236" s="152" t="s">
        <v>160</v>
      </c>
      <c r="AU236" s="152" t="s">
        <v>82</v>
      </c>
      <c r="AV236" s="13" t="s">
        <v>82</v>
      </c>
      <c r="AW236" s="13" t="s">
        <v>34</v>
      </c>
      <c r="AX236" s="13" t="s">
        <v>72</v>
      </c>
      <c r="AY236" s="152" t="s">
        <v>147</v>
      </c>
    </row>
    <row r="237" spans="2:65" s="1" customFormat="1" ht="16.5" customHeight="1">
      <c r="B237" s="31"/>
      <c r="C237" s="158" t="s">
        <v>347</v>
      </c>
      <c r="D237" s="158" t="s">
        <v>253</v>
      </c>
      <c r="E237" s="159" t="s">
        <v>348</v>
      </c>
      <c r="F237" s="160" t="s">
        <v>349</v>
      </c>
      <c r="G237" s="161" t="s">
        <v>209</v>
      </c>
      <c r="H237" s="162">
        <v>9.2999999999999999E-2</v>
      </c>
      <c r="I237" s="163"/>
      <c r="J237" s="164">
        <f>ROUND(I237*H237,2)</f>
        <v>0</v>
      </c>
      <c r="K237" s="160" t="s">
        <v>153</v>
      </c>
      <c r="L237" s="165"/>
      <c r="M237" s="166" t="s">
        <v>19</v>
      </c>
      <c r="N237" s="167" t="s">
        <v>43</v>
      </c>
      <c r="P237" s="135">
        <f>O237*H237</f>
        <v>0</v>
      </c>
      <c r="Q237" s="135">
        <v>1</v>
      </c>
      <c r="R237" s="135">
        <f>Q237*H237</f>
        <v>9.2999999999999999E-2</v>
      </c>
      <c r="S237" s="135">
        <v>0</v>
      </c>
      <c r="T237" s="136">
        <f>S237*H237</f>
        <v>0</v>
      </c>
      <c r="AR237" s="137" t="s">
        <v>220</v>
      </c>
      <c r="AT237" s="137" t="s">
        <v>253</v>
      </c>
      <c r="AU237" s="137" t="s">
        <v>82</v>
      </c>
      <c r="AY237" s="16" t="s">
        <v>147</v>
      </c>
      <c r="BE237" s="138">
        <f>IF(N237="základní",J237,0)</f>
        <v>0</v>
      </c>
      <c r="BF237" s="138">
        <f>IF(N237="snížená",J237,0)</f>
        <v>0</v>
      </c>
      <c r="BG237" s="138">
        <f>IF(N237="zákl. přenesená",J237,0)</f>
        <v>0</v>
      </c>
      <c r="BH237" s="138">
        <f>IF(N237="sníž. přenesená",J237,0)</f>
        <v>0</v>
      </c>
      <c r="BI237" s="138">
        <f>IF(N237="nulová",J237,0)</f>
        <v>0</v>
      </c>
      <c r="BJ237" s="16" t="s">
        <v>80</v>
      </c>
      <c r="BK237" s="138">
        <f>ROUND(I237*H237,2)</f>
        <v>0</v>
      </c>
      <c r="BL237" s="16" t="s">
        <v>154</v>
      </c>
      <c r="BM237" s="137" t="s">
        <v>350</v>
      </c>
    </row>
    <row r="238" spans="2:65" s="1" customFormat="1" ht="11.25">
      <c r="B238" s="31"/>
      <c r="D238" s="139" t="s">
        <v>156</v>
      </c>
      <c r="F238" s="140" t="s">
        <v>349</v>
      </c>
      <c r="I238" s="141"/>
      <c r="L238" s="31"/>
      <c r="M238" s="142"/>
      <c r="T238" s="52"/>
      <c r="AT238" s="16" t="s">
        <v>156</v>
      </c>
      <c r="AU238" s="16" t="s">
        <v>82</v>
      </c>
    </row>
    <row r="239" spans="2:65" s="1" customFormat="1" ht="19.5">
      <c r="B239" s="31"/>
      <c r="D239" s="139" t="s">
        <v>351</v>
      </c>
      <c r="F239" s="168" t="s">
        <v>352</v>
      </c>
      <c r="I239" s="141"/>
      <c r="L239" s="31"/>
      <c r="M239" s="142"/>
      <c r="T239" s="52"/>
      <c r="AT239" s="16" t="s">
        <v>351</v>
      </c>
      <c r="AU239" s="16" t="s">
        <v>82</v>
      </c>
    </row>
    <row r="240" spans="2:65" s="12" customFormat="1" ht="11.25">
      <c r="B240" s="145"/>
      <c r="D240" s="139" t="s">
        <v>160</v>
      </c>
      <c r="E240" s="146" t="s">
        <v>19</v>
      </c>
      <c r="F240" s="147" t="s">
        <v>345</v>
      </c>
      <c r="H240" s="146" t="s">
        <v>19</v>
      </c>
      <c r="I240" s="148"/>
      <c r="L240" s="145"/>
      <c r="M240" s="149"/>
      <c r="T240" s="150"/>
      <c r="AT240" s="146" t="s">
        <v>160</v>
      </c>
      <c r="AU240" s="146" t="s">
        <v>82</v>
      </c>
      <c r="AV240" s="12" t="s">
        <v>80</v>
      </c>
      <c r="AW240" s="12" t="s">
        <v>34</v>
      </c>
      <c r="AX240" s="12" t="s">
        <v>72</v>
      </c>
      <c r="AY240" s="146" t="s">
        <v>147</v>
      </c>
    </row>
    <row r="241" spans="2:65" s="13" customFormat="1" ht="11.25">
      <c r="B241" s="151"/>
      <c r="D241" s="139" t="s">
        <v>160</v>
      </c>
      <c r="E241" s="152" t="s">
        <v>19</v>
      </c>
      <c r="F241" s="153" t="s">
        <v>346</v>
      </c>
      <c r="H241" s="154">
        <v>8.5999999999999993E-2</v>
      </c>
      <c r="I241" s="155"/>
      <c r="L241" s="151"/>
      <c r="M241" s="156"/>
      <c r="T241" s="157"/>
      <c r="AT241" s="152" t="s">
        <v>160</v>
      </c>
      <c r="AU241" s="152" t="s">
        <v>82</v>
      </c>
      <c r="AV241" s="13" t="s">
        <v>82</v>
      </c>
      <c r="AW241" s="13" t="s">
        <v>34</v>
      </c>
      <c r="AX241" s="13" t="s">
        <v>72</v>
      </c>
      <c r="AY241" s="152" t="s">
        <v>147</v>
      </c>
    </row>
    <row r="242" spans="2:65" s="13" customFormat="1" ht="11.25">
      <c r="B242" s="151"/>
      <c r="D242" s="139" t="s">
        <v>160</v>
      </c>
      <c r="F242" s="153" t="s">
        <v>353</v>
      </c>
      <c r="H242" s="154">
        <v>9.2999999999999999E-2</v>
      </c>
      <c r="I242" s="155"/>
      <c r="L242" s="151"/>
      <c r="M242" s="156"/>
      <c r="T242" s="157"/>
      <c r="AT242" s="152" t="s">
        <v>160</v>
      </c>
      <c r="AU242" s="152" t="s">
        <v>82</v>
      </c>
      <c r="AV242" s="13" t="s">
        <v>82</v>
      </c>
      <c r="AW242" s="13" t="s">
        <v>4</v>
      </c>
      <c r="AX242" s="13" t="s">
        <v>80</v>
      </c>
      <c r="AY242" s="152" t="s">
        <v>147</v>
      </c>
    </row>
    <row r="243" spans="2:65" s="1" customFormat="1" ht="16.5" customHeight="1">
      <c r="B243" s="31"/>
      <c r="C243" s="126" t="s">
        <v>354</v>
      </c>
      <c r="D243" s="126" t="s">
        <v>149</v>
      </c>
      <c r="E243" s="127" t="s">
        <v>355</v>
      </c>
      <c r="F243" s="128" t="s">
        <v>356</v>
      </c>
      <c r="G243" s="129" t="s">
        <v>232</v>
      </c>
      <c r="H243" s="130">
        <v>3.1</v>
      </c>
      <c r="I243" s="131"/>
      <c r="J243" s="132">
        <f>ROUND(I243*H243,2)</f>
        <v>0</v>
      </c>
      <c r="K243" s="128" t="s">
        <v>153</v>
      </c>
      <c r="L243" s="31"/>
      <c r="M243" s="133" t="s">
        <v>19</v>
      </c>
      <c r="N243" s="134" t="s">
        <v>43</v>
      </c>
      <c r="P243" s="135">
        <f>O243*H243</f>
        <v>0</v>
      </c>
      <c r="Q243" s="135">
        <v>0.27128000000000002</v>
      </c>
      <c r="R243" s="135">
        <f>Q243*H243</f>
        <v>0.84096800000000005</v>
      </c>
      <c r="S243" s="135">
        <v>0</v>
      </c>
      <c r="T243" s="136">
        <f>S243*H243</f>
        <v>0</v>
      </c>
      <c r="AR243" s="137" t="s">
        <v>154</v>
      </c>
      <c r="AT243" s="137" t="s">
        <v>149</v>
      </c>
      <c r="AU243" s="137" t="s">
        <v>82</v>
      </c>
      <c r="AY243" s="16" t="s">
        <v>147</v>
      </c>
      <c r="BE243" s="138">
        <f>IF(N243="základní",J243,0)</f>
        <v>0</v>
      </c>
      <c r="BF243" s="138">
        <f>IF(N243="snížená",J243,0)</f>
        <v>0</v>
      </c>
      <c r="BG243" s="138">
        <f>IF(N243="zákl. přenesená",J243,0)</f>
        <v>0</v>
      </c>
      <c r="BH243" s="138">
        <f>IF(N243="sníž. přenesená",J243,0)</f>
        <v>0</v>
      </c>
      <c r="BI243" s="138">
        <f>IF(N243="nulová",J243,0)</f>
        <v>0</v>
      </c>
      <c r="BJ243" s="16" t="s">
        <v>80</v>
      </c>
      <c r="BK243" s="138">
        <f>ROUND(I243*H243,2)</f>
        <v>0</v>
      </c>
      <c r="BL243" s="16" t="s">
        <v>154</v>
      </c>
      <c r="BM243" s="137" t="s">
        <v>357</v>
      </c>
    </row>
    <row r="244" spans="2:65" s="1" customFormat="1" ht="11.25">
      <c r="B244" s="31"/>
      <c r="D244" s="139" t="s">
        <v>156</v>
      </c>
      <c r="F244" s="140" t="s">
        <v>358</v>
      </c>
      <c r="I244" s="141"/>
      <c r="L244" s="31"/>
      <c r="M244" s="142"/>
      <c r="T244" s="52"/>
      <c r="AT244" s="16" t="s">
        <v>156</v>
      </c>
      <c r="AU244" s="16" t="s">
        <v>82</v>
      </c>
    </row>
    <row r="245" spans="2:65" s="1" customFormat="1" ht="11.25">
      <c r="B245" s="31"/>
      <c r="D245" s="143" t="s">
        <v>158</v>
      </c>
      <c r="F245" s="144" t="s">
        <v>359</v>
      </c>
      <c r="I245" s="141"/>
      <c r="L245" s="31"/>
      <c r="M245" s="142"/>
      <c r="T245" s="52"/>
      <c r="AT245" s="16" t="s">
        <v>158</v>
      </c>
      <c r="AU245" s="16" t="s">
        <v>82</v>
      </c>
    </row>
    <row r="246" spans="2:65" s="12" customFormat="1" ht="11.25">
      <c r="B246" s="145"/>
      <c r="D246" s="139" t="s">
        <v>160</v>
      </c>
      <c r="E246" s="146" t="s">
        <v>19</v>
      </c>
      <c r="F246" s="147" t="s">
        <v>360</v>
      </c>
      <c r="H246" s="146" t="s">
        <v>19</v>
      </c>
      <c r="I246" s="148"/>
      <c r="L246" s="145"/>
      <c r="M246" s="149"/>
      <c r="T246" s="150"/>
      <c r="AT246" s="146" t="s">
        <v>160</v>
      </c>
      <c r="AU246" s="146" t="s">
        <v>82</v>
      </c>
      <c r="AV246" s="12" t="s">
        <v>80</v>
      </c>
      <c r="AW246" s="12" t="s">
        <v>34</v>
      </c>
      <c r="AX246" s="12" t="s">
        <v>72</v>
      </c>
      <c r="AY246" s="146" t="s">
        <v>147</v>
      </c>
    </row>
    <row r="247" spans="2:65" s="13" customFormat="1" ht="11.25">
      <c r="B247" s="151"/>
      <c r="D247" s="139" t="s">
        <v>160</v>
      </c>
      <c r="E247" s="152" t="s">
        <v>19</v>
      </c>
      <c r="F247" s="153" t="s">
        <v>361</v>
      </c>
      <c r="H247" s="154">
        <v>3.1</v>
      </c>
      <c r="I247" s="155"/>
      <c r="L247" s="151"/>
      <c r="M247" s="156"/>
      <c r="T247" s="157"/>
      <c r="AT247" s="152" t="s">
        <v>160</v>
      </c>
      <c r="AU247" s="152" t="s">
        <v>82</v>
      </c>
      <c r="AV247" s="13" t="s">
        <v>82</v>
      </c>
      <c r="AW247" s="13" t="s">
        <v>34</v>
      </c>
      <c r="AX247" s="13" t="s">
        <v>72</v>
      </c>
      <c r="AY247" s="152" t="s">
        <v>147</v>
      </c>
    </row>
    <row r="248" spans="2:65" s="1" customFormat="1" ht="16.5" customHeight="1">
      <c r="B248" s="31"/>
      <c r="C248" s="126" t="s">
        <v>362</v>
      </c>
      <c r="D248" s="126" t="s">
        <v>149</v>
      </c>
      <c r="E248" s="127" t="s">
        <v>363</v>
      </c>
      <c r="F248" s="128" t="s">
        <v>364</v>
      </c>
      <c r="G248" s="129" t="s">
        <v>232</v>
      </c>
      <c r="H248" s="130">
        <v>15.03</v>
      </c>
      <c r="I248" s="131"/>
      <c r="J248" s="132">
        <f>ROUND(I248*H248,2)</f>
        <v>0</v>
      </c>
      <c r="K248" s="128" t="s">
        <v>153</v>
      </c>
      <c r="L248" s="31"/>
      <c r="M248" s="133" t="s">
        <v>19</v>
      </c>
      <c r="N248" s="134" t="s">
        <v>43</v>
      </c>
      <c r="P248" s="135">
        <f>O248*H248</f>
        <v>0</v>
      </c>
      <c r="Q248" s="135">
        <v>6.9980000000000001E-2</v>
      </c>
      <c r="R248" s="135">
        <f>Q248*H248</f>
        <v>1.0517993999999999</v>
      </c>
      <c r="S248" s="135">
        <v>0</v>
      </c>
      <c r="T248" s="136">
        <f>S248*H248</f>
        <v>0</v>
      </c>
      <c r="AR248" s="137" t="s">
        <v>154</v>
      </c>
      <c r="AT248" s="137" t="s">
        <v>149</v>
      </c>
      <c r="AU248" s="137" t="s">
        <v>82</v>
      </c>
      <c r="AY248" s="16" t="s">
        <v>147</v>
      </c>
      <c r="BE248" s="138">
        <f>IF(N248="základní",J248,0)</f>
        <v>0</v>
      </c>
      <c r="BF248" s="138">
        <f>IF(N248="snížená",J248,0)</f>
        <v>0</v>
      </c>
      <c r="BG248" s="138">
        <f>IF(N248="zákl. přenesená",J248,0)</f>
        <v>0</v>
      </c>
      <c r="BH248" s="138">
        <f>IF(N248="sníž. přenesená",J248,0)</f>
        <v>0</v>
      </c>
      <c r="BI248" s="138">
        <f>IF(N248="nulová",J248,0)</f>
        <v>0</v>
      </c>
      <c r="BJ248" s="16" t="s">
        <v>80</v>
      </c>
      <c r="BK248" s="138">
        <f>ROUND(I248*H248,2)</f>
        <v>0</v>
      </c>
      <c r="BL248" s="16" t="s">
        <v>154</v>
      </c>
      <c r="BM248" s="137" t="s">
        <v>365</v>
      </c>
    </row>
    <row r="249" spans="2:65" s="1" customFormat="1" ht="11.25">
      <c r="B249" s="31"/>
      <c r="D249" s="139" t="s">
        <v>156</v>
      </c>
      <c r="F249" s="140" t="s">
        <v>366</v>
      </c>
      <c r="I249" s="141"/>
      <c r="L249" s="31"/>
      <c r="M249" s="142"/>
      <c r="T249" s="52"/>
      <c r="AT249" s="16" t="s">
        <v>156</v>
      </c>
      <c r="AU249" s="16" t="s">
        <v>82</v>
      </c>
    </row>
    <row r="250" spans="2:65" s="1" customFormat="1" ht="11.25">
      <c r="B250" s="31"/>
      <c r="D250" s="143" t="s">
        <v>158</v>
      </c>
      <c r="F250" s="144" t="s">
        <v>367</v>
      </c>
      <c r="I250" s="141"/>
      <c r="L250" s="31"/>
      <c r="M250" s="142"/>
      <c r="T250" s="52"/>
      <c r="AT250" s="16" t="s">
        <v>158</v>
      </c>
      <c r="AU250" s="16" t="s">
        <v>82</v>
      </c>
    </row>
    <row r="251" spans="2:65" s="12" customFormat="1" ht="11.25">
      <c r="B251" s="145"/>
      <c r="D251" s="139" t="s">
        <v>160</v>
      </c>
      <c r="E251" s="146" t="s">
        <v>19</v>
      </c>
      <c r="F251" s="147" t="s">
        <v>368</v>
      </c>
      <c r="H251" s="146" t="s">
        <v>19</v>
      </c>
      <c r="I251" s="148"/>
      <c r="L251" s="145"/>
      <c r="M251" s="149"/>
      <c r="T251" s="150"/>
      <c r="AT251" s="146" t="s">
        <v>160</v>
      </c>
      <c r="AU251" s="146" t="s">
        <v>82</v>
      </c>
      <c r="AV251" s="12" t="s">
        <v>80</v>
      </c>
      <c r="AW251" s="12" t="s">
        <v>34</v>
      </c>
      <c r="AX251" s="12" t="s">
        <v>72</v>
      </c>
      <c r="AY251" s="146" t="s">
        <v>147</v>
      </c>
    </row>
    <row r="252" spans="2:65" s="13" customFormat="1" ht="11.25">
      <c r="B252" s="151"/>
      <c r="D252" s="139" t="s">
        <v>160</v>
      </c>
      <c r="E252" s="152" t="s">
        <v>19</v>
      </c>
      <c r="F252" s="153" t="s">
        <v>369</v>
      </c>
      <c r="H252" s="154">
        <v>15.03</v>
      </c>
      <c r="I252" s="155"/>
      <c r="L252" s="151"/>
      <c r="M252" s="156"/>
      <c r="T252" s="157"/>
      <c r="AT252" s="152" t="s">
        <v>160</v>
      </c>
      <c r="AU252" s="152" t="s">
        <v>82</v>
      </c>
      <c r="AV252" s="13" t="s">
        <v>82</v>
      </c>
      <c r="AW252" s="13" t="s">
        <v>34</v>
      </c>
      <c r="AX252" s="13" t="s">
        <v>72</v>
      </c>
      <c r="AY252" s="152" t="s">
        <v>147</v>
      </c>
    </row>
    <row r="253" spans="2:65" s="1" customFormat="1" ht="16.5" customHeight="1">
      <c r="B253" s="31"/>
      <c r="C253" s="126" t="s">
        <v>370</v>
      </c>
      <c r="D253" s="126" t="s">
        <v>149</v>
      </c>
      <c r="E253" s="127" t="s">
        <v>371</v>
      </c>
      <c r="F253" s="128" t="s">
        <v>372</v>
      </c>
      <c r="G253" s="129" t="s">
        <v>232</v>
      </c>
      <c r="H253" s="130">
        <v>0.84</v>
      </c>
      <c r="I253" s="131"/>
      <c r="J253" s="132">
        <f>ROUND(I253*H253,2)</f>
        <v>0</v>
      </c>
      <c r="K253" s="128" t="s">
        <v>153</v>
      </c>
      <c r="L253" s="31"/>
      <c r="M253" s="133" t="s">
        <v>19</v>
      </c>
      <c r="N253" s="134" t="s">
        <v>43</v>
      </c>
      <c r="P253" s="135">
        <f>O253*H253</f>
        <v>0</v>
      </c>
      <c r="Q253" s="135">
        <v>0.17818400000000001</v>
      </c>
      <c r="R253" s="135">
        <f>Q253*H253</f>
        <v>0.14967456000000001</v>
      </c>
      <c r="S253" s="135">
        <v>0</v>
      </c>
      <c r="T253" s="136">
        <f>S253*H253</f>
        <v>0</v>
      </c>
      <c r="AR253" s="137" t="s">
        <v>154</v>
      </c>
      <c r="AT253" s="137" t="s">
        <v>149</v>
      </c>
      <c r="AU253" s="137" t="s">
        <v>82</v>
      </c>
      <c r="AY253" s="16" t="s">
        <v>147</v>
      </c>
      <c r="BE253" s="138">
        <f>IF(N253="základní",J253,0)</f>
        <v>0</v>
      </c>
      <c r="BF253" s="138">
        <f>IF(N253="snížená",J253,0)</f>
        <v>0</v>
      </c>
      <c r="BG253" s="138">
        <f>IF(N253="zákl. přenesená",J253,0)</f>
        <v>0</v>
      </c>
      <c r="BH253" s="138">
        <f>IF(N253="sníž. přenesená",J253,0)</f>
        <v>0</v>
      </c>
      <c r="BI253" s="138">
        <f>IF(N253="nulová",J253,0)</f>
        <v>0</v>
      </c>
      <c r="BJ253" s="16" t="s">
        <v>80</v>
      </c>
      <c r="BK253" s="138">
        <f>ROUND(I253*H253,2)</f>
        <v>0</v>
      </c>
      <c r="BL253" s="16" t="s">
        <v>154</v>
      </c>
      <c r="BM253" s="137" t="s">
        <v>373</v>
      </c>
    </row>
    <row r="254" spans="2:65" s="1" customFormat="1" ht="11.25">
      <c r="B254" s="31"/>
      <c r="D254" s="139" t="s">
        <v>156</v>
      </c>
      <c r="F254" s="140" t="s">
        <v>374</v>
      </c>
      <c r="I254" s="141"/>
      <c r="L254" s="31"/>
      <c r="M254" s="142"/>
      <c r="T254" s="52"/>
      <c r="AT254" s="16" t="s">
        <v>156</v>
      </c>
      <c r="AU254" s="16" t="s">
        <v>82</v>
      </c>
    </row>
    <row r="255" spans="2:65" s="1" customFormat="1" ht="11.25">
      <c r="B255" s="31"/>
      <c r="D255" s="143" t="s">
        <v>158</v>
      </c>
      <c r="F255" s="144" t="s">
        <v>375</v>
      </c>
      <c r="I255" s="141"/>
      <c r="L255" s="31"/>
      <c r="M255" s="142"/>
      <c r="T255" s="52"/>
      <c r="AT255" s="16" t="s">
        <v>158</v>
      </c>
      <c r="AU255" s="16" t="s">
        <v>82</v>
      </c>
    </row>
    <row r="256" spans="2:65" s="13" customFormat="1" ht="11.25">
      <c r="B256" s="151"/>
      <c r="D256" s="139" t="s">
        <v>160</v>
      </c>
      <c r="E256" s="152" t="s">
        <v>19</v>
      </c>
      <c r="F256" s="153" t="s">
        <v>376</v>
      </c>
      <c r="H256" s="154">
        <v>0.84</v>
      </c>
      <c r="I256" s="155"/>
      <c r="L256" s="151"/>
      <c r="M256" s="156"/>
      <c r="T256" s="157"/>
      <c r="AT256" s="152" t="s">
        <v>160</v>
      </c>
      <c r="AU256" s="152" t="s">
        <v>82</v>
      </c>
      <c r="AV256" s="13" t="s">
        <v>82</v>
      </c>
      <c r="AW256" s="13" t="s">
        <v>34</v>
      </c>
      <c r="AX256" s="13" t="s">
        <v>72</v>
      </c>
      <c r="AY256" s="152" t="s">
        <v>147</v>
      </c>
    </row>
    <row r="257" spans="2:65" s="11" customFormat="1" ht="22.9" customHeight="1">
      <c r="B257" s="114"/>
      <c r="D257" s="115" t="s">
        <v>71</v>
      </c>
      <c r="E257" s="124" t="s">
        <v>198</v>
      </c>
      <c r="F257" s="124" t="s">
        <v>377</v>
      </c>
      <c r="I257" s="117"/>
      <c r="J257" s="125">
        <f>BK257</f>
        <v>0</v>
      </c>
      <c r="L257" s="114"/>
      <c r="M257" s="119"/>
      <c r="P257" s="120">
        <f>SUM(P258:P301)</f>
        <v>0</v>
      </c>
      <c r="R257" s="120">
        <f>SUM(R258:R301)</f>
        <v>27.509943877600001</v>
      </c>
      <c r="T257" s="121">
        <f>SUM(T258:T301)</f>
        <v>0</v>
      </c>
      <c r="AR257" s="115" t="s">
        <v>80</v>
      </c>
      <c r="AT257" s="122" t="s">
        <v>71</v>
      </c>
      <c r="AU257" s="122" t="s">
        <v>80</v>
      </c>
      <c r="AY257" s="115" t="s">
        <v>147</v>
      </c>
      <c r="BK257" s="123">
        <f>SUM(BK258:BK301)</f>
        <v>0</v>
      </c>
    </row>
    <row r="258" spans="2:65" s="1" customFormat="1" ht="16.5" customHeight="1">
      <c r="B258" s="31"/>
      <c r="C258" s="126" t="s">
        <v>378</v>
      </c>
      <c r="D258" s="126" t="s">
        <v>149</v>
      </c>
      <c r="E258" s="127" t="s">
        <v>379</v>
      </c>
      <c r="F258" s="128" t="s">
        <v>380</v>
      </c>
      <c r="G258" s="129" t="s">
        <v>232</v>
      </c>
      <c r="H258" s="130">
        <v>14.5</v>
      </c>
      <c r="I258" s="131"/>
      <c r="J258" s="132">
        <f>ROUND(I258*H258,2)</f>
        <v>0</v>
      </c>
      <c r="K258" s="128" t="s">
        <v>153</v>
      </c>
      <c r="L258" s="31"/>
      <c r="M258" s="133" t="s">
        <v>19</v>
      </c>
      <c r="N258" s="134" t="s">
        <v>43</v>
      </c>
      <c r="P258" s="135">
        <f>O258*H258</f>
        <v>0</v>
      </c>
      <c r="Q258" s="135">
        <v>0</v>
      </c>
      <c r="R258" s="135">
        <f>Q258*H258</f>
        <v>0</v>
      </c>
      <c r="S258" s="135">
        <v>0</v>
      </c>
      <c r="T258" s="136">
        <f>S258*H258</f>
        <v>0</v>
      </c>
      <c r="AR258" s="137" t="s">
        <v>154</v>
      </c>
      <c r="AT258" s="137" t="s">
        <v>149</v>
      </c>
      <c r="AU258" s="137" t="s">
        <v>82</v>
      </c>
      <c r="AY258" s="16" t="s">
        <v>147</v>
      </c>
      <c r="BE258" s="138">
        <f>IF(N258="základní",J258,0)</f>
        <v>0</v>
      </c>
      <c r="BF258" s="138">
        <f>IF(N258="snížená",J258,0)</f>
        <v>0</v>
      </c>
      <c r="BG258" s="138">
        <f>IF(N258="zákl. přenesená",J258,0)</f>
        <v>0</v>
      </c>
      <c r="BH258" s="138">
        <f>IF(N258="sníž. přenesená",J258,0)</f>
        <v>0</v>
      </c>
      <c r="BI258" s="138">
        <f>IF(N258="nulová",J258,0)</f>
        <v>0</v>
      </c>
      <c r="BJ258" s="16" t="s">
        <v>80</v>
      </c>
      <c r="BK258" s="138">
        <f>ROUND(I258*H258,2)</f>
        <v>0</v>
      </c>
      <c r="BL258" s="16" t="s">
        <v>154</v>
      </c>
      <c r="BM258" s="137" t="s">
        <v>381</v>
      </c>
    </row>
    <row r="259" spans="2:65" s="1" customFormat="1" ht="11.25">
      <c r="B259" s="31"/>
      <c r="D259" s="139" t="s">
        <v>156</v>
      </c>
      <c r="F259" s="140" t="s">
        <v>382</v>
      </c>
      <c r="I259" s="141"/>
      <c r="L259" s="31"/>
      <c r="M259" s="142"/>
      <c r="T259" s="52"/>
      <c r="AT259" s="16" t="s">
        <v>156</v>
      </c>
      <c r="AU259" s="16" t="s">
        <v>82</v>
      </c>
    </row>
    <row r="260" spans="2:65" s="1" customFormat="1" ht="11.25">
      <c r="B260" s="31"/>
      <c r="D260" s="143" t="s">
        <v>158</v>
      </c>
      <c r="F260" s="144" t="s">
        <v>383</v>
      </c>
      <c r="I260" s="141"/>
      <c r="L260" s="31"/>
      <c r="M260" s="142"/>
      <c r="T260" s="52"/>
      <c r="AT260" s="16" t="s">
        <v>158</v>
      </c>
      <c r="AU260" s="16" t="s">
        <v>82</v>
      </c>
    </row>
    <row r="261" spans="2:65" s="12" customFormat="1" ht="11.25">
      <c r="B261" s="145"/>
      <c r="D261" s="139" t="s">
        <v>160</v>
      </c>
      <c r="E261" s="146" t="s">
        <v>19</v>
      </c>
      <c r="F261" s="147" t="s">
        <v>384</v>
      </c>
      <c r="H261" s="146" t="s">
        <v>19</v>
      </c>
      <c r="I261" s="148"/>
      <c r="L261" s="145"/>
      <c r="M261" s="149"/>
      <c r="T261" s="150"/>
      <c r="AT261" s="146" t="s">
        <v>160</v>
      </c>
      <c r="AU261" s="146" t="s">
        <v>82</v>
      </c>
      <c r="AV261" s="12" t="s">
        <v>80</v>
      </c>
      <c r="AW261" s="12" t="s">
        <v>34</v>
      </c>
      <c r="AX261" s="12" t="s">
        <v>72</v>
      </c>
      <c r="AY261" s="146" t="s">
        <v>147</v>
      </c>
    </row>
    <row r="262" spans="2:65" s="13" customFormat="1" ht="11.25">
      <c r="B262" s="151"/>
      <c r="D262" s="139" t="s">
        <v>160</v>
      </c>
      <c r="E262" s="152" t="s">
        <v>19</v>
      </c>
      <c r="F262" s="153" t="s">
        <v>238</v>
      </c>
      <c r="H262" s="154">
        <v>14.5</v>
      </c>
      <c r="I262" s="155"/>
      <c r="L262" s="151"/>
      <c r="M262" s="156"/>
      <c r="T262" s="157"/>
      <c r="AT262" s="152" t="s">
        <v>160</v>
      </c>
      <c r="AU262" s="152" t="s">
        <v>82</v>
      </c>
      <c r="AV262" s="13" t="s">
        <v>82</v>
      </c>
      <c r="AW262" s="13" t="s">
        <v>34</v>
      </c>
      <c r="AX262" s="13" t="s">
        <v>72</v>
      </c>
      <c r="AY262" s="152" t="s">
        <v>147</v>
      </c>
    </row>
    <row r="263" spans="2:65" s="1" customFormat="1" ht="16.5" customHeight="1">
      <c r="B263" s="31"/>
      <c r="C263" s="126" t="s">
        <v>385</v>
      </c>
      <c r="D263" s="126" t="s">
        <v>149</v>
      </c>
      <c r="E263" s="127" t="s">
        <v>386</v>
      </c>
      <c r="F263" s="128" t="s">
        <v>387</v>
      </c>
      <c r="G263" s="129" t="s">
        <v>232</v>
      </c>
      <c r="H263" s="130">
        <v>70</v>
      </c>
      <c r="I263" s="131"/>
      <c r="J263" s="132">
        <f>ROUND(I263*H263,2)</f>
        <v>0</v>
      </c>
      <c r="K263" s="128" t="s">
        <v>153</v>
      </c>
      <c r="L263" s="31"/>
      <c r="M263" s="133" t="s">
        <v>19</v>
      </c>
      <c r="N263" s="134" t="s">
        <v>43</v>
      </c>
      <c r="P263" s="135">
        <f>O263*H263</f>
        <v>0</v>
      </c>
      <c r="Q263" s="135">
        <v>0</v>
      </c>
      <c r="R263" s="135">
        <f>Q263*H263</f>
        <v>0</v>
      </c>
      <c r="S263" s="135">
        <v>0</v>
      </c>
      <c r="T263" s="136">
        <f>S263*H263</f>
        <v>0</v>
      </c>
      <c r="AR263" s="137" t="s">
        <v>154</v>
      </c>
      <c r="AT263" s="137" t="s">
        <v>149</v>
      </c>
      <c r="AU263" s="137" t="s">
        <v>82</v>
      </c>
      <c r="AY263" s="16" t="s">
        <v>147</v>
      </c>
      <c r="BE263" s="138">
        <f>IF(N263="základní",J263,0)</f>
        <v>0</v>
      </c>
      <c r="BF263" s="138">
        <f>IF(N263="snížená",J263,0)</f>
        <v>0</v>
      </c>
      <c r="BG263" s="138">
        <f>IF(N263="zákl. přenesená",J263,0)</f>
        <v>0</v>
      </c>
      <c r="BH263" s="138">
        <f>IF(N263="sníž. přenesená",J263,0)</f>
        <v>0</v>
      </c>
      <c r="BI263" s="138">
        <f>IF(N263="nulová",J263,0)</f>
        <v>0</v>
      </c>
      <c r="BJ263" s="16" t="s">
        <v>80</v>
      </c>
      <c r="BK263" s="138">
        <f>ROUND(I263*H263,2)</f>
        <v>0</v>
      </c>
      <c r="BL263" s="16" t="s">
        <v>154</v>
      </c>
      <c r="BM263" s="137" t="s">
        <v>388</v>
      </c>
    </row>
    <row r="264" spans="2:65" s="1" customFormat="1" ht="19.5">
      <c r="B264" s="31"/>
      <c r="D264" s="139" t="s">
        <v>156</v>
      </c>
      <c r="F264" s="140" t="s">
        <v>389</v>
      </c>
      <c r="I264" s="141"/>
      <c r="L264" s="31"/>
      <c r="M264" s="142"/>
      <c r="T264" s="52"/>
      <c r="AT264" s="16" t="s">
        <v>156</v>
      </c>
      <c r="AU264" s="16" t="s">
        <v>82</v>
      </c>
    </row>
    <row r="265" spans="2:65" s="1" customFormat="1" ht="11.25">
      <c r="B265" s="31"/>
      <c r="D265" s="143" t="s">
        <v>158</v>
      </c>
      <c r="F265" s="144" t="s">
        <v>390</v>
      </c>
      <c r="I265" s="141"/>
      <c r="L265" s="31"/>
      <c r="M265" s="142"/>
      <c r="T265" s="52"/>
      <c r="AT265" s="16" t="s">
        <v>158</v>
      </c>
      <c r="AU265" s="16" t="s">
        <v>82</v>
      </c>
    </row>
    <row r="266" spans="2:65" s="1" customFormat="1" ht="21.75" customHeight="1">
      <c r="B266" s="31"/>
      <c r="C266" s="126" t="s">
        <v>391</v>
      </c>
      <c r="D266" s="126" t="s">
        <v>149</v>
      </c>
      <c r="E266" s="127" t="s">
        <v>392</v>
      </c>
      <c r="F266" s="128" t="s">
        <v>393</v>
      </c>
      <c r="G266" s="129" t="s">
        <v>232</v>
      </c>
      <c r="H266" s="130">
        <v>70</v>
      </c>
      <c r="I266" s="131"/>
      <c r="J266" s="132">
        <f>ROUND(I266*H266,2)</f>
        <v>0</v>
      </c>
      <c r="K266" s="128" t="s">
        <v>153</v>
      </c>
      <c r="L266" s="31"/>
      <c r="M266" s="133" t="s">
        <v>19</v>
      </c>
      <c r="N266" s="134" t="s">
        <v>43</v>
      </c>
      <c r="P266" s="135">
        <f>O266*H266</f>
        <v>0</v>
      </c>
      <c r="Q266" s="135">
        <v>0</v>
      </c>
      <c r="R266" s="135">
        <f>Q266*H266</f>
        <v>0</v>
      </c>
      <c r="S266" s="135">
        <v>0</v>
      </c>
      <c r="T266" s="136">
        <f>S266*H266</f>
        <v>0</v>
      </c>
      <c r="AR266" s="137" t="s">
        <v>154</v>
      </c>
      <c r="AT266" s="137" t="s">
        <v>149</v>
      </c>
      <c r="AU266" s="137" t="s">
        <v>82</v>
      </c>
      <c r="AY266" s="16" t="s">
        <v>147</v>
      </c>
      <c r="BE266" s="138">
        <f>IF(N266="základní",J266,0)</f>
        <v>0</v>
      </c>
      <c r="BF266" s="138">
        <f>IF(N266="snížená",J266,0)</f>
        <v>0</v>
      </c>
      <c r="BG266" s="138">
        <f>IF(N266="zákl. přenesená",J266,0)</f>
        <v>0</v>
      </c>
      <c r="BH266" s="138">
        <f>IF(N266="sníž. přenesená",J266,0)</f>
        <v>0</v>
      </c>
      <c r="BI266" s="138">
        <f>IF(N266="nulová",J266,0)</f>
        <v>0</v>
      </c>
      <c r="BJ266" s="16" t="s">
        <v>80</v>
      </c>
      <c r="BK266" s="138">
        <f>ROUND(I266*H266,2)</f>
        <v>0</v>
      </c>
      <c r="BL266" s="16" t="s">
        <v>154</v>
      </c>
      <c r="BM266" s="137" t="s">
        <v>394</v>
      </c>
    </row>
    <row r="267" spans="2:65" s="1" customFormat="1" ht="19.5">
      <c r="B267" s="31"/>
      <c r="D267" s="139" t="s">
        <v>156</v>
      </c>
      <c r="F267" s="140" t="s">
        <v>395</v>
      </c>
      <c r="I267" s="141"/>
      <c r="L267" s="31"/>
      <c r="M267" s="142"/>
      <c r="T267" s="52"/>
      <c r="AT267" s="16" t="s">
        <v>156</v>
      </c>
      <c r="AU267" s="16" t="s">
        <v>82</v>
      </c>
    </row>
    <row r="268" spans="2:65" s="1" customFormat="1" ht="11.25">
      <c r="B268" s="31"/>
      <c r="D268" s="143" t="s">
        <v>158</v>
      </c>
      <c r="F268" s="144" t="s">
        <v>396</v>
      </c>
      <c r="I268" s="141"/>
      <c r="L268" s="31"/>
      <c r="M268" s="142"/>
      <c r="T268" s="52"/>
      <c r="AT268" s="16" t="s">
        <v>158</v>
      </c>
      <c r="AU268" s="16" t="s">
        <v>82</v>
      </c>
    </row>
    <row r="269" spans="2:65" s="1" customFormat="1" ht="16.5" customHeight="1">
      <c r="B269" s="31"/>
      <c r="C269" s="126" t="s">
        <v>397</v>
      </c>
      <c r="D269" s="126" t="s">
        <v>149</v>
      </c>
      <c r="E269" s="127" t="s">
        <v>398</v>
      </c>
      <c r="F269" s="128" t="s">
        <v>399</v>
      </c>
      <c r="G269" s="129" t="s">
        <v>232</v>
      </c>
      <c r="H269" s="130">
        <v>70</v>
      </c>
      <c r="I269" s="131"/>
      <c r="J269" s="132">
        <f>ROUND(I269*H269,2)</f>
        <v>0</v>
      </c>
      <c r="K269" s="128" t="s">
        <v>153</v>
      </c>
      <c r="L269" s="31"/>
      <c r="M269" s="133" t="s">
        <v>19</v>
      </c>
      <c r="N269" s="134" t="s">
        <v>43</v>
      </c>
      <c r="P269" s="135">
        <f>O269*H269</f>
        <v>0</v>
      </c>
      <c r="Q269" s="135">
        <v>9.0620000000000006E-2</v>
      </c>
      <c r="R269" s="135">
        <f>Q269*H269</f>
        <v>6.3434000000000008</v>
      </c>
      <c r="S269" s="135">
        <v>0</v>
      </c>
      <c r="T269" s="136">
        <f>S269*H269</f>
        <v>0</v>
      </c>
      <c r="AR269" s="137" t="s">
        <v>154</v>
      </c>
      <c r="AT269" s="137" t="s">
        <v>149</v>
      </c>
      <c r="AU269" s="137" t="s">
        <v>82</v>
      </c>
      <c r="AY269" s="16" t="s">
        <v>147</v>
      </c>
      <c r="BE269" s="138">
        <f>IF(N269="základní",J269,0)</f>
        <v>0</v>
      </c>
      <c r="BF269" s="138">
        <f>IF(N269="snížená",J269,0)</f>
        <v>0</v>
      </c>
      <c r="BG269" s="138">
        <f>IF(N269="zákl. přenesená",J269,0)</f>
        <v>0</v>
      </c>
      <c r="BH269" s="138">
        <f>IF(N269="sníž. přenesená",J269,0)</f>
        <v>0</v>
      </c>
      <c r="BI269" s="138">
        <f>IF(N269="nulová",J269,0)</f>
        <v>0</v>
      </c>
      <c r="BJ269" s="16" t="s">
        <v>80</v>
      </c>
      <c r="BK269" s="138">
        <f>ROUND(I269*H269,2)</f>
        <v>0</v>
      </c>
      <c r="BL269" s="16" t="s">
        <v>154</v>
      </c>
      <c r="BM269" s="137" t="s">
        <v>400</v>
      </c>
    </row>
    <row r="270" spans="2:65" s="1" customFormat="1" ht="29.25">
      <c r="B270" s="31"/>
      <c r="D270" s="139" t="s">
        <v>156</v>
      </c>
      <c r="F270" s="140" t="s">
        <v>401</v>
      </c>
      <c r="I270" s="141"/>
      <c r="L270" s="31"/>
      <c r="M270" s="142"/>
      <c r="T270" s="52"/>
      <c r="AT270" s="16" t="s">
        <v>156</v>
      </c>
      <c r="AU270" s="16" t="s">
        <v>82</v>
      </c>
    </row>
    <row r="271" spans="2:65" s="1" customFormat="1" ht="11.25">
      <c r="B271" s="31"/>
      <c r="D271" s="143" t="s">
        <v>158</v>
      </c>
      <c r="F271" s="144" t="s">
        <v>402</v>
      </c>
      <c r="I271" s="141"/>
      <c r="L271" s="31"/>
      <c r="M271" s="142"/>
      <c r="T271" s="52"/>
      <c r="AT271" s="16" t="s">
        <v>158</v>
      </c>
      <c r="AU271" s="16" t="s">
        <v>82</v>
      </c>
    </row>
    <row r="272" spans="2:65" s="12" customFormat="1" ht="11.25">
      <c r="B272" s="145"/>
      <c r="D272" s="139" t="s">
        <v>160</v>
      </c>
      <c r="E272" s="146" t="s">
        <v>19</v>
      </c>
      <c r="F272" s="147" t="s">
        <v>403</v>
      </c>
      <c r="H272" s="146" t="s">
        <v>19</v>
      </c>
      <c r="I272" s="148"/>
      <c r="L272" s="145"/>
      <c r="M272" s="149"/>
      <c r="T272" s="150"/>
      <c r="AT272" s="146" t="s">
        <v>160</v>
      </c>
      <c r="AU272" s="146" t="s">
        <v>82</v>
      </c>
      <c r="AV272" s="12" t="s">
        <v>80</v>
      </c>
      <c r="AW272" s="12" t="s">
        <v>34</v>
      </c>
      <c r="AX272" s="12" t="s">
        <v>72</v>
      </c>
      <c r="AY272" s="146" t="s">
        <v>147</v>
      </c>
    </row>
    <row r="273" spans="2:65" s="13" customFormat="1" ht="11.25">
      <c r="B273" s="151"/>
      <c r="D273" s="139" t="s">
        <v>160</v>
      </c>
      <c r="E273" s="152" t="s">
        <v>19</v>
      </c>
      <c r="F273" s="153" t="s">
        <v>236</v>
      </c>
      <c r="H273" s="154">
        <v>70</v>
      </c>
      <c r="I273" s="155"/>
      <c r="L273" s="151"/>
      <c r="M273" s="156"/>
      <c r="T273" s="157"/>
      <c r="AT273" s="152" t="s">
        <v>160</v>
      </c>
      <c r="AU273" s="152" t="s">
        <v>82</v>
      </c>
      <c r="AV273" s="13" t="s">
        <v>82</v>
      </c>
      <c r="AW273" s="13" t="s">
        <v>34</v>
      </c>
      <c r="AX273" s="13" t="s">
        <v>72</v>
      </c>
      <c r="AY273" s="152" t="s">
        <v>147</v>
      </c>
    </row>
    <row r="274" spans="2:65" s="1" customFormat="1" ht="16.5" customHeight="1">
      <c r="B274" s="31"/>
      <c r="C274" s="158" t="s">
        <v>404</v>
      </c>
      <c r="D274" s="158" t="s">
        <v>253</v>
      </c>
      <c r="E274" s="159" t="s">
        <v>405</v>
      </c>
      <c r="F274" s="160" t="s">
        <v>406</v>
      </c>
      <c r="G274" s="161" t="s">
        <v>232</v>
      </c>
      <c r="H274" s="162">
        <v>72.099999999999994</v>
      </c>
      <c r="I274" s="163"/>
      <c r="J274" s="164">
        <f>ROUND(I274*H274,2)</f>
        <v>0</v>
      </c>
      <c r="K274" s="160" t="s">
        <v>153</v>
      </c>
      <c r="L274" s="165"/>
      <c r="M274" s="166" t="s">
        <v>19</v>
      </c>
      <c r="N274" s="167" t="s">
        <v>43</v>
      </c>
      <c r="P274" s="135">
        <f>O274*H274</f>
        <v>0</v>
      </c>
      <c r="Q274" s="135">
        <v>0.17599999999999999</v>
      </c>
      <c r="R274" s="135">
        <f>Q274*H274</f>
        <v>12.689599999999999</v>
      </c>
      <c r="S274" s="135">
        <v>0</v>
      </c>
      <c r="T274" s="136">
        <f>S274*H274</f>
        <v>0</v>
      </c>
      <c r="AR274" s="137" t="s">
        <v>220</v>
      </c>
      <c r="AT274" s="137" t="s">
        <v>253</v>
      </c>
      <c r="AU274" s="137" t="s">
        <v>82</v>
      </c>
      <c r="AY274" s="16" t="s">
        <v>147</v>
      </c>
      <c r="BE274" s="138">
        <f>IF(N274="základní",J274,0)</f>
        <v>0</v>
      </c>
      <c r="BF274" s="138">
        <f>IF(N274="snížená",J274,0)</f>
        <v>0</v>
      </c>
      <c r="BG274" s="138">
        <f>IF(N274="zákl. přenesená",J274,0)</f>
        <v>0</v>
      </c>
      <c r="BH274" s="138">
        <f>IF(N274="sníž. přenesená",J274,0)</f>
        <v>0</v>
      </c>
      <c r="BI274" s="138">
        <f>IF(N274="nulová",J274,0)</f>
        <v>0</v>
      </c>
      <c r="BJ274" s="16" t="s">
        <v>80</v>
      </c>
      <c r="BK274" s="138">
        <f>ROUND(I274*H274,2)</f>
        <v>0</v>
      </c>
      <c r="BL274" s="16" t="s">
        <v>154</v>
      </c>
      <c r="BM274" s="137" t="s">
        <v>407</v>
      </c>
    </row>
    <row r="275" spans="2:65" s="1" customFormat="1" ht="11.25">
      <c r="B275" s="31"/>
      <c r="D275" s="139" t="s">
        <v>156</v>
      </c>
      <c r="F275" s="140" t="s">
        <v>406</v>
      </c>
      <c r="I275" s="141"/>
      <c r="L275" s="31"/>
      <c r="M275" s="142"/>
      <c r="T275" s="52"/>
      <c r="AT275" s="16" t="s">
        <v>156</v>
      </c>
      <c r="AU275" s="16" t="s">
        <v>82</v>
      </c>
    </row>
    <row r="276" spans="2:65" s="13" customFormat="1" ht="11.25">
      <c r="B276" s="151"/>
      <c r="D276" s="139" t="s">
        <v>160</v>
      </c>
      <c r="F276" s="153" t="s">
        <v>408</v>
      </c>
      <c r="H276" s="154">
        <v>72.099999999999994</v>
      </c>
      <c r="I276" s="155"/>
      <c r="L276" s="151"/>
      <c r="M276" s="156"/>
      <c r="T276" s="157"/>
      <c r="AT276" s="152" t="s">
        <v>160</v>
      </c>
      <c r="AU276" s="152" t="s">
        <v>82</v>
      </c>
      <c r="AV276" s="13" t="s">
        <v>82</v>
      </c>
      <c r="AW276" s="13" t="s">
        <v>4</v>
      </c>
      <c r="AX276" s="13" t="s">
        <v>80</v>
      </c>
      <c r="AY276" s="152" t="s">
        <v>147</v>
      </c>
    </row>
    <row r="277" spans="2:65" s="1" customFormat="1" ht="24.2" customHeight="1">
      <c r="B277" s="31"/>
      <c r="C277" s="126" t="s">
        <v>409</v>
      </c>
      <c r="D277" s="126" t="s">
        <v>149</v>
      </c>
      <c r="E277" s="127" t="s">
        <v>410</v>
      </c>
      <c r="F277" s="128" t="s">
        <v>411</v>
      </c>
      <c r="G277" s="129" t="s">
        <v>232</v>
      </c>
      <c r="H277" s="130">
        <v>14.5</v>
      </c>
      <c r="I277" s="131"/>
      <c r="J277" s="132">
        <f>ROUND(I277*H277,2)</f>
        <v>0</v>
      </c>
      <c r="K277" s="128" t="s">
        <v>153</v>
      </c>
      <c r="L277" s="31"/>
      <c r="M277" s="133" t="s">
        <v>19</v>
      </c>
      <c r="N277" s="134" t="s">
        <v>43</v>
      </c>
      <c r="P277" s="135">
        <f>O277*H277</f>
        <v>0</v>
      </c>
      <c r="Q277" s="135">
        <v>8.0030000000000004E-2</v>
      </c>
      <c r="R277" s="135">
        <f>Q277*H277</f>
        <v>1.1604350000000001</v>
      </c>
      <c r="S277" s="135">
        <v>0</v>
      </c>
      <c r="T277" s="136">
        <f>S277*H277</f>
        <v>0</v>
      </c>
      <c r="AR277" s="137" t="s">
        <v>154</v>
      </c>
      <c r="AT277" s="137" t="s">
        <v>149</v>
      </c>
      <c r="AU277" s="137" t="s">
        <v>82</v>
      </c>
      <c r="AY277" s="16" t="s">
        <v>147</v>
      </c>
      <c r="BE277" s="138">
        <f>IF(N277="základní",J277,0)</f>
        <v>0</v>
      </c>
      <c r="BF277" s="138">
        <f>IF(N277="snížená",J277,0)</f>
        <v>0</v>
      </c>
      <c r="BG277" s="138">
        <f>IF(N277="zákl. přenesená",J277,0)</f>
        <v>0</v>
      </c>
      <c r="BH277" s="138">
        <f>IF(N277="sníž. přenesená",J277,0)</f>
        <v>0</v>
      </c>
      <c r="BI277" s="138">
        <f>IF(N277="nulová",J277,0)</f>
        <v>0</v>
      </c>
      <c r="BJ277" s="16" t="s">
        <v>80</v>
      </c>
      <c r="BK277" s="138">
        <f>ROUND(I277*H277,2)</f>
        <v>0</v>
      </c>
      <c r="BL277" s="16" t="s">
        <v>154</v>
      </c>
      <c r="BM277" s="137" t="s">
        <v>412</v>
      </c>
    </row>
    <row r="278" spans="2:65" s="1" customFormat="1" ht="19.5">
      <c r="B278" s="31"/>
      <c r="D278" s="139" t="s">
        <v>156</v>
      </c>
      <c r="F278" s="140" t="s">
        <v>413</v>
      </c>
      <c r="I278" s="141"/>
      <c r="L278" s="31"/>
      <c r="M278" s="142"/>
      <c r="T278" s="52"/>
      <c r="AT278" s="16" t="s">
        <v>156</v>
      </c>
      <c r="AU278" s="16" t="s">
        <v>82</v>
      </c>
    </row>
    <row r="279" spans="2:65" s="1" customFormat="1" ht="11.25">
      <c r="B279" s="31"/>
      <c r="D279" s="143" t="s">
        <v>158</v>
      </c>
      <c r="F279" s="144" t="s">
        <v>414</v>
      </c>
      <c r="I279" s="141"/>
      <c r="L279" s="31"/>
      <c r="M279" s="142"/>
      <c r="T279" s="52"/>
      <c r="AT279" s="16" t="s">
        <v>158</v>
      </c>
      <c r="AU279" s="16" t="s">
        <v>82</v>
      </c>
    </row>
    <row r="280" spans="2:65" s="1" customFormat="1" ht="16.5" customHeight="1">
      <c r="B280" s="31"/>
      <c r="C280" s="158" t="s">
        <v>415</v>
      </c>
      <c r="D280" s="158" t="s">
        <v>253</v>
      </c>
      <c r="E280" s="159" t="s">
        <v>416</v>
      </c>
      <c r="F280" s="160" t="s">
        <v>417</v>
      </c>
      <c r="G280" s="161" t="s">
        <v>232</v>
      </c>
      <c r="H280" s="162">
        <v>14.935</v>
      </c>
      <c r="I280" s="163"/>
      <c r="J280" s="164">
        <f>ROUND(I280*H280,2)</f>
        <v>0</v>
      </c>
      <c r="K280" s="160" t="s">
        <v>153</v>
      </c>
      <c r="L280" s="165"/>
      <c r="M280" s="166" t="s">
        <v>19</v>
      </c>
      <c r="N280" s="167" t="s">
        <v>43</v>
      </c>
      <c r="P280" s="135">
        <f>O280*H280</f>
        <v>0</v>
      </c>
      <c r="Q280" s="135">
        <v>0.108</v>
      </c>
      <c r="R280" s="135">
        <f>Q280*H280</f>
        <v>1.6129800000000001</v>
      </c>
      <c r="S280" s="135">
        <v>0</v>
      </c>
      <c r="T280" s="136">
        <f>S280*H280</f>
        <v>0</v>
      </c>
      <c r="AR280" s="137" t="s">
        <v>220</v>
      </c>
      <c r="AT280" s="137" t="s">
        <v>253</v>
      </c>
      <c r="AU280" s="137" t="s">
        <v>82</v>
      </c>
      <c r="AY280" s="16" t="s">
        <v>147</v>
      </c>
      <c r="BE280" s="138">
        <f>IF(N280="základní",J280,0)</f>
        <v>0</v>
      </c>
      <c r="BF280" s="138">
        <f>IF(N280="snížená",J280,0)</f>
        <v>0</v>
      </c>
      <c r="BG280" s="138">
        <f>IF(N280="zákl. přenesená",J280,0)</f>
        <v>0</v>
      </c>
      <c r="BH280" s="138">
        <f>IF(N280="sníž. přenesená",J280,0)</f>
        <v>0</v>
      </c>
      <c r="BI280" s="138">
        <f>IF(N280="nulová",J280,0)</f>
        <v>0</v>
      </c>
      <c r="BJ280" s="16" t="s">
        <v>80</v>
      </c>
      <c r="BK280" s="138">
        <f>ROUND(I280*H280,2)</f>
        <v>0</v>
      </c>
      <c r="BL280" s="16" t="s">
        <v>154</v>
      </c>
      <c r="BM280" s="137" t="s">
        <v>418</v>
      </c>
    </row>
    <row r="281" spans="2:65" s="1" customFormat="1" ht="11.25">
      <c r="B281" s="31"/>
      <c r="D281" s="139" t="s">
        <v>156</v>
      </c>
      <c r="F281" s="140" t="s">
        <v>417</v>
      </c>
      <c r="I281" s="141"/>
      <c r="L281" s="31"/>
      <c r="M281" s="142"/>
      <c r="T281" s="52"/>
      <c r="AT281" s="16" t="s">
        <v>156</v>
      </c>
      <c r="AU281" s="16" t="s">
        <v>82</v>
      </c>
    </row>
    <row r="282" spans="2:65" s="13" customFormat="1" ht="11.25">
      <c r="B282" s="151"/>
      <c r="D282" s="139" t="s">
        <v>160</v>
      </c>
      <c r="F282" s="153" t="s">
        <v>419</v>
      </c>
      <c r="H282" s="154">
        <v>14.935</v>
      </c>
      <c r="I282" s="155"/>
      <c r="L282" s="151"/>
      <c r="M282" s="156"/>
      <c r="T282" s="157"/>
      <c r="AT282" s="152" t="s">
        <v>160</v>
      </c>
      <c r="AU282" s="152" t="s">
        <v>82</v>
      </c>
      <c r="AV282" s="13" t="s">
        <v>82</v>
      </c>
      <c r="AW282" s="13" t="s">
        <v>4</v>
      </c>
      <c r="AX282" s="13" t="s">
        <v>80</v>
      </c>
      <c r="AY282" s="152" t="s">
        <v>147</v>
      </c>
    </row>
    <row r="283" spans="2:65" s="1" customFormat="1" ht="16.5" customHeight="1">
      <c r="B283" s="31"/>
      <c r="C283" s="126" t="s">
        <v>420</v>
      </c>
      <c r="D283" s="126" t="s">
        <v>149</v>
      </c>
      <c r="E283" s="127" t="s">
        <v>421</v>
      </c>
      <c r="F283" s="128" t="s">
        <v>422</v>
      </c>
      <c r="G283" s="129" t="s">
        <v>260</v>
      </c>
      <c r="H283" s="130">
        <v>5.83</v>
      </c>
      <c r="I283" s="131"/>
      <c r="J283" s="132">
        <f>ROUND(I283*H283,2)</f>
        <v>0</v>
      </c>
      <c r="K283" s="128" t="s">
        <v>153</v>
      </c>
      <c r="L283" s="31"/>
      <c r="M283" s="133" t="s">
        <v>19</v>
      </c>
      <c r="N283" s="134" t="s">
        <v>43</v>
      </c>
      <c r="P283" s="135">
        <f>O283*H283</f>
        <v>0</v>
      </c>
      <c r="Q283" s="135">
        <v>0.21950471999999999</v>
      </c>
      <c r="R283" s="135">
        <f>Q283*H283</f>
        <v>1.2797125175999999</v>
      </c>
      <c r="S283" s="135">
        <v>0</v>
      </c>
      <c r="T283" s="136">
        <f>S283*H283</f>
        <v>0</v>
      </c>
      <c r="AR283" s="137" t="s">
        <v>154</v>
      </c>
      <c r="AT283" s="137" t="s">
        <v>149</v>
      </c>
      <c r="AU283" s="137" t="s">
        <v>82</v>
      </c>
      <c r="AY283" s="16" t="s">
        <v>147</v>
      </c>
      <c r="BE283" s="138">
        <f>IF(N283="základní",J283,0)</f>
        <v>0</v>
      </c>
      <c r="BF283" s="138">
        <f>IF(N283="snížená",J283,0)</f>
        <v>0</v>
      </c>
      <c r="BG283" s="138">
        <f>IF(N283="zákl. přenesená",J283,0)</f>
        <v>0</v>
      </c>
      <c r="BH283" s="138">
        <f>IF(N283="sníž. přenesená",J283,0)</f>
        <v>0</v>
      </c>
      <c r="BI283" s="138">
        <f>IF(N283="nulová",J283,0)</f>
        <v>0</v>
      </c>
      <c r="BJ283" s="16" t="s">
        <v>80</v>
      </c>
      <c r="BK283" s="138">
        <f>ROUND(I283*H283,2)</f>
        <v>0</v>
      </c>
      <c r="BL283" s="16" t="s">
        <v>154</v>
      </c>
      <c r="BM283" s="137" t="s">
        <v>423</v>
      </c>
    </row>
    <row r="284" spans="2:65" s="1" customFormat="1" ht="19.5">
      <c r="B284" s="31"/>
      <c r="D284" s="139" t="s">
        <v>156</v>
      </c>
      <c r="F284" s="140" t="s">
        <v>424</v>
      </c>
      <c r="I284" s="141"/>
      <c r="L284" s="31"/>
      <c r="M284" s="142"/>
      <c r="T284" s="52"/>
      <c r="AT284" s="16" t="s">
        <v>156</v>
      </c>
      <c r="AU284" s="16" t="s">
        <v>82</v>
      </c>
    </row>
    <row r="285" spans="2:65" s="1" customFormat="1" ht="11.25">
      <c r="B285" s="31"/>
      <c r="D285" s="143" t="s">
        <v>158</v>
      </c>
      <c r="F285" s="144" t="s">
        <v>425</v>
      </c>
      <c r="I285" s="141"/>
      <c r="L285" s="31"/>
      <c r="M285" s="142"/>
      <c r="T285" s="52"/>
      <c r="AT285" s="16" t="s">
        <v>158</v>
      </c>
      <c r="AU285" s="16" t="s">
        <v>82</v>
      </c>
    </row>
    <row r="286" spans="2:65" s="13" customFormat="1" ht="11.25">
      <c r="B286" s="151"/>
      <c r="D286" s="139" t="s">
        <v>160</v>
      </c>
      <c r="E286" s="152" t="s">
        <v>19</v>
      </c>
      <c r="F286" s="153" t="s">
        <v>426</v>
      </c>
      <c r="H286" s="154">
        <v>5.83</v>
      </c>
      <c r="I286" s="155"/>
      <c r="L286" s="151"/>
      <c r="M286" s="156"/>
      <c r="T286" s="157"/>
      <c r="AT286" s="152" t="s">
        <v>160</v>
      </c>
      <c r="AU286" s="152" t="s">
        <v>82</v>
      </c>
      <c r="AV286" s="13" t="s">
        <v>82</v>
      </c>
      <c r="AW286" s="13" t="s">
        <v>34</v>
      </c>
      <c r="AX286" s="13" t="s">
        <v>72</v>
      </c>
      <c r="AY286" s="152" t="s">
        <v>147</v>
      </c>
    </row>
    <row r="287" spans="2:65" s="1" customFormat="1" ht="16.5" customHeight="1">
      <c r="B287" s="31"/>
      <c r="C287" s="158" t="s">
        <v>427</v>
      </c>
      <c r="D287" s="158" t="s">
        <v>253</v>
      </c>
      <c r="E287" s="159" t="s">
        <v>428</v>
      </c>
      <c r="F287" s="160" t="s">
        <v>429</v>
      </c>
      <c r="G287" s="161" t="s">
        <v>260</v>
      </c>
      <c r="H287" s="162">
        <v>5.9470000000000001</v>
      </c>
      <c r="I287" s="163"/>
      <c r="J287" s="164">
        <f>ROUND(I287*H287,2)</f>
        <v>0</v>
      </c>
      <c r="K287" s="160" t="s">
        <v>153</v>
      </c>
      <c r="L287" s="165"/>
      <c r="M287" s="166" t="s">
        <v>19</v>
      </c>
      <c r="N287" s="167" t="s">
        <v>43</v>
      </c>
      <c r="P287" s="135">
        <f>O287*H287</f>
        <v>0</v>
      </c>
      <c r="Q287" s="135">
        <v>4.8300000000000003E-2</v>
      </c>
      <c r="R287" s="135">
        <f>Q287*H287</f>
        <v>0.2872401</v>
      </c>
      <c r="S287" s="135">
        <v>0</v>
      </c>
      <c r="T287" s="136">
        <f>S287*H287</f>
        <v>0</v>
      </c>
      <c r="AR287" s="137" t="s">
        <v>220</v>
      </c>
      <c r="AT287" s="137" t="s">
        <v>253</v>
      </c>
      <c r="AU287" s="137" t="s">
        <v>82</v>
      </c>
      <c r="AY287" s="16" t="s">
        <v>147</v>
      </c>
      <c r="BE287" s="138">
        <f>IF(N287="základní",J287,0)</f>
        <v>0</v>
      </c>
      <c r="BF287" s="138">
        <f>IF(N287="snížená",J287,0)</f>
        <v>0</v>
      </c>
      <c r="BG287" s="138">
        <f>IF(N287="zákl. přenesená",J287,0)</f>
        <v>0</v>
      </c>
      <c r="BH287" s="138">
        <f>IF(N287="sníž. přenesená",J287,0)</f>
        <v>0</v>
      </c>
      <c r="BI287" s="138">
        <f>IF(N287="nulová",J287,0)</f>
        <v>0</v>
      </c>
      <c r="BJ287" s="16" t="s">
        <v>80</v>
      </c>
      <c r="BK287" s="138">
        <f>ROUND(I287*H287,2)</f>
        <v>0</v>
      </c>
      <c r="BL287" s="16" t="s">
        <v>154</v>
      </c>
      <c r="BM287" s="137" t="s">
        <v>430</v>
      </c>
    </row>
    <row r="288" spans="2:65" s="1" customFormat="1" ht="11.25">
      <c r="B288" s="31"/>
      <c r="D288" s="139" t="s">
        <v>156</v>
      </c>
      <c r="F288" s="140" t="s">
        <v>429</v>
      </c>
      <c r="I288" s="141"/>
      <c r="L288" s="31"/>
      <c r="M288" s="142"/>
      <c r="T288" s="52"/>
      <c r="AT288" s="16" t="s">
        <v>156</v>
      </c>
      <c r="AU288" s="16" t="s">
        <v>82</v>
      </c>
    </row>
    <row r="289" spans="2:65" s="13" customFormat="1" ht="11.25">
      <c r="B289" s="151"/>
      <c r="D289" s="139" t="s">
        <v>160</v>
      </c>
      <c r="F289" s="153" t="s">
        <v>431</v>
      </c>
      <c r="H289" s="154">
        <v>5.9470000000000001</v>
      </c>
      <c r="I289" s="155"/>
      <c r="L289" s="151"/>
      <c r="M289" s="156"/>
      <c r="T289" s="157"/>
      <c r="AT289" s="152" t="s">
        <v>160</v>
      </c>
      <c r="AU289" s="152" t="s">
        <v>82</v>
      </c>
      <c r="AV289" s="13" t="s">
        <v>82</v>
      </c>
      <c r="AW289" s="13" t="s">
        <v>4</v>
      </c>
      <c r="AX289" s="13" t="s">
        <v>80</v>
      </c>
      <c r="AY289" s="152" t="s">
        <v>147</v>
      </c>
    </row>
    <row r="290" spans="2:65" s="1" customFormat="1" ht="16.5" customHeight="1">
      <c r="B290" s="31"/>
      <c r="C290" s="126" t="s">
        <v>432</v>
      </c>
      <c r="D290" s="126" t="s">
        <v>149</v>
      </c>
      <c r="E290" s="127" t="s">
        <v>433</v>
      </c>
      <c r="F290" s="128" t="s">
        <v>434</v>
      </c>
      <c r="G290" s="129" t="s">
        <v>260</v>
      </c>
      <c r="H290" s="130">
        <v>15</v>
      </c>
      <c r="I290" s="131"/>
      <c r="J290" s="132">
        <f>ROUND(I290*H290,2)</f>
        <v>0</v>
      </c>
      <c r="K290" s="128" t="s">
        <v>153</v>
      </c>
      <c r="L290" s="31"/>
      <c r="M290" s="133" t="s">
        <v>19</v>
      </c>
      <c r="N290" s="134" t="s">
        <v>43</v>
      </c>
      <c r="P290" s="135">
        <f>O290*H290</f>
        <v>0</v>
      </c>
      <c r="Q290" s="135">
        <v>0.16850351999999999</v>
      </c>
      <c r="R290" s="135">
        <f>Q290*H290</f>
        <v>2.5275528</v>
      </c>
      <c r="S290" s="135">
        <v>0</v>
      </c>
      <c r="T290" s="136">
        <f>S290*H290</f>
        <v>0</v>
      </c>
      <c r="AR290" s="137" t="s">
        <v>154</v>
      </c>
      <c r="AT290" s="137" t="s">
        <v>149</v>
      </c>
      <c r="AU290" s="137" t="s">
        <v>82</v>
      </c>
      <c r="AY290" s="16" t="s">
        <v>147</v>
      </c>
      <c r="BE290" s="138">
        <f>IF(N290="základní",J290,0)</f>
        <v>0</v>
      </c>
      <c r="BF290" s="138">
        <f>IF(N290="snížená",J290,0)</f>
        <v>0</v>
      </c>
      <c r="BG290" s="138">
        <f>IF(N290="zákl. přenesená",J290,0)</f>
        <v>0</v>
      </c>
      <c r="BH290" s="138">
        <f>IF(N290="sníž. přenesená",J290,0)</f>
        <v>0</v>
      </c>
      <c r="BI290" s="138">
        <f>IF(N290="nulová",J290,0)</f>
        <v>0</v>
      </c>
      <c r="BJ290" s="16" t="s">
        <v>80</v>
      </c>
      <c r="BK290" s="138">
        <f>ROUND(I290*H290,2)</f>
        <v>0</v>
      </c>
      <c r="BL290" s="16" t="s">
        <v>154</v>
      </c>
      <c r="BM290" s="137" t="s">
        <v>435</v>
      </c>
    </row>
    <row r="291" spans="2:65" s="1" customFormat="1" ht="19.5">
      <c r="B291" s="31"/>
      <c r="D291" s="139" t="s">
        <v>156</v>
      </c>
      <c r="F291" s="140" t="s">
        <v>436</v>
      </c>
      <c r="I291" s="141"/>
      <c r="L291" s="31"/>
      <c r="M291" s="142"/>
      <c r="T291" s="52"/>
      <c r="AT291" s="16" t="s">
        <v>156</v>
      </c>
      <c r="AU291" s="16" t="s">
        <v>82</v>
      </c>
    </row>
    <row r="292" spans="2:65" s="1" customFormat="1" ht="11.25">
      <c r="B292" s="31"/>
      <c r="D292" s="143" t="s">
        <v>158</v>
      </c>
      <c r="F292" s="144" t="s">
        <v>437</v>
      </c>
      <c r="I292" s="141"/>
      <c r="L292" s="31"/>
      <c r="M292" s="142"/>
      <c r="T292" s="52"/>
      <c r="AT292" s="16" t="s">
        <v>158</v>
      </c>
      <c r="AU292" s="16" t="s">
        <v>82</v>
      </c>
    </row>
    <row r="293" spans="2:65" s="12" customFormat="1" ht="11.25">
      <c r="B293" s="145"/>
      <c r="D293" s="139" t="s">
        <v>160</v>
      </c>
      <c r="E293" s="146" t="s">
        <v>19</v>
      </c>
      <c r="F293" s="147" t="s">
        <v>438</v>
      </c>
      <c r="H293" s="146" t="s">
        <v>19</v>
      </c>
      <c r="I293" s="148"/>
      <c r="L293" s="145"/>
      <c r="M293" s="149"/>
      <c r="T293" s="150"/>
      <c r="AT293" s="146" t="s">
        <v>160</v>
      </c>
      <c r="AU293" s="146" t="s">
        <v>82</v>
      </c>
      <c r="AV293" s="12" t="s">
        <v>80</v>
      </c>
      <c r="AW293" s="12" t="s">
        <v>34</v>
      </c>
      <c r="AX293" s="12" t="s">
        <v>72</v>
      </c>
      <c r="AY293" s="146" t="s">
        <v>147</v>
      </c>
    </row>
    <row r="294" spans="2:65" s="13" customFormat="1" ht="11.25">
      <c r="B294" s="151"/>
      <c r="D294" s="139" t="s">
        <v>160</v>
      </c>
      <c r="E294" s="152" t="s">
        <v>19</v>
      </c>
      <c r="F294" s="153" t="s">
        <v>439</v>
      </c>
      <c r="H294" s="154">
        <v>15</v>
      </c>
      <c r="I294" s="155"/>
      <c r="L294" s="151"/>
      <c r="M294" s="156"/>
      <c r="T294" s="157"/>
      <c r="AT294" s="152" t="s">
        <v>160</v>
      </c>
      <c r="AU294" s="152" t="s">
        <v>82</v>
      </c>
      <c r="AV294" s="13" t="s">
        <v>82</v>
      </c>
      <c r="AW294" s="13" t="s">
        <v>34</v>
      </c>
      <c r="AX294" s="13" t="s">
        <v>72</v>
      </c>
      <c r="AY294" s="152" t="s">
        <v>147</v>
      </c>
    </row>
    <row r="295" spans="2:65" s="1" customFormat="1" ht="16.5" customHeight="1">
      <c r="B295" s="31"/>
      <c r="C295" s="158" t="s">
        <v>440</v>
      </c>
      <c r="D295" s="158" t="s">
        <v>253</v>
      </c>
      <c r="E295" s="159" t="s">
        <v>441</v>
      </c>
      <c r="F295" s="160" t="s">
        <v>442</v>
      </c>
      <c r="G295" s="161" t="s">
        <v>260</v>
      </c>
      <c r="H295" s="162">
        <v>15.3</v>
      </c>
      <c r="I295" s="163"/>
      <c r="J295" s="164">
        <f>ROUND(I295*H295,2)</f>
        <v>0</v>
      </c>
      <c r="K295" s="160" t="s">
        <v>153</v>
      </c>
      <c r="L295" s="165"/>
      <c r="M295" s="166" t="s">
        <v>19</v>
      </c>
      <c r="N295" s="167" t="s">
        <v>43</v>
      </c>
      <c r="P295" s="135">
        <f>O295*H295</f>
        <v>0</v>
      </c>
      <c r="Q295" s="135">
        <v>3.5999999999999997E-2</v>
      </c>
      <c r="R295" s="135">
        <f>Q295*H295</f>
        <v>0.55079999999999996</v>
      </c>
      <c r="S295" s="135">
        <v>0</v>
      </c>
      <c r="T295" s="136">
        <f>S295*H295</f>
        <v>0</v>
      </c>
      <c r="AR295" s="137" t="s">
        <v>220</v>
      </c>
      <c r="AT295" s="137" t="s">
        <v>253</v>
      </c>
      <c r="AU295" s="137" t="s">
        <v>82</v>
      </c>
      <c r="AY295" s="16" t="s">
        <v>147</v>
      </c>
      <c r="BE295" s="138">
        <f>IF(N295="základní",J295,0)</f>
        <v>0</v>
      </c>
      <c r="BF295" s="138">
        <f>IF(N295="snížená",J295,0)</f>
        <v>0</v>
      </c>
      <c r="BG295" s="138">
        <f>IF(N295="zákl. přenesená",J295,0)</f>
        <v>0</v>
      </c>
      <c r="BH295" s="138">
        <f>IF(N295="sníž. přenesená",J295,0)</f>
        <v>0</v>
      </c>
      <c r="BI295" s="138">
        <f>IF(N295="nulová",J295,0)</f>
        <v>0</v>
      </c>
      <c r="BJ295" s="16" t="s">
        <v>80</v>
      </c>
      <c r="BK295" s="138">
        <f>ROUND(I295*H295,2)</f>
        <v>0</v>
      </c>
      <c r="BL295" s="16" t="s">
        <v>154</v>
      </c>
      <c r="BM295" s="137" t="s">
        <v>443</v>
      </c>
    </row>
    <row r="296" spans="2:65" s="1" customFormat="1" ht="11.25">
      <c r="B296" s="31"/>
      <c r="D296" s="139" t="s">
        <v>156</v>
      </c>
      <c r="F296" s="140" t="s">
        <v>442</v>
      </c>
      <c r="I296" s="141"/>
      <c r="L296" s="31"/>
      <c r="M296" s="142"/>
      <c r="T296" s="52"/>
      <c r="AT296" s="16" t="s">
        <v>156</v>
      </c>
      <c r="AU296" s="16" t="s">
        <v>82</v>
      </c>
    </row>
    <row r="297" spans="2:65" s="13" customFormat="1" ht="11.25">
      <c r="B297" s="151"/>
      <c r="D297" s="139" t="s">
        <v>160</v>
      </c>
      <c r="F297" s="153" t="s">
        <v>444</v>
      </c>
      <c r="H297" s="154">
        <v>15.3</v>
      </c>
      <c r="I297" s="155"/>
      <c r="L297" s="151"/>
      <c r="M297" s="156"/>
      <c r="T297" s="157"/>
      <c r="AT297" s="152" t="s">
        <v>160</v>
      </c>
      <c r="AU297" s="152" t="s">
        <v>82</v>
      </c>
      <c r="AV297" s="13" t="s">
        <v>82</v>
      </c>
      <c r="AW297" s="13" t="s">
        <v>4</v>
      </c>
      <c r="AX297" s="13" t="s">
        <v>80</v>
      </c>
      <c r="AY297" s="152" t="s">
        <v>147</v>
      </c>
    </row>
    <row r="298" spans="2:65" s="1" customFormat="1" ht="16.5" customHeight="1">
      <c r="B298" s="31"/>
      <c r="C298" s="126" t="s">
        <v>445</v>
      </c>
      <c r="D298" s="126" t="s">
        <v>149</v>
      </c>
      <c r="E298" s="127" t="s">
        <v>446</v>
      </c>
      <c r="F298" s="128" t="s">
        <v>447</v>
      </c>
      <c r="G298" s="129" t="s">
        <v>152</v>
      </c>
      <c r="H298" s="130">
        <v>0.46899999999999997</v>
      </c>
      <c r="I298" s="131"/>
      <c r="J298" s="132">
        <f>ROUND(I298*H298,2)</f>
        <v>0</v>
      </c>
      <c r="K298" s="128" t="s">
        <v>153</v>
      </c>
      <c r="L298" s="31"/>
      <c r="M298" s="133" t="s">
        <v>19</v>
      </c>
      <c r="N298" s="134" t="s">
        <v>43</v>
      </c>
      <c r="P298" s="135">
        <f>O298*H298</f>
        <v>0</v>
      </c>
      <c r="Q298" s="135">
        <v>2.2563399999999998</v>
      </c>
      <c r="R298" s="135">
        <f>Q298*H298</f>
        <v>1.0582234599999998</v>
      </c>
      <c r="S298" s="135">
        <v>0</v>
      </c>
      <c r="T298" s="136">
        <f>S298*H298</f>
        <v>0</v>
      </c>
      <c r="AR298" s="137" t="s">
        <v>154</v>
      </c>
      <c r="AT298" s="137" t="s">
        <v>149</v>
      </c>
      <c r="AU298" s="137" t="s">
        <v>82</v>
      </c>
      <c r="AY298" s="16" t="s">
        <v>147</v>
      </c>
      <c r="BE298" s="138">
        <f>IF(N298="základní",J298,0)</f>
        <v>0</v>
      </c>
      <c r="BF298" s="138">
        <f>IF(N298="snížená",J298,0)</f>
        <v>0</v>
      </c>
      <c r="BG298" s="138">
        <f>IF(N298="zákl. přenesená",J298,0)</f>
        <v>0</v>
      </c>
      <c r="BH298" s="138">
        <f>IF(N298="sníž. přenesená",J298,0)</f>
        <v>0</v>
      </c>
      <c r="BI298" s="138">
        <f>IF(N298="nulová",J298,0)</f>
        <v>0</v>
      </c>
      <c r="BJ298" s="16" t="s">
        <v>80</v>
      </c>
      <c r="BK298" s="138">
        <f>ROUND(I298*H298,2)</f>
        <v>0</v>
      </c>
      <c r="BL298" s="16" t="s">
        <v>154</v>
      </c>
      <c r="BM298" s="137" t="s">
        <v>448</v>
      </c>
    </row>
    <row r="299" spans="2:65" s="1" customFormat="1" ht="11.25">
      <c r="B299" s="31"/>
      <c r="D299" s="139" t="s">
        <v>156</v>
      </c>
      <c r="F299" s="140" t="s">
        <v>447</v>
      </c>
      <c r="I299" s="141"/>
      <c r="L299" s="31"/>
      <c r="M299" s="142"/>
      <c r="T299" s="52"/>
      <c r="AT299" s="16" t="s">
        <v>156</v>
      </c>
      <c r="AU299" s="16" t="s">
        <v>82</v>
      </c>
    </row>
    <row r="300" spans="2:65" s="1" customFormat="1" ht="11.25">
      <c r="B300" s="31"/>
      <c r="D300" s="143" t="s">
        <v>158</v>
      </c>
      <c r="F300" s="144" t="s">
        <v>449</v>
      </c>
      <c r="I300" s="141"/>
      <c r="L300" s="31"/>
      <c r="M300" s="142"/>
      <c r="T300" s="52"/>
      <c r="AT300" s="16" t="s">
        <v>158</v>
      </c>
      <c r="AU300" s="16" t="s">
        <v>82</v>
      </c>
    </row>
    <row r="301" spans="2:65" s="13" customFormat="1" ht="11.25">
      <c r="B301" s="151"/>
      <c r="D301" s="139" t="s">
        <v>160</v>
      </c>
      <c r="E301" s="152" t="s">
        <v>19</v>
      </c>
      <c r="F301" s="153" t="s">
        <v>450</v>
      </c>
      <c r="H301" s="154">
        <v>0.46899999999999997</v>
      </c>
      <c r="I301" s="155"/>
      <c r="L301" s="151"/>
      <c r="M301" s="156"/>
      <c r="T301" s="157"/>
      <c r="AT301" s="152" t="s">
        <v>160</v>
      </c>
      <c r="AU301" s="152" t="s">
        <v>82</v>
      </c>
      <c r="AV301" s="13" t="s">
        <v>82</v>
      </c>
      <c r="AW301" s="13" t="s">
        <v>34</v>
      </c>
      <c r="AX301" s="13" t="s">
        <v>72</v>
      </c>
      <c r="AY301" s="152" t="s">
        <v>147</v>
      </c>
    </row>
    <row r="302" spans="2:65" s="11" customFormat="1" ht="22.9" customHeight="1">
      <c r="B302" s="114"/>
      <c r="D302" s="115" t="s">
        <v>71</v>
      </c>
      <c r="E302" s="124" t="s">
        <v>451</v>
      </c>
      <c r="F302" s="124" t="s">
        <v>452</v>
      </c>
      <c r="I302" s="117"/>
      <c r="J302" s="125">
        <f>BK302</f>
        <v>0</v>
      </c>
      <c r="L302" s="114"/>
      <c r="M302" s="119"/>
      <c r="P302" s="120">
        <f>SUM(P303:P329)</f>
        <v>0</v>
      </c>
      <c r="R302" s="120">
        <f>SUM(R303:R329)</f>
        <v>14.784549740000001</v>
      </c>
      <c r="T302" s="121">
        <f>SUM(T303:T329)</f>
        <v>0</v>
      </c>
      <c r="AR302" s="115" t="s">
        <v>80</v>
      </c>
      <c r="AT302" s="122" t="s">
        <v>71</v>
      </c>
      <c r="AU302" s="122" t="s">
        <v>80</v>
      </c>
      <c r="AY302" s="115" t="s">
        <v>147</v>
      </c>
      <c r="BK302" s="123">
        <f>SUM(BK303:BK329)</f>
        <v>0</v>
      </c>
    </row>
    <row r="303" spans="2:65" s="1" customFormat="1" ht="16.5" customHeight="1">
      <c r="B303" s="31"/>
      <c r="C303" s="126" t="s">
        <v>453</v>
      </c>
      <c r="D303" s="126" t="s">
        <v>149</v>
      </c>
      <c r="E303" s="127" t="s">
        <v>386</v>
      </c>
      <c r="F303" s="128" t="s">
        <v>387</v>
      </c>
      <c r="G303" s="129" t="s">
        <v>232</v>
      </c>
      <c r="H303" s="130">
        <v>46</v>
      </c>
      <c r="I303" s="131"/>
      <c r="J303" s="132">
        <f>ROUND(I303*H303,2)</f>
        <v>0</v>
      </c>
      <c r="K303" s="128" t="s">
        <v>153</v>
      </c>
      <c r="L303" s="31"/>
      <c r="M303" s="133" t="s">
        <v>19</v>
      </c>
      <c r="N303" s="134" t="s">
        <v>43</v>
      </c>
      <c r="P303" s="135">
        <f>O303*H303</f>
        <v>0</v>
      </c>
      <c r="Q303" s="135">
        <v>0</v>
      </c>
      <c r="R303" s="135">
        <f>Q303*H303</f>
        <v>0</v>
      </c>
      <c r="S303" s="135">
        <v>0</v>
      </c>
      <c r="T303" s="136">
        <f>S303*H303</f>
        <v>0</v>
      </c>
      <c r="AR303" s="137" t="s">
        <v>154</v>
      </c>
      <c r="AT303" s="137" t="s">
        <v>149</v>
      </c>
      <c r="AU303" s="137" t="s">
        <v>82</v>
      </c>
      <c r="AY303" s="16" t="s">
        <v>147</v>
      </c>
      <c r="BE303" s="138">
        <f>IF(N303="základní",J303,0)</f>
        <v>0</v>
      </c>
      <c r="BF303" s="138">
        <f>IF(N303="snížená",J303,0)</f>
        <v>0</v>
      </c>
      <c r="BG303" s="138">
        <f>IF(N303="zákl. přenesená",J303,0)</f>
        <v>0</v>
      </c>
      <c r="BH303" s="138">
        <f>IF(N303="sníž. přenesená",J303,0)</f>
        <v>0</v>
      </c>
      <c r="BI303" s="138">
        <f>IF(N303="nulová",J303,0)</f>
        <v>0</v>
      </c>
      <c r="BJ303" s="16" t="s">
        <v>80</v>
      </c>
      <c r="BK303" s="138">
        <f>ROUND(I303*H303,2)</f>
        <v>0</v>
      </c>
      <c r="BL303" s="16" t="s">
        <v>154</v>
      </c>
      <c r="BM303" s="137" t="s">
        <v>454</v>
      </c>
    </row>
    <row r="304" spans="2:65" s="1" customFormat="1" ht="19.5">
      <c r="B304" s="31"/>
      <c r="D304" s="139" t="s">
        <v>156</v>
      </c>
      <c r="F304" s="140" t="s">
        <v>389</v>
      </c>
      <c r="I304" s="141"/>
      <c r="L304" s="31"/>
      <c r="M304" s="142"/>
      <c r="T304" s="52"/>
      <c r="AT304" s="16" t="s">
        <v>156</v>
      </c>
      <c r="AU304" s="16" t="s">
        <v>82</v>
      </c>
    </row>
    <row r="305" spans="2:65" s="1" customFormat="1" ht="11.25">
      <c r="B305" s="31"/>
      <c r="D305" s="143" t="s">
        <v>158</v>
      </c>
      <c r="F305" s="144" t="s">
        <v>390</v>
      </c>
      <c r="I305" s="141"/>
      <c r="L305" s="31"/>
      <c r="M305" s="142"/>
      <c r="T305" s="52"/>
      <c r="AT305" s="16" t="s">
        <v>158</v>
      </c>
      <c r="AU305" s="16" t="s">
        <v>82</v>
      </c>
    </row>
    <row r="306" spans="2:65" s="1" customFormat="1" ht="21.75" customHeight="1">
      <c r="B306" s="31"/>
      <c r="C306" s="126" t="s">
        <v>455</v>
      </c>
      <c r="D306" s="126" t="s">
        <v>149</v>
      </c>
      <c r="E306" s="127" t="s">
        <v>456</v>
      </c>
      <c r="F306" s="128" t="s">
        <v>457</v>
      </c>
      <c r="G306" s="129" t="s">
        <v>232</v>
      </c>
      <c r="H306" s="130">
        <v>46</v>
      </c>
      <c r="I306" s="131"/>
      <c r="J306" s="132">
        <f>ROUND(I306*H306,2)</f>
        <v>0</v>
      </c>
      <c r="K306" s="128" t="s">
        <v>153</v>
      </c>
      <c r="L306" s="31"/>
      <c r="M306" s="133" t="s">
        <v>19</v>
      </c>
      <c r="N306" s="134" t="s">
        <v>43</v>
      </c>
      <c r="P306" s="135">
        <f>O306*H306</f>
        <v>0</v>
      </c>
      <c r="Q306" s="135">
        <v>0</v>
      </c>
      <c r="R306" s="135">
        <f>Q306*H306</f>
        <v>0</v>
      </c>
      <c r="S306" s="135">
        <v>0</v>
      </c>
      <c r="T306" s="136">
        <f>S306*H306</f>
        <v>0</v>
      </c>
      <c r="AR306" s="137" t="s">
        <v>154</v>
      </c>
      <c r="AT306" s="137" t="s">
        <v>149</v>
      </c>
      <c r="AU306" s="137" t="s">
        <v>82</v>
      </c>
      <c r="AY306" s="16" t="s">
        <v>147</v>
      </c>
      <c r="BE306" s="138">
        <f>IF(N306="základní",J306,0)</f>
        <v>0</v>
      </c>
      <c r="BF306" s="138">
        <f>IF(N306="snížená",J306,0)</f>
        <v>0</v>
      </c>
      <c r="BG306" s="138">
        <f>IF(N306="zákl. přenesená",J306,0)</f>
        <v>0</v>
      </c>
      <c r="BH306" s="138">
        <f>IF(N306="sníž. přenesená",J306,0)</f>
        <v>0</v>
      </c>
      <c r="BI306" s="138">
        <f>IF(N306="nulová",J306,0)</f>
        <v>0</v>
      </c>
      <c r="BJ306" s="16" t="s">
        <v>80</v>
      </c>
      <c r="BK306" s="138">
        <f>ROUND(I306*H306,2)</f>
        <v>0</v>
      </c>
      <c r="BL306" s="16" t="s">
        <v>154</v>
      </c>
      <c r="BM306" s="137" t="s">
        <v>458</v>
      </c>
    </row>
    <row r="307" spans="2:65" s="1" customFormat="1" ht="19.5">
      <c r="B307" s="31"/>
      <c r="D307" s="139" t="s">
        <v>156</v>
      </c>
      <c r="F307" s="140" t="s">
        <v>459</v>
      </c>
      <c r="I307" s="141"/>
      <c r="L307" s="31"/>
      <c r="M307" s="142"/>
      <c r="T307" s="52"/>
      <c r="AT307" s="16" t="s">
        <v>156</v>
      </c>
      <c r="AU307" s="16" t="s">
        <v>82</v>
      </c>
    </row>
    <row r="308" spans="2:65" s="1" customFormat="1" ht="11.25">
      <c r="B308" s="31"/>
      <c r="D308" s="143" t="s">
        <v>158</v>
      </c>
      <c r="F308" s="144" t="s">
        <v>460</v>
      </c>
      <c r="I308" s="141"/>
      <c r="L308" s="31"/>
      <c r="M308" s="142"/>
      <c r="T308" s="52"/>
      <c r="AT308" s="16" t="s">
        <v>158</v>
      </c>
      <c r="AU308" s="16" t="s">
        <v>82</v>
      </c>
    </row>
    <row r="309" spans="2:65" s="1" customFormat="1" ht="21.75" customHeight="1">
      <c r="B309" s="31"/>
      <c r="C309" s="126" t="s">
        <v>461</v>
      </c>
      <c r="D309" s="126" t="s">
        <v>149</v>
      </c>
      <c r="E309" s="127" t="s">
        <v>462</v>
      </c>
      <c r="F309" s="128" t="s">
        <v>463</v>
      </c>
      <c r="G309" s="129" t="s">
        <v>232</v>
      </c>
      <c r="H309" s="130">
        <v>46</v>
      </c>
      <c r="I309" s="131"/>
      <c r="J309" s="132">
        <f>ROUND(I309*H309,2)</f>
        <v>0</v>
      </c>
      <c r="K309" s="128" t="s">
        <v>153</v>
      </c>
      <c r="L309" s="31"/>
      <c r="M309" s="133" t="s">
        <v>19</v>
      </c>
      <c r="N309" s="134" t="s">
        <v>43</v>
      </c>
      <c r="P309" s="135">
        <f>O309*H309</f>
        <v>0</v>
      </c>
      <c r="Q309" s="135">
        <v>0.10100000000000001</v>
      </c>
      <c r="R309" s="135">
        <f>Q309*H309</f>
        <v>4.6459999999999999</v>
      </c>
      <c r="S309" s="135">
        <v>0</v>
      </c>
      <c r="T309" s="136">
        <f>S309*H309</f>
        <v>0</v>
      </c>
      <c r="AR309" s="137" t="s">
        <v>154</v>
      </c>
      <c r="AT309" s="137" t="s">
        <v>149</v>
      </c>
      <c r="AU309" s="137" t="s">
        <v>82</v>
      </c>
      <c r="AY309" s="16" t="s">
        <v>147</v>
      </c>
      <c r="BE309" s="138">
        <f>IF(N309="základní",J309,0)</f>
        <v>0</v>
      </c>
      <c r="BF309" s="138">
        <f>IF(N309="snížená",J309,0)</f>
        <v>0</v>
      </c>
      <c r="BG309" s="138">
        <f>IF(N309="zákl. přenesená",J309,0)</f>
        <v>0</v>
      </c>
      <c r="BH309" s="138">
        <f>IF(N309="sníž. přenesená",J309,0)</f>
        <v>0</v>
      </c>
      <c r="BI309" s="138">
        <f>IF(N309="nulová",J309,0)</f>
        <v>0</v>
      </c>
      <c r="BJ309" s="16" t="s">
        <v>80</v>
      </c>
      <c r="BK309" s="138">
        <f>ROUND(I309*H309,2)</f>
        <v>0</v>
      </c>
      <c r="BL309" s="16" t="s">
        <v>154</v>
      </c>
      <c r="BM309" s="137" t="s">
        <v>464</v>
      </c>
    </row>
    <row r="310" spans="2:65" s="1" customFormat="1" ht="19.5">
      <c r="B310" s="31"/>
      <c r="D310" s="139" t="s">
        <v>156</v>
      </c>
      <c r="F310" s="140" t="s">
        <v>465</v>
      </c>
      <c r="I310" s="141"/>
      <c r="L310" s="31"/>
      <c r="M310" s="142"/>
      <c r="T310" s="52"/>
      <c r="AT310" s="16" t="s">
        <v>156</v>
      </c>
      <c r="AU310" s="16" t="s">
        <v>82</v>
      </c>
    </row>
    <row r="311" spans="2:65" s="1" customFormat="1" ht="11.25">
      <c r="B311" s="31"/>
      <c r="D311" s="143" t="s">
        <v>158</v>
      </c>
      <c r="F311" s="144" t="s">
        <v>466</v>
      </c>
      <c r="I311" s="141"/>
      <c r="L311" s="31"/>
      <c r="M311" s="142"/>
      <c r="T311" s="52"/>
      <c r="AT311" s="16" t="s">
        <v>158</v>
      </c>
      <c r="AU311" s="16" t="s">
        <v>82</v>
      </c>
    </row>
    <row r="312" spans="2:65" s="13" customFormat="1" ht="11.25">
      <c r="B312" s="151"/>
      <c r="D312" s="139" t="s">
        <v>160</v>
      </c>
      <c r="E312" s="152" t="s">
        <v>19</v>
      </c>
      <c r="F312" s="153" t="s">
        <v>467</v>
      </c>
      <c r="H312" s="154">
        <v>8.5</v>
      </c>
      <c r="I312" s="155"/>
      <c r="L312" s="151"/>
      <c r="M312" s="156"/>
      <c r="T312" s="157"/>
      <c r="AT312" s="152" t="s">
        <v>160</v>
      </c>
      <c r="AU312" s="152" t="s">
        <v>82</v>
      </c>
      <c r="AV312" s="13" t="s">
        <v>82</v>
      </c>
      <c r="AW312" s="13" t="s">
        <v>34</v>
      </c>
      <c r="AX312" s="13" t="s">
        <v>72</v>
      </c>
      <c r="AY312" s="152" t="s">
        <v>147</v>
      </c>
    </row>
    <row r="313" spans="2:65" s="13" customFormat="1" ht="11.25">
      <c r="B313" s="151"/>
      <c r="D313" s="139" t="s">
        <v>160</v>
      </c>
      <c r="E313" s="152" t="s">
        <v>19</v>
      </c>
      <c r="F313" s="153" t="s">
        <v>468</v>
      </c>
      <c r="H313" s="154">
        <v>10</v>
      </c>
      <c r="I313" s="155"/>
      <c r="L313" s="151"/>
      <c r="M313" s="156"/>
      <c r="T313" s="157"/>
      <c r="AT313" s="152" t="s">
        <v>160</v>
      </c>
      <c r="AU313" s="152" t="s">
        <v>82</v>
      </c>
      <c r="AV313" s="13" t="s">
        <v>82</v>
      </c>
      <c r="AW313" s="13" t="s">
        <v>34</v>
      </c>
      <c r="AX313" s="13" t="s">
        <v>72</v>
      </c>
      <c r="AY313" s="152" t="s">
        <v>147</v>
      </c>
    </row>
    <row r="314" spans="2:65" s="13" customFormat="1" ht="11.25">
      <c r="B314" s="151"/>
      <c r="D314" s="139" t="s">
        <v>160</v>
      </c>
      <c r="E314" s="152" t="s">
        <v>19</v>
      </c>
      <c r="F314" s="153" t="s">
        <v>469</v>
      </c>
      <c r="H314" s="154">
        <v>27.5</v>
      </c>
      <c r="I314" s="155"/>
      <c r="L314" s="151"/>
      <c r="M314" s="156"/>
      <c r="T314" s="157"/>
      <c r="AT314" s="152" t="s">
        <v>160</v>
      </c>
      <c r="AU314" s="152" t="s">
        <v>82</v>
      </c>
      <c r="AV314" s="13" t="s">
        <v>82</v>
      </c>
      <c r="AW314" s="13" t="s">
        <v>34</v>
      </c>
      <c r="AX314" s="13" t="s">
        <v>72</v>
      </c>
      <c r="AY314" s="152" t="s">
        <v>147</v>
      </c>
    </row>
    <row r="315" spans="2:65" s="1" customFormat="1" ht="16.5" customHeight="1">
      <c r="B315" s="31"/>
      <c r="C315" s="158" t="s">
        <v>470</v>
      </c>
      <c r="D315" s="158" t="s">
        <v>253</v>
      </c>
      <c r="E315" s="159" t="s">
        <v>471</v>
      </c>
      <c r="F315" s="160" t="s">
        <v>472</v>
      </c>
      <c r="G315" s="161" t="s">
        <v>232</v>
      </c>
      <c r="H315" s="162">
        <v>47.38</v>
      </c>
      <c r="I315" s="163"/>
      <c r="J315" s="164">
        <f>ROUND(I315*H315,2)</f>
        <v>0</v>
      </c>
      <c r="K315" s="160" t="s">
        <v>153</v>
      </c>
      <c r="L315" s="165"/>
      <c r="M315" s="166" t="s">
        <v>19</v>
      </c>
      <c r="N315" s="167" t="s">
        <v>43</v>
      </c>
      <c r="P315" s="135">
        <f>O315*H315</f>
        <v>0</v>
      </c>
      <c r="Q315" s="135">
        <v>0.13500000000000001</v>
      </c>
      <c r="R315" s="135">
        <f>Q315*H315</f>
        <v>6.396300000000001</v>
      </c>
      <c r="S315" s="135">
        <v>0</v>
      </c>
      <c r="T315" s="136">
        <f>S315*H315</f>
        <v>0</v>
      </c>
      <c r="AR315" s="137" t="s">
        <v>220</v>
      </c>
      <c r="AT315" s="137" t="s">
        <v>253</v>
      </c>
      <c r="AU315" s="137" t="s">
        <v>82</v>
      </c>
      <c r="AY315" s="16" t="s">
        <v>147</v>
      </c>
      <c r="BE315" s="138">
        <f>IF(N315="základní",J315,0)</f>
        <v>0</v>
      </c>
      <c r="BF315" s="138">
        <f>IF(N315="snížená",J315,0)</f>
        <v>0</v>
      </c>
      <c r="BG315" s="138">
        <f>IF(N315="zákl. přenesená",J315,0)</f>
        <v>0</v>
      </c>
      <c r="BH315" s="138">
        <f>IF(N315="sníž. přenesená",J315,0)</f>
        <v>0</v>
      </c>
      <c r="BI315" s="138">
        <f>IF(N315="nulová",J315,0)</f>
        <v>0</v>
      </c>
      <c r="BJ315" s="16" t="s">
        <v>80</v>
      </c>
      <c r="BK315" s="138">
        <f>ROUND(I315*H315,2)</f>
        <v>0</v>
      </c>
      <c r="BL315" s="16" t="s">
        <v>154</v>
      </c>
      <c r="BM315" s="137" t="s">
        <v>473</v>
      </c>
    </row>
    <row r="316" spans="2:65" s="1" customFormat="1" ht="11.25">
      <c r="B316" s="31"/>
      <c r="D316" s="139" t="s">
        <v>156</v>
      </c>
      <c r="F316" s="140" t="s">
        <v>472</v>
      </c>
      <c r="I316" s="141"/>
      <c r="L316" s="31"/>
      <c r="M316" s="142"/>
      <c r="T316" s="52"/>
      <c r="AT316" s="16" t="s">
        <v>156</v>
      </c>
      <c r="AU316" s="16" t="s">
        <v>82</v>
      </c>
    </row>
    <row r="317" spans="2:65" s="13" customFormat="1" ht="11.25">
      <c r="B317" s="151"/>
      <c r="D317" s="139" t="s">
        <v>160</v>
      </c>
      <c r="F317" s="153" t="s">
        <v>474</v>
      </c>
      <c r="H317" s="154">
        <v>47.38</v>
      </c>
      <c r="I317" s="155"/>
      <c r="L317" s="151"/>
      <c r="M317" s="156"/>
      <c r="T317" s="157"/>
      <c r="AT317" s="152" t="s">
        <v>160</v>
      </c>
      <c r="AU317" s="152" t="s">
        <v>82</v>
      </c>
      <c r="AV317" s="13" t="s">
        <v>82</v>
      </c>
      <c r="AW317" s="13" t="s">
        <v>4</v>
      </c>
      <c r="AX317" s="13" t="s">
        <v>80</v>
      </c>
      <c r="AY317" s="152" t="s">
        <v>147</v>
      </c>
    </row>
    <row r="318" spans="2:65" s="1" customFormat="1" ht="16.5" customHeight="1">
      <c r="B318" s="31"/>
      <c r="C318" s="126" t="s">
        <v>475</v>
      </c>
      <c r="D318" s="126" t="s">
        <v>149</v>
      </c>
      <c r="E318" s="127" t="s">
        <v>476</v>
      </c>
      <c r="F318" s="128" t="s">
        <v>477</v>
      </c>
      <c r="G318" s="129" t="s">
        <v>260</v>
      </c>
      <c r="H318" s="130">
        <v>20.76</v>
      </c>
      <c r="I318" s="131"/>
      <c r="J318" s="132">
        <f>ROUND(I318*H318,2)</f>
        <v>0</v>
      </c>
      <c r="K318" s="128" t="s">
        <v>153</v>
      </c>
      <c r="L318" s="31"/>
      <c r="M318" s="133" t="s">
        <v>19</v>
      </c>
      <c r="N318" s="134" t="s">
        <v>43</v>
      </c>
      <c r="P318" s="135">
        <f>O318*H318</f>
        <v>0</v>
      </c>
      <c r="Q318" s="135">
        <v>0.10094599999999999</v>
      </c>
      <c r="R318" s="135">
        <f>Q318*H318</f>
        <v>2.0956389600000001</v>
      </c>
      <c r="S318" s="135">
        <v>0</v>
      </c>
      <c r="T318" s="136">
        <f>S318*H318</f>
        <v>0</v>
      </c>
      <c r="AR318" s="137" t="s">
        <v>154</v>
      </c>
      <c r="AT318" s="137" t="s">
        <v>149</v>
      </c>
      <c r="AU318" s="137" t="s">
        <v>82</v>
      </c>
      <c r="AY318" s="16" t="s">
        <v>147</v>
      </c>
      <c r="BE318" s="138">
        <f>IF(N318="základní",J318,0)</f>
        <v>0</v>
      </c>
      <c r="BF318" s="138">
        <f>IF(N318="snížená",J318,0)</f>
        <v>0</v>
      </c>
      <c r="BG318" s="138">
        <f>IF(N318="zákl. přenesená",J318,0)</f>
        <v>0</v>
      </c>
      <c r="BH318" s="138">
        <f>IF(N318="sníž. přenesená",J318,0)</f>
        <v>0</v>
      </c>
      <c r="BI318" s="138">
        <f>IF(N318="nulová",J318,0)</f>
        <v>0</v>
      </c>
      <c r="BJ318" s="16" t="s">
        <v>80</v>
      </c>
      <c r="BK318" s="138">
        <f>ROUND(I318*H318,2)</f>
        <v>0</v>
      </c>
      <c r="BL318" s="16" t="s">
        <v>154</v>
      </c>
      <c r="BM318" s="137" t="s">
        <v>478</v>
      </c>
    </row>
    <row r="319" spans="2:65" s="1" customFormat="1" ht="19.5">
      <c r="B319" s="31"/>
      <c r="D319" s="139" t="s">
        <v>156</v>
      </c>
      <c r="F319" s="140" t="s">
        <v>479</v>
      </c>
      <c r="I319" s="141"/>
      <c r="L319" s="31"/>
      <c r="M319" s="142"/>
      <c r="T319" s="52"/>
      <c r="AT319" s="16" t="s">
        <v>156</v>
      </c>
      <c r="AU319" s="16" t="s">
        <v>82</v>
      </c>
    </row>
    <row r="320" spans="2:65" s="1" customFormat="1" ht="11.25">
      <c r="B320" s="31"/>
      <c r="D320" s="143" t="s">
        <v>158</v>
      </c>
      <c r="F320" s="144" t="s">
        <v>480</v>
      </c>
      <c r="I320" s="141"/>
      <c r="L320" s="31"/>
      <c r="M320" s="142"/>
      <c r="T320" s="52"/>
      <c r="AT320" s="16" t="s">
        <v>158</v>
      </c>
      <c r="AU320" s="16" t="s">
        <v>82</v>
      </c>
    </row>
    <row r="321" spans="2:65" s="12" customFormat="1" ht="11.25">
      <c r="B321" s="145"/>
      <c r="D321" s="139" t="s">
        <v>160</v>
      </c>
      <c r="E321" s="146" t="s">
        <v>19</v>
      </c>
      <c r="F321" s="147" t="s">
        <v>481</v>
      </c>
      <c r="H321" s="146" t="s">
        <v>19</v>
      </c>
      <c r="I321" s="148"/>
      <c r="L321" s="145"/>
      <c r="M321" s="149"/>
      <c r="T321" s="150"/>
      <c r="AT321" s="146" t="s">
        <v>160</v>
      </c>
      <c r="AU321" s="146" t="s">
        <v>82</v>
      </c>
      <c r="AV321" s="12" t="s">
        <v>80</v>
      </c>
      <c r="AW321" s="12" t="s">
        <v>34</v>
      </c>
      <c r="AX321" s="12" t="s">
        <v>72</v>
      </c>
      <c r="AY321" s="146" t="s">
        <v>147</v>
      </c>
    </row>
    <row r="322" spans="2:65" s="13" customFormat="1" ht="11.25">
      <c r="B322" s="151"/>
      <c r="D322" s="139" t="s">
        <v>160</v>
      </c>
      <c r="E322" s="152" t="s">
        <v>19</v>
      </c>
      <c r="F322" s="153" t="s">
        <v>482</v>
      </c>
      <c r="H322" s="154">
        <v>20.76</v>
      </c>
      <c r="I322" s="155"/>
      <c r="L322" s="151"/>
      <c r="M322" s="156"/>
      <c r="T322" s="157"/>
      <c r="AT322" s="152" t="s">
        <v>160</v>
      </c>
      <c r="AU322" s="152" t="s">
        <v>82</v>
      </c>
      <c r="AV322" s="13" t="s">
        <v>82</v>
      </c>
      <c r="AW322" s="13" t="s">
        <v>34</v>
      </c>
      <c r="AX322" s="13" t="s">
        <v>72</v>
      </c>
      <c r="AY322" s="152" t="s">
        <v>147</v>
      </c>
    </row>
    <row r="323" spans="2:65" s="1" customFormat="1" ht="16.5" customHeight="1">
      <c r="B323" s="31"/>
      <c r="C323" s="158" t="s">
        <v>483</v>
      </c>
      <c r="D323" s="158" t="s">
        <v>253</v>
      </c>
      <c r="E323" s="159" t="s">
        <v>484</v>
      </c>
      <c r="F323" s="160" t="s">
        <v>485</v>
      </c>
      <c r="G323" s="161" t="s">
        <v>260</v>
      </c>
      <c r="H323" s="162">
        <v>21.175000000000001</v>
      </c>
      <c r="I323" s="163"/>
      <c r="J323" s="164">
        <f>ROUND(I323*H323,2)</f>
        <v>0</v>
      </c>
      <c r="K323" s="160" t="s">
        <v>153</v>
      </c>
      <c r="L323" s="165"/>
      <c r="M323" s="166" t="s">
        <v>19</v>
      </c>
      <c r="N323" s="167" t="s">
        <v>43</v>
      </c>
      <c r="P323" s="135">
        <f>O323*H323</f>
        <v>0</v>
      </c>
      <c r="Q323" s="135">
        <v>2.8000000000000001E-2</v>
      </c>
      <c r="R323" s="135">
        <f>Q323*H323</f>
        <v>0.59289999999999998</v>
      </c>
      <c r="S323" s="135">
        <v>0</v>
      </c>
      <c r="T323" s="136">
        <f>S323*H323</f>
        <v>0</v>
      </c>
      <c r="AR323" s="137" t="s">
        <v>220</v>
      </c>
      <c r="AT323" s="137" t="s">
        <v>253</v>
      </c>
      <c r="AU323" s="137" t="s">
        <v>82</v>
      </c>
      <c r="AY323" s="16" t="s">
        <v>147</v>
      </c>
      <c r="BE323" s="138">
        <f>IF(N323="základní",J323,0)</f>
        <v>0</v>
      </c>
      <c r="BF323" s="138">
        <f>IF(N323="snížená",J323,0)</f>
        <v>0</v>
      </c>
      <c r="BG323" s="138">
        <f>IF(N323="zákl. přenesená",J323,0)</f>
        <v>0</v>
      </c>
      <c r="BH323" s="138">
        <f>IF(N323="sníž. přenesená",J323,0)</f>
        <v>0</v>
      </c>
      <c r="BI323" s="138">
        <f>IF(N323="nulová",J323,0)</f>
        <v>0</v>
      </c>
      <c r="BJ323" s="16" t="s">
        <v>80</v>
      </c>
      <c r="BK323" s="138">
        <f>ROUND(I323*H323,2)</f>
        <v>0</v>
      </c>
      <c r="BL323" s="16" t="s">
        <v>154</v>
      </c>
      <c r="BM323" s="137" t="s">
        <v>486</v>
      </c>
    </row>
    <row r="324" spans="2:65" s="1" customFormat="1" ht="11.25">
      <c r="B324" s="31"/>
      <c r="D324" s="139" t="s">
        <v>156</v>
      </c>
      <c r="F324" s="140" t="s">
        <v>485</v>
      </c>
      <c r="I324" s="141"/>
      <c r="L324" s="31"/>
      <c r="M324" s="142"/>
      <c r="T324" s="52"/>
      <c r="AT324" s="16" t="s">
        <v>156</v>
      </c>
      <c r="AU324" s="16" t="s">
        <v>82</v>
      </c>
    </row>
    <row r="325" spans="2:65" s="13" customFormat="1" ht="11.25">
      <c r="B325" s="151"/>
      <c r="D325" s="139" t="s">
        <v>160</v>
      </c>
      <c r="F325" s="153" t="s">
        <v>487</v>
      </c>
      <c r="H325" s="154">
        <v>21.175000000000001</v>
      </c>
      <c r="I325" s="155"/>
      <c r="L325" s="151"/>
      <c r="M325" s="156"/>
      <c r="T325" s="157"/>
      <c r="AT325" s="152" t="s">
        <v>160</v>
      </c>
      <c r="AU325" s="152" t="s">
        <v>82</v>
      </c>
      <c r="AV325" s="13" t="s">
        <v>82</v>
      </c>
      <c r="AW325" s="13" t="s">
        <v>4</v>
      </c>
      <c r="AX325" s="13" t="s">
        <v>80</v>
      </c>
      <c r="AY325" s="152" t="s">
        <v>147</v>
      </c>
    </row>
    <row r="326" spans="2:65" s="1" customFormat="1" ht="16.5" customHeight="1">
      <c r="B326" s="31"/>
      <c r="C326" s="126" t="s">
        <v>488</v>
      </c>
      <c r="D326" s="126" t="s">
        <v>149</v>
      </c>
      <c r="E326" s="127" t="s">
        <v>446</v>
      </c>
      <c r="F326" s="128" t="s">
        <v>447</v>
      </c>
      <c r="G326" s="129" t="s">
        <v>152</v>
      </c>
      <c r="H326" s="130">
        <v>0.46700000000000003</v>
      </c>
      <c r="I326" s="131"/>
      <c r="J326" s="132">
        <f>ROUND(I326*H326,2)</f>
        <v>0</v>
      </c>
      <c r="K326" s="128" t="s">
        <v>153</v>
      </c>
      <c r="L326" s="31"/>
      <c r="M326" s="133" t="s">
        <v>19</v>
      </c>
      <c r="N326" s="134" t="s">
        <v>43</v>
      </c>
      <c r="P326" s="135">
        <f>O326*H326</f>
        <v>0</v>
      </c>
      <c r="Q326" s="135">
        <v>2.2563399999999998</v>
      </c>
      <c r="R326" s="135">
        <f>Q326*H326</f>
        <v>1.0537107800000001</v>
      </c>
      <c r="S326" s="135">
        <v>0</v>
      </c>
      <c r="T326" s="136">
        <f>S326*H326</f>
        <v>0</v>
      </c>
      <c r="AR326" s="137" t="s">
        <v>154</v>
      </c>
      <c r="AT326" s="137" t="s">
        <v>149</v>
      </c>
      <c r="AU326" s="137" t="s">
        <v>82</v>
      </c>
      <c r="AY326" s="16" t="s">
        <v>147</v>
      </c>
      <c r="BE326" s="138">
        <f>IF(N326="základní",J326,0)</f>
        <v>0</v>
      </c>
      <c r="BF326" s="138">
        <f>IF(N326="snížená",J326,0)</f>
        <v>0</v>
      </c>
      <c r="BG326" s="138">
        <f>IF(N326="zákl. přenesená",J326,0)</f>
        <v>0</v>
      </c>
      <c r="BH326" s="138">
        <f>IF(N326="sníž. přenesená",J326,0)</f>
        <v>0</v>
      </c>
      <c r="BI326" s="138">
        <f>IF(N326="nulová",J326,0)</f>
        <v>0</v>
      </c>
      <c r="BJ326" s="16" t="s">
        <v>80</v>
      </c>
      <c r="BK326" s="138">
        <f>ROUND(I326*H326,2)</f>
        <v>0</v>
      </c>
      <c r="BL326" s="16" t="s">
        <v>154</v>
      </c>
      <c r="BM326" s="137" t="s">
        <v>489</v>
      </c>
    </row>
    <row r="327" spans="2:65" s="1" customFormat="1" ht="11.25">
      <c r="B327" s="31"/>
      <c r="D327" s="139" t="s">
        <v>156</v>
      </c>
      <c r="F327" s="140" t="s">
        <v>447</v>
      </c>
      <c r="I327" s="141"/>
      <c r="L327" s="31"/>
      <c r="M327" s="142"/>
      <c r="T327" s="52"/>
      <c r="AT327" s="16" t="s">
        <v>156</v>
      </c>
      <c r="AU327" s="16" t="s">
        <v>82</v>
      </c>
    </row>
    <row r="328" spans="2:65" s="1" customFormat="1" ht="11.25">
      <c r="B328" s="31"/>
      <c r="D328" s="143" t="s">
        <v>158</v>
      </c>
      <c r="F328" s="144" t="s">
        <v>449</v>
      </c>
      <c r="I328" s="141"/>
      <c r="L328" s="31"/>
      <c r="M328" s="142"/>
      <c r="T328" s="52"/>
      <c r="AT328" s="16" t="s">
        <v>158</v>
      </c>
      <c r="AU328" s="16" t="s">
        <v>82</v>
      </c>
    </row>
    <row r="329" spans="2:65" s="13" customFormat="1" ht="11.25">
      <c r="B329" s="151"/>
      <c r="D329" s="139" t="s">
        <v>160</v>
      </c>
      <c r="E329" s="152" t="s">
        <v>19</v>
      </c>
      <c r="F329" s="153" t="s">
        <v>490</v>
      </c>
      <c r="H329" s="154">
        <v>0.46700000000000003</v>
      </c>
      <c r="I329" s="155"/>
      <c r="L329" s="151"/>
      <c r="M329" s="156"/>
      <c r="T329" s="157"/>
      <c r="AT329" s="152" t="s">
        <v>160</v>
      </c>
      <c r="AU329" s="152" t="s">
        <v>82</v>
      </c>
      <c r="AV329" s="13" t="s">
        <v>82</v>
      </c>
      <c r="AW329" s="13" t="s">
        <v>34</v>
      </c>
      <c r="AX329" s="13" t="s">
        <v>72</v>
      </c>
      <c r="AY329" s="152" t="s">
        <v>147</v>
      </c>
    </row>
    <row r="330" spans="2:65" s="11" customFormat="1" ht="22.9" customHeight="1">
      <c r="B330" s="114"/>
      <c r="D330" s="115" t="s">
        <v>71</v>
      </c>
      <c r="E330" s="124" t="s">
        <v>491</v>
      </c>
      <c r="F330" s="124" t="s">
        <v>492</v>
      </c>
      <c r="I330" s="117"/>
      <c r="J330" s="125">
        <f>BK330</f>
        <v>0</v>
      </c>
      <c r="L330" s="114"/>
      <c r="M330" s="119"/>
      <c r="P330" s="120">
        <f>SUM(P331:P350)</f>
        <v>0</v>
      </c>
      <c r="R330" s="120">
        <f>SUM(R331:R350)</f>
        <v>13.856742799999999</v>
      </c>
      <c r="T330" s="121">
        <f>SUM(T331:T350)</f>
        <v>0</v>
      </c>
      <c r="AR330" s="115" t="s">
        <v>80</v>
      </c>
      <c r="AT330" s="122" t="s">
        <v>71</v>
      </c>
      <c r="AU330" s="122" t="s">
        <v>80</v>
      </c>
      <c r="AY330" s="115" t="s">
        <v>147</v>
      </c>
      <c r="BK330" s="123">
        <f>SUM(BK331:BK350)</f>
        <v>0</v>
      </c>
    </row>
    <row r="331" spans="2:65" s="1" customFormat="1" ht="16.5" customHeight="1">
      <c r="B331" s="31"/>
      <c r="C331" s="126" t="s">
        <v>493</v>
      </c>
      <c r="D331" s="126" t="s">
        <v>149</v>
      </c>
      <c r="E331" s="127" t="s">
        <v>494</v>
      </c>
      <c r="F331" s="128" t="s">
        <v>495</v>
      </c>
      <c r="G331" s="129" t="s">
        <v>232</v>
      </c>
      <c r="H331" s="130">
        <v>14.747999999999999</v>
      </c>
      <c r="I331" s="131"/>
      <c r="J331" s="132">
        <f>ROUND(I331*H331,2)</f>
        <v>0</v>
      </c>
      <c r="K331" s="128" t="s">
        <v>153</v>
      </c>
      <c r="L331" s="31"/>
      <c r="M331" s="133" t="s">
        <v>19</v>
      </c>
      <c r="N331" s="134" t="s">
        <v>43</v>
      </c>
      <c r="P331" s="135">
        <f>O331*H331</f>
        <v>0</v>
      </c>
      <c r="Q331" s="135">
        <v>0.3674</v>
      </c>
      <c r="R331" s="135">
        <f>Q331*H331</f>
        <v>5.4184152000000001</v>
      </c>
      <c r="S331" s="135">
        <v>0</v>
      </c>
      <c r="T331" s="136">
        <f>S331*H331</f>
        <v>0</v>
      </c>
      <c r="AR331" s="137" t="s">
        <v>154</v>
      </c>
      <c r="AT331" s="137" t="s">
        <v>149</v>
      </c>
      <c r="AU331" s="137" t="s">
        <v>82</v>
      </c>
      <c r="AY331" s="16" t="s">
        <v>147</v>
      </c>
      <c r="BE331" s="138">
        <f>IF(N331="základní",J331,0)</f>
        <v>0</v>
      </c>
      <c r="BF331" s="138">
        <f>IF(N331="snížená",J331,0)</f>
        <v>0</v>
      </c>
      <c r="BG331" s="138">
        <f>IF(N331="zákl. přenesená",J331,0)</f>
        <v>0</v>
      </c>
      <c r="BH331" s="138">
        <f>IF(N331="sníž. přenesená",J331,0)</f>
        <v>0</v>
      </c>
      <c r="BI331" s="138">
        <f>IF(N331="nulová",J331,0)</f>
        <v>0</v>
      </c>
      <c r="BJ331" s="16" t="s">
        <v>80</v>
      </c>
      <c r="BK331" s="138">
        <f>ROUND(I331*H331,2)</f>
        <v>0</v>
      </c>
      <c r="BL331" s="16" t="s">
        <v>154</v>
      </c>
      <c r="BM331" s="137" t="s">
        <v>496</v>
      </c>
    </row>
    <row r="332" spans="2:65" s="1" customFormat="1" ht="11.25">
      <c r="B332" s="31"/>
      <c r="D332" s="139" t="s">
        <v>156</v>
      </c>
      <c r="F332" s="140" t="s">
        <v>497</v>
      </c>
      <c r="I332" s="141"/>
      <c r="L332" s="31"/>
      <c r="M332" s="142"/>
      <c r="T332" s="52"/>
      <c r="AT332" s="16" t="s">
        <v>156</v>
      </c>
      <c r="AU332" s="16" t="s">
        <v>82</v>
      </c>
    </row>
    <row r="333" spans="2:65" s="1" customFormat="1" ht="11.25">
      <c r="B333" s="31"/>
      <c r="D333" s="143" t="s">
        <v>158</v>
      </c>
      <c r="F333" s="144" t="s">
        <v>498</v>
      </c>
      <c r="I333" s="141"/>
      <c r="L333" s="31"/>
      <c r="M333" s="142"/>
      <c r="T333" s="52"/>
      <c r="AT333" s="16" t="s">
        <v>158</v>
      </c>
      <c r="AU333" s="16" t="s">
        <v>82</v>
      </c>
    </row>
    <row r="334" spans="2:65" s="12" customFormat="1" ht="11.25">
      <c r="B334" s="145"/>
      <c r="D334" s="139" t="s">
        <v>160</v>
      </c>
      <c r="E334" s="146" t="s">
        <v>19</v>
      </c>
      <c r="F334" s="147" t="s">
        <v>499</v>
      </c>
      <c r="H334" s="146" t="s">
        <v>19</v>
      </c>
      <c r="I334" s="148"/>
      <c r="L334" s="145"/>
      <c r="M334" s="149"/>
      <c r="T334" s="150"/>
      <c r="AT334" s="146" t="s">
        <v>160</v>
      </c>
      <c r="AU334" s="146" t="s">
        <v>82</v>
      </c>
      <c r="AV334" s="12" t="s">
        <v>80</v>
      </c>
      <c r="AW334" s="12" t="s">
        <v>34</v>
      </c>
      <c r="AX334" s="12" t="s">
        <v>72</v>
      </c>
      <c r="AY334" s="146" t="s">
        <v>147</v>
      </c>
    </row>
    <row r="335" spans="2:65" s="13" customFormat="1" ht="11.25">
      <c r="B335" s="151"/>
      <c r="D335" s="139" t="s">
        <v>160</v>
      </c>
      <c r="E335" s="152" t="s">
        <v>19</v>
      </c>
      <c r="F335" s="153" t="s">
        <v>500</v>
      </c>
      <c r="H335" s="154">
        <v>14.747999999999999</v>
      </c>
      <c r="I335" s="155"/>
      <c r="L335" s="151"/>
      <c r="M335" s="156"/>
      <c r="T335" s="157"/>
      <c r="AT335" s="152" t="s">
        <v>160</v>
      </c>
      <c r="AU335" s="152" t="s">
        <v>82</v>
      </c>
      <c r="AV335" s="13" t="s">
        <v>82</v>
      </c>
      <c r="AW335" s="13" t="s">
        <v>34</v>
      </c>
      <c r="AX335" s="13" t="s">
        <v>72</v>
      </c>
      <c r="AY335" s="152" t="s">
        <v>147</v>
      </c>
    </row>
    <row r="336" spans="2:65" s="1" customFormat="1" ht="16.5" customHeight="1">
      <c r="B336" s="31"/>
      <c r="C336" s="126" t="s">
        <v>501</v>
      </c>
      <c r="D336" s="126" t="s">
        <v>149</v>
      </c>
      <c r="E336" s="127" t="s">
        <v>502</v>
      </c>
      <c r="F336" s="128" t="s">
        <v>503</v>
      </c>
      <c r="G336" s="129" t="s">
        <v>232</v>
      </c>
      <c r="H336" s="130">
        <v>14.747999999999999</v>
      </c>
      <c r="I336" s="131"/>
      <c r="J336" s="132">
        <f>ROUND(I336*H336,2)</f>
        <v>0</v>
      </c>
      <c r="K336" s="128" t="s">
        <v>153</v>
      </c>
      <c r="L336" s="31"/>
      <c r="M336" s="133" t="s">
        <v>19</v>
      </c>
      <c r="N336" s="134" t="s">
        <v>43</v>
      </c>
      <c r="P336" s="135">
        <f>O336*H336</f>
        <v>0</v>
      </c>
      <c r="Q336" s="135">
        <v>0.1837</v>
      </c>
      <c r="R336" s="135">
        <f>Q336*H336</f>
        <v>2.7092076</v>
      </c>
      <c r="S336" s="135">
        <v>0</v>
      </c>
      <c r="T336" s="136">
        <f>S336*H336</f>
        <v>0</v>
      </c>
      <c r="AR336" s="137" t="s">
        <v>154</v>
      </c>
      <c r="AT336" s="137" t="s">
        <v>149</v>
      </c>
      <c r="AU336" s="137" t="s">
        <v>82</v>
      </c>
      <c r="AY336" s="16" t="s">
        <v>147</v>
      </c>
      <c r="BE336" s="138">
        <f>IF(N336="základní",J336,0)</f>
        <v>0</v>
      </c>
      <c r="BF336" s="138">
        <f>IF(N336="snížená",J336,0)</f>
        <v>0</v>
      </c>
      <c r="BG336" s="138">
        <f>IF(N336="zákl. přenesená",J336,0)</f>
        <v>0</v>
      </c>
      <c r="BH336" s="138">
        <f>IF(N336="sníž. přenesená",J336,0)</f>
        <v>0</v>
      </c>
      <c r="BI336" s="138">
        <f>IF(N336="nulová",J336,0)</f>
        <v>0</v>
      </c>
      <c r="BJ336" s="16" t="s">
        <v>80</v>
      </c>
      <c r="BK336" s="138">
        <f>ROUND(I336*H336,2)</f>
        <v>0</v>
      </c>
      <c r="BL336" s="16" t="s">
        <v>154</v>
      </c>
      <c r="BM336" s="137" t="s">
        <v>504</v>
      </c>
    </row>
    <row r="337" spans="2:65" s="1" customFormat="1" ht="11.25">
      <c r="B337" s="31"/>
      <c r="D337" s="139" t="s">
        <v>156</v>
      </c>
      <c r="F337" s="140" t="s">
        <v>505</v>
      </c>
      <c r="I337" s="141"/>
      <c r="L337" s="31"/>
      <c r="M337" s="142"/>
      <c r="T337" s="52"/>
      <c r="AT337" s="16" t="s">
        <v>156</v>
      </c>
      <c r="AU337" s="16" t="s">
        <v>82</v>
      </c>
    </row>
    <row r="338" spans="2:65" s="1" customFormat="1" ht="11.25">
      <c r="B338" s="31"/>
      <c r="D338" s="143" t="s">
        <v>158</v>
      </c>
      <c r="F338" s="144" t="s">
        <v>506</v>
      </c>
      <c r="I338" s="141"/>
      <c r="L338" s="31"/>
      <c r="M338" s="142"/>
      <c r="T338" s="52"/>
      <c r="AT338" s="16" t="s">
        <v>158</v>
      </c>
      <c r="AU338" s="16" t="s">
        <v>82</v>
      </c>
    </row>
    <row r="339" spans="2:65" s="1" customFormat="1" ht="16.5" customHeight="1">
      <c r="B339" s="31"/>
      <c r="C339" s="126" t="s">
        <v>507</v>
      </c>
      <c r="D339" s="126" t="s">
        <v>149</v>
      </c>
      <c r="E339" s="127" t="s">
        <v>476</v>
      </c>
      <c r="F339" s="128" t="s">
        <v>477</v>
      </c>
      <c r="G339" s="129" t="s">
        <v>260</v>
      </c>
      <c r="H339" s="130">
        <v>37.67</v>
      </c>
      <c r="I339" s="131"/>
      <c r="J339" s="132">
        <f>ROUND(I339*H339,2)</f>
        <v>0</v>
      </c>
      <c r="K339" s="128" t="s">
        <v>153</v>
      </c>
      <c r="L339" s="31"/>
      <c r="M339" s="133" t="s">
        <v>19</v>
      </c>
      <c r="N339" s="134" t="s">
        <v>43</v>
      </c>
      <c r="P339" s="135">
        <f>O339*H339</f>
        <v>0</v>
      </c>
      <c r="Q339" s="135">
        <v>0.10094599999999999</v>
      </c>
      <c r="R339" s="135">
        <f>Q339*H339</f>
        <v>3.8026358199999999</v>
      </c>
      <c r="S339" s="135">
        <v>0</v>
      </c>
      <c r="T339" s="136">
        <f>S339*H339</f>
        <v>0</v>
      </c>
      <c r="AR339" s="137" t="s">
        <v>154</v>
      </c>
      <c r="AT339" s="137" t="s">
        <v>149</v>
      </c>
      <c r="AU339" s="137" t="s">
        <v>82</v>
      </c>
      <c r="AY339" s="16" t="s">
        <v>147</v>
      </c>
      <c r="BE339" s="138">
        <f>IF(N339="základní",J339,0)</f>
        <v>0</v>
      </c>
      <c r="BF339" s="138">
        <f>IF(N339="snížená",J339,0)</f>
        <v>0</v>
      </c>
      <c r="BG339" s="138">
        <f>IF(N339="zákl. přenesená",J339,0)</f>
        <v>0</v>
      </c>
      <c r="BH339" s="138">
        <f>IF(N339="sníž. přenesená",J339,0)</f>
        <v>0</v>
      </c>
      <c r="BI339" s="138">
        <f>IF(N339="nulová",J339,0)</f>
        <v>0</v>
      </c>
      <c r="BJ339" s="16" t="s">
        <v>80</v>
      </c>
      <c r="BK339" s="138">
        <f>ROUND(I339*H339,2)</f>
        <v>0</v>
      </c>
      <c r="BL339" s="16" t="s">
        <v>154</v>
      </c>
      <c r="BM339" s="137" t="s">
        <v>508</v>
      </c>
    </row>
    <row r="340" spans="2:65" s="1" customFormat="1" ht="19.5">
      <c r="B340" s="31"/>
      <c r="D340" s="139" t="s">
        <v>156</v>
      </c>
      <c r="F340" s="140" t="s">
        <v>479</v>
      </c>
      <c r="I340" s="141"/>
      <c r="L340" s="31"/>
      <c r="M340" s="142"/>
      <c r="T340" s="52"/>
      <c r="AT340" s="16" t="s">
        <v>156</v>
      </c>
      <c r="AU340" s="16" t="s">
        <v>82</v>
      </c>
    </row>
    <row r="341" spans="2:65" s="1" customFormat="1" ht="11.25">
      <c r="B341" s="31"/>
      <c r="D341" s="143" t="s">
        <v>158</v>
      </c>
      <c r="F341" s="144" t="s">
        <v>480</v>
      </c>
      <c r="I341" s="141"/>
      <c r="L341" s="31"/>
      <c r="M341" s="142"/>
      <c r="T341" s="52"/>
      <c r="AT341" s="16" t="s">
        <v>158</v>
      </c>
      <c r="AU341" s="16" t="s">
        <v>82</v>
      </c>
    </row>
    <row r="342" spans="2:65" s="12" customFormat="1" ht="11.25">
      <c r="B342" s="145"/>
      <c r="D342" s="139" t="s">
        <v>160</v>
      </c>
      <c r="E342" s="146" t="s">
        <v>19</v>
      </c>
      <c r="F342" s="147" t="s">
        <v>499</v>
      </c>
      <c r="H342" s="146" t="s">
        <v>19</v>
      </c>
      <c r="I342" s="148"/>
      <c r="L342" s="145"/>
      <c r="M342" s="149"/>
      <c r="T342" s="150"/>
      <c r="AT342" s="146" t="s">
        <v>160</v>
      </c>
      <c r="AU342" s="146" t="s">
        <v>82</v>
      </c>
      <c r="AV342" s="12" t="s">
        <v>80</v>
      </c>
      <c r="AW342" s="12" t="s">
        <v>34</v>
      </c>
      <c r="AX342" s="12" t="s">
        <v>72</v>
      </c>
      <c r="AY342" s="146" t="s">
        <v>147</v>
      </c>
    </row>
    <row r="343" spans="2:65" s="13" customFormat="1" ht="11.25">
      <c r="B343" s="151"/>
      <c r="D343" s="139" t="s">
        <v>160</v>
      </c>
      <c r="E343" s="152" t="s">
        <v>19</v>
      </c>
      <c r="F343" s="153" t="s">
        <v>509</v>
      </c>
      <c r="H343" s="154">
        <v>37.67</v>
      </c>
      <c r="I343" s="155"/>
      <c r="L343" s="151"/>
      <c r="M343" s="156"/>
      <c r="T343" s="157"/>
      <c r="AT343" s="152" t="s">
        <v>160</v>
      </c>
      <c r="AU343" s="152" t="s">
        <v>82</v>
      </c>
      <c r="AV343" s="13" t="s">
        <v>82</v>
      </c>
      <c r="AW343" s="13" t="s">
        <v>34</v>
      </c>
      <c r="AX343" s="13" t="s">
        <v>72</v>
      </c>
      <c r="AY343" s="152" t="s">
        <v>147</v>
      </c>
    </row>
    <row r="344" spans="2:65" s="1" customFormat="1" ht="16.5" customHeight="1">
      <c r="B344" s="31"/>
      <c r="C344" s="158" t="s">
        <v>510</v>
      </c>
      <c r="D344" s="158" t="s">
        <v>253</v>
      </c>
      <c r="E344" s="159" t="s">
        <v>484</v>
      </c>
      <c r="F344" s="160" t="s">
        <v>485</v>
      </c>
      <c r="G344" s="161" t="s">
        <v>260</v>
      </c>
      <c r="H344" s="162">
        <v>38.423000000000002</v>
      </c>
      <c r="I344" s="163"/>
      <c r="J344" s="164">
        <f>ROUND(I344*H344,2)</f>
        <v>0</v>
      </c>
      <c r="K344" s="160" t="s">
        <v>153</v>
      </c>
      <c r="L344" s="165"/>
      <c r="M344" s="166" t="s">
        <v>19</v>
      </c>
      <c r="N344" s="167" t="s">
        <v>43</v>
      </c>
      <c r="P344" s="135">
        <f>O344*H344</f>
        <v>0</v>
      </c>
      <c r="Q344" s="135">
        <v>2.8000000000000001E-2</v>
      </c>
      <c r="R344" s="135">
        <f>Q344*H344</f>
        <v>1.075844</v>
      </c>
      <c r="S344" s="135">
        <v>0</v>
      </c>
      <c r="T344" s="136">
        <f>S344*H344</f>
        <v>0</v>
      </c>
      <c r="AR344" s="137" t="s">
        <v>220</v>
      </c>
      <c r="AT344" s="137" t="s">
        <v>253</v>
      </c>
      <c r="AU344" s="137" t="s">
        <v>82</v>
      </c>
      <c r="AY344" s="16" t="s">
        <v>147</v>
      </c>
      <c r="BE344" s="138">
        <f>IF(N344="základní",J344,0)</f>
        <v>0</v>
      </c>
      <c r="BF344" s="138">
        <f>IF(N344="snížená",J344,0)</f>
        <v>0</v>
      </c>
      <c r="BG344" s="138">
        <f>IF(N344="zákl. přenesená",J344,0)</f>
        <v>0</v>
      </c>
      <c r="BH344" s="138">
        <f>IF(N344="sníž. přenesená",J344,0)</f>
        <v>0</v>
      </c>
      <c r="BI344" s="138">
        <f>IF(N344="nulová",J344,0)</f>
        <v>0</v>
      </c>
      <c r="BJ344" s="16" t="s">
        <v>80</v>
      </c>
      <c r="BK344" s="138">
        <f>ROUND(I344*H344,2)</f>
        <v>0</v>
      </c>
      <c r="BL344" s="16" t="s">
        <v>154</v>
      </c>
      <c r="BM344" s="137" t="s">
        <v>511</v>
      </c>
    </row>
    <row r="345" spans="2:65" s="1" customFormat="1" ht="11.25">
      <c r="B345" s="31"/>
      <c r="D345" s="139" t="s">
        <v>156</v>
      </c>
      <c r="F345" s="140" t="s">
        <v>485</v>
      </c>
      <c r="I345" s="141"/>
      <c r="L345" s="31"/>
      <c r="M345" s="142"/>
      <c r="T345" s="52"/>
      <c r="AT345" s="16" t="s">
        <v>156</v>
      </c>
      <c r="AU345" s="16" t="s">
        <v>82</v>
      </c>
    </row>
    <row r="346" spans="2:65" s="13" customFormat="1" ht="11.25">
      <c r="B346" s="151"/>
      <c r="D346" s="139" t="s">
        <v>160</v>
      </c>
      <c r="F346" s="153" t="s">
        <v>512</v>
      </c>
      <c r="H346" s="154">
        <v>38.423000000000002</v>
      </c>
      <c r="I346" s="155"/>
      <c r="L346" s="151"/>
      <c r="M346" s="156"/>
      <c r="T346" s="157"/>
      <c r="AT346" s="152" t="s">
        <v>160</v>
      </c>
      <c r="AU346" s="152" t="s">
        <v>82</v>
      </c>
      <c r="AV346" s="13" t="s">
        <v>82</v>
      </c>
      <c r="AW346" s="13" t="s">
        <v>4</v>
      </c>
      <c r="AX346" s="13" t="s">
        <v>80</v>
      </c>
      <c r="AY346" s="152" t="s">
        <v>147</v>
      </c>
    </row>
    <row r="347" spans="2:65" s="1" customFormat="1" ht="16.5" customHeight="1">
      <c r="B347" s="31"/>
      <c r="C347" s="126" t="s">
        <v>513</v>
      </c>
      <c r="D347" s="126" t="s">
        <v>149</v>
      </c>
      <c r="E347" s="127" t="s">
        <v>446</v>
      </c>
      <c r="F347" s="128" t="s">
        <v>447</v>
      </c>
      <c r="G347" s="129" t="s">
        <v>152</v>
      </c>
      <c r="H347" s="130">
        <v>0.377</v>
      </c>
      <c r="I347" s="131"/>
      <c r="J347" s="132">
        <f>ROUND(I347*H347,2)</f>
        <v>0</v>
      </c>
      <c r="K347" s="128" t="s">
        <v>153</v>
      </c>
      <c r="L347" s="31"/>
      <c r="M347" s="133" t="s">
        <v>19</v>
      </c>
      <c r="N347" s="134" t="s">
        <v>43</v>
      </c>
      <c r="P347" s="135">
        <f>O347*H347</f>
        <v>0</v>
      </c>
      <c r="Q347" s="135">
        <v>2.2563399999999998</v>
      </c>
      <c r="R347" s="135">
        <f>Q347*H347</f>
        <v>0.85064017999999997</v>
      </c>
      <c r="S347" s="135">
        <v>0</v>
      </c>
      <c r="T347" s="136">
        <f>S347*H347</f>
        <v>0</v>
      </c>
      <c r="AR347" s="137" t="s">
        <v>154</v>
      </c>
      <c r="AT347" s="137" t="s">
        <v>149</v>
      </c>
      <c r="AU347" s="137" t="s">
        <v>82</v>
      </c>
      <c r="AY347" s="16" t="s">
        <v>147</v>
      </c>
      <c r="BE347" s="138">
        <f>IF(N347="základní",J347,0)</f>
        <v>0</v>
      </c>
      <c r="BF347" s="138">
        <f>IF(N347="snížená",J347,0)</f>
        <v>0</v>
      </c>
      <c r="BG347" s="138">
        <f>IF(N347="zákl. přenesená",J347,0)</f>
        <v>0</v>
      </c>
      <c r="BH347" s="138">
        <f>IF(N347="sníž. přenesená",J347,0)</f>
        <v>0</v>
      </c>
      <c r="BI347" s="138">
        <f>IF(N347="nulová",J347,0)</f>
        <v>0</v>
      </c>
      <c r="BJ347" s="16" t="s">
        <v>80</v>
      </c>
      <c r="BK347" s="138">
        <f>ROUND(I347*H347,2)</f>
        <v>0</v>
      </c>
      <c r="BL347" s="16" t="s">
        <v>154</v>
      </c>
      <c r="BM347" s="137" t="s">
        <v>514</v>
      </c>
    </row>
    <row r="348" spans="2:65" s="1" customFormat="1" ht="11.25">
      <c r="B348" s="31"/>
      <c r="D348" s="139" t="s">
        <v>156</v>
      </c>
      <c r="F348" s="140" t="s">
        <v>447</v>
      </c>
      <c r="I348" s="141"/>
      <c r="L348" s="31"/>
      <c r="M348" s="142"/>
      <c r="T348" s="52"/>
      <c r="AT348" s="16" t="s">
        <v>156</v>
      </c>
      <c r="AU348" s="16" t="s">
        <v>82</v>
      </c>
    </row>
    <row r="349" spans="2:65" s="1" customFormat="1" ht="11.25">
      <c r="B349" s="31"/>
      <c r="D349" s="143" t="s">
        <v>158</v>
      </c>
      <c r="F349" s="144" t="s">
        <v>449</v>
      </c>
      <c r="I349" s="141"/>
      <c r="L349" s="31"/>
      <c r="M349" s="142"/>
      <c r="T349" s="52"/>
      <c r="AT349" s="16" t="s">
        <v>158</v>
      </c>
      <c r="AU349" s="16" t="s">
        <v>82</v>
      </c>
    </row>
    <row r="350" spans="2:65" s="13" customFormat="1" ht="11.25">
      <c r="B350" s="151"/>
      <c r="D350" s="139" t="s">
        <v>160</v>
      </c>
      <c r="E350" s="152" t="s">
        <v>19</v>
      </c>
      <c r="F350" s="153" t="s">
        <v>515</v>
      </c>
      <c r="H350" s="154">
        <v>0.377</v>
      </c>
      <c r="I350" s="155"/>
      <c r="L350" s="151"/>
      <c r="M350" s="156"/>
      <c r="T350" s="157"/>
      <c r="AT350" s="152" t="s">
        <v>160</v>
      </c>
      <c r="AU350" s="152" t="s">
        <v>82</v>
      </c>
      <c r="AV350" s="13" t="s">
        <v>82</v>
      </c>
      <c r="AW350" s="13" t="s">
        <v>34</v>
      </c>
      <c r="AX350" s="13" t="s">
        <v>72</v>
      </c>
      <c r="AY350" s="152" t="s">
        <v>147</v>
      </c>
    </row>
    <row r="351" spans="2:65" s="11" customFormat="1" ht="22.9" customHeight="1">
      <c r="B351" s="114"/>
      <c r="D351" s="115" t="s">
        <v>71</v>
      </c>
      <c r="E351" s="124" t="s">
        <v>516</v>
      </c>
      <c r="F351" s="124" t="s">
        <v>517</v>
      </c>
      <c r="I351" s="117"/>
      <c r="J351" s="125">
        <f>BK351</f>
        <v>0</v>
      </c>
      <c r="L351" s="114"/>
      <c r="M351" s="119"/>
      <c r="P351" s="120">
        <f>SUM(P352:P428)</f>
        <v>0</v>
      </c>
      <c r="R351" s="120">
        <f>SUM(R352:R428)</f>
        <v>3.2027798479999996</v>
      </c>
      <c r="T351" s="121">
        <f>SUM(T352:T428)</f>
        <v>5.3673000000000002E-3</v>
      </c>
      <c r="AR351" s="115" t="s">
        <v>80</v>
      </c>
      <c r="AT351" s="122" t="s">
        <v>71</v>
      </c>
      <c r="AU351" s="122" t="s">
        <v>80</v>
      </c>
      <c r="AY351" s="115" t="s">
        <v>147</v>
      </c>
      <c r="BK351" s="123">
        <f>SUM(BK352:BK428)</f>
        <v>0</v>
      </c>
    </row>
    <row r="352" spans="2:65" s="1" customFormat="1" ht="16.5" customHeight="1">
      <c r="B352" s="31"/>
      <c r="C352" s="126" t="s">
        <v>518</v>
      </c>
      <c r="D352" s="126" t="s">
        <v>149</v>
      </c>
      <c r="E352" s="127" t="s">
        <v>519</v>
      </c>
      <c r="F352" s="128" t="s">
        <v>520</v>
      </c>
      <c r="G352" s="129" t="s">
        <v>232</v>
      </c>
      <c r="H352" s="130">
        <v>83.456000000000003</v>
      </c>
      <c r="I352" s="131"/>
      <c r="J352" s="132">
        <f>ROUND(I352*H352,2)</f>
        <v>0</v>
      </c>
      <c r="K352" s="128" t="s">
        <v>153</v>
      </c>
      <c r="L352" s="31"/>
      <c r="M352" s="133" t="s">
        <v>19</v>
      </c>
      <c r="N352" s="134" t="s">
        <v>43</v>
      </c>
      <c r="P352" s="135">
        <f>O352*H352</f>
        <v>0</v>
      </c>
      <c r="Q352" s="135">
        <v>2.63E-4</v>
      </c>
      <c r="R352" s="135">
        <f>Q352*H352</f>
        <v>2.1948927999999999E-2</v>
      </c>
      <c r="S352" s="135">
        <v>0</v>
      </c>
      <c r="T352" s="136">
        <f>S352*H352</f>
        <v>0</v>
      </c>
      <c r="AR352" s="137" t="s">
        <v>154</v>
      </c>
      <c r="AT352" s="137" t="s">
        <v>149</v>
      </c>
      <c r="AU352" s="137" t="s">
        <v>82</v>
      </c>
      <c r="AY352" s="16" t="s">
        <v>147</v>
      </c>
      <c r="BE352" s="138">
        <f>IF(N352="základní",J352,0)</f>
        <v>0</v>
      </c>
      <c r="BF352" s="138">
        <f>IF(N352="snížená",J352,0)</f>
        <v>0</v>
      </c>
      <c r="BG352" s="138">
        <f>IF(N352="zákl. přenesená",J352,0)</f>
        <v>0</v>
      </c>
      <c r="BH352" s="138">
        <f>IF(N352="sníž. přenesená",J352,0)</f>
        <v>0</v>
      </c>
      <c r="BI352" s="138">
        <f>IF(N352="nulová",J352,0)</f>
        <v>0</v>
      </c>
      <c r="BJ352" s="16" t="s">
        <v>80</v>
      </c>
      <c r="BK352" s="138">
        <f>ROUND(I352*H352,2)</f>
        <v>0</v>
      </c>
      <c r="BL352" s="16" t="s">
        <v>154</v>
      </c>
      <c r="BM352" s="137" t="s">
        <v>521</v>
      </c>
    </row>
    <row r="353" spans="2:65" s="1" customFormat="1" ht="11.25">
      <c r="B353" s="31"/>
      <c r="D353" s="139" t="s">
        <v>156</v>
      </c>
      <c r="F353" s="140" t="s">
        <v>522</v>
      </c>
      <c r="I353" s="141"/>
      <c r="L353" s="31"/>
      <c r="M353" s="142"/>
      <c r="T353" s="52"/>
      <c r="AT353" s="16" t="s">
        <v>156</v>
      </c>
      <c r="AU353" s="16" t="s">
        <v>82</v>
      </c>
    </row>
    <row r="354" spans="2:65" s="1" customFormat="1" ht="11.25">
      <c r="B354" s="31"/>
      <c r="D354" s="143" t="s">
        <v>158</v>
      </c>
      <c r="F354" s="144" t="s">
        <v>523</v>
      </c>
      <c r="I354" s="141"/>
      <c r="L354" s="31"/>
      <c r="M354" s="142"/>
      <c r="T354" s="52"/>
      <c r="AT354" s="16" t="s">
        <v>158</v>
      </c>
      <c r="AU354" s="16" t="s">
        <v>82</v>
      </c>
    </row>
    <row r="355" spans="2:65" s="12" customFormat="1" ht="11.25">
      <c r="B355" s="145"/>
      <c r="D355" s="139" t="s">
        <v>160</v>
      </c>
      <c r="E355" s="146" t="s">
        <v>19</v>
      </c>
      <c r="F355" s="147" t="s">
        <v>524</v>
      </c>
      <c r="H355" s="146" t="s">
        <v>19</v>
      </c>
      <c r="I355" s="148"/>
      <c r="L355" s="145"/>
      <c r="M355" s="149"/>
      <c r="T355" s="150"/>
      <c r="AT355" s="146" t="s">
        <v>160</v>
      </c>
      <c r="AU355" s="146" t="s">
        <v>82</v>
      </c>
      <c r="AV355" s="12" t="s">
        <v>80</v>
      </c>
      <c r="AW355" s="12" t="s">
        <v>34</v>
      </c>
      <c r="AX355" s="12" t="s">
        <v>72</v>
      </c>
      <c r="AY355" s="146" t="s">
        <v>147</v>
      </c>
    </row>
    <row r="356" spans="2:65" s="13" customFormat="1" ht="11.25">
      <c r="B356" s="151"/>
      <c r="D356" s="139" t="s">
        <v>160</v>
      </c>
      <c r="E356" s="152" t="s">
        <v>19</v>
      </c>
      <c r="F356" s="153" t="s">
        <v>525</v>
      </c>
      <c r="H356" s="154">
        <v>30.06</v>
      </c>
      <c r="I356" s="155"/>
      <c r="L356" s="151"/>
      <c r="M356" s="156"/>
      <c r="T356" s="157"/>
      <c r="AT356" s="152" t="s">
        <v>160</v>
      </c>
      <c r="AU356" s="152" t="s">
        <v>82</v>
      </c>
      <c r="AV356" s="13" t="s">
        <v>82</v>
      </c>
      <c r="AW356" s="13" t="s">
        <v>34</v>
      </c>
      <c r="AX356" s="13" t="s">
        <v>72</v>
      </c>
      <c r="AY356" s="152" t="s">
        <v>147</v>
      </c>
    </row>
    <row r="357" spans="2:65" s="12" customFormat="1" ht="11.25">
      <c r="B357" s="145"/>
      <c r="D357" s="139" t="s">
        <v>160</v>
      </c>
      <c r="E357" s="146" t="s">
        <v>19</v>
      </c>
      <c r="F357" s="147" t="s">
        <v>526</v>
      </c>
      <c r="H357" s="146" t="s">
        <v>19</v>
      </c>
      <c r="I357" s="148"/>
      <c r="L357" s="145"/>
      <c r="M357" s="149"/>
      <c r="T357" s="150"/>
      <c r="AT357" s="146" t="s">
        <v>160</v>
      </c>
      <c r="AU357" s="146" t="s">
        <v>82</v>
      </c>
      <c r="AV357" s="12" t="s">
        <v>80</v>
      </c>
      <c r="AW357" s="12" t="s">
        <v>34</v>
      </c>
      <c r="AX357" s="12" t="s">
        <v>72</v>
      </c>
      <c r="AY357" s="146" t="s">
        <v>147</v>
      </c>
    </row>
    <row r="358" spans="2:65" s="13" customFormat="1" ht="11.25">
      <c r="B358" s="151"/>
      <c r="D358" s="139" t="s">
        <v>160</v>
      </c>
      <c r="E358" s="152" t="s">
        <v>19</v>
      </c>
      <c r="F358" s="153" t="s">
        <v>527</v>
      </c>
      <c r="H358" s="154">
        <v>6.2</v>
      </c>
      <c r="I358" s="155"/>
      <c r="L358" s="151"/>
      <c r="M358" s="156"/>
      <c r="T358" s="157"/>
      <c r="AT358" s="152" t="s">
        <v>160</v>
      </c>
      <c r="AU358" s="152" t="s">
        <v>82</v>
      </c>
      <c r="AV358" s="13" t="s">
        <v>82</v>
      </c>
      <c r="AW358" s="13" t="s">
        <v>34</v>
      </c>
      <c r="AX358" s="13" t="s">
        <v>72</v>
      </c>
      <c r="AY358" s="152" t="s">
        <v>147</v>
      </c>
    </row>
    <row r="359" spans="2:65" s="13" customFormat="1" ht="11.25">
      <c r="B359" s="151"/>
      <c r="D359" s="139" t="s">
        <v>160</v>
      </c>
      <c r="E359" s="152" t="s">
        <v>19</v>
      </c>
      <c r="F359" s="153" t="s">
        <v>528</v>
      </c>
      <c r="H359" s="154">
        <v>1.8149999999999999</v>
      </c>
      <c r="I359" s="155"/>
      <c r="L359" s="151"/>
      <c r="M359" s="156"/>
      <c r="T359" s="157"/>
      <c r="AT359" s="152" t="s">
        <v>160</v>
      </c>
      <c r="AU359" s="152" t="s">
        <v>82</v>
      </c>
      <c r="AV359" s="13" t="s">
        <v>82</v>
      </c>
      <c r="AW359" s="13" t="s">
        <v>34</v>
      </c>
      <c r="AX359" s="13" t="s">
        <v>72</v>
      </c>
      <c r="AY359" s="152" t="s">
        <v>147</v>
      </c>
    </row>
    <row r="360" spans="2:65" s="13" customFormat="1" ht="11.25">
      <c r="B360" s="151"/>
      <c r="D360" s="139" t="s">
        <v>160</v>
      </c>
      <c r="E360" s="152" t="s">
        <v>19</v>
      </c>
      <c r="F360" s="153" t="s">
        <v>529</v>
      </c>
      <c r="H360" s="154">
        <v>2.0880000000000001</v>
      </c>
      <c r="I360" s="155"/>
      <c r="L360" s="151"/>
      <c r="M360" s="156"/>
      <c r="T360" s="157"/>
      <c r="AT360" s="152" t="s">
        <v>160</v>
      </c>
      <c r="AU360" s="152" t="s">
        <v>82</v>
      </c>
      <c r="AV360" s="13" t="s">
        <v>82</v>
      </c>
      <c r="AW360" s="13" t="s">
        <v>34</v>
      </c>
      <c r="AX360" s="13" t="s">
        <v>72</v>
      </c>
      <c r="AY360" s="152" t="s">
        <v>147</v>
      </c>
    </row>
    <row r="361" spans="2:65" s="12" customFormat="1" ht="11.25">
      <c r="B361" s="145"/>
      <c r="D361" s="139" t="s">
        <v>160</v>
      </c>
      <c r="E361" s="146" t="s">
        <v>19</v>
      </c>
      <c r="F361" s="147" t="s">
        <v>530</v>
      </c>
      <c r="H361" s="146" t="s">
        <v>19</v>
      </c>
      <c r="I361" s="148"/>
      <c r="L361" s="145"/>
      <c r="M361" s="149"/>
      <c r="T361" s="150"/>
      <c r="AT361" s="146" t="s">
        <v>160</v>
      </c>
      <c r="AU361" s="146" t="s">
        <v>82</v>
      </c>
      <c r="AV361" s="12" t="s">
        <v>80</v>
      </c>
      <c r="AW361" s="12" t="s">
        <v>34</v>
      </c>
      <c r="AX361" s="12" t="s">
        <v>72</v>
      </c>
      <c r="AY361" s="146" t="s">
        <v>147</v>
      </c>
    </row>
    <row r="362" spans="2:65" s="13" customFormat="1" ht="11.25">
      <c r="B362" s="151"/>
      <c r="D362" s="139" t="s">
        <v>160</v>
      </c>
      <c r="E362" s="152" t="s">
        <v>19</v>
      </c>
      <c r="F362" s="153" t="s">
        <v>531</v>
      </c>
      <c r="H362" s="154">
        <v>43.292999999999999</v>
      </c>
      <c r="I362" s="155"/>
      <c r="L362" s="151"/>
      <c r="M362" s="156"/>
      <c r="T362" s="157"/>
      <c r="AT362" s="152" t="s">
        <v>160</v>
      </c>
      <c r="AU362" s="152" t="s">
        <v>82</v>
      </c>
      <c r="AV362" s="13" t="s">
        <v>82</v>
      </c>
      <c r="AW362" s="13" t="s">
        <v>34</v>
      </c>
      <c r="AX362" s="13" t="s">
        <v>72</v>
      </c>
      <c r="AY362" s="152" t="s">
        <v>147</v>
      </c>
    </row>
    <row r="363" spans="2:65" s="1" customFormat="1" ht="16.5" customHeight="1">
      <c r="B363" s="31"/>
      <c r="C363" s="126" t="s">
        <v>532</v>
      </c>
      <c r="D363" s="126" t="s">
        <v>149</v>
      </c>
      <c r="E363" s="127" t="s">
        <v>533</v>
      </c>
      <c r="F363" s="128" t="s">
        <v>534</v>
      </c>
      <c r="G363" s="129" t="s">
        <v>232</v>
      </c>
      <c r="H363" s="130">
        <v>30</v>
      </c>
      <c r="I363" s="131"/>
      <c r="J363" s="132">
        <f>ROUND(I363*H363,2)</f>
        <v>0</v>
      </c>
      <c r="K363" s="128" t="s">
        <v>153</v>
      </c>
      <c r="L363" s="31"/>
      <c r="M363" s="133" t="s">
        <v>19</v>
      </c>
      <c r="N363" s="134" t="s">
        <v>43</v>
      </c>
      <c r="P363" s="135">
        <f>O363*H363</f>
        <v>0</v>
      </c>
      <c r="Q363" s="135">
        <v>4.3839999999999999E-3</v>
      </c>
      <c r="R363" s="135">
        <f>Q363*H363</f>
        <v>0.13152</v>
      </c>
      <c r="S363" s="135">
        <v>0</v>
      </c>
      <c r="T363" s="136">
        <f>S363*H363</f>
        <v>0</v>
      </c>
      <c r="AR363" s="137" t="s">
        <v>154</v>
      </c>
      <c r="AT363" s="137" t="s">
        <v>149</v>
      </c>
      <c r="AU363" s="137" t="s">
        <v>82</v>
      </c>
      <c r="AY363" s="16" t="s">
        <v>147</v>
      </c>
      <c r="BE363" s="138">
        <f>IF(N363="základní",J363,0)</f>
        <v>0</v>
      </c>
      <c r="BF363" s="138">
        <f>IF(N363="snížená",J363,0)</f>
        <v>0</v>
      </c>
      <c r="BG363" s="138">
        <f>IF(N363="zákl. přenesená",J363,0)</f>
        <v>0</v>
      </c>
      <c r="BH363" s="138">
        <f>IF(N363="sníž. přenesená",J363,0)</f>
        <v>0</v>
      </c>
      <c r="BI363" s="138">
        <f>IF(N363="nulová",J363,0)</f>
        <v>0</v>
      </c>
      <c r="BJ363" s="16" t="s">
        <v>80</v>
      </c>
      <c r="BK363" s="138">
        <f>ROUND(I363*H363,2)</f>
        <v>0</v>
      </c>
      <c r="BL363" s="16" t="s">
        <v>154</v>
      </c>
      <c r="BM363" s="137" t="s">
        <v>535</v>
      </c>
    </row>
    <row r="364" spans="2:65" s="1" customFormat="1" ht="11.25">
      <c r="B364" s="31"/>
      <c r="D364" s="139" t="s">
        <v>156</v>
      </c>
      <c r="F364" s="140" t="s">
        <v>536</v>
      </c>
      <c r="I364" s="141"/>
      <c r="L364" s="31"/>
      <c r="M364" s="142"/>
      <c r="T364" s="52"/>
      <c r="AT364" s="16" t="s">
        <v>156</v>
      </c>
      <c r="AU364" s="16" t="s">
        <v>82</v>
      </c>
    </row>
    <row r="365" spans="2:65" s="1" customFormat="1" ht="11.25">
      <c r="B365" s="31"/>
      <c r="D365" s="143" t="s">
        <v>158</v>
      </c>
      <c r="F365" s="144" t="s">
        <v>537</v>
      </c>
      <c r="I365" s="141"/>
      <c r="L365" s="31"/>
      <c r="M365" s="142"/>
      <c r="T365" s="52"/>
      <c r="AT365" s="16" t="s">
        <v>158</v>
      </c>
      <c r="AU365" s="16" t="s">
        <v>82</v>
      </c>
    </row>
    <row r="366" spans="2:65" s="12" customFormat="1" ht="11.25">
      <c r="B366" s="145"/>
      <c r="D366" s="139" t="s">
        <v>160</v>
      </c>
      <c r="E366" s="146" t="s">
        <v>19</v>
      </c>
      <c r="F366" s="147" t="s">
        <v>538</v>
      </c>
      <c r="H366" s="146" t="s">
        <v>19</v>
      </c>
      <c r="I366" s="148"/>
      <c r="L366" s="145"/>
      <c r="M366" s="149"/>
      <c r="T366" s="150"/>
      <c r="AT366" s="146" t="s">
        <v>160</v>
      </c>
      <c r="AU366" s="146" t="s">
        <v>82</v>
      </c>
      <c r="AV366" s="12" t="s">
        <v>80</v>
      </c>
      <c r="AW366" s="12" t="s">
        <v>34</v>
      </c>
      <c r="AX366" s="12" t="s">
        <v>72</v>
      </c>
      <c r="AY366" s="146" t="s">
        <v>147</v>
      </c>
    </row>
    <row r="367" spans="2:65" s="13" customFormat="1" ht="11.25">
      <c r="B367" s="151"/>
      <c r="D367" s="139" t="s">
        <v>160</v>
      </c>
      <c r="E367" s="152" t="s">
        <v>19</v>
      </c>
      <c r="F367" s="153" t="s">
        <v>539</v>
      </c>
      <c r="H367" s="154">
        <v>30</v>
      </c>
      <c r="I367" s="155"/>
      <c r="L367" s="151"/>
      <c r="M367" s="156"/>
      <c r="T367" s="157"/>
      <c r="AT367" s="152" t="s">
        <v>160</v>
      </c>
      <c r="AU367" s="152" t="s">
        <v>82</v>
      </c>
      <c r="AV367" s="13" t="s">
        <v>82</v>
      </c>
      <c r="AW367" s="13" t="s">
        <v>34</v>
      </c>
      <c r="AX367" s="13" t="s">
        <v>72</v>
      </c>
      <c r="AY367" s="152" t="s">
        <v>147</v>
      </c>
    </row>
    <row r="368" spans="2:65" s="1" customFormat="1" ht="16.5" customHeight="1">
      <c r="B368" s="31"/>
      <c r="C368" s="126" t="s">
        <v>540</v>
      </c>
      <c r="D368" s="126" t="s">
        <v>149</v>
      </c>
      <c r="E368" s="127" t="s">
        <v>541</v>
      </c>
      <c r="F368" s="128" t="s">
        <v>542</v>
      </c>
      <c r="G368" s="129" t="s">
        <v>232</v>
      </c>
      <c r="H368" s="130">
        <v>40.162999999999997</v>
      </c>
      <c r="I368" s="131"/>
      <c r="J368" s="132">
        <f>ROUND(I368*H368,2)</f>
        <v>0</v>
      </c>
      <c r="K368" s="128" t="s">
        <v>153</v>
      </c>
      <c r="L368" s="31"/>
      <c r="M368" s="133" t="s">
        <v>19</v>
      </c>
      <c r="N368" s="134" t="s">
        <v>43</v>
      </c>
      <c r="P368" s="135">
        <f>O368*H368</f>
        <v>0</v>
      </c>
      <c r="Q368" s="135">
        <v>1.6279999999999999E-2</v>
      </c>
      <c r="R368" s="135">
        <f>Q368*H368</f>
        <v>0.6538536399999999</v>
      </c>
      <c r="S368" s="135">
        <v>0</v>
      </c>
      <c r="T368" s="136">
        <f>S368*H368</f>
        <v>0</v>
      </c>
      <c r="AR368" s="137" t="s">
        <v>154</v>
      </c>
      <c r="AT368" s="137" t="s">
        <v>149</v>
      </c>
      <c r="AU368" s="137" t="s">
        <v>82</v>
      </c>
      <c r="AY368" s="16" t="s">
        <v>147</v>
      </c>
      <c r="BE368" s="138">
        <f>IF(N368="základní",J368,0)</f>
        <v>0</v>
      </c>
      <c r="BF368" s="138">
        <f>IF(N368="snížená",J368,0)</f>
        <v>0</v>
      </c>
      <c r="BG368" s="138">
        <f>IF(N368="zákl. přenesená",J368,0)</f>
        <v>0</v>
      </c>
      <c r="BH368" s="138">
        <f>IF(N368="sníž. přenesená",J368,0)</f>
        <v>0</v>
      </c>
      <c r="BI368" s="138">
        <f>IF(N368="nulová",J368,0)</f>
        <v>0</v>
      </c>
      <c r="BJ368" s="16" t="s">
        <v>80</v>
      </c>
      <c r="BK368" s="138">
        <f>ROUND(I368*H368,2)</f>
        <v>0</v>
      </c>
      <c r="BL368" s="16" t="s">
        <v>154</v>
      </c>
      <c r="BM368" s="137" t="s">
        <v>543</v>
      </c>
    </row>
    <row r="369" spans="2:65" s="1" customFormat="1" ht="19.5">
      <c r="B369" s="31"/>
      <c r="D369" s="139" t="s">
        <v>156</v>
      </c>
      <c r="F369" s="140" t="s">
        <v>544</v>
      </c>
      <c r="I369" s="141"/>
      <c r="L369" s="31"/>
      <c r="M369" s="142"/>
      <c r="T369" s="52"/>
      <c r="AT369" s="16" t="s">
        <v>156</v>
      </c>
      <c r="AU369" s="16" t="s">
        <v>82</v>
      </c>
    </row>
    <row r="370" spans="2:65" s="1" customFormat="1" ht="11.25">
      <c r="B370" s="31"/>
      <c r="D370" s="143" t="s">
        <v>158</v>
      </c>
      <c r="F370" s="144" t="s">
        <v>545</v>
      </c>
      <c r="I370" s="141"/>
      <c r="L370" s="31"/>
      <c r="M370" s="142"/>
      <c r="T370" s="52"/>
      <c r="AT370" s="16" t="s">
        <v>158</v>
      </c>
      <c r="AU370" s="16" t="s">
        <v>82</v>
      </c>
    </row>
    <row r="371" spans="2:65" s="1" customFormat="1" ht="16.5" customHeight="1">
      <c r="B371" s="31"/>
      <c r="C371" s="126" t="s">
        <v>546</v>
      </c>
      <c r="D371" s="126" t="s">
        <v>149</v>
      </c>
      <c r="E371" s="127" t="s">
        <v>547</v>
      </c>
      <c r="F371" s="128" t="s">
        <v>548</v>
      </c>
      <c r="G371" s="129" t="s">
        <v>232</v>
      </c>
      <c r="H371" s="130">
        <v>40.162999999999997</v>
      </c>
      <c r="I371" s="131"/>
      <c r="J371" s="132">
        <f>ROUND(I371*H371,2)</f>
        <v>0</v>
      </c>
      <c r="K371" s="128" t="s">
        <v>153</v>
      </c>
      <c r="L371" s="31"/>
      <c r="M371" s="133" t="s">
        <v>19</v>
      </c>
      <c r="N371" s="134" t="s">
        <v>43</v>
      </c>
      <c r="P371" s="135">
        <f>O371*H371</f>
        <v>0</v>
      </c>
      <c r="Q371" s="135">
        <v>6.7999999999999996E-3</v>
      </c>
      <c r="R371" s="135">
        <f>Q371*H371</f>
        <v>0.27310839999999997</v>
      </c>
      <c r="S371" s="135">
        <v>0</v>
      </c>
      <c r="T371" s="136">
        <f>S371*H371</f>
        <v>0</v>
      </c>
      <c r="AR371" s="137" t="s">
        <v>154</v>
      </c>
      <c r="AT371" s="137" t="s">
        <v>149</v>
      </c>
      <c r="AU371" s="137" t="s">
        <v>82</v>
      </c>
      <c r="AY371" s="16" t="s">
        <v>147</v>
      </c>
      <c r="BE371" s="138">
        <f>IF(N371="základní",J371,0)</f>
        <v>0</v>
      </c>
      <c r="BF371" s="138">
        <f>IF(N371="snížená",J371,0)</f>
        <v>0</v>
      </c>
      <c r="BG371" s="138">
        <f>IF(N371="zákl. přenesená",J371,0)</f>
        <v>0</v>
      </c>
      <c r="BH371" s="138">
        <f>IF(N371="sníž. přenesená",J371,0)</f>
        <v>0</v>
      </c>
      <c r="BI371" s="138">
        <f>IF(N371="nulová",J371,0)</f>
        <v>0</v>
      </c>
      <c r="BJ371" s="16" t="s">
        <v>80</v>
      </c>
      <c r="BK371" s="138">
        <f>ROUND(I371*H371,2)</f>
        <v>0</v>
      </c>
      <c r="BL371" s="16" t="s">
        <v>154</v>
      </c>
      <c r="BM371" s="137" t="s">
        <v>549</v>
      </c>
    </row>
    <row r="372" spans="2:65" s="1" customFormat="1" ht="19.5">
      <c r="B372" s="31"/>
      <c r="D372" s="139" t="s">
        <v>156</v>
      </c>
      <c r="F372" s="140" t="s">
        <v>550</v>
      </c>
      <c r="I372" s="141"/>
      <c r="L372" s="31"/>
      <c r="M372" s="142"/>
      <c r="T372" s="52"/>
      <c r="AT372" s="16" t="s">
        <v>156</v>
      </c>
      <c r="AU372" s="16" t="s">
        <v>82</v>
      </c>
    </row>
    <row r="373" spans="2:65" s="1" customFormat="1" ht="11.25">
      <c r="B373" s="31"/>
      <c r="D373" s="143" t="s">
        <v>158</v>
      </c>
      <c r="F373" s="144" t="s">
        <v>551</v>
      </c>
      <c r="I373" s="141"/>
      <c r="L373" s="31"/>
      <c r="M373" s="142"/>
      <c r="T373" s="52"/>
      <c r="AT373" s="16" t="s">
        <v>158</v>
      </c>
      <c r="AU373" s="16" t="s">
        <v>82</v>
      </c>
    </row>
    <row r="374" spans="2:65" s="1" customFormat="1" ht="16.5" customHeight="1">
      <c r="B374" s="31"/>
      <c r="C374" s="126" t="s">
        <v>552</v>
      </c>
      <c r="D374" s="126" t="s">
        <v>149</v>
      </c>
      <c r="E374" s="127" t="s">
        <v>553</v>
      </c>
      <c r="F374" s="128" t="s">
        <v>554</v>
      </c>
      <c r="G374" s="129" t="s">
        <v>232</v>
      </c>
      <c r="H374" s="130">
        <v>43.292999999999999</v>
      </c>
      <c r="I374" s="131"/>
      <c r="J374" s="132">
        <f>ROUND(I374*H374,2)</f>
        <v>0</v>
      </c>
      <c r="K374" s="128" t="s">
        <v>153</v>
      </c>
      <c r="L374" s="31"/>
      <c r="M374" s="133" t="s">
        <v>19</v>
      </c>
      <c r="N374" s="134" t="s">
        <v>43</v>
      </c>
      <c r="P374" s="135">
        <f>O374*H374</f>
        <v>0</v>
      </c>
      <c r="Q374" s="135">
        <v>3.4680000000000002E-2</v>
      </c>
      <c r="R374" s="135">
        <f>Q374*H374</f>
        <v>1.5014012400000001</v>
      </c>
      <c r="S374" s="135">
        <v>0</v>
      </c>
      <c r="T374" s="136">
        <f>S374*H374</f>
        <v>0</v>
      </c>
      <c r="AR374" s="137" t="s">
        <v>154</v>
      </c>
      <c r="AT374" s="137" t="s">
        <v>149</v>
      </c>
      <c r="AU374" s="137" t="s">
        <v>82</v>
      </c>
      <c r="AY374" s="16" t="s">
        <v>147</v>
      </c>
      <c r="BE374" s="138">
        <f>IF(N374="základní",J374,0)</f>
        <v>0</v>
      </c>
      <c r="BF374" s="138">
        <f>IF(N374="snížená",J374,0)</f>
        <v>0</v>
      </c>
      <c r="BG374" s="138">
        <f>IF(N374="zákl. přenesená",J374,0)</f>
        <v>0</v>
      </c>
      <c r="BH374" s="138">
        <f>IF(N374="sníž. přenesená",J374,0)</f>
        <v>0</v>
      </c>
      <c r="BI374" s="138">
        <f>IF(N374="nulová",J374,0)</f>
        <v>0</v>
      </c>
      <c r="BJ374" s="16" t="s">
        <v>80</v>
      </c>
      <c r="BK374" s="138">
        <f>ROUND(I374*H374,2)</f>
        <v>0</v>
      </c>
      <c r="BL374" s="16" t="s">
        <v>154</v>
      </c>
      <c r="BM374" s="137" t="s">
        <v>555</v>
      </c>
    </row>
    <row r="375" spans="2:65" s="1" customFormat="1" ht="11.25">
      <c r="B375" s="31"/>
      <c r="D375" s="139" t="s">
        <v>156</v>
      </c>
      <c r="F375" s="140" t="s">
        <v>556</v>
      </c>
      <c r="I375" s="141"/>
      <c r="L375" s="31"/>
      <c r="M375" s="142"/>
      <c r="T375" s="52"/>
      <c r="AT375" s="16" t="s">
        <v>156</v>
      </c>
      <c r="AU375" s="16" t="s">
        <v>82</v>
      </c>
    </row>
    <row r="376" spans="2:65" s="1" customFormat="1" ht="11.25">
      <c r="B376" s="31"/>
      <c r="D376" s="143" t="s">
        <v>158</v>
      </c>
      <c r="F376" s="144" t="s">
        <v>557</v>
      </c>
      <c r="I376" s="141"/>
      <c r="L376" s="31"/>
      <c r="M376" s="142"/>
      <c r="T376" s="52"/>
      <c r="AT376" s="16" t="s">
        <v>158</v>
      </c>
      <c r="AU376" s="16" t="s">
        <v>82</v>
      </c>
    </row>
    <row r="377" spans="2:65" s="12" customFormat="1" ht="11.25">
      <c r="B377" s="145"/>
      <c r="D377" s="139" t="s">
        <v>160</v>
      </c>
      <c r="E377" s="146" t="s">
        <v>19</v>
      </c>
      <c r="F377" s="147" t="s">
        <v>558</v>
      </c>
      <c r="H377" s="146" t="s">
        <v>19</v>
      </c>
      <c r="I377" s="148"/>
      <c r="L377" s="145"/>
      <c r="M377" s="149"/>
      <c r="T377" s="150"/>
      <c r="AT377" s="146" t="s">
        <v>160</v>
      </c>
      <c r="AU377" s="146" t="s">
        <v>82</v>
      </c>
      <c r="AV377" s="12" t="s">
        <v>80</v>
      </c>
      <c r="AW377" s="12" t="s">
        <v>34</v>
      </c>
      <c r="AX377" s="12" t="s">
        <v>72</v>
      </c>
      <c r="AY377" s="146" t="s">
        <v>147</v>
      </c>
    </row>
    <row r="378" spans="2:65" s="13" customFormat="1" ht="11.25">
      <c r="B378" s="151"/>
      <c r="D378" s="139" t="s">
        <v>160</v>
      </c>
      <c r="E378" s="152" t="s">
        <v>19</v>
      </c>
      <c r="F378" s="153" t="s">
        <v>559</v>
      </c>
      <c r="H378" s="154">
        <v>30.713000000000001</v>
      </c>
      <c r="I378" s="155"/>
      <c r="L378" s="151"/>
      <c r="M378" s="156"/>
      <c r="T378" s="157"/>
      <c r="AT378" s="152" t="s">
        <v>160</v>
      </c>
      <c r="AU378" s="152" t="s">
        <v>82</v>
      </c>
      <c r="AV378" s="13" t="s">
        <v>82</v>
      </c>
      <c r="AW378" s="13" t="s">
        <v>34</v>
      </c>
      <c r="AX378" s="13" t="s">
        <v>72</v>
      </c>
      <c r="AY378" s="152" t="s">
        <v>147</v>
      </c>
    </row>
    <row r="379" spans="2:65" s="13" customFormat="1" ht="11.25">
      <c r="B379" s="151"/>
      <c r="D379" s="139" t="s">
        <v>160</v>
      </c>
      <c r="E379" s="152" t="s">
        <v>19</v>
      </c>
      <c r="F379" s="153" t="s">
        <v>560</v>
      </c>
      <c r="H379" s="154">
        <v>4.0919999999999996</v>
      </c>
      <c r="I379" s="155"/>
      <c r="L379" s="151"/>
      <c r="M379" s="156"/>
      <c r="T379" s="157"/>
      <c r="AT379" s="152" t="s">
        <v>160</v>
      </c>
      <c r="AU379" s="152" t="s">
        <v>82</v>
      </c>
      <c r="AV379" s="13" t="s">
        <v>82</v>
      </c>
      <c r="AW379" s="13" t="s">
        <v>34</v>
      </c>
      <c r="AX379" s="13" t="s">
        <v>72</v>
      </c>
      <c r="AY379" s="152" t="s">
        <v>147</v>
      </c>
    </row>
    <row r="380" spans="2:65" s="12" customFormat="1" ht="11.25">
      <c r="B380" s="145"/>
      <c r="D380" s="139" t="s">
        <v>160</v>
      </c>
      <c r="E380" s="146" t="s">
        <v>19</v>
      </c>
      <c r="F380" s="147" t="s">
        <v>561</v>
      </c>
      <c r="H380" s="146" t="s">
        <v>19</v>
      </c>
      <c r="I380" s="148"/>
      <c r="L380" s="145"/>
      <c r="M380" s="149"/>
      <c r="T380" s="150"/>
      <c r="AT380" s="146" t="s">
        <v>160</v>
      </c>
      <c r="AU380" s="146" t="s">
        <v>82</v>
      </c>
      <c r="AV380" s="12" t="s">
        <v>80</v>
      </c>
      <c r="AW380" s="12" t="s">
        <v>34</v>
      </c>
      <c r="AX380" s="12" t="s">
        <v>72</v>
      </c>
      <c r="AY380" s="146" t="s">
        <v>147</v>
      </c>
    </row>
    <row r="381" spans="2:65" s="13" customFormat="1" ht="11.25">
      <c r="B381" s="151"/>
      <c r="D381" s="139" t="s">
        <v>160</v>
      </c>
      <c r="E381" s="152" t="s">
        <v>19</v>
      </c>
      <c r="F381" s="153" t="s">
        <v>560</v>
      </c>
      <c r="H381" s="154">
        <v>4.0919999999999996</v>
      </c>
      <c r="I381" s="155"/>
      <c r="L381" s="151"/>
      <c r="M381" s="156"/>
      <c r="T381" s="157"/>
      <c r="AT381" s="152" t="s">
        <v>160</v>
      </c>
      <c r="AU381" s="152" t="s">
        <v>82</v>
      </c>
      <c r="AV381" s="13" t="s">
        <v>82</v>
      </c>
      <c r="AW381" s="13" t="s">
        <v>34</v>
      </c>
      <c r="AX381" s="13" t="s">
        <v>72</v>
      </c>
      <c r="AY381" s="152" t="s">
        <v>147</v>
      </c>
    </row>
    <row r="382" spans="2:65" s="13" customFormat="1" ht="11.25">
      <c r="B382" s="151"/>
      <c r="D382" s="139" t="s">
        <v>160</v>
      </c>
      <c r="E382" s="152" t="s">
        <v>19</v>
      </c>
      <c r="F382" s="153" t="s">
        <v>562</v>
      </c>
      <c r="H382" s="154">
        <v>4.3959999999999999</v>
      </c>
      <c r="I382" s="155"/>
      <c r="L382" s="151"/>
      <c r="M382" s="156"/>
      <c r="T382" s="157"/>
      <c r="AT382" s="152" t="s">
        <v>160</v>
      </c>
      <c r="AU382" s="152" t="s">
        <v>82</v>
      </c>
      <c r="AV382" s="13" t="s">
        <v>82</v>
      </c>
      <c r="AW382" s="13" t="s">
        <v>34</v>
      </c>
      <c r="AX382" s="13" t="s">
        <v>72</v>
      </c>
      <c r="AY382" s="152" t="s">
        <v>147</v>
      </c>
    </row>
    <row r="383" spans="2:65" s="1" customFormat="1" ht="16.5" customHeight="1">
      <c r="B383" s="31"/>
      <c r="C383" s="126" t="s">
        <v>563</v>
      </c>
      <c r="D383" s="126" t="s">
        <v>149</v>
      </c>
      <c r="E383" s="127" t="s">
        <v>564</v>
      </c>
      <c r="F383" s="128" t="s">
        <v>565</v>
      </c>
      <c r="G383" s="129" t="s">
        <v>271</v>
      </c>
      <c r="H383" s="130">
        <v>4</v>
      </c>
      <c r="I383" s="131"/>
      <c r="J383" s="132">
        <f>ROUND(I383*H383,2)</f>
        <v>0</v>
      </c>
      <c r="K383" s="128" t="s">
        <v>153</v>
      </c>
      <c r="L383" s="31"/>
      <c r="M383" s="133" t="s">
        <v>19</v>
      </c>
      <c r="N383" s="134" t="s">
        <v>43</v>
      </c>
      <c r="P383" s="135">
        <f>O383*H383</f>
        <v>0</v>
      </c>
      <c r="Q383" s="135">
        <v>3.8600000000000001E-3</v>
      </c>
      <c r="R383" s="135">
        <f>Q383*H383</f>
        <v>1.5440000000000001E-2</v>
      </c>
      <c r="S383" s="135">
        <v>0</v>
      </c>
      <c r="T383" s="136">
        <f>S383*H383</f>
        <v>0</v>
      </c>
      <c r="AR383" s="137" t="s">
        <v>154</v>
      </c>
      <c r="AT383" s="137" t="s">
        <v>149</v>
      </c>
      <c r="AU383" s="137" t="s">
        <v>82</v>
      </c>
      <c r="AY383" s="16" t="s">
        <v>147</v>
      </c>
      <c r="BE383" s="138">
        <f>IF(N383="základní",J383,0)</f>
        <v>0</v>
      </c>
      <c r="BF383" s="138">
        <f>IF(N383="snížená",J383,0)</f>
        <v>0</v>
      </c>
      <c r="BG383" s="138">
        <f>IF(N383="zákl. přenesená",J383,0)</f>
        <v>0</v>
      </c>
      <c r="BH383" s="138">
        <f>IF(N383="sníž. přenesená",J383,0)</f>
        <v>0</v>
      </c>
      <c r="BI383" s="138">
        <f>IF(N383="nulová",J383,0)</f>
        <v>0</v>
      </c>
      <c r="BJ383" s="16" t="s">
        <v>80</v>
      </c>
      <c r="BK383" s="138">
        <f>ROUND(I383*H383,2)</f>
        <v>0</v>
      </c>
      <c r="BL383" s="16" t="s">
        <v>154</v>
      </c>
      <c r="BM383" s="137" t="s">
        <v>566</v>
      </c>
    </row>
    <row r="384" spans="2:65" s="1" customFormat="1" ht="11.25">
      <c r="B384" s="31"/>
      <c r="D384" s="139" t="s">
        <v>156</v>
      </c>
      <c r="F384" s="140" t="s">
        <v>567</v>
      </c>
      <c r="I384" s="141"/>
      <c r="L384" s="31"/>
      <c r="M384" s="142"/>
      <c r="T384" s="52"/>
      <c r="AT384" s="16" t="s">
        <v>156</v>
      </c>
      <c r="AU384" s="16" t="s">
        <v>82</v>
      </c>
    </row>
    <row r="385" spans="2:65" s="1" customFormat="1" ht="11.25">
      <c r="B385" s="31"/>
      <c r="D385" s="143" t="s">
        <v>158</v>
      </c>
      <c r="F385" s="144" t="s">
        <v>568</v>
      </c>
      <c r="I385" s="141"/>
      <c r="L385" s="31"/>
      <c r="M385" s="142"/>
      <c r="T385" s="52"/>
      <c r="AT385" s="16" t="s">
        <v>158</v>
      </c>
      <c r="AU385" s="16" t="s">
        <v>82</v>
      </c>
    </row>
    <row r="386" spans="2:65" s="12" customFormat="1" ht="11.25">
      <c r="B386" s="145"/>
      <c r="D386" s="139" t="s">
        <v>160</v>
      </c>
      <c r="E386" s="146" t="s">
        <v>19</v>
      </c>
      <c r="F386" s="147" t="s">
        <v>569</v>
      </c>
      <c r="H386" s="146" t="s">
        <v>19</v>
      </c>
      <c r="I386" s="148"/>
      <c r="L386" s="145"/>
      <c r="M386" s="149"/>
      <c r="T386" s="150"/>
      <c r="AT386" s="146" t="s">
        <v>160</v>
      </c>
      <c r="AU386" s="146" t="s">
        <v>82</v>
      </c>
      <c r="AV386" s="12" t="s">
        <v>80</v>
      </c>
      <c r="AW386" s="12" t="s">
        <v>34</v>
      </c>
      <c r="AX386" s="12" t="s">
        <v>72</v>
      </c>
      <c r="AY386" s="146" t="s">
        <v>147</v>
      </c>
    </row>
    <row r="387" spans="2:65" s="13" customFormat="1" ht="11.25">
      <c r="B387" s="151"/>
      <c r="D387" s="139" t="s">
        <v>160</v>
      </c>
      <c r="E387" s="152" t="s">
        <v>19</v>
      </c>
      <c r="F387" s="153" t="s">
        <v>154</v>
      </c>
      <c r="H387" s="154">
        <v>4</v>
      </c>
      <c r="I387" s="155"/>
      <c r="L387" s="151"/>
      <c r="M387" s="156"/>
      <c r="T387" s="157"/>
      <c r="AT387" s="152" t="s">
        <v>160</v>
      </c>
      <c r="AU387" s="152" t="s">
        <v>82</v>
      </c>
      <c r="AV387" s="13" t="s">
        <v>82</v>
      </c>
      <c r="AW387" s="13" t="s">
        <v>34</v>
      </c>
      <c r="AX387" s="13" t="s">
        <v>72</v>
      </c>
      <c r="AY387" s="152" t="s">
        <v>147</v>
      </c>
    </row>
    <row r="388" spans="2:65" s="1" customFormat="1" ht="16.5" customHeight="1">
      <c r="B388" s="31"/>
      <c r="C388" s="126" t="s">
        <v>570</v>
      </c>
      <c r="D388" s="126" t="s">
        <v>149</v>
      </c>
      <c r="E388" s="127" t="s">
        <v>571</v>
      </c>
      <c r="F388" s="128" t="s">
        <v>572</v>
      </c>
      <c r="G388" s="129" t="s">
        <v>271</v>
      </c>
      <c r="H388" s="130">
        <v>2</v>
      </c>
      <c r="I388" s="131"/>
      <c r="J388" s="132">
        <f>ROUND(I388*H388,2)</f>
        <v>0</v>
      </c>
      <c r="K388" s="128" t="s">
        <v>153</v>
      </c>
      <c r="L388" s="31"/>
      <c r="M388" s="133" t="s">
        <v>19</v>
      </c>
      <c r="N388" s="134" t="s">
        <v>43</v>
      </c>
      <c r="P388" s="135">
        <f>O388*H388</f>
        <v>0</v>
      </c>
      <c r="Q388" s="135">
        <v>0.1658</v>
      </c>
      <c r="R388" s="135">
        <f>Q388*H388</f>
        <v>0.33160000000000001</v>
      </c>
      <c r="S388" s="135">
        <v>0</v>
      </c>
      <c r="T388" s="136">
        <f>S388*H388</f>
        <v>0</v>
      </c>
      <c r="AR388" s="137" t="s">
        <v>154</v>
      </c>
      <c r="AT388" s="137" t="s">
        <v>149</v>
      </c>
      <c r="AU388" s="137" t="s">
        <v>82</v>
      </c>
      <c r="AY388" s="16" t="s">
        <v>147</v>
      </c>
      <c r="BE388" s="138">
        <f>IF(N388="základní",J388,0)</f>
        <v>0</v>
      </c>
      <c r="BF388" s="138">
        <f>IF(N388="snížená",J388,0)</f>
        <v>0</v>
      </c>
      <c r="BG388" s="138">
        <f>IF(N388="zákl. přenesená",J388,0)</f>
        <v>0</v>
      </c>
      <c r="BH388" s="138">
        <f>IF(N388="sníž. přenesená",J388,0)</f>
        <v>0</v>
      </c>
      <c r="BI388" s="138">
        <f>IF(N388="nulová",J388,0)</f>
        <v>0</v>
      </c>
      <c r="BJ388" s="16" t="s">
        <v>80</v>
      </c>
      <c r="BK388" s="138">
        <f>ROUND(I388*H388,2)</f>
        <v>0</v>
      </c>
      <c r="BL388" s="16" t="s">
        <v>154</v>
      </c>
      <c r="BM388" s="137" t="s">
        <v>573</v>
      </c>
    </row>
    <row r="389" spans="2:65" s="1" customFormat="1" ht="11.25">
      <c r="B389" s="31"/>
      <c r="D389" s="139" t="s">
        <v>156</v>
      </c>
      <c r="F389" s="140" t="s">
        <v>574</v>
      </c>
      <c r="I389" s="141"/>
      <c r="L389" s="31"/>
      <c r="M389" s="142"/>
      <c r="T389" s="52"/>
      <c r="AT389" s="16" t="s">
        <v>156</v>
      </c>
      <c r="AU389" s="16" t="s">
        <v>82</v>
      </c>
    </row>
    <row r="390" spans="2:65" s="1" customFormat="1" ht="11.25">
      <c r="B390" s="31"/>
      <c r="D390" s="143" t="s">
        <v>158</v>
      </c>
      <c r="F390" s="144" t="s">
        <v>575</v>
      </c>
      <c r="I390" s="141"/>
      <c r="L390" s="31"/>
      <c r="M390" s="142"/>
      <c r="T390" s="52"/>
      <c r="AT390" s="16" t="s">
        <v>158</v>
      </c>
      <c r="AU390" s="16" t="s">
        <v>82</v>
      </c>
    </row>
    <row r="391" spans="2:65" s="12" customFormat="1" ht="11.25">
      <c r="B391" s="145"/>
      <c r="D391" s="139" t="s">
        <v>160</v>
      </c>
      <c r="E391" s="146" t="s">
        <v>19</v>
      </c>
      <c r="F391" s="147" t="s">
        <v>576</v>
      </c>
      <c r="H391" s="146" t="s">
        <v>19</v>
      </c>
      <c r="I391" s="148"/>
      <c r="L391" s="145"/>
      <c r="M391" s="149"/>
      <c r="T391" s="150"/>
      <c r="AT391" s="146" t="s">
        <v>160</v>
      </c>
      <c r="AU391" s="146" t="s">
        <v>82</v>
      </c>
      <c r="AV391" s="12" t="s">
        <v>80</v>
      </c>
      <c r="AW391" s="12" t="s">
        <v>34</v>
      </c>
      <c r="AX391" s="12" t="s">
        <v>72</v>
      </c>
      <c r="AY391" s="146" t="s">
        <v>147</v>
      </c>
    </row>
    <row r="392" spans="2:65" s="12" customFormat="1" ht="11.25">
      <c r="B392" s="145"/>
      <c r="D392" s="139" t="s">
        <v>160</v>
      </c>
      <c r="E392" s="146" t="s">
        <v>19</v>
      </c>
      <c r="F392" s="147" t="s">
        <v>577</v>
      </c>
      <c r="H392" s="146" t="s">
        <v>19</v>
      </c>
      <c r="I392" s="148"/>
      <c r="L392" s="145"/>
      <c r="M392" s="149"/>
      <c r="T392" s="150"/>
      <c r="AT392" s="146" t="s">
        <v>160</v>
      </c>
      <c r="AU392" s="146" t="s">
        <v>82</v>
      </c>
      <c r="AV392" s="12" t="s">
        <v>80</v>
      </c>
      <c r="AW392" s="12" t="s">
        <v>34</v>
      </c>
      <c r="AX392" s="12" t="s">
        <v>72</v>
      </c>
      <c r="AY392" s="146" t="s">
        <v>147</v>
      </c>
    </row>
    <row r="393" spans="2:65" s="13" customFormat="1" ht="11.25">
      <c r="B393" s="151"/>
      <c r="D393" s="139" t="s">
        <v>160</v>
      </c>
      <c r="E393" s="152" t="s">
        <v>19</v>
      </c>
      <c r="F393" s="153" t="s">
        <v>82</v>
      </c>
      <c r="H393" s="154">
        <v>2</v>
      </c>
      <c r="I393" s="155"/>
      <c r="L393" s="151"/>
      <c r="M393" s="156"/>
      <c r="T393" s="157"/>
      <c r="AT393" s="152" t="s">
        <v>160</v>
      </c>
      <c r="AU393" s="152" t="s">
        <v>82</v>
      </c>
      <c r="AV393" s="13" t="s">
        <v>82</v>
      </c>
      <c r="AW393" s="13" t="s">
        <v>34</v>
      </c>
      <c r="AX393" s="13" t="s">
        <v>72</v>
      </c>
      <c r="AY393" s="152" t="s">
        <v>147</v>
      </c>
    </row>
    <row r="394" spans="2:65" s="1" customFormat="1" ht="16.5" customHeight="1">
      <c r="B394" s="31"/>
      <c r="C394" s="126" t="s">
        <v>578</v>
      </c>
      <c r="D394" s="126" t="s">
        <v>149</v>
      </c>
      <c r="E394" s="127" t="s">
        <v>579</v>
      </c>
      <c r="F394" s="128" t="s">
        <v>580</v>
      </c>
      <c r="G394" s="129" t="s">
        <v>260</v>
      </c>
      <c r="H394" s="130">
        <v>165.01</v>
      </c>
      <c r="I394" s="131"/>
      <c r="J394" s="132">
        <f>ROUND(I394*H394,2)</f>
        <v>0</v>
      </c>
      <c r="K394" s="128" t="s">
        <v>153</v>
      </c>
      <c r="L394" s="31"/>
      <c r="M394" s="133" t="s">
        <v>19</v>
      </c>
      <c r="N394" s="134" t="s">
        <v>43</v>
      </c>
      <c r="P394" s="135">
        <f>O394*H394</f>
        <v>0</v>
      </c>
      <c r="Q394" s="135">
        <v>1.5E-3</v>
      </c>
      <c r="R394" s="135">
        <f>Q394*H394</f>
        <v>0.24751499999999999</v>
      </c>
      <c r="S394" s="135">
        <v>0</v>
      </c>
      <c r="T394" s="136">
        <f>S394*H394</f>
        <v>0</v>
      </c>
      <c r="AR394" s="137" t="s">
        <v>154</v>
      </c>
      <c r="AT394" s="137" t="s">
        <v>149</v>
      </c>
      <c r="AU394" s="137" t="s">
        <v>82</v>
      </c>
      <c r="AY394" s="16" t="s">
        <v>147</v>
      </c>
      <c r="BE394" s="138">
        <f>IF(N394="základní",J394,0)</f>
        <v>0</v>
      </c>
      <c r="BF394" s="138">
        <f>IF(N394="snížená",J394,0)</f>
        <v>0</v>
      </c>
      <c r="BG394" s="138">
        <f>IF(N394="zákl. přenesená",J394,0)</f>
        <v>0</v>
      </c>
      <c r="BH394" s="138">
        <f>IF(N394="sníž. přenesená",J394,0)</f>
        <v>0</v>
      </c>
      <c r="BI394" s="138">
        <f>IF(N394="nulová",J394,0)</f>
        <v>0</v>
      </c>
      <c r="BJ394" s="16" t="s">
        <v>80</v>
      </c>
      <c r="BK394" s="138">
        <f>ROUND(I394*H394,2)</f>
        <v>0</v>
      </c>
      <c r="BL394" s="16" t="s">
        <v>154</v>
      </c>
      <c r="BM394" s="137" t="s">
        <v>581</v>
      </c>
    </row>
    <row r="395" spans="2:65" s="1" customFormat="1" ht="11.25">
      <c r="B395" s="31"/>
      <c r="D395" s="139" t="s">
        <v>156</v>
      </c>
      <c r="F395" s="140" t="s">
        <v>582</v>
      </c>
      <c r="I395" s="141"/>
      <c r="L395" s="31"/>
      <c r="M395" s="142"/>
      <c r="T395" s="52"/>
      <c r="AT395" s="16" t="s">
        <v>156</v>
      </c>
      <c r="AU395" s="16" t="s">
        <v>82</v>
      </c>
    </row>
    <row r="396" spans="2:65" s="1" customFormat="1" ht="11.25">
      <c r="B396" s="31"/>
      <c r="D396" s="143" t="s">
        <v>158</v>
      </c>
      <c r="F396" s="144" t="s">
        <v>583</v>
      </c>
      <c r="I396" s="141"/>
      <c r="L396" s="31"/>
      <c r="M396" s="142"/>
      <c r="T396" s="52"/>
      <c r="AT396" s="16" t="s">
        <v>158</v>
      </c>
      <c r="AU396" s="16" t="s">
        <v>82</v>
      </c>
    </row>
    <row r="397" spans="2:65" s="12" customFormat="1" ht="11.25">
      <c r="B397" s="145"/>
      <c r="D397" s="139" t="s">
        <v>160</v>
      </c>
      <c r="E397" s="146" t="s">
        <v>19</v>
      </c>
      <c r="F397" s="147" t="s">
        <v>584</v>
      </c>
      <c r="H397" s="146" t="s">
        <v>19</v>
      </c>
      <c r="I397" s="148"/>
      <c r="L397" s="145"/>
      <c r="M397" s="149"/>
      <c r="T397" s="150"/>
      <c r="AT397" s="146" t="s">
        <v>160</v>
      </c>
      <c r="AU397" s="146" t="s">
        <v>82</v>
      </c>
      <c r="AV397" s="12" t="s">
        <v>80</v>
      </c>
      <c r="AW397" s="12" t="s">
        <v>34</v>
      </c>
      <c r="AX397" s="12" t="s">
        <v>72</v>
      </c>
      <c r="AY397" s="146" t="s">
        <v>147</v>
      </c>
    </row>
    <row r="398" spans="2:65" s="13" customFormat="1" ht="11.25">
      <c r="B398" s="151"/>
      <c r="D398" s="139" t="s">
        <v>160</v>
      </c>
      <c r="E398" s="152" t="s">
        <v>19</v>
      </c>
      <c r="F398" s="153" t="s">
        <v>585</v>
      </c>
      <c r="H398" s="154">
        <v>123.42</v>
      </c>
      <c r="I398" s="155"/>
      <c r="L398" s="151"/>
      <c r="M398" s="156"/>
      <c r="T398" s="157"/>
      <c r="AT398" s="152" t="s">
        <v>160</v>
      </c>
      <c r="AU398" s="152" t="s">
        <v>82</v>
      </c>
      <c r="AV398" s="13" t="s">
        <v>82</v>
      </c>
      <c r="AW398" s="13" t="s">
        <v>34</v>
      </c>
      <c r="AX398" s="13" t="s">
        <v>72</v>
      </c>
      <c r="AY398" s="152" t="s">
        <v>147</v>
      </c>
    </row>
    <row r="399" spans="2:65" s="13" customFormat="1" ht="11.25">
      <c r="B399" s="151"/>
      <c r="D399" s="139" t="s">
        <v>160</v>
      </c>
      <c r="E399" s="152" t="s">
        <v>19</v>
      </c>
      <c r="F399" s="153" t="s">
        <v>586</v>
      </c>
      <c r="H399" s="154">
        <v>17.34</v>
      </c>
      <c r="I399" s="155"/>
      <c r="L399" s="151"/>
      <c r="M399" s="156"/>
      <c r="T399" s="157"/>
      <c r="AT399" s="152" t="s">
        <v>160</v>
      </c>
      <c r="AU399" s="152" t="s">
        <v>82</v>
      </c>
      <c r="AV399" s="13" t="s">
        <v>82</v>
      </c>
      <c r="AW399" s="13" t="s">
        <v>34</v>
      </c>
      <c r="AX399" s="13" t="s">
        <v>72</v>
      </c>
      <c r="AY399" s="152" t="s">
        <v>147</v>
      </c>
    </row>
    <row r="400" spans="2:65" s="12" customFormat="1" ht="11.25">
      <c r="B400" s="145"/>
      <c r="D400" s="139" t="s">
        <v>160</v>
      </c>
      <c r="E400" s="146" t="s">
        <v>19</v>
      </c>
      <c r="F400" s="147" t="s">
        <v>587</v>
      </c>
      <c r="H400" s="146" t="s">
        <v>19</v>
      </c>
      <c r="I400" s="148"/>
      <c r="L400" s="145"/>
      <c r="M400" s="149"/>
      <c r="T400" s="150"/>
      <c r="AT400" s="146" t="s">
        <v>160</v>
      </c>
      <c r="AU400" s="146" t="s">
        <v>82</v>
      </c>
      <c r="AV400" s="12" t="s">
        <v>80</v>
      </c>
      <c r="AW400" s="12" t="s">
        <v>34</v>
      </c>
      <c r="AX400" s="12" t="s">
        <v>72</v>
      </c>
      <c r="AY400" s="146" t="s">
        <v>147</v>
      </c>
    </row>
    <row r="401" spans="2:65" s="13" customFormat="1" ht="11.25">
      <c r="B401" s="151"/>
      <c r="D401" s="139" t="s">
        <v>160</v>
      </c>
      <c r="E401" s="152" t="s">
        <v>19</v>
      </c>
      <c r="F401" s="153" t="s">
        <v>588</v>
      </c>
      <c r="H401" s="154">
        <v>11.69</v>
      </c>
      <c r="I401" s="155"/>
      <c r="L401" s="151"/>
      <c r="M401" s="156"/>
      <c r="T401" s="157"/>
      <c r="AT401" s="152" t="s">
        <v>160</v>
      </c>
      <c r="AU401" s="152" t="s">
        <v>82</v>
      </c>
      <c r="AV401" s="13" t="s">
        <v>82</v>
      </c>
      <c r="AW401" s="13" t="s">
        <v>34</v>
      </c>
      <c r="AX401" s="13" t="s">
        <v>72</v>
      </c>
      <c r="AY401" s="152" t="s">
        <v>147</v>
      </c>
    </row>
    <row r="402" spans="2:65" s="13" customFormat="1" ht="11.25">
      <c r="B402" s="151"/>
      <c r="D402" s="139" t="s">
        <v>160</v>
      </c>
      <c r="E402" s="152" t="s">
        <v>19</v>
      </c>
      <c r="F402" s="153" t="s">
        <v>589</v>
      </c>
      <c r="H402" s="154">
        <v>12.56</v>
      </c>
      <c r="I402" s="155"/>
      <c r="L402" s="151"/>
      <c r="M402" s="156"/>
      <c r="T402" s="157"/>
      <c r="AT402" s="152" t="s">
        <v>160</v>
      </c>
      <c r="AU402" s="152" t="s">
        <v>82</v>
      </c>
      <c r="AV402" s="13" t="s">
        <v>82</v>
      </c>
      <c r="AW402" s="13" t="s">
        <v>34</v>
      </c>
      <c r="AX402" s="13" t="s">
        <v>72</v>
      </c>
      <c r="AY402" s="152" t="s">
        <v>147</v>
      </c>
    </row>
    <row r="403" spans="2:65" s="1" customFormat="1" ht="16.5" customHeight="1">
      <c r="B403" s="31"/>
      <c r="C403" s="126" t="s">
        <v>516</v>
      </c>
      <c r="D403" s="126" t="s">
        <v>149</v>
      </c>
      <c r="E403" s="127" t="s">
        <v>590</v>
      </c>
      <c r="F403" s="128" t="s">
        <v>591</v>
      </c>
      <c r="G403" s="129" t="s">
        <v>260</v>
      </c>
      <c r="H403" s="130">
        <v>125.99</v>
      </c>
      <c r="I403" s="131"/>
      <c r="J403" s="132">
        <f>ROUND(I403*H403,2)</f>
        <v>0</v>
      </c>
      <c r="K403" s="128" t="s">
        <v>153</v>
      </c>
      <c r="L403" s="31"/>
      <c r="M403" s="133" t="s">
        <v>19</v>
      </c>
      <c r="N403" s="134" t="s">
        <v>43</v>
      </c>
      <c r="P403" s="135">
        <f>O403*H403</f>
        <v>0</v>
      </c>
      <c r="Q403" s="135">
        <v>0</v>
      </c>
      <c r="R403" s="135">
        <f>Q403*H403</f>
        <v>0</v>
      </c>
      <c r="S403" s="135">
        <v>0</v>
      </c>
      <c r="T403" s="136">
        <f>S403*H403</f>
        <v>0</v>
      </c>
      <c r="AR403" s="137" t="s">
        <v>154</v>
      </c>
      <c r="AT403" s="137" t="s">
        <v>149</v>
      </c>
      <c r="AU403" s="137" t="s">
        <v>82</v>
      </c>
      <c r="AY403" s="16" t="s">
        <v>147</v>
      </c>
      <c r="BE403" s="138">
        <f>IF(N403="základní",J403,0)</f>
        <v>0</v>
      </c>
      <c r="BF403" s="138">
        <f>IF(N403="snížená",J403,0)</f>
        <v>0</v>
      </c>
      <c r="BG403" s="138">
        <f>IF(N403="zákl. přenesená",J403,0)</f>
        <v>0</v>
      </c>
      <c r="BH403" s="138">
        <f>IF(N403="sníž. přenesená",J403,0)</f>
        <v>0</v>
      </c>
      <c r="BI403" s="138">
        <f>IF(N403="nulová",J403,0)</f>
        <v>0</v>
      </c>
      <c r="BJ403" s="16" t="s">
        <v>80</v>
      </c>
      <c r="BK403" s="138">
        <f>ROUND(I403*H403,2)</f>
        <v>0</v>
      </c>
      <c r="BL403" s="16" t="s">
        <v>154</v>
      </c>
      <c r="BM403" s="137" t="s">
        <v>592</v>
      </c>
    </row>
    <row r="404" spans="2:65" s="1" customFormat="1" ht="19.5">
      <c r="B404" s="31"/>
      <c r="D404" s="139" t="s">
        <v>156</v>
      </c>
      <c r="F404" s="140" t="s">
        <v>593</v>
      </c>
      <c r="I404" s="141"/>
      <c r="L404" s="31"/>
      <c r="M404" s="142"/>
      <c r="T404" s="52"/>
      <c r="AT404" s="16" t="s">
        <v>156</v>
      </c>
      <c r="AU404" s="16" t="s">
        <v>82</v>
      </c>
    </row>
    <row r="405" spans="2:65" s="1" customFormat="1" ht="11.25">
      <c r="B405" s="31"/>
      <c r="D405" s="143" t="s">
        <v>158</v>
      </c>
      <c r="F405" s="144" t="s">
        <v>594</v>
      </c>
      <c r="I405" s="141"/>
      <c r="L405" s="31"/>
      <c r="M405" s="142"/>
      <c r="T405" s="52"/>
      <c r="AT405" s="16" t="s">
        <v>158</v>
      </c>
      <c r="AU405" s="16" t="s">
        <v>82</v>
      </c>
    </row>
    <row r="406" spans="2:65" s="12" customFormat="1" ht="11.25">
      <c r="B406" s="145"/>
      <c r="D406" s="139" t="s">
        <v>160</v>
      </c>
      <c r="E406" s="146" t="s">
        <v>19</v>
      </c>
      <c r="F406" s="147" t="s">
        <v>558</v>
      </c>
      <c r="H406" s="146" t="s">
        <v>19</v>
      </c>
      <c r="I406" s="148"/>
      <c r="L406" s="145"/>
      <c r="M406" s="149"/>
      <c r="T406" s="150"/>
      <c r="AT406" s="146" t="s">
        <v>160</v>
      </c>
      <c r="AU406" s="146" t="s">
        <v>82</v>
      </c>
      <c r="AV406" s="12" t="s">
        <v>80</v>
      </c>
      <c r="AW406" s="12" t="s">
        <v>34</v>
      </c>
      <c r="AX406" s="12" t="s">
        <v>72</v>
      </c>
      <c r="AY406" s="146" t="s">
        <v>147</v>
      </c>
    </row>
    <row r="407" spans="2:65" s="13" customFormat="1" ht="11.25">
      <c r="B407" s="151"/>
      <c r="D407" s="139" t="s">
        <v>160</v>
      </c>
      <c r="E407" s="152" t="s">
        <v>19</v>
      </c>
      <c r="F407" s="153" t="s">
        <v>595</v>
      </c>
      <c r="H407" s="154">
        <v>89.55</v>
      </c>
      <c r="I407" s="155"/>
      <c r="L407" s="151"/>
      <c r="M407" s="156"/>
      <c r="T407" s="157"/>
      <c r="AT407" s="152" t="s">
        <v>160</v>
      </c>
      <c r="AU407" s="152" t="s">
        <v>82</v>
      </c>
      <c r="AV407" s="13" t="s">
        <v>82</v>
      </c>
      <c r="AW407" s="13" t="s">
        <v>34</v>
      </c>
      <c r="AX407" s="13" t="s">
        <v>72</v>
      </c>
      <c r="AY407" s="152" t="s">
        <v>147</v>
      </c>
    </row>
    <row r="408" spans="2:65" s="13" customFormat="1" ht="11.25">
      <c r="B408" s="151"/>
      <c r="D408" s="139" t="s">
        <v>160</v>
      </c>
      <c r="E408" s="152" t="s">
        <v>19</v>
      </c>
      <c r="F408" s="153" t="s">
        <v>596</v>
      </c>
      <c r="H408" s="154">
        <v>12.19</v>
      </c>
      <c r="I408" s="155"/>
      <c r="L408" s="151"/>
      <c r="M408" s="156"/>
      <c r="T408" s="157"/>
      <c r="AT408" s="152" t="s">
        <v>160</v>
      </c>
      <c r="AU408" s="152" t="s">
        <v>82</v>
      </c>
      <c r="AV408" s="13" t="s">
        <v>82</v>
      </c>
      <c r="AW408" s="13" t="s">
        <v>34</v>
      </c>
      <c r="AX408" s="13" t="s">
        <v>72</v>
      </c>
      <c r="AY408" s="152" t="s">
        <v>147</v>
      </c>
    </row>
    <row r="409" spans="2:65" s="12" customFormat="1" ht="11.25">
      <c r="B409" s="145"/>
      <c r="D409" s="139" t="s">
        <v>160</v>
      </c>
      <c r="E409" s="146" t="s">
        <v>19</v>
      </c>
      <c r="F409" s="147" t="s">
        <v>561</v>
      </c>
      <c r="H409" s="146" t="s">
        <v>19</v>
      </c>
      <c r="I409" s="148"/>
      <c r="L409" s="145"/>
      <c r="M409" s="149"/>
      <c r="T409" s="150"/>
      <c r="AT409" s="146" t="s">
        <v>160</v>
      </c>
      <c r="AU409" s="146" t="s">
        <v>82</v>
      </c>
      <c r="AV409" s="12" t="s">
        <v>80</v>
      </c>
      <c r="AW409" s="12" t="s">
        <v>34</v>
      </c>
      <c r="AX409" s="12" t="s">
        <v>72</v>
      </c>
      <c r="AY409" s="146" t="s">
        <v>147</v>
      </c>
    </row>
    <row r="410" spans="2:65" s="13" customFormat="1" ht="11.25">
      <c r="B410" s="151"/>
      <c r="D410" s="139" t="s">
        <v>160</v>
      </c>
      <c r="E410" s="152" t="s">
        <v>19</v>
      </c>
      <c r="F410" s="153" t="s">
        <v>588</v>
      </c>
      <c r="H410" s="154">
        <v>11.69</v>
      </c>
      <c r="I410" s="155"/>
      <c r="L410" s="151"/>
      <c r="M410" s="156"/>
      <c r="T410" s="157"/>
      <c r="AT410" s="152" t="s">
        <v>160</v>
      </c>
      <c r="AU410" s="152" t="s">
        <v>82</v>
      </c>
      <c r="AV410" s="13" t="s">
        <v>82</v>
      </c>
      <c r="AW410" s="13" t="s">
        <v>34</v>
      </c>
      <c r="AX410" s="13" t="s">
        <v>72</v>
      </c>
      <c r="AY410" s="152" t="s">
        <v>147</v>
      </c>
    </row>
    <row r="411" spans="2:65" s="13" customFormat="1" ht="11.25">
      <c r="B411" s="151"/>
      <c r="D411" s="139" t="s">
        <v>160</v>
      </c>
      <c r="E411" s="152" t="s">
        <v>19</v>
      </c>
      <c r="F411" s="153" t="s">
        <v>589</v>
      </c>
      <c r="H411" s="154">
        <v>12.56</v>
      </c>
      <c r="I411" s="155"/>
      <c r="L411" s="151"/>
      <c r="M411" s="156"/>
      <c r="T411" s="157"/>
      <c r="AT411" s="152" t="s">
        <v>160</v>
      </c>
      <c r="AU411" s="152" t="s">
        <v>82</v>
      </c>
      <c r="AV411" s="13" t="s">
        <v>82</v>
      </c>
      <c r="AW411" s="13" t="s">
        <v>34</v>
      </c>
      <c r="AX411" s="13" t="s">
        <v>72</v>
      </c>
      <c r="AY411" s="152" t="s">
        <v>147</v>
      </c>
    </row>
    <row r="412" spans="2:65" s="1" customFormat="1" ht="16.5" customHeight="1">
      <c r="B412" s="31"/>
      <c r="C412" s="158" t="s">
        <v>597</v>
      </c>
      <c r="D412" s="158" t="s">
        <v>253</v>
      </c>
      <c r="E412" s="159" t="s">
        <v>598</v>
      </c>
      <c r="F412" s="160" t="s">
        <v>599</v>
      </c>
      <c r="G412" s="161" t="s">
        <v>260</v>
      </c>
      <c r="H412" s="162">
        <v>132.29</v>
      </c>
      <c r="I412" s="163"/>
      <c r="J412" s="164">
        <f>ROUND(I412*H412,2)</f>
        <v>0</v>
      </c>
      <c r="K412" s="160" t="s">
        <v>153</v>
      </c>
      <c r="L412" s="165"/>
      <c r="M412" s="166" t="s">
        <v>19</v>
      </c>
      <c r="N412" s="167" t="s">
        <v>43</v>
      </c>
      <c r="P412" s="135">
        <f>O412*H412</f>
        <v>0</v>
      </c>
      <c r="Q412" s="135">
        <v>1E-4</v>
      </c>
      <c r="R412" s="135">
        <f>Q412*H412</f>
        <v>1.3228999999999999E-2</v>
      </c>
      <c r="S412" s="135">
        <v>0</v>
      </c>
      <c r="T412" s="136">
        <f>S412*H412</f>
        <v>0</v>
      </c>
      <c r="AR412" s="137" t="s">
        <v>220</v>
      </c>
      <c r="AT412" s="137" t="s">
        <v>253</v>
      </c>
      <c r="AU412" s="137" t="s">
        <v>82</v>
      </c>
      <c r="AY412" s="16" t="s">
        <v>147</v>
      </c>
      <c r="BE412" s="138">
        <f>IF(N412="základní",J412,0)</f>
        <v>0</v>
      </c>
      <c r="BF412" s="138">
        <f>IF(N412="snížená",J412,0)</f>
        <v>0</v>
      </c>
      <c r="BG412" s="138">
        <f>IF(N412="zákl. přenesená",J412,0)</f>
        <v>0</v>
      </c>
      <c r="BH412" s="138">
        <f>IF(N412="sníž. přenesená",J412,0)</f>
        <v>0</v>
      </c>
      <c r="BI412" s="138">
        <f>IF(N412="nulová",J412,0)</f>
        <v>0</v>
      </c>
      <c r="BJ412" s="16" t="s">
        <v>80</v>
      </c>
      <c r="BK412" s="138">
        <f>ROUND(I412*H412,2)</f>
        <v>0</v>
      </c>
      <c r="BL412" s="16" t="s">
        <v>154</v>
      </c>
      <c r="BM412" s="137" t="s">
        <v>600</v>
      </c>
    </row>
    <row r="413" spans="2:65" s="1" customFormat="1" ht="11.25">
      <c r="B413" s="31"/>
      <c r="D413" s="139" t="s">
        <v>156</v>
      </c>
      <c r="F413" s="140" t="s">
        <v>599</v>
      </c>
      <c r="I413" s="141"/>
      <c r="L413" s="31"/>
      <c r="M413" s="142"/>
      <c r="T413" s="52"/>
      <c r="AT413" s="16" t="s">
        <v>156</v>
      </c>
      <c r="AU413" s="16" t="s">
        <v>82</v>
      </c>
    </row>
    <row r="414" spans="2:65" s="13" customFormat="1" ht="11.25">
      <c r="B414" s="151"/>
      <c r="D414" s="139" t="s">
        <v>160</v>
      </c>
      <c r="F414" s="153" t="s">
        <v>601</v>
      </c>
      <c r="H414" s="154">
        <v>132.29</v>
      </c>
      <c r="I414" s="155"/>
      <c r="L414" s="151"/>
      <c r="M414" s="156"/>
      <c r="T414" s="157"/>
      <c r="AT414" s="152" t="s">
        <v>160</v>
      </c>
      <c r="AU414" s="152" t="s">
        <v>82</v>
      </c>
      <c r="AV414" s="13" t="s">
        <v>82</v>
      </c>
      <c r="AW414" s="13" t="s">
        <v>4</v>
      </c>
      <c r="AX414" s="13" t="s">
        <v>80</v>
      </c>
      <c r="AY414" s="152" t="s">
        <v>147</v>
      </c>
    </row>
    <row r="415" spans="2:65" s="1" customFormat="1" ht="16.5" customHeight="1">
      <c r="B415" s="31"/>
      <c r="C415" s="126" t="s">
        <v>602</v>
      </c>
      <c r="D415" s="126" t="s">
        <v>149</v>
      </c>
      <c r="E415" s="127" t="s">
        <v>603</v>
      </c>
      <c r="F415" s="128" t="s">
        <v>604</v>
      </c>
      <c r="G415" s="129" t="s">
        <v>260</v>
      </c>
      <c r="H415" s="130">
        <v>125.99</v>
      </c>
      <c r="I415" s="131"/>
      <c r="J415" s="132">
        <f>ROUND(I415*H415,2)</f>
        <v>0</v>
      </c>
      <c r="K415" s="128" t="s">
        <v>153</v>
      </c>
      <c r="L415" s="31"/>
      <c r="M415" s="133" t="s">
        <v>19</v>
      </c>
      <c r="N415" s="134" t="s">
        <v>43</v>
      </c>
      <c r="P415" s="135">
        <f>O415*H415</f>
        <v>0</v>
      </c>
      <c r="Q415" s="135">
        <v>0</v>
      </c>
      <c r="R415" s="135">
        <f>Q415*H415</f>
        <v>0</v>
      </c>
      <c r="S415" s="135">
        <v>0</v>
      </c>
      <c r="T415" s="136">
        <f>S415*H415</f>
        <v>0</v>
      </c>
      <c r="AR415" s="137" t="s">
        <v>154</v>
      </c>
      <c r="AT415" s="137" t="s">
        <v>149</v>
      </c>
      <c r="AU415" s="137" t="s">
        <v>82</v>
      </c>
      <c r="AY415" s="16" t="s">
        <v>147</v>
      </c>
      <c r="BE415" s="138">
        <f>IF(N415="základní",J415,0)</f>
        <v>0</v>
      </c>
      <c r="BF415" s="138">
        <f>IF(N415="snížená",J415,0)</f>
        <v>0</v>
      </c>
      <c r="BG415" s="138">
        <f>IF(N415="zákl. přenesená",J415,0)</f>
        <v>0</v>
      </c>
      <c r="BH415" s="138">
        <f>IF(N415="sníž. přenesená",J415,0)</f>
        <v>0</v>
      </c>
      <c r="BI415" s="138">
        <f>IF(N415="nulová",J415,0)</f>
        <v>0</v>
      </c>
      <c r="BJ415" s="16" t="s">
        <v>80</v>
      </c>
      <c r="BK415" s="138">
        <f>ROUND(I415*H415,2)</f>
        <v>0</v>
      </c>
      <c r="BL415" s="16" t="s">
        <v>154</v>
      </c>
      <c r="BM415" s="137" t="s">
        <v>605</v>
      </c>
    </row>
    <row r="416" spans="2:65" s="1" customFormat="1" ht="19.5">
      <c r="B416" s="31"/>
      <c r="D416" s="139" t="s">
        <v>156</v>
      </c>
      <c r="F416" s="140" t="s">
        <v>606</v>
      </c>
      <c r="I416" s="141"/>
      <c r="L416" s="31"/>
      <c r="M416" s="142"/>
      <c r="T416" s="52"/>
      <c r="AT416" s="16" t="s">
        <v>156</v>
      </c>
      <c r="AU416" s="16" t="s">
        <v>82</v>
      </c>
    </row>
    <row r="417" spans="2:65" s="1" customFormat="1" ht="11.25">
      <c r="B417" s="31"/>
      <c r="D417" s="143" t="s">
        <v>158</v>
      </c>
      <c r="F417" s="144" t="s">
        <v>607</v>
      </c>
      <c r="I417" s="141"/>
      <c r="L417" s="31"/>
      <c r="M417" s="142"/>
      <c r="T417" s="52"/>
      <c r="AT417" s="16" t="s">
        <v>158</v>
      </c>
      <c r="AU417" s="16" t="s">
        <v>82</v>
      </c>
    </row>
    <row r="418" spans="2:65" s="1" customFormat="1" ht="16.5" customHeight="1">
      <c r="B418" s="31"/>
      <c r="C418" s="158" t="s">
        <v>608</v>
      </c>
      <c r="D418" s="158" t="s">
        <v>253</v>
      </c>
      <c r="E418" s="159" t="s">
        <v>609</v>
      </c>
      <c r="F418" s="160" t="s">
        <v>610</v>
      </c>
      <c r="G418" s="161" t="s">
        <v>260</v>
      </c>
      <c r="H418" s="162">
        <v>132.29</v>
      </c>
      <c r="I418" s="163"/>
      <c r="J418" s="164">
        <f>ROUND(I418*H418,2)</f>
        <v>0</v>
      </c>
      <c r="K418" s="160" t="s">
        <v>153</v>
      </c>
      <c r="L418" s="165"/>
      <c r="M418" s="166" t="s">
        <v>19</v>
      </c>
      <c r="N418" s="167" t="s">
        <v>43</v>
      </c>
      <c r="P418" s="135">
        <f>O418*H418</f>
        <v>0</v>
      </c>
      <c r="Q418" s="135">
        <v>4.0000000000000003E-5</v>
      </c>
      <c r="R418" s="135">
        <f>Q418*H418</f>
        <v>5.2916000000000005E-3</v>
      </c>
      <c r="S418" s="135">
        <v>0</v>
      </c>
      <c r="T418" s="136">
        <f>S418*H418</f>
        <v>0</v>
      </c>
      <c r="AR418" s="137" t="s">
        <v>220</v>
      </c>
      <c r="AT418" s="137" t="s">
        <v>253</v>
      </c>
      <c r="AU418" s="137" t="s">
        <v>82</v>
      </c>
      <c r="AY418" s="16" t="s">
        <v>147</v>
      </c>
      <c r="BE418" s="138">
        <f>IF(N418="základní",J418,0)</f>
        <v>0</v>
      </c>
      <c r="BF418" s="138">
        <f>IF(N418="snížená",J418,0)</f>
        <v>0</v>
      </c>
      <c r="BG418" s="138">
        <f>IF(N418="zákl. přenesená",J418,0)</f>
        <v>0</v>
      </c>
      <c r="BH418" s="138">
        <f>IF(N418="sníž. přenesená",J418,0)</f>
        <v>0</v>
      </c>
      <c r="BI418" s="138">
        <f>IF(N418="nulová",J418,0)</f>
        <v>0</v>
      </c>
      <c r="BJ418" s="16" t="s">
        <v>80</v>
      </c>
      <c r="BK418" s="138">
        <f>ROUND(I418*H418,2)</f>
        <v>0</v>
      </c>
      <c r="BL418" s="16" t="s">
        <v>154</v>
      </c>
      <c r="BM418" s="137" t="s">
        <v>611</v>
      </c>
    </row>
    <row r="419" spans="2:65" s="1" customFormat="1" ht="11.25">
      <c r="B419" s="31"/>
      <c r="D419" s="139" t="s">
        <v>156</v>
      </c>
      <c r="F419" s="140" t="s">
        <v>610</v>
      </c>
      <c r="I419" s="141"/>
      <c r="L419" s="31"/>
      <c r="M419" s="142"/>
      <c r="T419" s="52"/>
      <c r="AT419" s="16" t="s">
        <v>156</v>
      </c>
      <c r="AU419" s="16" t="s">
        <v>82</v>
      </c>
    </row>
    <row r="420" spans="2:65" s="13" customFormat="1" ht="11.25">
      <c r="B420" s="151"/>
      <c r="D420" s="139" t="s">
        <v>160</v>
      </c>
      <c r="F420" s="153" t="s">
        <v>601</v>
      </c>
      <c r="H420" s="154">
        <v>132.29</v>
      </c>
      <c r="I420" s="155"/>
      <c r="L420" s="151"/>
      <c r="M420" s="156"/>
      <c r="T420" s="157"/>
      <c r="AT420" s="152" t="s">
        <v>160</v>
      </c>
      <c r="AU420" s="152" t="s">
        <v>82</v>
      </c>
      <c r="AV420" s="13" t="s">
        <v>82</v>
      </c>
      <c r="AW420" s="13" t="s">
        <v>4</v>
      </c>
      <c r="AX420" s="13" t="s">
        <v>80</v>
      </c>
      <c r="AY420" s="152" t="s">
        <v>147</v>
      </c>
    </row>
    <row r="421" spans="2:65" s="1" customFormat="1" ht="16.5" customHeight="1">
      <c r="B421" s="31"/>
      <c r="C421" s="126" t="s">
        <v>612</v>
      </c>
      <c r="D421" s="126" t="s">
        <v>149</v>
      </c>
      <c r="E421" s="127" t="s">
        <v>613</v>
      </c>
      <c r="F421" s="128" t="s">
        <v>614</v>
      </c>
      <c r="G421" s="129" t="s">
        <v>232</v>
      </c>
      <c r="H421" s="130">
        <v>89.454999999999998</v>
      </c>
      <c r="I421" s="131"/>
      <c r="J421" s="132">
        <f>ROUND(I421*H421,2)</f>
        <v>0</v>
      </c>
      <c r="K421" s="128" t="s">
        <v>153</v>
      </c>
      <c r="L421" s="31"/>
      <c r="M421" s="133" t="s">
        <v>19</v>
      </c>
      <c r="N421" s="134" t="s">
        <v>43</v>
      </c>
      <c r="P421" s="135">
        <f>O421*H421</f>
        <v>0</v>
      </c>
      <c r="Q421" s="135">
        <v>8.7999999999999998E-5</v>
      </c>
      <c r="R421" s="135">
        <f>Q421*H421</f>
        <v>7.8720400000000003E-3</v>
      </c>
      <c r="S421" s="135">
        <v>6.0000000000000002E-5</v>
      </c>
      <c r="T421" s="136">
        <f>S421*H421</f>
        <v>5.3673000000000002E-3</v>
      </c>
      <c r="AR421" s="137" t="s">
        <v>154</v>
      </c>
      <c r="AT421" s="137" t="s">
        <v>149</v>
      </c>
      <c r="AU421" s="137" t="s">
        <v>82</v>
      </c>
      <c r="AY421" s="16" t="s">
        <v>147</v>
      </c>
      <c r="BE421" s="138">
        <f>IF(N421="základní",J421,0)</f>
        <v>0</v>
      </c>
      <c r="BF421" s="138">
        <f>IF(N421="snížená",J421,0)</f>
        <v>0</v>
      </c>
      <c r="BG421" s="138">
        <f>IF(N421="zákl. přenesená",J421,0)</f>
        <v>0</v>
      </c>
      <c r="BH421" s="138">
        <f>IF(N421="sníž. přenesená",J421,0)</f>
        <v>0</v>
      </c>
      <c r="BI421" s="138">
        <f>IF(N421="nulová",J421,0)</f>
        <v>0</v>
      </c>
      <c r="BJ421" s="16" t="s">
        <v>80</v>
      </c>
      <c r="BK421" s="138">
        <f>ROUND(I421*H421,2)</f>
        <v>0</v>
      </c>
      <c r="BL421" s="16" t="s">
        <v>154</v>
      </c>
      <c r="BM421" s="137" t="s">
        <v>615</v>
      </c>
    </row>
    <row r="422" spans="2:65" s="1" customFormat="1" ht="11.25">
      <c r="B422" s="31"/>
      <c r="D422" s="139" t="s">
        <v>156</v>
      </c>
      <c r="F422" s="140" t="s">
        <v>616</v>
      </c>
      <c r="I422" s="141"/>
      <c r="L422" s="31"/>
      <c r="M422" s="142"/>
      <c r="T422" s="52"/>
      <c r="AT422" s="16" t="s">
        <v>156</v>
      </c>
      <c r="AU422" s="16" t="s">
        <v>82</v>
      </c>
    </row>
    <row r="423" spans="2:65" s="1" customFormat="1" ht="11.25">
      <c r="B423" s="31"/>
      <c r="D423" s="143" t="s">
        <v>158</v>
      </c>
      <c r="F423" s="144" t="s">
        <v>617</v>
      </c>
      <c r="I423" s="141"/>
      <c r="L423" s="31"/>
      <c r="M423" s="142"/>
      <c r="T423" s="52"/>
      <c r="AT423" s="16" t="s">
        <v>158</v>
      </c>
      <c r="AU423" s="16" t="s">
        <v>82</v>
      </c>
    </row>
    <row r="424" spans="2:65" s="12" customFormat="1" ht="11.25">
      <c r="B424" s="145"/>
      <c r="D424" s="139" t="s">
        <v>160</v>
      </c>
      <c r="E424" s="146" t="s">
        <v>19</v>
      </c>
      <c r="F424" s="147" t="s">
        <v>618</v>
      </c>
      <c r="H424" s="146" t="s">
        <v>19</v>
      </c>
      <c r="I424" s="148"/>
      <c r="L424" s="145"/>
      <c r="M424" s="149"/>
      <c r="T424" s="150"/>
      <c r="AT424" s="146" t="s">
        <v>160</v>
      </c>
      <c r="AU424" s="146" t="s">
        <v>82</v>
      </c>
      <c r="AV424" s="12" t="s">
        <v>80</v>
      </c>
      <c r="AW424" s="12" t="s">
        <v>34</v>
      </c>
      <c r="AX424" s="12" t="s">
        <v>72</v>
      </c>
      <c r="AY424" s="146" t="s">
        <v>147</v>
      </c>
    </row>
    <row r="425" spans="2:65" s="13" customFormat="1" ht="11.25">
      <c r="B425" s="151"/>
      <c r="D425" s="139" t="s">
        <v>160</v>
      </c>
      <c r="E425" s="152" t="s">
        <v>19</v>
      </c>
      <c r="F425" s="153" t="s">
        <v>619</v>
      </c>
      <c r="H425" s="154">
        <v>69.453000000000003</v>
      </c>
      <c r="I425" s="155"/>
      <c r="L425" s="151"/>
      <c r="M425" s="156"/>
      <c r="T425" s="157"/>
      <c r="AT425" s="152" t="s">
        <v>160</v>
      </c>
      <c r="AU425" s="152" t="s">
        <v>82</v>
      </c>
      <c r="AV425" s="13" t="s">
        <v>82</v>
      </c>
      <c r="AW425" s="13" t="s">
        <v>34</v>
      </c>
      <c r="AX425" s="13" t="s">
        <v>72</v>
      </c>
      <c r="AY425" s="152" t="s">
        <v>147</v>
      </c>
    </row>
    <row r="426" spans="2:65" s="13" customFormat="1" ht="11.25">
      <c r="B426" s="151"/>
      <c r="D426" s="139" t="s">
        <v>160</v>
      </c>
      <c r="E426" s="152" t="s">
        <v>19</v>
      </c>
      <c r="F426" s="153" t="s">
        <v>620</v>
      </c>
      <c r="H426" s="154">
        <v>6.2489999999999997</v>
      </c>
      <c r="I426" s="155"/>
      <c r="L426" s="151"/>
      <c r="M426" s="156"/>
      <c r="T426" s="157"/>
      <c r="AT426" s="152" t="s">
        <v>160</v>
      </c>
      <c r="AU426" s="152" t="s">
        <v>82</v>
      </c>
      <c r="AV426" s="13" t="s">
        <v>82</v>
      </c>
      <c r="AW426" s="13" t="s">
        <v>34</v>
      </c>
      <c r="AX426" s="13" t="s">
        <v>72</v>
      </c>
      <c r="AY426" s="152" t="s">
        <v>147</v>
      </c>
    </row>
    <row r="427" spans="2:65" s="12" customFormat="1" ht="11.25">
      <c r="B427" s="145"/>
      <c r="D427" s="139" t="s">
        <v>160</v>
      </c>
      <c r="E427" s="146" t="s">
        <v>19</v>
      </c>
      <c r="F427" s="147" t="s">
        <v>621</v>
      </c>
      <c r="H427" s="146" t="s">
        <v>19</v>
      </c>
      <c r="I427" s="148"/>
      <c r="L427" s="145"/>
      <c r="M427" s="149"/>
      <c r="T427" s="150"/>
      <c r="AT427" s="146" t="s">
        <v>160</v>
      </c>
      <c r="AU427" s="146" t="s">
        <v>82</v>
      </c>
      <c r="AV427" s="12" t="s">
        <v>80</v>
      </c>
      <c r="AW427" s="12" t="s">
        <v>34</v>
      </c>
      <c r="AX427" s="12" t="s">
        <v>72</v>
      </c>
      <c r="AY427" s="146" t="s">
        <v>147</v>
      </c>
    </row>
    <row r="428" spans="2:65" s="13" customFormat="1" ht="11.25">
      <c r="B428" s="151"/>
      <c r="D428" s="139" t="s">
        <v>160</v>
      </c>
      <c r="E428" s="152" t="s">
        <v>19</v>
      </c>
      <c r="F428" s="153" t="s">
        <v>622</v>
      </c>
      <c r="H428" s="154">
        <v>13.753</v>
      </c>
      <c r="I428" s="155"/>
      <c r="L428" s="151"/>
      <c r="M428" s="156"/>
      <c r="T428" s="157"/>
      <c r="AT428" s="152" t="s">
        <v>160</v>
      </c>
      <c r="AU428" s="152" t="s">
        <v>82</v>
      </c>
      <c r="AV428" s="13" t="s">
        <v>82</v>
      </c>
      <c r="AW428" s="13" t="s">
        <v>34</v>
      </c>
      <c r="AX428" s="13" t="s">
        <v>72</v>
      </c>
      <c r="AY428" s="152" t="s">
        <v>147</v>
      </c>
    </row>
    <row r="429" spans="2:65" s="11" customFormat="1" ht="22.9" customHeight="1">
      <c r="B429" s="114"/>
      <c r="D429" s="115" t="s">
        <v>71</v>
      </c>
      <c r="E429" s="124" t="s">
        <v>597</v>
      </c>
      <c r="F429" s="124" t="s">
        <v>623</v>
      </c>
      <c r="I429" s="117"/>
      <c r="J429" s="125">
        <f>BK429</f>
        <v>0</v>
      </c>
      <c r="L429" s="114"/>
      <c r="M429" s="119"/>
      <c r="P429" s="120">
        <f>SUM(P430:P640)</f>
        <v>0</v>
      </c>
      <c r="R429" s="120">
        <f>SUM(R430:R640)</f>
        <v>14.603095116400004</v>
      </c>
      <c r="T429" s="121">
        <f>SUM(T430:T640)</f>
        <v>2.5413200000000001E-3</v>
      </c>
      <c r="AR429" s="115" t="s">
        <v>80</v>
      </c>
      <c r="AT429" s="122" t="s">
        <v>71</v>
      </c>
      <c r="AU429" s="122" t="s">
        <v>80</v>
      </c>
      <c r="AY429" s="115" t="s">
        <v>147</v>
      </c>
      <c r="BK429" s="123">
        <f>SUM(BK430:BK640)</f>
        <v>0</v>
      </c>
    </row>
    <row r="430" spans="2:65" s="1" customFormat="1" ht="16.5" customHeight="1">
      <c r="B430" s="31"/>
      <c r="C430" s="126" t="s">
        <v>624</v>
      </c>
      <c r="D430" s="126" t="s">
        <v>149</v>
      </c>
      <c r="E430" s="127" t="s">
        <v>625</v>
      </c>
      <c r="F430" s="128" t="s">
        <v>626</v>
      </c>
      <c r="G430" s="129" t="s">
        <v>232</v>
      </c>
      <c r="H430" s="130">
        <v>703.01099999999997</v>
      </c>
      <c r="I430" s="131"/>
      <c r="J430" s="132">
        <f>ROUND(I430*H430,2)</f>
        <v>0</v>
      </c>
      <c r="K430" s="128" t="s">
        <v>153</v>
      </c>
      <c r="L430" s="31"/>
      <c r="M430" s="133" t="s">
        <v>19</v>
      </c>
      <c r="N430" s="134" t="s">
        <v>43</v>
      </c>
      <c r="P430" s="135">
        <f>O430*H430</f>
        <v>0</v>
      </c>
      <c r="Q430" s="135">
        <v>0</v>
      </c>
      <c r="R430" s="135">
        <f>Q430*H430</f>
        <v>0</v>
      </c>
      <c r="S430" s="135">
        <v>0</v>
      </c>
      <c r="T430" s="136">
        <f>S430*H430</f>
        <v>0</v>
      </c>
      <c r="AR430" s="137" t="s">
        <v>154</v>
      </c>
      <c r="AT430" s="137" t="s">
        <v>149</v>
      </c>
      <c r="AU430" s="137" t="s">
        <v>82</v>
      </c>
      <c r="AY430" s="16" t="s">
        <v>147</v>
      </c>
      <c r="BE430" s="138">
        <f>IF(N430="základní",J430,0)</f>
        <v>0</v>
      </c>
      <c r="BF430" s="138">
        <f>IF(N430="snížená",J430,0)</f>
        <v>0</v>
      </c>
      <c r="BG430" s="138">
        <f>IF(N430="zákl. přenesená",J430,0)</f>
        <v>0</v>
      </c>
      <c r="BH430" s="138">
        <f>IF(N430="sníž. přenesená",J430,0)</f>
        <v>0</v>
      </c>
      <c r="BI430" s="138">
        <f>IF(N430="nulová",J430,0)</f>
        <v>0</v>
      </c>
      <c r="BJ430" s="16" t="s">
        <v>80</v>
      </c>
      <c r="BK430" s="138">
        <f>ROUND(I430*H430,2)</f>
        <v>0</v>
      </c>
      <c r="BL430" s="16" t="s">
        <v>154</v>
      </c>
      <c r="BM430" s="137" t="s">
        <v>627</v>
      </c>
    </row>
    <row r="431" spans="2:65" s="1" customFormat="1" ht="11.25">
      <c r="B431" s="31"/>
      <c r="D431" s="139" t="s">
        <v>156</v>
      </c>
      <c r="F431" s="140" t="s">
        <v>628</v>
      </c>
      <c r="I431" s="141"/>
      <c r="L431" s="31"/>
      <c r="M431" s="142"/>
      <c r="T431" s="52"/>
      <c r="AT431" s="16" t="s">
        <v>156</v>
      </c>
      <c r="AU431" s="16" t="s">
        <v>82</v>
      </c>
    </row>
    <row r="432" spans="2:65" s="1" customFormat="1" ht="11.25">
      <c r="B432" s="31"/>
      <c r="D432" s="143" t="s">
        <v>158</v>
      </c>
      <c r="F432" s="144" t="s">
        <v>629</v>
      </c>
      <c r="I432" s="141"/>
      <c r="L432" s="31"/>
      <c r="M432" s="142"/>
      <c r="T432" s="52"/>
      <c r="AT432" s="16" t="s">
        <v>158</v>
      </c>
      <c r="AU432" s="16" t="s">
        <v>82</v>
      </c>
    </row>
    <row r="433" spans="2:65" s="12" customFormat="1" ht="11.25">
      <c r="B433" s="145"/>
      <c r="D433" s="139" t="s">
        <v>160</v>
      </c>
      <c r="E433" s="146" t="s">
        <v>19</v>
      </c>
      <c r="F433" s="147" t="s">
        <v>630</v>
      </c>
      <c r="H433" s="146" t="s">
        <v>19</v>
      </c>
      <c r="I433" s="148"/>
      <c r="L433" s="145"/>
      <c r="M433" s="149"/>
      <c r="T433" s="150"/>
      <c r="AT433" s="146" t="s">
        <v>160</v>
      </c>
      <c r="AU433" s="146" t="s">
        <v>82</v>
      </c>
      <c r="AV433" s="12" t="s">
        <v>80</v>
      </c>
      <c r="AW433" s="12" t="s">
        <v>34</v>
      </c>
      <c r="AX433" s="12" t="s">
        <v>72</v>
      </c>
      <c r="AY433" s="146" t="s">
        <v>147</v>
      </c>
    </row>
    <row r="434" spans="2:65" s="12" customFormat="1" ht="11.25">
      <c r="B434" s="145"/>
      <c r="D434" s="139" t="s">
        <v>160</v>
      </c>
      <c r="E434" s="146" t="s">
        <v>19</v>
      </c>
      <c r="F434" s="147" t="s">
        <v>631</v>
      </c>
      <c r="H434" s="146" t="s">
        <v>19</v>
      </c>
      <c r="I434" s="148"/>
      <c r="L434" s="145"/>
      <c r="M434" s="149"/>
      <c r="T434" s="150"/>
      <c r="AT434" s="146" t="s">
        <v>160</v>
      </c>
      <c r="AU434" s="146" t="s">
        <v>82</v>
      </c>
      <c r="AV434" s="12" t="s">
        <v>80</v>
      </c>
      <c r="AW434" s="12" t="s">
        <v>34</v>
      </c>
      <c r="AX434" s="12" t="s">
        <v>72</v>
      </c>
      <c r="AY434" s="146" t="s">
        <v>147</v>
      </c>
    </row>
    <row r="435" spans="2:65" s="13" customFormat="1" ht="11.25">
      <c r="B435" s="151"/>
      <c r="D435" s="139" t="s">
        <v>160</v>
      </c>
      <c r="E435" s="152" t="s">
        <v>19</v>
      </c>
      <c r="F435" s="153" t="s">
        <v>632</v>
      </c>
      <c r="H435" s="154">
        <v>136.566</v>
      </c>
      <c r="I435" s="155"/>
      <c r="L435" s="151"/>
      <c r="M435" s="156"/>
      <c r="T435" s="157"/>
      <c r="AT435" s="152" t="s">
        <v>160</v>
      </c>
      <c r="AU435" s="152" t="s">
        <v>82</v>
      </c>
      <c r="AV435" s="13" t="s">
        <v>82</v>
      </c>
      <c r="AW435" s="13" t="s">
        <v>34</v>
      </c>
      <c r="AX435" s="13" t="s">
        <v>72</v>
      </c>
      <c r="AY435" s="152" t="s">
        <v>147</v>
      </c>
    </row>
    <row r="436" spans="2:65" s="12" customFormat="1" ht="11.25">
      <c r="B436" s="145"/>
      <c r="D436" s="139" t="s">
        <v>160</v>
      </c>
      <c r="E436" s="146" t="s">
        <v>19</v>
      </c>
      <c r="F436" s="147" t="s">
        <v>633</v>
      </c>
      <c r="H436" s="146" t="s">
        <v>19</v>
      </c>
      <c r="I436" s="148"/>
      <c r="L436" s="145"/>
      <c r="M436" s="149"/>
      <c r="T436" s="150"/>
      <c r="AT436" s="146" t="s">
        <v>160</v>
      </c>
      <c r="AU436" s="146" t="s">
        <v>82</v>
      </c>
      <c r="AV436" s="12" t="s">
        <v>80</v>
      </c>
      <c r="AW436" s="12" t="s">
        <v>34</v>
      </c>
      <c r="AX436" s="12" t="s">
        <v>72</v>
      </c>
      <c r="AY436" s="146" t="s">
        <v>147</v>
      </c>
    </row>
    <row r="437" spans="2:65" s="13" customFormat="1" ht="11.25">
      <c r="B437" s="151"/>
      <c r="D437" s="139" t="s">
        <v>160</v>
      </c>
      <c r="E437" s="152" t="s">
        <v>19</v>
      </c>
      <c r="F437" s="153" t="s">
        <v>634</v>
      </c>
      <c r="H437" s="154">
        <v>63.731000000000002</v>
      </c>
      <c r="I437" s="155"/>
      <c r="L437" s="151"/>
      <c r="M437" s="156"/>
      <c r="T437" s="157"/>
      <c r="AT437" s="152" t="s">
        <v>160</v>
      </c>
      <c r="AU437" s="152" t="s">
        <v>82</v>
      </c>
      <c r="AV437" s="13" t="s">
        <v>82</v>
      </c>
      <c r="AW437" s="13" t="s">
        <v>34</v>
      </c>
      <c r="AX437" s="13" t="s">
        <v>72</v>
      </c>
      <c r="AY437" s="152" t="s">
        <v>147</v>
      </c>
    </row>
    <row r="438" spans="2:65" s="12" customFormat="1" ht="11.25">
      <c r="B438" s="145"/>
      <c r="D438" s="139" t="s">
        <v>160</v>
      </c>
      <c r="E438" s="146" t="s">
        <v>19</v>
      </c>
      <c r="F438" s="147" t="s">
        <v>635</v>
      </c>
      <c r="H438" s="146" t="s">
        <v>19</v>
      </c>
      <c r="I438" s="148"/>
      <c r="L438" s="145"/>
      <c r="M438" s="149"/>
      <c r="T438" s="150"/>
      <c r="AT438" s="146" t="s">
        <v>160</v>
      </c>
      <c r="AU438" s="146" t="s">
        <v>82</v>
      </c>
      <c r="AV438" s="12" t="s">
        <v>80</v>
      </c>
      <c r="AW438" s="12" t="s">
        <v>34</v>
      </c>
      <c r="AX438" s="12" t="s">
        <v>72</v>
      </c>
      <c r="AY438" s="146" t="s">
        <v>147</v>
      </c>
    </row>
    <row r="439" spans="2:65" s="13" customFormat="1" ht="11.25">
      <c r="B439" s="151"/>
      <c r="D439" s="139" t="s">
        <v>160</v>
      </c>
      <c r="E439" s="152" t="s">
        <v>19</v>
      </c>
      <c r="F439" s="153" t="s">
        <v>636</v>
      </c>
      <c r="H439" s="154">
        <v>468.20400000000001</v>
      </c>
      <c r="I439" s="155"/>
      <c r="L439" s="151"/>
      <c r="M439" s="156"/>
      <c r="T439" s="157"/>
      <c r="AT439" s="152" t="s">
        <v>160</v>
      </c>
      <c r="AU439" s="152" t="s">
        <v>82</v>
      </c>
      <c r="AV439" s="13" t="s">
        <v>82</v>
      </c>
      <c r="AW439" s="13" t="s">
        <v>34</v>
      </c>
      <c r="AX439" s="13" t="s">
        <v>72</v>
      </c>
      <c r="AY439" s="152" t="s">
        <v>147</v>
      </c>
    </row>
    <row r="440" spans="2:65" s="12" customFormat="1" ht="11.25">
      <c r="B440" s="145"/>
      <c r="D440" s="139" t="s">
        <v>160</v>
      </c>
      <c r="E440" s="146" t="s">
        <v>19</v>
      </c>
      <c r="F440" s="147" t="s">
        <v>637</v>
      </c>
      <c r="H440" s="146" t="s">
        <v>19</v>
      </c>
      <c r="I440" s="148"/>
      <c r="L440" s="145"/>
      <c r="M440" s="149"/>
      <c r="T440" s="150"/>
      <c r="AT440" s="146" t="s">
        <v>160</v>
      </c>
      <c r="AU440" s="146" t="s">
        <v>82</v>
      </c>
      <c r="AV440" s="12" t="s">
        <v>80</v>
      </c>
      <c r="AW440" s="12" t="s">
        <v>34</v>
      </c>
      <c r="AX440" s="12" t="s">
        <v>72</v>
      </c>
      <c r="AY440" s="146" t="s">
        <v>147</v>
      </c>
    </row>
    <row r="441" spans="2:65" s="13" customFormat="1" ht="11.25">
      <c r="B441" s="151"/>
      <c r="D441" s="139" t="s">
        <v>160</v>
      </c>
      <c r="E441" s="152" t="s">
        <v>19</v>
      </c>
      <c r="F441" s="153" t="s">
        <v>638</v>
      </c>
      <c r="H441" s="154">
        <v>7.98</v>
      </c>
      <c r="I441" s="155"/>
      <c r="L441" s="151"/>
      <c r="M441" s="156"/>
      <c r="T441" s="157"/>
      <c r="AT441" s="152" t="s">
        <v>160</v>
      </c>
      <c r="AU441" s="152" t="s">
        <v>82</v>
      </c>
      <c r="AV441" s="13" t="s">
        <v>82</v>
      </c>
      <c r="AW441" s="13" t="s">
        <v>34</v>
      </c>
      <c r="AX441" s="13" t="s">
        <v>72</v>
      </c>
      <c r="AY441" s="152" t="s">
        <v>147</v>
      </c>
    </row>
    <row r="442" spans="2:65" s="12" customFormat="1" ht="11.25">
      <c r="B442" s="145"/>
      <c r="D442" s="139" t="s">
        <v>160</v>
      </c>
      <c r="E442" s="146" t="s">
        <v>19</v>
      </c>
      <c r="F442" s="147" t="s">
        <v>639</v>
      </c>
      <c r="H442" s="146" t="s">
        <v>19</v>
      </c>
      <c r="I442" s="148"/>
      <c r="L442" s="145"/>
      <c r="M442" s="149"/>
      <c r="T442" s="150"/>
      <c r="AT442" s="146" t="s">
        <v>160</v>
      </c>
      <c r="AU442" s="146" t="s">
        <v>82</v>
      </c>
      <c r="AV442" s="12" t="s">
        <v>80</v>
      </c>
      <c r="AW442" s="12" t="s">
        <v>34</v>
      </c>
      <c r="AX442" s="12" t="s">
        <v>72</v>
      </c>
      <c r="AY442" s="146" t="s">
        <v>147</v>
      </c>
    </row>
    <row r="443" spans="2:65" s="13" customFormat="1" ht="11.25">
      <c r="B443" s="151"/>
      <c r="D443" s="139" t="s">
        <v>160</v>
      </c>
      <c r="E443" s="152" t="s">
        <v>19</v>
      </c>
      <c r="F443" s="153" t="s">
        <v>640</v>
      </c>
      <c r="H443" s="154">
        <v>26.53</v>
      </c>
      <c r="I443" s="155"/>
      <c r="L443" s="151"/>
      <c r="M443" s="156"/>
      <c r="T443" s="157"/>
      <c r="AT443" s="152" t="s">
        <v>160</v>
      </c>
      <c r="AU443" s="152" t="s">
        <v>82</v>
      </c>
      <c r="AV443" s="13" t="s">
        <v>82</v>
      </c>
      <c r="AW443" s="13" t="s">
        <v>34</v>
      </c>
      <c r="AX443" s="13" t="s">
        <v>72</v>
      </c>
      <c r="AY443" s="152" t="s">
        <v>147</v>
      </c>
    </row>
    <row r="444" spans="2:65" s="1" customFormat="1" ht="16.5" customHeight="1">
      <c r="B444" s="31"/>
      <c r="C444" s="126" t="s">
        <v>641</v>
      </c>
      <c r="D444" s="126" t="s">
        <v>149</v>
      </c>
      <c r="E444" s="127" t="s">
        <v>642</v>
      </c>
      <c r="F444" s="128" t="s">
        <v>643</v>
      </c>
      <c r="G444" s="129" t="s">
        <v>232</v>
      </c>
      <c r="H444" s="130">
        <v>1321.732</v>
      </c>
      <c r="I444" s="131"/>
      <c r="J444" s="132">
        <f>ROUND(I444*H444,2)</f>
        <v>0</v>
      </c>
      <c r="K444" s="128" t="s">
        <v>153</v>
      </c>
      <c r="L444" s="31"/>
      <c r="M444" s="133" t="s">
        <v>19</v>
      </c>
      <c r="N444" s="134" t="s">
        <v>43</v>
      </c>
      <c r="P444" s="135">
        <f>O444*H444</f>
        <v>0</v>
      </c>
      <c r="Q444" s="135">
        <v>2.63E-4</v>
      </c>
      <c r="R444" s="135">
        <f>Q444*H444</f>
        <v>0.34761551600000001</v>
      </c>
      <c r="S444" s="135">
        <v>0</v>
      </c>
      <c r="T444" s="136">
        <f>S444*H444</f>
        <v>0</v>
      </c>
      <c r="AR444" s="137" t="s">
        <v>154</v>
      </c>
      <c r="AT444" s="137" t="s">
        <v>149</v>
      </c>
      <c r="AU444" s="137" t="s">
        <v>82</v>
      </c>
      <c r="AY444" s="16" t="s">
        <v>147</v>
      </c>
      <c r="BE444" s="138">
        <f>IF(N444="základní",J444,0)</f>
        <v>0</v>
      </c>
      <c r="BF444" s="138">
        <f>IF(N444="snížená",J444,0)</f>
        <v>0</v>
      </c>
      <c r="BG444" s="138">
        <f>IF(N444="zákl. přenesená",J444,0)</f>
        <v>0</v>
      </c>
      <c r="BH444" s="138">
        <f>IF(N444="sníž. přenesená",J444,0)</f>
        <v>0</v>
      </c>
      <c r="BI444" s="138">
        <f>IF(N444="nulová",J444,0)</f>
        <v>0</v>
      </c>
      <c r="BJ444" s="16" t="s">
        <v>80</v>
      </c>
      <c r="BK444" s="138">
        <f>ROUND(I444*H444,2)</f>
        <v>0</v>
      </c>
      <c r="BL444" s="16" t="s">
        <v>154</v>
      </c>
      <c r="BM444" s="137" t="s">
        <v>644</v>
      </c>
    </row>
    <row r="445" spans="2:65" s="1" customFormat="1" ht="11.25">
      <c r="B445" s="31"/>
      <c r="D445" s="139" t="s">
        <v>156</v>
      </c>
      <c r="F445" s="140" t="s">
        <v>645</v>
      </c>
      <c r="I445" s="141"/>
      <c r="L445" s="31"/>
      <c r="M445" s="142"/>
      <c r="T445" s="52"/>
      <c r="AT445" s="16" t="s">
        <v>156</v>
      </c>
      <c r="AU445" s="16" t="s">
        <v>82</v>
      </c>
    </row>
    <row r="446" spans="2:65" s="1" customFormat="1" ht="11.25">
      <c r="B446" s="31"/>
      <c r="D446" s="143" t="s">
        <v>158</v>
      </c>
      <c r="F446" s="144" t="s">
        <v>646</v>
      </c>
      <c r="I446" s="141"/>
      <c r="L446" s="31"/>
      <c r="M446" s="142"/>
      <c r="T446" s="52"/>
      <c r="AT446" s="16" t="s">
        <v>158</v>
      </c>
      <c r="AU446" s="16" t="s">
        <v>82</v>
      </c>
    </row>
    <row r="447" spans="2:65" s="12" customFormat="1" ht="11.25">
      <c r="B447" s="145"/>
      <c r="D447" s="139" t="s">
        <v>160</v>
      </c>
      <c r="E447" s="146" t="s">
        <v>19</v>
      </c>
      <c r="F447" s="147" t="s">
        <v>647</v>
      </c>
      <c r="H447" s="146" t="s">
        <v>19</v>
      </c>
      <c r="I447" s="148"/>
      <c r="L447" s="145"/>
      <c r="M447" s="149"/>
      <c r="T447" s="150"/>
      <c r="AT447" s="146" t="s">
        <v>160</v>
      </c>
      <c r="AU447" s="146" t="s">
        <v>82</v>
      </c>
      <c r="AV447" s="12" t="s">
        <v>80</v>
      </c>
      <c r="AW447" s="12" t="s">
        <v>34</v>
      </c>
      <c r="AX447" s="12" t="s">
        <v>72</v>
      </c>
      <c r="AY447" s="146" t="s">
        <v>147</v>
      </c>
    </row>
    <row r="448" spans="2:65" s="12" customFormat="1" ht="11.25">
      <c r="B448" s="145"/>
      <c r="D448" s="139" t="s">
        <v>160</v>
      </c>
      <c r="E448" s="146" t="s">
        <v>19</v>
      </c>
      <c r="F448" s="147" t="s">
        <v>631</v>
      </c>
      <c r="H448" s="146" t="s">
        <v>19</v>
      </c>
      <c r="I448" s="148"/>
      <c r="L448" s="145"/>
      <c r="M448" s="149"/>
      <c r="T448" s="150"/>
      <c r="AT448" s="146" t="s">
        <v>160</v>
      </c>
      <c r="AU448" s="146" t="s">
        <v>82</v>
      </c>
      <c r="AV448" s="12" t="s">
        <v>80</v>
      </c>
      <c r="AW448" s="12" t="s">
        <v>34</v>
      </c>
      <c r="AX448" s="12" t="s">
        <v>72</v>
      </c>
      <c r="AY448" s="146" t="s">
        <v>147</v>
      </c>
    </row>
    <row r="449" spans="2:65" s="13" customFormat="1" ht="11.25">
      <c r="B449" s="151"/>
      <c r="D449" s="139" t="s">
        <v>160</v>
      </c>
      <c r="E449" s="152" t="s">
        <v>19</v>
      </c>
      <c r="F449" s="153" t="s">
        <v>632</v>
      </c>
      <c r="H449" s="154">
        <v>136.566</v>
      </c>
      <c r="I449" s="155"/>
      <c r="L449" s="151"/>
      <c r="M449" s="156"/>
      <c r="T449" s="157"/>
      <c r="AT449" s="152" t="s">
        <v>160</v>
      </c>
      <c r="AU449" s="152" t="s">
        <v>82</v>
      </c>
      <c r="AV449" s="13" t="s">
        <v>82</v>
      </c>
      <c r="AW449" s="13" t="s">
        <v>34</v>
      </c>
      <c r="AX449" s="13" t="s">
        <v>72</v>
      </c>
      <c r="AY449" s="152" t="s">
        <v>147</v>
      </c>
    </row>
    <row r="450" spans="2:65" s="12" customFormat="1" ht="11.25">
      <c r="B450" s="145"/>
      <c r="D450" s="139" t="s">
        <v>160</v>
      </c>
      <c r="E450" s="146" t="s">
        <v>19</v>
      </c>
      <c r="F450" s="147" t="s">
        <v>633</v>
      </c>
      <c r="H450" s="146" t="s">
        <v>19</v>
      </c>
      <c r="I450" s="148"/>
      <c r="L450" s="145"/>
      <c r="M450" s="149"/>
      <c r="T450" s="150"/>
      <c r="AT450" s="146" t="s">
        <v>160</v>
      </c>
      <c r="AU450" s="146" t="s">
        <v>82</v>
      </c>
      <c r="AV450" s="12" t="s">
        <v>80</v>
      </c>
      <c r="AW450" s="12" t="s">
        <v>34</v>
      </c>
      <c r="AX450" s="12" t="s">
        <v>72</v>
      </c>
      <c r="AY450" s="146" t="s">
        <v>147</v>
      </c>
    </row>
    <row r="451" spans="2:65" s="13" customFormat="1" ht="11.25">
      <c r="B451" s="151"/>
      <c r="D451" s="139" t="s">
        <v>160</v>
      </c>
      <c r="E451" s="152" t="s">
        <v>19</v>
      </c>
      <c r="F451" s="153" t="s">
        <v>634</v>
      </c>
      <c r="H451" s="154">
        <v>63.731000000000002</v>
      </c>
      <c r="I451" s="155"/>
      <c r="L451" s="151"/>
      <c r="M451" s="156"/>
      <c r="T451" s="157"/>
      <c r="AT451" s="152" t="s">
        <v>160</v>
      </c>
      <c r="AU451" s="152" t="s">
        <v>82</v>
      </c>
      <c r="AV451" s="13" t="s">
        <v>82</v>
      </c>
      <c r="AW451" s="13" t="s">
        <v>34</v>
      </c>
      <c r="AX451" s="13" t="s">
        <v>72</v>
      </c>
      <c r="AY451" s="152" t="s">
        <v>147</v>
      </c>
    </row>
    <row r="452" spans="2:65" s="12" customFormat="1" ht="11.25">
      <c r="B452" s="145"/>
      <c r="D452" s="139" t="s">
        <v>160</v>
      </c>
      <c r="E452" s="146" t="s">
        <v>19</v>
      </c>
      <c r="F452" s="147" t="s">
        <v>648</v>
      </c>
      <c r="H452" s="146" t="s">
        <v>19</v>
      </c>
      <c r="I452" s="148"/>
      <c r="L452" s="145"/>
      <c r="M452" s="149"/>
      <c r="T452" s="150"/>
      <c r="AT452" s="146" t="s">
        <v>160</v>
      </c>
      <c r="AU452" s="146" t="s">
        <v>82</v>
      </c>
      <c r="AV452" s="12" t="s">
        <v>80</v>
      </c>
      <c r="AW452" s="12" t="s">
        <v>34</v>
      </c>
      <c r="AX452" s="12" t="s">
        <v>72</v>
      </c>
      <c r="AY452" s="146" t="s">
        <v>147</v>
      </c>
    </row>
    <row r="453" spans="2:65" s="13" customFormat="1" ht="11.25">
      <c r="B453" s="151"/>
      <c r="D453" s="139" t="s">
        <v>160</v>
      </c>
      <c r="E453" s="152" t="s">
        <v>19</v>
      </c>
      <c r="F453" s="153" t="s">
        <v>636</v>
      </c>
      <c r="H453" s="154">
        <v>468.20400000000001</v>
      </c>
      <c r="I453" s="155"/>
      <c r="L453" s="151"/>
      <c r="M453" s="156"/>
      <c r="T453" s="157"/>
      <c r="AT453" s="152" t="s">
        <v>160</v>
      </c>
      <c r="AU453" s="152" t="s">
        <v>82</v>
      </c>
      <c r="AV453" s="13" t="s">
        <v>82</v>
      </c>
      <c r="AW453" s="13" t="s">
        <v>34</v>
      </c>
      <c r="AX453" s="13" t="s">
        <v>72</v>
      </c>
      <c r="AY453" s="152" t="s">
        <v>147</v>
      </c>
    </row>
    <row r="454" spans="2:65" s="12" customFormat="1" ht="11.25">
      <c r="B454" s="145"/>
      <c r="D454" s="139" t="s">
        <v>160</v>
      </c>
      <c r="E454" s="146" t="s">
        <v>19</v>
      </c>
      <c r="F454" s="147" t="s">
        <v>649</v>
      </c>
      <c r="H454" s="146" t="s">
        <v>19</v>
      </c>
      <c r="I454" s="148"/>
      <c r="L454" s="145"/>
      <c r="M454" s="149"/>
      <c r="T454" s="150"/>
      <c r="AT454" s="146" t="s">
        <v>160</v>
      </c>
      <c r="AU454" s="146" t="s">
        <v>82</v>
      </c>
      <c r="AV454" s="12" t="s">
        <v>80</v>
      </c>
      <c r="AW454" s="12" t="s">
        <v>34</v>
      </c>
      <c r="AX454" s="12" t="s">
        <v>72</v>
      </c>
      <c r="AY454" s="146" t="s">
        <v>147</v>
      </c>
    </row>
    <row r="455" spans="2:65" s="13" customFormat="1" ht="11.25">
      <c r="B455" s="151"/>
      <c r="D455" s="139" t="s">
        <v>160</v>
      </c>
      <c r="E455" s="152" t="s">
        <v>19</v>
      </c>
      <c r="F455" s="153" t="s">
        <v>638</v>
      </c>
      <c r="H455" s="154">
        <v>7.98</v>
      </c>
      <c r="I455" s="155"/>
      <c r="L455" s="151"/>
      <c r="M455" s="156"/>
      <c r="T455" s="157"/>
      <c r="AT455" s="152" t="s">
        <v>160</v>
      </c>
      <c r="AU455" s="152" t="s">
        <v>82</v>
      </c>
      <c r="AV455" s="13" t="s">
        <v>82</v>
      </c>
      <c r="AW455" s="13" t="s">
        <v>34</v>
      </c>
      <c r="AX455" s="13" t="s">
        <v>72</v>
      </c>
      <c r="AY455" s="152" t="s">
        <v>147</v>
      </c>
    </row>
    <row r="456" spans="2:65" s="12" customFormat="1" ht="11.25">
      <c r="B456" s="145"/>
      <c r="D456" s="139" t="s">
        <v>160</v>
      </c>
      <c r="E456" s="146" t="s">
        <v>19</v>
      </c>
      <c r="F456" s="147" t="s">
        <v>650</v>
      </c>
      <c r="H456" s="146" t="s">
        <v>19</v>
      </c>
      <c r="I456" s="148"/>
      <c r="L456" s="145"/>
      <c r="M456" s="149"/>
      <c r="T456" s="150"/>
      <c r="AT456" s="146" t="s">
        <v>160</v>
      </c>
      <c r="AU456" s="146" t="s">
        <v>82</v>
      </c>
      <c r="AV456" s="12" t="s">
        <v>80</v>
      </c>
      <c r="AW456" s="12" t="s">
        <v>34</v>
      </c>
      <c r="AX456" s="12" t="s">
        <v>72</v>
      </c>
      <c r="AY456" s="146" t="s">
        <v>147</v>
      </c>
    </row>
    <row r="457" spans="2:65" s="13" customFormat="1" ht="11.25">
      <c r="B457" s="151"/>
      <c r="D457" s="139" t="s">
        <v>160</v>
      </c>
      <c r="E457" s="152" t="s">
        <v>19</v>
      </c>
      <c r="F457" s="153" t="s">
        <v>651</v>
      </c>
      <c r="H457" s="154">
        <v>52.667999999999999</v>
      </c>
      <c r="I457" s="155"/>
      <c r="L457" s="151"/>
      <c r="M457" s="156"/>
      <c r="T457" s="157"/>
      <c r="AT457" s="152" t="s">
        <v>160</v>
      </c>
      <c r="AU457" s="152" t="s">
        <v>82</v>
      </c>
      <c r="AV457" s="13" t="s">
        <v>82</v>
      </c>
      <c r="AW457" s="13" t="s">
        <v>34</v>
      </c>
      <c r="AX457" s="13" t="s">
        <v>72</v>
      </c>
      <c r="AY457" s="152" t="s">
        <v>147</v>
      </c>
    </row>
    <row r="458" spans="2:65" s="12" customFormat="1" ht="11.25">
      <c r="B458" s="145"/>
      <c r="D458" s="139" t="s">
        <v>160</v>
      </c>
      <c r="E458" s="146" t="s">
        <v>19</v>
      </c>
      <c r="F458" s="147" t="s">
        <v>652</v>
      </c>
      <c r="H458" s="146" t="s">
        <v>19</v>
      </c>
      <c r="I458" s="148"/>
      <c r="L458" s="145"/>
      <c r="M458" s="149"/>
      <c r="T458" s="150"/>
      <c r="AT458" s="146" t="s">
        <v>160</v>
      </c>
      <c r="AU458" s="146" t="s">
        <v>82</v>
      </c>
      <c r="AV458" s="12" t="s">
        <v>80</v>
      </c>
      <c r="AW458" s="12" t="s">
        <v>34</v>
      </c>
      <c r="AX458" s="12" t="s">
        <v>72</v>
      </c>
      <c r="AY458" s="146" t="s">
        <v>147</v>
      </c>
    </row>
    <row r="459" spans="2:65" s="13" customFormat="1" ht="11.25">
      <c r="B459" s="151"/>
      <c r="D459" s="139" t="s">
        <v>160</v>
      </c>
      <c r="E459" s="152" t="s">
        <v>19</v>
      </c>
      <c r="F459" s="153" t="s">
        <v>653</v>
      </c>
      <c r="H459" s="154">
        <v>592.58299999999997</v>
      </c>
      <c r="I459" s="155"/>
      <c r="L459" s="151"/>
      <c r="M459" s="156"/>
      <c r="T459" s="157"/>
      <c r="AT459" s="152" t="s">
        <v>160</v>
      </c>
      <c r="AU459" s="152" t="s">
        <v>82</v>
      </c>
      <c r="AV459" s="13" t="s">
        <v>82</v>
      </c>
      <c r="AW459" s="13" t="s">
        <v>34</v>
      </c>
      <c r="AX459" s="13" t="s">
        <v>72</v>
      </c>
      <c r="AY459" s="152" t="s">
        <v>147</v>
      </c>
    </row>
    <row r="460" spans="2:65" s="1" customFormat="1" ht="16.5" customHeight="1">
      <c r="B460" s="31"/>
      <c r="C460" s="126" t="s">
        <v>654</v>
      </c>
      <c r="D460" s="126" t="s">
        <v>149</v>
      </c>
      <c r="E460" s="127" t="s">
        <v>655</v>
      </c>
      <c r="F460" s="128" t="s">
        <v>656</v>
      </c>
      <c r="G460" s="129" t="s">
        <v>232</v>
      </c>
      <c r="H460" s="130">
        <v>361.55200000000002</v>
      </c>
      <c r="I460" s="131"/>
      <c r="J460" s="132">
        <f>ROUND(I460*H460,2)</f>
        <v>0</v>
      </c>
      <c r="K460" s="128" t="s">
        <v>153</v>
      </c>
      <c r="L460" s="31"/>
      <c r="M460" s="133" t="s">
        <v>19</v>
      </c>
      <c r="N460" s="134" t="s">
        <v>43</v>
      </c>
      <c r="P460" s="135">
        <f>O460*H460</f>
        <v>0</v>
      </c>
      <c r="Q460" s="135">
        <v>3.82E-3</v>
      </c>
      <c r="R460" s="135">
        <f>Q460*H460</f>
        <v>1.38112864</v>
      </c>
      <c r="S460" s="135">
        <v>0</v>
      </c>
      <c r="T460" s="136">
        <f>S460*H460</f>
        <v>0</v>
      </c>
      <c r="AR460" s="137" t="s">
        <v>154</v>
      </c>
      <c r="AT460" s="137" t="s">
        <v>149</v>
      </c>
      <c r="AU460" s="137" t="s">
        <v>82</v>
      </c>
      <c r="AY460" s="16" t="s">
        <v>147</v>
      </c>
      <c r="BE460" s="138">
        <f>IF(N460="základní",J460,0)</f>
        <v>0</v>
      </c>
      <c r="BF460" s="138">
        <f>IF(N460="snížená",J460,0)</f>
        <v>0</v>
      </c>
      <c r="BG460" s="138">
        <f>IF(N460="zákl. přenesená",J460,0)</f>
        <v>0</v>
      </c>
      <c r="BH460" s="138">
        <f>IF(N460="sníž. přenesená",J460,0)</f>
        <v>0</v>
      </c>
      <c r="BI460" s="138">
        <f>IF(N460="nulová",J460,0)</f>
        <v>0</v>
      </c>
      <c r="BJ460" s="16" t="s">
        <v>80</v>
      </c>
      <c r="BK460" s="138">
        <f>ROUND(I460*H460,2)</f>
        <v>0</v>
      </c>
      <c r="BL460" s="16" t="s">
        <v>154</v>
      </c>
      <c r="BM460" s="137" t="s">
        <v>657</v>
      </c>
    </row>
    <row r="461" spans="2:65" s="1" customFormat="1" ht="11.25">
      <c r="B461" s="31"/>
      <c r="D461" s="139" t="s">
        <v>156</v>
      </c>
      <c r="F461" s="140" t="s">
        <v>658</v>
      </c>
      <c r="I461" s="141"/>
      <c r="L461" s="31"/>
      <c r="M461" s="142"/>
      <c r="T461" s="52"/>
      <c r="AT461" s="16" t="s">
        <v>156</v>
      </c>
      <c r="AU461" s="16" t="s">
        <v>82</v>
      </c>
    </row>
    <row r="462" spans="2:65" s="1" customFormat="1" ht="11.25">
      <c r="B462" s="31"/>
      <c r="D462" s="143" t="s">
        <v>158</v>
      </c>
      <c r="F462" s="144" t="s">
        <v>659</v>
      </c>
      <c r="I462" s="141"/>
      <c r="L462" s="31"/>
      <c r="M462" s="142"/>
      <c r="T462" s="52"/>
      <c r="AT462" s="16" t="s">
        <v>158</v>
      </c>
      <c r="AU462" s="16" t="s">
        <v>82</v>
      </c>
    </row>
    <row r="463" spans="2:65" s="12" customFormat="1" ht="11.25">
      <c r="B463" s="145"/>
      <c r="D463" s="139" t="s">
        <v>160</v>
      </c>
      <c r="E463" s="146" t="s">
        <v>19</v>
      </c>
      <c r="F463" s="147" t="s">
        <v>660</v>
      </c>
      <c r="H463" s="146" t="s">
        <v>19</v>
      </c>
      <c r="I463" s="148"/>
      <c r="L463" s="145"/>
      <c r="M463" s="149"/>
      <c r="T463" s="150"/>
      <c r="AT463" s="146" t="s">
        <v>160</v>
      </c>
      <c r="AU463" s="146" t="s">
        <v>82</v>
      </c>
      <c r="AV463" s="12" t="s">
        <v>80</v>
      </c>
      <c r="AW463" s="12" t="s">
        <v>34</v>
      </c>
      <c r="AX463" s="12" t="s">
        <v>72</v>
      </c>
      <c r="AY463" s="146" t="s">
        <v>147</v>
      </c>
    </row>
    <row r="464" spans="2:65" s="13" customFormat="1" ht="11.25">
      <c r="B464" s="151"/>
      <c r="D464" s="139" t="s">
        <v>160</v>
      </c>
      <c r="E464" s="152" t="s">
        <v>19</v>
      </c>
      <c r="F464" s="153" t="s">
        <v>636</v>
      </c>
      <c r="H464" s="154">
        <v>468.20400000000001</v>
      </c>
      <c r="I464" s="155"/>
      <c r="L464" s="151"/>
      <c r="M464" s="156"/>
      <c r="T464" s="157"/>
      <c r="AT464" s="152" t="s">
        <v>160</v>
      </c>
      <c r="AU464" s="152" t="s">
        <v>82</v>
      </c>
      <c r="AV464" s="13" t="s">
        <v>82</v>
      </c>
      <c r="AW464" s="13" t="s">
        <v>34</v>
      </c>
      <c r="AX464" s="13" t="s">
        <v>72</v>
      </c>
      <c r="AY464" s="152" t="s">
        <v>147</v>
      </c>
    </row>
    <row r="465" spans="2:65" s="12" customFormat="1" ht="11.25">
      <c r="B465" s="145"/>
      <c r="D465" s="139" t="s">
        <v>160</v>
      </c>
      <c r="E465" s="146" t="s">
        <v>19</v>
      </c>
      <c r="F465" s="147" t="s">
        <v>661</v>
      </c>
      <c r="H465" s="146" t="s">
        <v>19</v>
      </c>
      <c r="I465" s="148"/>
      <c r="L465" s="145"/>
      <c r="M465" s="149"/>
      <c r="T465" s="150"/>
      <c r="AT465" s="146" t="s">
        <v>160</v>
      </c>
      <c r="AU465" s="146" t="s">
        <v>82</v>
      </c>
      <c r="AV465" s="12" t="s">
        <v>80</v>
      </c>
      <c r="AW465" s="12" t="s">
        <v>34</v>
      </c>
      <c r="AX465" s="12" t="s">
        <v>72</v>
      </c>
      <c r="AY465" s="146" t="s">
        <v>147</v>
      </c>
    </row>
    <row r="466" spans="2:65" s="13" customFormat="1" ht="11.25">
      <c r="B466" s="151"/>
      <c r="D466" s="139" t="s">
        <v>160</v>
      </c>
      <c r="E466" s="152" t="s">
        <v>19</v>
      </c>
      <c r="F466" s="153" t="s">
        <v>638</v>
      </c>
      <c r="H466" s="154">
        <v>7.98</v>
      </c>
      <c r="I466" s="155"/>
      <c r="L466" s="151"/>
      <c r="M466" s="156"/>
      <c r="T466" s="157"/>
      <c r="AT466" s="152" t="s">
        <v>160</v>
      </c>
      <c r="AU466" s="152" t="s">
        <v>82</v>
      </c>
      <c r="AV466" s="13" t="s">
        <v>82</v>
      </c>
      <c r="AW466" s="13" t="s">
        <v>34</v>
      </c>
      <c r="AX466" s="13" t="s">
        <v>72</v>
      </c>
      <c r="AY466" s="152" t="s">
        <v>147</v>
      </c>
    </row>
    <row r="467" spans="2:65" s="12" customFormat="1" ht="11.25">
      <c r="B467" s="145"/>
      <c r="D467" s="139" t="s">
        <v>160</v>
      </c>
      <c r="E467" s="146" t="s">
        <v>19</v>
      </c>
      <c r="F467" s="147" t="s">
        <v>662</v>
      </c>
      <c r="H467" s="146" t="s">
        <v>19</v>
      </c>
      <c r="I467" s="148"/>
      <c r="L467" s="145"/>
      <c r="M467" s="149"/>
      <c r="T467" s="150"/>
      <c r="AT467" s="146" t="s">
        <v>160</v>
      </c>
      <c r="AU467" s="146" t="s">
        <v>82</v>
      </c>
      <c r="AV467" s="12" t="s">
        <v>80</v>
      </c>
      <c r="AW467" s="12" t="s">
        <v>34</v>
      </c>
      <c r="AX467" s="12" t="s">
        <v>72</v>
      </c>
      <c r="AY467" s="146" t="s">
        <v>147</v>
      </c>
    </row>
    <row r="468" spans="2:65" s="13" customFormat="1" ht="11.25">
      <c r="B468" s="151"/>
      <c r="D468" s="139" t="s">
        <v>160</v>
      </c>
      <c r="E468" s="152" t="s">
        <v>19</v>
      </c>
      <c r="F468" s="153" t="s">
        <v>640</v>
      </c>
      <c r="H468" s="154">
        <v>26.53</v>
      </c>
      <c r="I468" s="155"/>
      <c r="L468" s="151"/>
      <c r="M468" s="156"/>
      <c r="T468" s="157"/>
      <c r="AT468" s="152" t="s">
        <v>160</v>
      </c>
      <c r="AU468" s="152" t="s">
        <v>82</v>
      </c>
      <c r="AV468" s="13" t="s">
        <v>82</v>
      </c>
      <c r="AW468" s="13" t="s">
        <v>34</v>
      </c>
      <c r="AX468" s="13" t="s">
        <v>72</v>
      </c>
      <c r="AY468" s="152" t="s">
        <v>147</v>
      </c>
    </row>
    <row r="469" spans="2:65" s="12" customFormat="1" ht="11.25">
      <c r="B469" s="145"/>
      <c r="D469" s="139" t="s">
        <v>160</v>
      </c>
      <c r="E469" s="146" t="s">
        <v>19</v>
      </c>
      <c r="F469" s="147" t="s">
        <v>663</v>
      </c>
      <c r="H469" s="146" t="s">
        <v>19</v>
      </c>
      <c r="I469" s="148"/>
      <c r="L469" s="145"/>
      <c r="M469" s="149"/>
      <c r="T469" s="150"/>
      <c r="AT469" s="146" t="s">
        <v>160</v>
      </c>
      <c r="AU469" s="146" t="s">
        <v>82</v>
      </c>
      <c r="AV469" s="12" t="s">
        <v>80</v>
      </c>
      <c r="AW469" s="12" t="s">
        <v>34</v>
      </c>
      <c r="AX469" s="12" t="s">
        <v>72</v>
      </c>
      <c r="AY469" s="146" t="s">
        <v>147</v>
      </c>
    </row>
    <row r="470" spans="2:65" s="13" customFormat="1" ht="11.25">
      <c r="B470" s="151"/>
      <c r="D470" s="139" t="s">
        <v>160</v>
      </c>
      <c r="E470" s="152" t="s">
        <v>19</v>
      </c>
      <c r="F470" s="153" t="s">
        <v>664</v>
      </c>
      <c r="H470" s="154">
        <v>-141.16200000000001</v>
      </c>
      <c r="I470" s="155"/>
      <c r="L470" s="151"/>
      <c r="M470" s="156"/>
      <c r="T470" s="157"/>
      <c r="AT470" s="152" t="s">
        <v>160</v>
      </c>
      <c r="AU470" s="152" t="s">
        <v>82</v>
      </c>
      <c r="AV470" s="13" t="s">
        <v>82</v>
      </c>
      <c r="AW470" s="13" t="s">
        <v>34</v>
      </c>
      <c r="AX470" s="13" t="s">
        <v>72</v>
      </c>
      <c r="AY470" s="152" t="s">
        <v>147</v>
      </c>
    </row>
    <row r="471" spans="2:65" s="1" customFormat="1" ht="16.5" customHeight="1">
      <c r="B471" s="31"/>
      <c r="C471" s="126" t="s">
        <v>665</v>
      </c>
      <c r="D471" s="126" t="s">
        <v>149</v>
      </c>
      <c r="E471" s="127" t="s">
        <v>666</v>
      </c>
      <c r="F471" s="128" t="s">
        <v>667</v>
      </c>
      <c r="G471" s="129" t="s">
        <v>232</v>
      </c>
      <c r="H471" s="130">
        <v>211.893</v>
      </c>
      <c r="I471" s="131"/>
      <c r="J471" s="132">
        <f>ROUND(I471*H471,2)</f>
        <v>0</v>
      </c>
      <c r="K471" s="128" t="s">
        <v>153</v>
      </c>
      <c r="L471" s="31"/>
      <c r="M471" s="133" t="s">
        <v>19</v>
      </c>
      <c r="N471" s="134" t="s">
        <v>43</v>
      </c>
      <c r="P471" s="135">
        <f>O471*H471</f>
        <v>0</v>
      </c>
      <c r="Q471" s="135">
        <v>1.166E-2</v>
      </c>
      <c r="R471" s="135">
        <f>Q471*H471</f>
        <v>2.4706723799999999</v>
      </c>
      <c r="S471" s="135">
        <v>0</v>
      </c>
      <c r="T471" s="136">
        <f>S471*H471</f>
        <v>0</v>
      </c>
      <c r="AR471" s="137" t="s">
        <v>154</v>
      </c>
      <c r="AT471" s="137" t="s">
        <v>149</v>
      </c>
      <c r="AU471" s="137" t="s">
        <v>82</v>
      </c>
      <c r="AY471" s="16" t="s">
        <v>147</v>
      </c>
      <c r="BE471" s="138">
        <f>IF(N471="základní",J471,0)</f>
        <v>0</v>
      </c>
      <c r="BF471" s="138">
        <f>IF(N471="snížená",J471,0)</f>
        <v>0</v>
      </c>
      <c r="BG471" s="138">
        <f>IF(N471="zákl. přenesená",J471,0)</f>
        <v>0</v>
      </c>
      <c r="BH471" s="138">
        <f>IF(N471="sníž. přenesená",J471,0)</f>
        <v>0</v>
      </c>
      <c r="BI471" s="138">
        <f>IF(N471="nulová",J471,0)</f>
        <v>0</v>
      </c>
      <c r="BJ471" s="16" t="s">
        <v>80</v>
      </c>
      <c r="BK471" s="138">
        <f>ROUND(I471*H471,2)</f>
        <v>0</v>
      </c>
      <c r="BL471" s="16" t="s">
        <v>154</v>
      </c>
      <c r="BM471" s="137" t="s">
        <v>668</v>
      </c>
    </row>
    <row r="472" spans="2:65" s="1" customFormat="1" ht="11.25">
      <c r="B472" s="31"/>
      <c r="D472" s="139" t="s">
        <v>156</v>
      </c>
      <c r="F472" s="140" t="s">
        <v>669</v>
      </c>
      <c r="I472" s="141"/>
      <c r="L472" s="31"/>
      <c r="M472" s="142"/>
      <c r="T472" s="52"/>
      <c r="AT472" s="16" t="s">
        <v>156</v>
      </c>
      <c r="AU472" s="16" t="s">
        <v>82</v>
      </c>
    </row>
    <row r="473" spans="2:65" s="1" customFormat="1" ht="11.25">
      <c r="B473" s="31"/>
      <c r="D473" s="143" t="s">
        <v>158</v>
      </c>
      <c r="F473" s="144" t="s">
        <v>670</v>
      </c>
      <c r="I473" s="141"/>
      <c r="L473" s="31"/>
      <c r="M473" s="142"/>
      <c r="T473" s="52"/>
      <c r="AT473" s="16" t="s">
        <v>158</v>
      </c>
      <c r="AU473" s="16" t="s">
        <v>82</v>
      </c>
    </row>
    <row r="474" spans="2:65" s="12" customFormat="1" ht="11.25">
      <c r="B474" s="145"/>
      <c r="D474" s="139" t="s">
        <v>160</v>
      </c>
      <c r="E474" s="146" t="s">
        <v>19</v>
      </c>
      <c r="F474" s="147" t="s">
        <v>633</v>
      </c>
      <c r="H474" s="146" t="s">
        <v>19</v>
      </c>
      <c r="I474" s="148"/>
      <c r="L474" s="145"/>
      <c r="M474" s="149"/>
      <c r="T474" s="150"/>
      <c r="AT474" s="146" t="s">
        <v>160</v>
      </c>
      <c r="AU474" s="146" t="s">
        <v>82</v>
      </c>
      <c r="AV474" s="12" t="s">
        <v>80</v>
      </c>
      <c r="AW474" s="12" t="s">
        <v>34</v>
      </c>
      <c r="AX474" s="12" t="s">
        <v>72</v>
      </c>
      <c r="AY474" s="146" t="s">
        <v>147</v>
      </c>
    </row>
    <row r="475" spans="2:65" s="13" customFormat="1" ht="11.25">
      <c r="B475" s="151"/>
      <c r="D475" s="139" t="s">
        <v>160</v>
      </c>
      <c r="E475" s="152" t="s">
        <v>19</v>
      </c>
      <c r="F475" s="153" t="s">
        <v>634</v>
      </c>
      <c r="H475" s="154">
        <v>63.731000000000002</v>
      </c>
      <c r="I475" s="155"/>
      <c r="L475" s="151"/>
      <c r="M475" s="156"/>
      <c r="T475" s="157"/>
      <c r="AT475" s="152" t="s">
        <v>160</v>
      </c>
      <c r="AU475" s="152" t="s">
        <v>82</v>
      </c>
      <c r="AV475" s="13" t="s">
        <v>82</v>
      </c>
      <c r="AW475" s="13" t="s">
        <v>34</v>
      </c>
      <c r="AX475" s="13" t="s">
        <v>72</v>
      </c>
      <c r="AY475" s="152" t="s">
        <v>147</v>
      </c>
    </row>
    <row r="476" spans="2:65" s="12" customFormat="1" ht="11.25">
      <c r="B476" s="145"/>
      <c r="D476" s="139" t="s">
        <v>160</v>
      </c>
      <c r="E476" s="146" t="s">
        <v>19</v>
      </c>
      <c r="F476" s="147" t="s">
        <v>671</v>
      </c>
      <c r="H476" s="146" t="s">
        <v>19</v>
      </c>
      <c r="I476" s="148"/>
      <c r="L476" s="145"/>
      <c r="M476" s="149"/>
      <c r="T476" s="150"/>
      <c r="AT476" s="146" t="s">
        <v>160</v>
      </c>
      <c r="AU476" s="146" t="s">
        <v>82</v>
      </c>
      <c r="AV476" s="12" t="s">
        <v>80</v>
      </c>
      <c r="AW476" s="12" t="s">
        <v>34</v>
      </c>
      <c r="AX476" s="12" t="s">
        <v>72</v>
      </c>
      <c r="AY476" s="146" t="s">
        <v>147</v>
      </c>
    </row>
    <row r="477" spans="2:65" s="13" customFormat="1" ht="11.25">
      <c r="B477" s="151"/>
      <c r="D477" s="139" t="s">
        <v>160</v>
      </c>
      <c r="E477" s="152" t="s">
        <v>19</v>
      </c>
      <c r="F477" s="153" t="s">
        <v>672</v>
      </c>
      <c r="H477" s="154">
        <v>148.16200000000001</v>
      </c>
      <c r="I477" s="155"/>
      <c r="L477" s="151"/>
      <c r="M477" s="156"/>
      <c r="T477" s="157"/>
      <c r="AT477" s="152" t="s">
        <v>160</v>
      </c>
      <c r="AU477" s="152" t="s">
        <v>82</v>
      </c>
      <c r="AV477" s="13" t="s">
        <v>82</v>
      </c>
      <c r="AW477" s="13" t="s">
        <v>34</v>
      </c>
      <c r="AX477" s="13" t="s">
        <v>72</v>
      </c>
      <c r="AY477" s="152" t="s">
        <v>147</v>
      </c>
    </row>
    <row r="478" spans="2:65" s="1" customFormat="1" ht="16.5" customHeight="1">
      <c r="B478" s="31"/>
      <c r="C478" s="126" t="s">
        <v>673</v>
      </c>
      <c r="D478" s="126" t="s">
        <v>149</v>
      </c>
      <c r="E478" s="127" t="s">
        <v>674</v>
      </c>
      <c r="F478" s="128" t="s">
        <v>675</v>
      </c>
      <c r="G478" s="129" t="s">
        <v>232</v>
      </c>
      <c r="H478" s="130">
        <v>136.566</v>
      </c>
      <c r="I478" s="131"/>
      <c r="J478" s="132">
        <f>ROUND(I478*H478,2)</f>
        <v>0</v>
      </c>
      <c r="K478" s="128" t="s">
        <v>153</v>
      </c>
      <c r="L478" s="31"/>
      <c r="M478" s="133" t="s">
        <v>19</v>
      </c>
      <c r="N478" s="134" t="s">
        <v>43</v>
      </c>
      <c r="P478" s="135">
        <f>O478*H478</f>
        <v>0</v>
      </c>
      <c r="Q478" s="135">
        <v>2.0999999999999999E-3</v>
      </c>
      <c r="R478" s="135">
        <f>Q478*H478</f>
        <v>0.2867886</v>
      </c>
      <c r="S478" s="135">
        <v>0</v>
      </c>
      <c r="T478" s="136">
        <f>S478*H478</f>
        <v>0</v>
      </c>
      <c r="AR478" s="137" t="s">
        <v>154</v>
      </c>
      <c r="AT478" s="137" t="s">
        <v>149</v>
      </c>
      <c r="AU478" s="137" t="s">
        <v>82</v>
      </c>
      <c r="AY478" s="16" t="s">
        <v>147</v>
      </c>
      <c r="BE478" s="138">
        <f>IF(N478="základní",J478,0)</f>
        <v>0</v>
      </c>
      <c r="BF478" s="138">
        <f>IF(N478="snížená",J478,0)</f>
        <v>0</v>
      </c>
      <c r="BG478" s="138">
        <f>IF(N478="zákl. přenesená",J478,0)</f>
        <v>0</v>
      </c>
      <c r="BH478" s="138">
        <f>IF(N478="sníž. přenesená",J478,0)</f>
        <v>0</v>
      </c>
      <c r="BI478" s="138">
        <f>IF(N478="nulová",J478,0)</f>
        <v>0</v>
      </c>
      <c r="BJ478" s="16" t="s">
        <v>80</v>
      </c>
      <c r="BK478" s="138">
        <f>ROUND(I478*H478,2)</f>
        <v>0</v>
      </c>
      <c r="BL478" s="16" t="s">
        <v>154</v>
      </c>
      <c r="BM478" s="137" t="s">
        <v>676</v>
      </c>
    </row>
    <row r="479" spans="2:65" s="1" customFormat="1" ht="19.5">
      <c r="B479" s="31"/>
      <c r="D479" s="139" t="s">
        <v>156</v>
      </c>
      <c r="F479" s="140" t="s">
        <v>677</v>
      </c>
      <c r="I479" s="141"/>
      <c r="L479" s="31"/>
      <c r="M479" s="142"/>
      <c r="T479" s="52"/>
      <c r="AT479" s="16" t="s">
        <v>156</v>
      </c>
      <c r="AU479" s="16" t="s">
        <v>82</v>
      </c>
    </row>
    <row r="480" spans="2:65" s="1" customFormat="1" ht="11.25">
      <c r="B480" s="31"/>
      <c r="D480" s="143" t="s">
        <v>158</v>
      </c>
      <c r="F480" s="144" t="s">
        <v>678</v>
      </c>
      <c r="I480" s="141"/>
      <c r="L480" s="31"/>
      <c r="M480" s="142"/>
      <c r="T480" s="52"/>
      <c r="AT480" s="16" t="s">
        <v>158</v>
      </c>
      <c r="AU480" s="16" t="s">
        <v>82</v>
      </c>
    </row>
    <row r="481" spans="2:65" s="12" customFormat="1" ht="11.25">
      <c r="B481" s="145"/>
      <c r="D481" s="139" t="s">
        <v>160</v>
      </c>
      <c r="E481" s="146" t="s">
        <v>19</v>
      </c>
      <c r="F481" s="147" t="s">
        <v>679</v>
      </c>
      <c r="H481" s="146" t="s">
        <v>19</v>
      </c>
      <c r="I481" s="148"/>
      <c r="L481" s="145"/>
      <c r="M481" s="149"/>
      <c r="T481" s="150"/>
      <c r="AT481" s="146" t="s">
        <v>160</v>
      </c>
      <c r="AU481" s="146" t="s">
        <v>82</v>
      </c>
      <c r="AV481" s="12" t="s">
        <v>80</v>
      </c>
      <c r="AW481" s="12" t="s">
        <v>34</v>
      </c>
      <c r="AX481" s="12" t="s">
        <v>72</v>
      </c>
      <c r="AY481" s="146" t="s">
        <v>147</v>
      </c>
    </row>
    <row r="482" spans="2:65" s="13" customFormat="1" ht="11.25">
      <c r="B482" s="151"/>
      <c r="D482" s="139" t="s">
        <v>160</v>
      </c>
      <c r="E482" s="152" t="s">
        <v>19</v>
      </c>
      <c r="F482" s="153" t="s">
        <v>632</v>
      </c>
      <c r="H482" s="154">
        <v>136.566</v>
      </c>
      <c r="I482" s="155"/>
      <c r="L482" s="151"/>
      <c r="M482" s="156"/>
      <c r="T482" s="157"/>
      <c r="AT482" s="152" t="s">
        <v>160</v>
      </c>
      <c r="AU482" s="152" t="s">
        <v>82</v>
      </c>
      <c r="AV482" s="13" t="s">
        <v>82</v>
      </c>
      <c r="AW482" s="13" t="s">
        <v>34</v>
      </c>
      <c r="AX482" s="13" t="s">
        <v>72</v>
      </c>
      <c r="AY482" s="152" t="s">
        <v>147</v>
      </c>
    </row>
    <row r="483" spans="2:65" s="1" customFormat="1" ht="16.5" customHeight="1">
      <c r="B483" s="31"/>
      <c r="C483" s="126" t="s">
        <v>680</v>
      </c>
      <c r="D483" s="126" t="s">
        <v>149</v>
      </c>
      <c r="E483" s="127" t="s">
        <v>681</v>
      </c>
      <c r="F483" s="128" t="s">
        <v>682</v>
      </c>
      <c r="G483" s="129" t="s">
        <v>232</v>
      </c>
      <c r="H483" s="130">
        <v>15</v>
      </c>
      <c r="I483" s="131"/>
      <c r="J483" s="132">
        <f>ROUND(I483*H483,2)</f>
        <v>0</v>
      </c>
      <c r="K483" s="128" t="s">
        <v>153</v>
      </c>
      <c r="L483" s="31"/>
      <c r="M483" s="133" t="s">
        <v>19</v>
      </c>
      <c r="N483" s="134" t="s">
        <v>43</v>
      </c>
      <c r="P483" s="135">
        <f>O483*H483</f>
        <v>0</v>
      </c>
      <c r="Q483" s="135">
        <v>4.3839999999999999E-3</v>
      </c>
      <c r="R483" s="135">
        <f>Q483*H483</f>
        <v>6.5759999999999999E-2</v>
      </c>
      <c r="S483" s="135">
        <v>0</v>
      </c>
      <c r="T483" s="136">
        <f>S483*H483</f>
        <v>0</v>
      </c>
      <c r="AR483" s="137" t="s">
        <v>154</v>
      </c>
      <c r="AT483" s="137" t="s">
        <v>149</v>
      </c>
      <c r="AU483" s="137" t="s">
        <v>82</v>
      </c>
      <c r="AY483" s="16" t="s">
        <v>147</v>
      </c>
      <c r="BE483" s="138">
        <f>IF(N483="základní",J483,0)</f>
        <v>0</v>
      </c>
      <c r="BF483" s="138">
        <f>IF(N483="snížená",J483,0)</f>
        <v>0</v>
      </c>
      <c r="BG483" s="138">
        <f>IF(N483="zákl. přenesená",J483,0)</f>
        <v>0</v>
      </c>
      <c r="BH483" s="138">
        <f>IF(N483="sníž. přenesená",J483,0)</f>
        <v>0</v>
      </c>
      <c r="BI483" s="138">
        <f>IF(N483="nulová",J483,0)</f>
        <v>0</v>
      </c>
      <c r="BJ483" s="16" t="s">
        <v>80</v>
      </c>
      <c r="BK483" s="138">
        <f>ROUND(I483*H483,2)</f>
        <v>0</v>
      </c>
      <c r="BL483" s="16" t="s">
        <v>154</v>
      </c>
      <c r="BM483" s="137" t="s">
        <v>683</v>
      </c>
    </row>
    <row r="484" spans="2:65" s="1" customFormat="1" ht="11.25">
      <c r="B484" s="31"/>
      <c r="D484" s="139" t="s">
        <v>156</v>
      </c>
      <c r="F484" s="140" t="s">
        <v>684</v>
      </c>
      <c r="I484" s="141"/>
      <c r="L484" s="31"/>
      <c r="M484" s="142"/>
      <c r="T484" s="52"/>
      <c r="AT484" s="16" t="s">
        <v>156</v>
      </c>
      <c r="AU484" s="16" t="s">
        <v>82</v>
      </c>
    </row>
    <row r="485" spans="2:65" s="1" customFormat="1" ht="11.25">
      <c r="B485" s="31"/>
      <c r="D485" s="143" t="s">
        <v>158</v>
      </c>
      <c r="F485" s="144" t="s">
        <v>685</v>
      </c>
      <c r="I485" s="141"/>
      <c r="L485" s="31"/>
      <c r="M485" s="142"/>
      <c r="T485" s="52"/>
      <c r="AT485" s="16" t="s">
        <v>158</v>
      </c>
      <c r="AU485" s="16" t="s">
        <v>82</v>
      </c>
    </row>
    <row r="486" spans="2:65" s="12" customFormat="1" ht="11.25">
      <c r="B486" s="145"/>
      <c r="D486" s="139" t="s">
        <v>160</v>
      </c>
      <c r="E486" s="146" t="s">
        <v>19</v>
      </c>
      <c r="F486" s="147" t="s">
        <v>686</v>
      </c>
      <c r="H486" s="146" t="s">
        <v>19</v>
      </c>
      <c r="I486" s="148"/>
      <c r="L486" s="145"/>
      <c r="M486" s="149"/>
      <c r="T486" s="150"/>
      <c r="AT486" s="146" t="s">
        <v>160</v>
      </c>
      <c r="AU486" s="146" t="s">
        <v>82</v>
      </c>
      <c r="AV486" s="12" t="s">
        <v>80</v>
      </c>
      <c r="AW486" s="12" t="s">
        <v>34</v>
      </c>
      <c r="AX486" s="12" t="s">
        <v>72</v>
      </c>
      <c r="AY486" s="146" t="s">
        <v>147</v>
      </c>
    </row>
    <row r="487" spans="2:65" s="13" customFormat="1" ht="11.25">
      <c r="B487" s="151"/>
      <c r="D487" s="139" t="s">
        <v>160</v>
      </c>
      <c r="E487" s="152" t="s">
        <v>19</v>
      </c>
      <c r="F487" s="153" t="s">
        <v>439</v>
      </c>
      <c r="H487" s="154">
        <v>15</v>
      </c>
      <c r="I487" s="155"/>
      <c r="L487" s="151"/>
      <c r="M487" s="156"/>
      <c r="T487" s="157"/>
      <c r="AT487" s="152" t="s">
        <v>160</v>
      </c>
      <c r="AU487" s="152" t="s">
        <v>82</v>
      </c>
      <c r="AV487" s="13" t="s">
        <v>82</v>
      </c>
      <c r="AW487" s="13" t="s">
        <v>34</v>
      </c>
      <c r="AX487" s="13" t="s">
        <v>72</v>
      </c>
      <c r="AY487" s="152" t="s">
        <v>147</v>
      </c>
    </row>
    <row r="488" spans="2:65" s="1" customFormat="1" ht="16.5" customHeight="1">
      <c r="B488" s="31"/>
      <c r="C488" s="126" t="s">
        <v>687</v>
      </c>
      <c r="D488" s="126" t="s">
        <v>149</v>
      </c>
      <c r="E488" s="127" t="s">
        <v>688</v>
      </c>
      <c r="F488" s="128" t="s">
        <v>689</v>
      </c>
      <c r="G488" s="129" t="s">
        <v>260</v>
      </c>
      <c r="H488" s="130">
        <v>364.17399999999998</v>
      </c>
      <c r="I488" s="131"/>
      <c r="J488" s="132">
        <f>ROUND(I488*H488,2)</f>
        <v>0</v>
      </c>
      <c r="K488" s="128" t="s">
        <v>153</v>
      </c>
      <c r="L488" s="31"/>
      <c r="M488" s="133" t="s">
        <v>19</v>
      </c>
      <c r="N488" s="134" t="s">
        <v>43</v>
      </c>
      <c r="P488" s="135">
        <f>O488*H488</f>
        <v>0</v>
      </c>
      <c r="Q488" s="135">
        <v>1.52E-5</v>
      </c>
      <c r="R488" s="135">
        <f>Q488*H488</f>
        <v>5.5354447999999999E-3</v>
      </c>
      <c r="S488" s="135">
        <v>0</v>
      </c>
      <c r="T488" s="136">
        <f>S488*H488</f>
        <v>0</v>
      </c>
      <c r="AR488" s="137" t="s">
        <v>154</v>
      </c>
      <c r="AT488" s="137" t="s">
        <v>149</v>
      </c>
      <c r="AU488" s="137" t="s">
        <v>82</v>
      </c>
      <c r="AY488" s="16" t="s">
        <v>147</v>
      </c>
      <c r="BE488" s="138">
        <f>IF(N488="základní",J488,0)</f>
        <v>0</v>
      </c>
      <c r="BF488" s="138">
        <f>IF(N488="snížená",J488,0)</f>
        <v>0</v>
      </c>
      <c r="BG488" s="138">
        <f>IF(N488="zákl. přenesená",J488,0)</f>
        <v>0</v>
      </c>
      <c r="BH488" s="138">
        <f>IF(N488="sníž. přenesená",J488,0)</f>
        <v>0</v>
      </c>
      <c r="BI488" s="138">
        <f>IF(N488="nulová",J488,0)</f>
        <v>0</v>
      </c>
      <c r="BJ488" s="16" t="s">
        <v>80</v>
      </c>
      <c r="BK488" s="138">
        <f>ROUND(I488*H488,2)</f>
        <v>0</v>
      </c>
      <c r="BL488" s="16" t="s">
        <v>154</v>
      </c>
      <c r="BM488" s="137" t="s">
        <v>690</v>
      </c>
    </row>
    <row r="489" spans="2:65" s="1" customFormat="1" ht="19.5">
      <c r="B489" s="31"/>
      <c r="D489" s="139" t="s">
        <v>156</v>
      </c>
      <c r="F489" s="140" t="s">
        <v>691</v>
      </c>
      <c r="I489" s="141"/>
      <c r="L489" s="31"/>
      <c r="M489" s="142"/>
      <c r="T489" s="52"/>
      <c r="AT489" s="16" t="s">
        <v>156</v>
      </c>
      <c r="AU489" s="16" t="s">
        <v>82</v>
      </c>
    </row>
    <row r="490" spans="2:65" s="1" customFormat="1" ht="11.25">
      <c r="B490" s="31"/>
      <c r="D490" s="143" t="s">
        <v>158</v>
      </c>
      <c r="F490" s="144" t="s">
        <v>692</v>
      </c>
      <c r="I490" s="141"/>
      <c r="L490" s="31"/>
      <c r="M490" s="142"/>
      <c r="T490" s="52"/>
      <c r="AT490" s="16" t="s">
        <v>158</v>
      </c>
      <c r="AU490" s="16" t="s">
        <v>82</v>
      </c>
    </row>
    <row r="491" spans="2:65" s="12" customFormat="1" ht="11.25">
      <c r="B491" s="145"/>
      <c r="D491" s="139" t="s">
        <v>160</v>
      </c>
      <c r="E491" s="146" t="s">
        <v>19</v>
      </c>
      <c r="F491" s="147" t="s">
        <v>693</v>
      </c>
      <c r="H491" s="146" t="s">
        <v>19</v>
      </c>
      <c r="I491" s="148"/>
      <c r="L491" s="145"/>
      <c r="M491" s="149"/>
      <c r="T491" s="150"/>
      <c r="AT491" s="146" t="s">
        <v>160</v>
      </c>
      <c r="AU491" s="146" t="s">
        <v>82</v>
      </c>
      <c r="AV491" s="12" t="s">
        <v>80</v>
      </c>
      <c r="AW491" s="12" t="s">
        <v>34</v>
      </c>
      <c r="AX491" s="12" t="s">
        <v>72</v>
      </c>
      <c r="AY491" s="146" t="s">
        <v>147</v>
      </c>
    </row>
    <row r="492" spans="2:65" s="13" customFormat="1" ht="11.25">
      <c r="B492" s="151"/>
      <c r="D492" s="139" t="s">
        <v>160</v>
      </c>
      <c r="E492" s="152" t="s">
        <v>19</v>
      </c>
      <c r="F492" s="153" t="s">
        <v>694</v>
      </c>
      <c r="H492" s="154">
        <v>99.677000000000007</v>
      </c>
      <c r="I492" s="155"/>
      <c r="L492" s="151"/>
      <c r="M492" s="156"/>
      <c r="T492" s="157"/>
      <c r="AT492" s="152" t="s">
        <v>160</v>
      </c>
      <c r="AU492" s="152" t="s">
        <v>82</v>
      </c>
      <c r="AV492" s="13" t="s">
        <v>82</v>
      </c>
      <c r="AW492" s="13" t="s">
        <v>34</v>
      </c>
      <c r="AX492" s="13" t="s">
        <v>72</v>
      </c>
      <c r="AY492" s="152" t="s">
        <v>147</v>
      </c>
    </row>
    <row r="493" spans="2:65" s="13" customFormat="1" ht="11.25">
      <c r="B493" s="151"/>
      <c r="D493" s="139" t="s">
        <v>160</v>
      </c>
      <c r="E493" s="152" t="s">
        <v>19</v>
      </c>
      <c r="F493" s="153" t="s">
        <v>695</v>
      </c>
      <c r="H493" s="154">
        <v>82.41</v>
      </c>
      <c r="I493" s="155"/>
      <c r="L493" s="151"/>
      <c r="M493" s="156"/>
      <c r="T493" s="157"/>
      <c r="AT493" s="152" t="s">
        <v>160</v>
      </c>
      <c r="AU493" s="152" t="s">
        <v>82</v>
      </c>
      <c r="AV493" s="13" t="s">
        <v>82</v>
      </c>
      <c r="AW493" s="13" t="s">
        <v>34</v>
      </c>
      <c r="AX493" s="13" t="s">
        <v>72</v>
      </c>
      <c r="AY493" s="152" t="s">
        <v>147</v>
      </c>
    </row>
    <row r="494" spans="2:65" s="12" customFormat="1" ht="11.25">
      <c r="B494" s="145"/>
      <c r="D494" s="139" t="s">
        <v>160</v>
      </c>
      <c r="E494" s="146" t="s">
        <v>19</v>
      </c>
      <c r="F494" s="147" t="s">
        <v>696</v>
      </c>
      <c r="H494" s="146" t="s">
        <v>19</v>
      </c>
      <c r="I494" s="148"/>
      <c r="L494" s="145"/>
      <c r="M494" s="149"/>
      <c r="T494" s="150"/>
      <c r="AT494" s="146" t="s">
        <v>160</v>
      </c>
      <c r="AU494" s="146" t="s">
        <v>82</v>
      </c>
      <c r="AV494" s="12" t="s">
        <v>80</v>
      </c>
      <c r="AW494" s="12" t="s">
        <v>34</v>
      </c>
      <c r="AX494" s="12" t="s">
        <v>72</v>
      </c>
      <c r="AY494" s="146" t="s">
        <v>147</v>
      </c>
    </row>
    <row r="495" spans="2:65" s="13" customFormat="1" ht="11.25">
      <c r="B495" s="151"/>
      <c r="D495" s="139" t="s">
        <v>160</v>
      </c>
      <c r="E495" s="152" t="s">
        <v>19</v>
      </c>
      <c r="F495" s="153" t="s">
        <v>697</v>
      </c>
      <c r="H495" s="154">
        <v>182.08699999999999</v>
      </c>
      <c r="I495" s="155"/>
      <c r="L495" s="151"/>
      <c r="M495" s="156"/>
      <c r="T495" s="157"/>
      <c r="AT495" s="152" t="s">
        <v>160</v>
      </c>
      <c r="AU495" s="152" t="s">
        <v>82</v>
      </c>
      <c r="AV495" s="13" t="s">
        <v>82</v>
      </c>
      <c r="AW495" s="13" t="s">
        <v>34</v>
      </c>
      <c r="AX495" s="13" t="s">
        <v>72</v>
      </c>
      <c r="AY495" s="152" t="s">
        <v>147</v>
      </c>
    </row>
    <row r="496" spans="2:65" s="1" customFormat="1" ht="16.5" customHeight="1">
      <c r="B496" s="31"/>
      <c r="C496" s="158" t="s">
        <v>698</v>
      </c>
      <c r="D496" s="158" t="s">
        <v>253</v>
      </c>
      <c r="E496" s="159" t="s">
        <v>699</v>
      </c>
      <c r="F496" s="160" t="s">
        <v>700</v>
      </c>
      <c r="G496" s="161" t="s">
        <v>260</v>
      </c>
      <c r="H496" s="162">
        <v>191.191</v>
      </c>
      <c r="I496" s="163"/>
      <c r="J496" s="164">
        <f>ROUND(I496*H496,2)</f>
        <v>0</v>
      </c>
      <c r="K496" s="160" t="s">
        <v>153</v>
      </c>
      <c r="L496" s="165"/>
      <c r="M496" s="166" t="s">
        <v>19</v>
      </c>
      <c r="N496" s="167" t="s">
        <v>43</v>
      </c>
      <c r="P496" s="135">
        <f>O496*H496</f>
        <v>0</v>
      </c>
      <c r="Q496" s="135">
        <v>2.9999999999999997E-4</v>
      </c>
      <c r="R496" s="135">
        <f>Q496*H496</f>
        <v>5.7357299999999993E-2</v>
      </c>
      <c r="S496" s="135">
        <v>0</v>
      </c>
      <c r="T496" s="136">
        <f>S496*H496</f>
        <v>0</v>
      </c>
      <c r="AR496" s="137" t="s">
        <v>220</v>
      </c>
      <c r="AT496" s="137" t="s">
        <v>253</v>
      </c>
      <c r="AU496" s="137" t="s">
        <v>82</v>
      </c>
      <c r="AY496" s="16" t="s">
        <v>147</v>
      </c>
      <c r="BE496" s="138">
        <f>IF(N496="základní",J496,0)</f>
        <v>0</v>
      </c>
      <c r="BF496" s="138">
        <f>IF(N496="snížená",J496,0)</f>
        <v>0</v>
      </c>
      <c r="BG496" s="138">
        <f>IF(N496="zákl. přenesená",J496,0)</f>
        <v>0</v>
      </c>
      <c r="BH496" s="138">
        <f>IF(N496="sníž. přenesená",J496,0)</f>
        <v>0</v>
      </c>
      <c r="BI496" s="138">
        <f>IF(N496="nulová",J496,0)</f>
        <v>0</v>
      </c>
      <c r="BJ496" s="16" t="s">
        <v>80</v>
      </c>
      <c r="BK496" s="138">
        <f>ROUND(I496*H496,2)</f>
        <v>0</v>
      </c>
      <c r="BL496" s="16" t="s">
        <v>154</v>
      </c>
      <c r="BM496" s="137" t="s">
        <v>701</v>
      </c>
    </row>
    <row r="497" spans="2:65" s="1" customFormat="1" ht="11.25">
      <c r="B497" s="31"/>
      <c r="D497" s="139" t="s">
        <v>156</v>
      </c>
      <c r="F497" s="140" t="s">
        <v>700</v>
      </c>
      <c r="I497" s="141"/>
      <c r="L497" s="31"/>
      <c r="M497" s="142"/>
      <c r="T497" s="52"/>
      <c r="AT497" s="16" t="s">
        <v>156</v>
      </c>
      <c r="AU497" s="16" t="s">
        <v>82</v>
      </c>
    </row>
    <row r="498" spans="2:65" s="13" customFormat="1" ht="11.25">
      <c r="B498" s="151"/>
      <c r="D498" s="139" t="s">
        <v>160</v>
      </c>
      <c r="F498" s="153" t="s">
        <v>702</v>
      </c>
      <c r="H498" s="154">
        <v>191.191</v>
      </c>
      <c r="I498" s="155"/>
      <c r="L498" s="151"/>
      <c r="M498" s="156"/>
      <c r="T498" s="157"/>
      <c r="AT498" s="152" t="s">
        <v>160</v>
      </c>
      <c r="AU498" s="152" t="s">
        <v>82</v>
      </c>
      <c r="AV498" s="13" t="s">
        <v>82</v>
      </c>
      <c r="AW498" s="13" t="s">
        <v>4</v>
      </c>
      <c r="AX498" s="13" t="s">
        <v>80</v>
      </c>
      <c r="AY498" s="152" t="s">
        <v>147</v>
      </c>
    </row>
    <row r="499" spans="2:65" s="1" customFormat="1" ht="16.5" customHeight="1">
      <c r="B499" s="31"/>
      <c r="C499" s="158" t="s">
        <v>703</v>
      </c>
      <c r="D499" s="158" t="s">
        <v>253</v>
      </c>
      <c r="E499" s="159" t="s">
        <v>704</v>
      </c>
      <c r="F499" s="160" t="s">
        <v>705</v>
      </c>
      <c r="G499" s="161" t="s">
        <v>260</v>
      </c>
      <c r="H499" s="162">
        <v>191.191</v>
      </c>
      <c r="I499" s="163"/>
      <c r="J499" s="164">
        <f>ROUND(I499*H499,2)</f>
        <v>0</v>
      </c>
      <c r="K499" s="160" t="s">
        <v>153</v>
      </c>
      <c r="L499" s="165"/>
      <c r="M499" s="166" t="s">
        <v>19</v>
      </c>
      <c r="N499" s="167" t="s">
        <v>43</v>
      </c>
      <c r="P499" s="135">
        <f>O499*H499</f>
        <v>0</v>
      </c>
      <c r="Q499" s="135">
        <v>5.9999999999999995E-4</v>
      </c>
      <c r="R499" s="135">
        <f>Q499*H499</f>
        <v>0.11471459999999999</v>
      </c>
      <c r="S499" s="135">
        <v>0</v>
      </c>
      <c r="T499" s="136">
        <f>S499*H499</f>
        <v>0</v>
      </c>
      <c r="AR499" s="137" t="s">
        <v>220</v>
      </c>
      <c r="AT499" s="137" t="s">
        <v>253</v>
      </c>
      <c r="AU499" s="137" t="s">
        <v>82</v>
      </c>
      <c r="AY499" s="16" t="s">
        <v>147</v>
      </c>
      <c r="BE499" s="138">
        <f>IF(N499="základní",J499,0)</f>
        <v>0</v>
      </c>
      <c r="BF499" s="138">
        <f>IF(N499="snížená",J499,0)</f>
        <v>0</v>
      </c>
      <c r="BG499" s="138">
        <f>IF(N499="zákl. přenesená",J499,0)</f>
        <v>0</v>
      </c>
      <c r="BH499" s="138">
        <f>IF(N499="sníž. přenesená",J499,0)</f>
        <v>0</v>
      </c>
      <c r="BI499" s="138">
        <f>IF(N499="nulová",J499,0)</f>
        <v>0</v>
      </c>
      <c r="BJ499" s="16" t="s">
        <v>80</v>
      </c>
      <c r="BK499" s="138">
        <f>ROUND(I499*H499,2)</f>
        <v>0</v>
      </c>
      <c r="BL499" s="16" t="s">
        <v>154</v>
      </c>
      <c r="BM499" s="137" t="s">
        <v>706</v>
      </c>
    </row>
    <row r="500" spans="2:65" s="1" customFormat="1" ht="11.25">
      <c r="B500" s="31"/>
      <c r="D500" s="139" t="s">
        <v>156</v>
      </c>
      <c r="F500" s="140" t="s">
        <v>705</v>
      </c>
      <c r="I500" s="141"/>
      <c r="L500" s="31"/>
      <c r="M500" s="142"/>
      <c r="T500" s="52"/>
      <c r="AT500" s="16" t="s">
        <v>156</v>
      </c>
      <c r="AU500" s="16" t="s">
        <v>82</v>
      </c>
    </row>
    <row r="501" spans="2:65" s="13" customFormat="1" ht="11.25">
      <c r="B501" s="151"/>
      <c r="D501" s="139" t="s">
        <v>160</v>
      </c>
      <c r="F501" s="153" t="s">
        <v>702</v>
      </c>
      <c r="H501" s="154">
        <v>191.191</v>
      </c>
      <c r="I501" s="155"/>
      <c r="L501" s="151"/>
      <c r="M501" s="156"/>
      <c r="T501" s="157"/>
      <c r="AT501" s="152" t="s">
        <v>160</v>
      </c>
      <c r="AU501" s="152" t="s">
        <v>82</v>
      </c>
      <c r="AV501" s="13" t="s">
        <v>82</v>
      </c>
      <c r="AW501" s="13" t="s">
        <v>4</v>
      </c>
      <c r="AX501" s="13" t="s">
        <v>80</v>
      </c>
      <c r="AY501" s="152" t="s">
        <v>147</v>
      </c>
    </row>
    <row r="502" spans="2:65" s="1" customFormat="1" ht="16.5" customHeight="1">
      <c r="B502" s="31"/>
      <c r="C502" s="158" t="s">
        <v>707</v>
      </c>
      <c r="D502" s="158" t="s">
        <v>253</v>
      </c>
      <c r="E502" s="159" t="s">
        <v>708</v>
      </c>
      <c r="F502" s="160" t="s">
        <v>709</v>
      </c>
      <c r="G502" s="161" t="s">
        <v>271</v>
      </c>
      <c r="H502" s="162">
        <v>105</v>
      </c>
      <c r="I502" s="163"/>
      <c r="J502" s="164">
        <f>ROUND(I502*H502,2)</f>
        <v>0</v>
      </c>
      <c r="K502" s="160" t="s">
        <v>153</v>
      </c>
      <c r="L502" s="165"/>
      <c r="M502" s="166" t="s">
        <v>19</v>
      </c>
      <c r="N502" s="167" t="s">
        <v>43</v>
      </c>
      <c r="P502" s="135">
        <f>O502*H502</f>
        <v>0</v>
      </c>
      <c r="Q502" s="135">
        <v>1.0000000000000001E-5</v>
      </c>
      <c r="R502" s="135">
        <f>Q502*H502</f>
        <v>1.0500000000000002E-3</v>
      </c>
      <c r="S502" s="135">
        <v>0</v>
      </c>
      <c r="T502" s="136">
        <f>S502*H502</f>
        <v>0</v>
      </c>
      <c r="AR502" s="137" t="s">
        <v>220</v>
      </c>
      <c r="AT502" s="137" t="s">
        <v>253</v>
      </c>
      <c r="AU502" s="137" t="s">
        <v>82</v>
      </c>
      <c r="AY502" s="16" t="s">
        <v>147</v>
      </c>
      <c r="BE502" s="138">
        <f>IF(N502="základní",J502,0)</f>
        <v>0</v>
      </c>
      <c r="BF502" s="138">
        <f>IF(N502="snížená",J502,0)</f>
        <v>0</v>
      </c>
      <c r="BG502" s="138">
        <f>IF(N502="zákl. přenesená",J502,0)</f>
        <v>0</v>
      </c>
      <c r="BH502" s="138">
        <f>IF(N502="sníž. přenesená",J502,0)</f>
        <v>0</v>
      </c>
      <c r="BI502" s="138">
        <f>IF(N502="nulová",J502,0)</f>
        <v>0</v>
      </c>
      <c r="BJ502" s="16" t="s">
        <v>80</v>
      </c>
      <c r="BK502" s="138">
        <f>ROUND(I502*H502,2)</f>
        <v>0</v>
      </c>
      <c r="BL502" s="16" t="s">
        <v>154</v>
      </c>
      <c r="BM502" s="137" t="s">
        <v>710</v>
      </c>
    </row>
    <row r="503" spans="2:65" s="1" customFormat="1" ht="11.25">
      <c r="B503" s="31"/>
      <c r="D503" s="139" t="s">
        <v>156</v>
      </c>
      <c r="F503" s="140" t="s">
        <v>709</v>
      </c>
      <c r="I503" s="141"/>
      <c r="L503" s="31"/>
      <c r="M503" s="142"/>
      <c r="T503" s="52"/>
      <c r="AT503" s="16" t="s">
        <v>156</v>
      </c>
      <c r="AU503" s="16" t="s">
        <v>82</v>
      </c>
    </row>
    <row r="504" spans="2:65" s="13" customFormat="1" ht="11.25">
      <c r="B504" s="151"/>
      <c r="D504" s="139" t="s">
        <v>160</v>
      </c>
      <c r="F504" s="153" t="s">
        <v>711</v>
      </c>
      <c r="H504" s="154">
        <v>105</v>
      </c>
      <c r="I504" s="155"/>
      <c r="L504" s="151"/>
      <c r="M504" s="156"/>
      <c r="T504" s="157"/>
      <c r="AT504" s="152" t="s">
        <v>160</v>
      </c>
      <c r="AU504" s="152" t="s">
        <v>82</v>
      </c>
      <c r="AV504" s="13" t="s">
        <v>82</v>
      </c>
      <c r="AW504" s="13" t="s">
        <v>4</v>
      </c>
      <c r="AX504" s="13" t="s">
        <v>80</v>
      </c>
      <c r="AY504" s="152" t="s">
        <v>147</v>
      </c>
    </row>
    <row r="505" spans="2:65" s="1" customFormat="1" ht="24.2" customHeight="1">
      <c r="B505" s="31"/>
      <c r="C505" s="126" t="s">
        <v>712</v>
      </c>
      <c r="D505" s="126" t="s">
        <v>149</v>
      </c>
      <c r="E505" s="127" t="s">
        <v>713</v>
      </c>
      <c r="F505" s="128" t="s">
        <v>714</v>
      </c>
      <c r="G505" s="129" t="s">
        <v>232</v>
      </c>
      <c r="H505" s="130">
        <v>63.731000000000002</v>
      </c>
      <c r="I505" s="131"/>
      <c r="J505" s="132">
        <f>ROUND(I505*H505,2)</f>
        <v>0</v>
      </c>
      <c r="K505" s="128" t="s">
        <v>153</v>
      </c>
      <c r="L505" s="31"/>
      <c r="M505" s="133" t="s">
        <v>19</v>
      </c>
      <c r="N505" s="134" t="s">
        <v>43</v>
      </c>
      <c r="P505" s="135">
        <f>O505*H505</f>
        <v>0</v>
      </c>
      <c r="Q505" s="135">
        <v>8.51616E-3</v>
      </c>
      <c r="R505" s="135">
        <f>Q505*H505</f>
        <v>0.54274339296000007</v>
      </c>
      <c r="S505" s="135">
        <v>0</v>
      </c>
      <c r="T505" s="136">
        <f>S505*H505</f>
        <v>0</v>
      </c>
      <c r="AR505" s="137" t="s">
        <v>154</v>
      </c>
      <c r="AT505" s="137" t="s">
        <v>149</v>
      </c>
      <c r="AU505" s="137" t="s">
        <v>82</v>
      </c>
      <c r="AY505" s="16" t="s">
        <v>147</v>
      </c>
      <c r="BE505" s="138">
        <f>IF(N505="základní",J505,0)</f>
        <v>0</v>
      </c>
      <c r="BF505" s="138">
        <f>IF(N505="snížená",J505,0)</f>
        <v>0</v>
      </c>
      <c r="BG505" s="138">
        <f>IF(N505="zákl. přenesená",J505,0)</f>
        <v>0</v>
      </c>
      <c r="BH505" s="138">
        <f>IF(N505="sníž. přenesená",J505,0)</f>
        <v>0</v>
      </c>
      <c r="BI505" s="138">
        <f>IF(N505="nulová",J505,0)</f>
        <v>0</v>
      </c>
      <c r="BJ505" s="16" t="s">
        <v>80</v>
      </c>
      <c r="BK505" s="138">
        <f>ROUND(I505*H505,2)</f>
        <v>0</v>
      </c>
      <c r="BL505" s="16" t="s">
        <v>154</v>
      </c>
      <c r="BM505" s="137" t="s">
        <v>715</v>
      </c>
    </row>
    <row r="506" spans="2:65" s="1" customFormat="1" ht="19.5">
      <c r="B506" s="31"/>
      <c r="D506" s="139" t="s">
        <v>156</v>
      </c>
      <c r="F506" s="140" t="s">
        <v>716</v>
      </c>
      <c r="I506" s="141"/>
      <c r="L506" s="31"/>
      <c r="M506" s="142"/>
      <c r="T506" s="52"/>
      <c r="AT506" s="16" t="s">
        <v>156</v>
      </c>
      <c r="AU506" s="16" t="s">
        <v>82</v>
      </c>
    </row>
    <row r="507" spans="2:65" s="1" customFormat="1" ht="11.25">
      <c r="B507" s="31"/>
      <c r="D507" s="143" t="s">
        <v>158</v>
      </c>
      <c r="F507" s="144" t="s">
        <v>717</v>
      </c>
      <c r="I507" s="141"/>
      <c r="L507" s="31"/>
      <c r="M507" s="142"/>
      <c r="T507" s="52"/>
      <c r="AT507" s="16" t="s">
        <v>158</v>
      </c>
      <c r="AU507" s="16" t="s">
        <v>82</v>
      </c>
    </row>
    <row r="508" spans="2:65" s="12" customFormat="1" ht="11.25">
      <c r="B508" s="145"/>
      <c r="D508" s="139" t="s">
        <v>160</v>
      </c>
      <c r="E508" s="146" t="s">
        <v>19</v>
      </c>
      <c r="F508" s="147" t="s">
        <v>633</v>
      </c>
      <c r="H508" s="146" t="s">
        <v>19</v>
      </c>
      <c r="I508" s="148"/>
      <c r="L508" s="145"/>
      <c r="M508" s="149"/>
      <c r="T508" s="150"/>
      <c r="AT508" s="146" t="s">
        <v>160</v>
      </c>
      <c r="AU508" s="146" t="s">
        <v>82</v>
      </c>
      <c r="AV508" s="12" t="s">
        <v>80</v>
      </c>
      <c r="AW508" s="12" t="s">
        <v>34</v>
      </c>
      <c r="AX508" s="12" t="s">
        <v>72</v>
      </c>
      <c r="AY508" s="146" t="s">
        <v>147</v>
      </c>
    </row>
    <row r="509" spans="2:65" s="13" customFormat="1" ht="11.25">
      <c r="B509" s="151"/>
      <c r="D509" s="139" t="s">
        <v>160</v>
      </c>
      <c r="E509" s="152" t="s">
        <v>19</v>
      </c>
      <c r="F509" s="153" t="s">
        <v>718</v>
      </c>
      <c r="H509" s="154">
        <v>21.277000000000001</v>
      </c>
      <c r="I509" s="155"/>
      <c r="L509" s="151"/>
      <c r="M509" s="156"/>
      <c r="T509" s="157"/>
      <c r="AT509" s="152" t="s">
        <v>160</v>
      </c>
      <c r="AU509" s="152" t="s">
        <v>82</v>
      </c>
      <c r="AV509" s="13" t="s">
        <v>82</v>
      </c>
      <c r="AW509" s="13" t="s">
        <v>34</v>
      </c>
      <c r="AX509" s="13" t="s">
        <v>72</v>
      </c>
      <c r="AY509" s="152" t="s">
        <v>147</v>
      </c>
    </row>
    <row r="510" spans="2:65" s="13" customFormat="1" ht="11.25">
      <c r="B510" s="151"/>
      <c r="D510" s="139" t="s">
        <v>160</v>
      </c>
      <c r="E510" s="152" t="s">
        <v>19</v>
      </c>
      <c r="F510" s="153" t="s">
        <v>719</v>
      </c>
      <c r="H510" s="154">
        <v>18.811</v>
      </c>
      <c r="I510" s="155"/>
      <c r="L510" s="151"/>
      <c r="M510" s="156"/>
      <c r="T510" s="157"/>
      <c r="AT510" s="152" t="s">
        <v>160</v>
      </c>
      <c r="AU510" s="152" t="s">
        <v>82</v>
      </c>
      <c r="AV510" s="13" t="s">
        <v>82</v>
      </c>
      <c r="AW510" s="13" t="s">
        <v>34</v>
      </c>
      <c r="AX510" s="13" t="s">
        <v>72</v>
      </c>
      <c r="AY510" s="152" t="s">
        <v>147</v>
      </c>
    </row>
    <row r="511" spans="2:65" s="13" customFormat="1" ht="11.25">
      <c r="B511" s="151"/>
      <c r="D511" s="139" t="s">
        <v>160</v>
      </c>
      <c r="E511" s="152" t="s">
        <v>19</v>
      </c>
      <c r="F511" s="153" t="s">
        <v>720</v>
      </c>
      <c r="H511" s="154">
        <v>23.643000000000001</v>
      </c>
      <c r="I511" s="155"/>
      <c r="L511" s="151"/>
      <c r="M511" s="156"/>
      <c r="T511" s="157"/>
      <c r="AT511" s="152" t="s">
        <v>160</v>
      </c>
      <c r="AU511" s="152" t="s">
        <v>82</v>
      </c>
      <c r="AV511" s="13" t="s">
        <v>82</v>
      </c>
      <c r="AW511" s="13" t="s">
        <v>34</v>
      </c>
      <c r="AX511" s="13" t="s">
        <v>72</v>
      </c>
      <c r="AY511" s="152" t="s">
        <v>147</v>
      </c>
    </row>
    <row r="512" spans="2:65" s="1" customFormat="1" ht="16.5" customHeight="1">
      <c r="B512" s="31"/>
      <c r="C512" s="158" t="s">
        <v>721</v>
      </c>
      <c r="D512" s="158" t="s">
        <v>253</v>
      </c>
      <c r="E512" s="159" t="s">
        <v>722</v>
      </c>
      <c r="F512" s="160" t="s">
        <v>723</v>
      </c>
      <c r="G512" s="161" t="s">
        <v>232</v>
      </c>
      <c r="H512" s="162">
        <v>66.918000000000006</v>
      </c>
      <c r="I512" s="163"/>
      <c r="J512" s="164">
        <f>ROUND(I512*H512,2)</f>
        <v>0</v>
      </c>
      <c r="K512" s="160" t="s">
        <v>153</v>
      </c>
      <c r="L512" s="165"/>
      <c r="M512" s="166" t="s">
        <v>19</v>
      </c>
      <c r="N512" s="167" t="s">
        <v>43</v>
      </c>
      <c r="P512" s="135">
        <f>O512*H512</f>
        <v>0</v>
      </c>
      <c r="Q512" s="135">
        <v>3.5999999999999999E-3</v>
      </c>
      <c r="R512" s="135">
        <f>Q512*H512</f>
        <v>0.24090480000000003</v>
      </c>
      <c r="S512" s="135">
        <v>0</v>
      </c>
      <c r="T512" s="136">
        <f>S512*H512</f>
        <v>0</v>
      </c>
      <c r="AR512" s="137" t="s">
        <v>220</v>
      </c>
      <c r="AT512" s="137" t="s">
        <v>253</v>
      </c>
      <c r="AU512" s="137" t="s">
        <v>82</v>
      </c>
      <c r="AY512" s="16" t="s">
        <v>147</v>
      </c>
      <c r="BE512" s="138">
        <f>IF(N512="základní",J512,0)</f>
        <v>0</v>
      </c>
      <c r="BF512" s="138">
        <f>IF(N512="snížená",J512,0)</f>
        <v>0</v>
      </c>
      <c r="BG512" s="138">
        <f>IF(N512="zákl. přenesená",J512,0)</f>
        <v>0</v>
      </c>
      <c r="BH512" s="138">
        <f>IF(N512="sníž. přenesená",J512,0)</f>
        <v>0</v>
      </c>
      <c r="BI512" s="138">
        <f>IF(N512="nulová",J512,0)</f>
        <v>0</v>
      </c>
      <c r="BJ512" s="16" t="s">
        <v>80</v>
      </c>
      <c r="BK512" s="138">
        <f>ROUND(I512*H512,2)</f>
        <v>0</v>
      </c>
      <c r="BL512" s="16" t="s">
        <v>154</v>
      </c>
      <c r="BM512" s="137" t="s">
        <v>724</v>
      </c>
    </row>
    <row r="513" spans="2:65" s="1" customFormat="1" ht="11.25">
      <c r="B513" s="31"/>
      <c r="D513" s="139" t="s">
        <v>156</v>
      </c>
      <c r="F513" s="140" t="s">
        <v>723</v>
      </c>
      <c r="I513" s="141"/>
      <c r="L513" s="31"/>
      <c r="M513" s="142"/>
      <c r="T513" s="52"/>
      <c r="AT513" s="16" t="s">
        <v>156</v>
      </c>
      <c r="AU513" s="16" t="s">
        <v>82</v>
      </c>
    </row>
    <row r="514" spans="2:65" s="13" customFormat="1" ht="11.25">
      <c r="B514" s="151"/>
      <c r="D514" s="139" t="s">
        <v>160</v>
      </c>
      <c r="F514" s="153" t="s">
        <v>725</v>
      </c>
      <c r="H514" s="154">
        <v>66.918000000000006</v>
      </c>
      <c r="I514" s="155"/>
      <c r="L514" s="151"/>
      <c r="M514" s="156"/>
      <c r="T514" s="157"/>
      <c r="AT514" s="152" t="s">
        <v>160</v>
      </c>
      <c r="AU514" s="152" t="s">
        <v>82</v>
      </c>
      <c r="AV514" s="13" t="s">
        <v>82</v>
      </c>
      <c r="AW514" s="13" t="s">
        <v>4</v>
      </c>
      <c r="AX514" s="13" t="s">
        <v>80</v>
      </c>
      <c r="AY514" s="152" t="s">
        <v>147</v>
      </c>
    </row>
    <row r="515" spans="2:65" s="1" customFormat="1" ht="24.2" customHeight="1">
      <c r="B515" s="31"/>
      <c r="C515" s="126" t="s">
        <v>726</v>
      </c>
      <c r="D515" s="126" t="s">
        <v>149</v>
      </c>
      <c r="E515" s="127" t="s">
        <v>727</v>
      </c>
      <c r="F515" s="128" t="s">
        <v>728</v>
      </c>
      <c r="G515" s="129" t="s">
        <v>232</v>
      </c>
      <c r="H515" s="130">
        <v>63.731000000000002</v>
      </c>
      <c r="I515" s="131"/>
      <c r="J515" s="132">
        <f>ROUND(I515*H515,2)</f>
        <v>0</v>
      </c>
      <c r="K515" s="128" t="s">
        <v>153</v>
      </c>
      <c r="L515" s="31"/>
      <c r="M515" s="133" t="s">
        <v>19</v>
      </c>
      <c r="N515" s="134" t="s">
        <v>43</v>
      </c>
      <c r="P515" s="135">
        <f>O515*H515</f>
        <v>0</v>
      </c>
      <c r="Q515" s="135">
        <v>0</v>
      </c>
      <c r="R515" s="135">
        <f>Q515*H515</f>
        <v>0</v>
      </c>
      <c r="S515" s="135">
        <v>0</v>
      </c>
      <c r="T515" s="136">
        <f>S515*H515</f>
        <v>0</v>
      </c>
      <c r="AR515" s="137" t="s">
        <v>154</v>
      </c>
      <c r="AT515" s="137" t="s">
        <v>149</v>
      </c>
      <c r="AU515" s="137" t="s">
        <v>82</v>
      </c>
      <c r="AY515" s="16" t="s">
        <v>147</v>
      </c>
      <c r="BE515" s="138">
        <f>IF(N515="základní",J515,0)</f>
        <v>0</v>
      </c>
      <c r="BF515" s="138">
        <f>IF(N515="snížená",J515,0)</f>
        <v>0</v>
      </c>
      <c r="BG515" s="138">
        <f>IF(N515="zákl. přenesená",J515,0)</f>
        <v>0</v>
      </c>
      <c r="BH515" s="138">
        <f>IF(N515="sníž. přenesená",J515,0)</f>
        <v>0</v>
      </c>
      <c r="BI515" s="138">
        <f>IF(N515="nulová",J515,0)</f>
        <v>0</v>
      </c>
      <c r="BJ515" s="16" t="s">
        <v>80</v>
      </c>
      <c r="BK515" s="138">
        <f>ROUND(I515*H515,2)</f>
        <v>0</v>
      </c>
      <c r="BL515" s="16" t="s">
        <v>154</v>
      </c>
      <c r="BM515" s="137" t="s">
        <v>729</v>
      </c>
    </row>
    <row r="516" spans="2:65" s="1" customFormat="1" ht="19.5">
      <c r="B516" s="31"/>
      <c r="D516" s="139" t="s">
        <v>156</v>
      </c>
      <c r="F516" s="140" t="s">
        <v>730</v>
      </c>
      <c r="I516" s="141"/>
      <c r="L516" s="31"/>
      <c r="M516" s="142"/>
      <c r="T516" s="52"/>
      <c r="AT516" s="16" t="s">
        <v>156</v>
      </c>
      <c r="AU516" s="16" t="s">
        <v>82</v>
      </c>
    </row>
    <row r="517" spans="2:65" s="1" customFormat="1" ht="11.25">
      <c r="B517" s="31"/>
      <c r="D517" s="143" t="s">
        <v>158</v>
      </c>
      <c r="F517" s="144" t="s">
        <v>731</v>
      </c>
      <c r="I517" s="141"/>
      <c r="L517" s="31"/>
      <c r="M517" s="142"/>
      <c r="T517" s="52"/>
      <c r="AT517" s="16" t="s">
        <v>158</v>
      </c>
      <c r="AU517" s="16" t="s">
        <v>82</v>
      </c>
    </row>
    <row r="518" spans="2:65" s="1" customFormat="1" ht="24.2" customHeight="1">
      <c r="B518" s="31"/>
      <c r="C518" s="126" t="s">
        <v>732</v>
      </c>
      <c r="D518" s="126" t="s">
        <v>149</v>
      </c>
      <c r="E518" s="127" t="s">
        <v>733</v>
      </c>
      <c r="F518" s="128" t="s">
        <v>734</v>
      </c>
      <c r="G518" s="129" t="s">
        <v>232</v>
      </c>
      <c r="H518" s="130">
        <v>52.667999999999999</v>
      </c>
      <c r="I518" s="131"/>
      <c r="J518" s="132">
        <f>ROUND(I518*H518,2)</f>
        <v>0</v>
      </c>
      <c r="K518" s="128" t="s">
        <v>153</v>
      </c>
      <c r="L518" s="31"/>
      <c r="M518" s="133" t="s">
        <v>19</v>
      </c>
      <c r="N518" s="134" t="s">
        <v>43</v>
      </c>
      <c r="P518" s="135">
        <f>O518*H518</f>
        <v>0</v>
      </c>
      <c r="Q518" s="135">
        <v>8.2719999999999998E-3</v>
      </c>
      <c r="R518" s="135">
        <f>Q518*H518</f>
        <v>0.435669696</v>
      </c>
      <c r="S518" s="135">
        <v>0</v>
      </c>
      <c r="T518" s="136">
        <f>S518*H518</f>
        <v>0</v>
      </c>
      <c r="AR518" s="137" t="s">
        <v>154</v>
      </c>
      <c r="AT518" s="137" t="s">
        <v>149</v>
      </c>
      <c r="AU518" s="137" t="s">
        <v>82</v>
      </c>
      <c r="AY518" s="16" t="s">
        <v>147</v>
      </c>
      <c r="BE518" s="138">
        <f>IF(N518="základní",J518,0)</f>
        <v>0</v>
      </c>
      <c r="BF518" s="138">
        <f>IF(N518="snížená",J518,0)</f>
        <v>0</v>
      </c>
      <c r="BG518" s="138">
        <f>IF(N518="zákl. přenesená",J518,0)</f>
        <v>0</v>
      </c>
      <c r="BH518" s="138">
        <f>IF(N518="sníž. přenesená",J518,0)</f>
        <v>0</v>
      </c>
      <c r="BI518" s="138">
        <f>IF(N518="nulová",J518,0)</f>
        <v>0</v>
      </c>
      <c r="BJ518" s="16" t="s">
        <v>80</v>
      </c>
      <c r="BK518" s="138">
        <f>ROUND(I518*H518,2)</f>
        <v>0</v>
      </c>
      <c r="BL518" s="16" t="s">
        <v>154</v>
      </c>
      <c r="BM518" s="137" t="s">
        <v>735</v>
      </c>
    </row>
    <row r="519" spans="2:65" s="1" customFormat="1" ht="19.5">
      <c r="B519" s="31"/>
      <c r="D519" s="139" t="s">
        <v>156</v>
      </c>
      <c r="F519" s="140" t="s">
        <v>736</v>
      </c>
      <c r="I519" s="141"/>
      <c r="L519" s="31"/>
      <c r="M519" s="142"/>
      <c r="T519" s="52"/>
      <c r="AT519" s="16" t="s">
        <v>156</v>
      </c>
      <c r="AU519" s="16" t="s">
        <v>82</v>
      </c>
    </row>
    <row r="520" spans="2:65" s="1" customFormat="1" ht="11.25">
      <c r="B520" s="31"/>
      <c r="D520" s="143" t="s">
        <v>158</v>
      </c>
      <c r="F520" s="144" t="s">
        <v>737</v>
      </c>
      <c r="I520" s="141"/>
      <c r="L520" s="31"/>
      <c r="M520" s="142"/>
      <c r="T520" s="52"/>
      <c r="AT520" s="16" t="s">
        <v>158</v>
      </c>
      <c r="AU520" s="16" t="s">
        <v>82</v>
      </c>
    </row>
    <row r="521" spans="2:65" s="12" customFormat="1" ht="11.25">
      <c r="B521" s="145"/>
      <c r="D521" s="139" t="s">
        <v>160</v>
      </c>
      <c r="E521" s="146" t="s">
        <v>19</v>
      </c>
      <c r="F521" s="147" t="s">
        <v>738</v>
      </c>
      <c r="H521" s="146" t="s">
        <v>19</v>
      </c>
      <c r="I521" s="148"/>
      <c r="L521" s="145"/>
      <c r="M521" s="149"/>
      <c r="T521" s="150"/>
      <c r="AT521" s="146" t="s">
        <v>160</v>
      </c>
      <c r="AU521" s="146" t="s">
        <v>82</v>
      </c>
      <c r="AV521" s="12" t="s">
        <v>80</v>
      </c>
      <c r="AW521" s="12" t="s">
        <v>34</v>
      </c>
      <c r="AX521" s="12" t="s">
        <v>72</v>
      </c>
      <c r="AY521" s="146" t="s">
        <v>147</v>
      </c>
    </row>
    <row r="522" spans="2:65" s="13" customFormat="1" ht="11.25">
      <c r="B522" s="151"/>
      <c r="D522" s="139" t="s">
        <v>160</v>
      </c>
      <c r="E522" s="152" t="s">
        <v>19</v>
      </c>
      <c r="F522" s="153" t="s">
        <v>739</v>
      </c>
      <c r="H522" s="154">
        <v>26.138000000000002</v>
      </c>
      <c r="I522" s="155"/>
      <c r="L522" s="151"/>
      <c r="M522" s="156"/>
      <c r="T522" s="157"/>
      <c r="AT522" s="152" t="s">
        <v>160</v>
      </c>
      <c r="AU522" s="152" t="s">
        <v>82</v>
      </c>
      <c r="AV522" s="13" t="s">
        <v>82</v>
      </c>
      <c r="AW522" s="13" t="s">
        <v>34</v>
      </c>
      <c r="AX522" s="13" t="s">
        <v>72</v>
      </c>
      <c r="AY522" s="152" t="s">
        <v>147</v>
      </c>
    </row>
    <row r="523" spans="2:65" s="13" customFormat="1" ht="11.25">
      <c r="B523" s="151"/>
      <c r="D523" s="139" t="s">
        <v>160</v>
      </c>
      <c r="E523" s="152" t="s">
        <v>19</v>
      </c>
      <c r="F523" s="153" t="s">
        <v>740</v>
      </c>
      <c r="H523" s="154">
        <v>26.53</v>
      </c>
      <c r="I523" s="155"/>
      <c r="L523" s="151"/>
      <c r="M523" s="156"/>
      <c r="T523" s="157"/>
      <c r="AT523" s="152" t="s">
        <v>160</v>
      </c>
      <c r="AU523" s="152" t="s">
        <v>82</v>
      </c>
      <c r="AV523" s="13" t="s">
        <v>82</v>
      </c>
      <c r="AW523" s="13" t="s">
        <v>34</v>
      </c>
      <c r="AX523" s="13" t="s">
        <v>72</v>
      </c>
      <c r="AY523" s="152" t="s">
        <v>147</v>
      </c>
    </row>
    <row r="524" spans="2:65" s="1" customFormat="1" ht="16.5" customHeight="1">
      <c r="B524" s="31"/>
      <c r="C524" s="158" t="s">
        <v>741</v>
      </c>
      <c r="D524" s="158" t="s">
        <v>253</v>
      </c>
      <c r="E524" s="159" t="s">
        <v>742</v>
      </c>
      <c r="F524" s="160" t="s">
        <v>743</v>
      </c>
      <c r="G524" s="161" t="s">
        <v>232</v>
      </c>
      <c r="H524" s="162">
        <v>55.301000000000002</v>
      </c>
      <c r="I524" s="163"/>
      <c r="J524" s="164">
        <f>ROUND(I524*H524,2)</f>
        <v>0</v>
      </c>
      <c r="K524" s="160" t="s">
        <v>153</v>
      </c>
      <c r="L524" s="165"/>
      <c r="M524" s="166" t="s">
        <v>19</v>
      </c>
      <c r="N524" s="167" t="s">
        <v>43</v>
      </c>
      <c r="P524" s="135">
        <f>O524*H524</f>
        <v>0</v>
      </c>
      <c r="Q524" s="135">
        <v>1.1999999999999999E-3</v>
      </c>
      <c r="R524" s="135">
        <f>Q524*H524</f>
        <v>6.6361199999999995E-2</v>
      </c>
      <c r="S524" s="135">
        <v>0</v>
      </c>
      <c r="T524" s="136">
        <f>S524*H524</f>
        <v>0</v>
      </c>
      <c r="AR524" s="137" t="s">
        <v>220</v>
      </c>
      <c r="AT524" s="137" t="s">
        <v>253</v>
      </c>
      <c r="AU524" s="137" t="s">
        <v>82</v>
      </c>
      <c r="AY524" s="16" t="s">
        <v>147</v>
      </c>
      <c r="BE524" s="138">
        <f>IF(N524="základní",J524,0)</f>
        <v>0</v>
      </c>
      <c r="BF524" s="138">
        <f>IF(N524="snížená",J524,0)</f>
        <v>0</v>
      </c>
      <c r="BG524" s="138">
        <f>IF(N524="zákl. přenesená",J524,0)</f>
        <v>0</v>
      </c>
      <c r="BH524" s="138">
        <f>IF(N524="sníž. přenesená",J524,0)</f>
        <v>0</v>
      </c>
      <c r="BI524" s="138">
        <f>IF(N524="nulová",J524,0)</f>
        <v>0</v>
      </c>
      <c r="BJ524" s="16" t="s">
        <v>80</v>
      </c>
      <c r="BK524" s="138">
        <f>ROUND(I524*H524,2)</f>
        <v>0</v>
      </c>
      <c r="BL524" s="16" t="s">
        <v>154</v>
      </c>
      <c r="BM524" s="137" t="s">
        <v>744</v>
      </c>
    </row>
    <row r="525" spans="2:65" s="1" customFormat="1" ht="11.25">
      <c r="B525" s="31"/>
      <c r="D525" s="139" t="s">
        <v>156</v>
      </c>
      <c r="F525" s="140" t="s">
        <v>743</v>
      </c>
      <c r="I525" s="141"/>
      <c r="L525" s="31"/>
      <c r="M525" s="142"/>
      <c r="T525" s="52"/>
      <c r="AT525" s="16" t="s">
        <v>156</v>
      </c>
      <c r="AU525" s="16" t="s">
        <v>82</v>
      </c>
    </row>
    <row r="526" spans="2:65" s="13" customFormat="1" ht="11.25">
      <c r="B526" s="151"/>
      <c r="D526" s="139" t="s">
        <v>160</v>
      </c>
      <c r="F526" s="153" t="s">
        <v>745</v>
      </c>
      <c r="H526" s="154">
        <v>55.301000000000002</v>
      </c>
      <c r="I526" s="155"/>
      <c r="L526" s="151"/>
      <c r="M526" s="156"/>
      <c r="T526" s="157"/>
      <c r="AT526" s="152" t="s">
        <v>160</v>
      </c>
      <c r="AU526" s="152" t="s">
        <v>82</v>
      </c>
      <c r="AV526" s="13" t="s">
        <v>82</v>
      </c>
      <c r="AW526" s="13" t="s">
        <v>4</v>
      </c>
      <c r="AX526" s="13" t="s">
        <v>80</v>
      </c>
      <c r="AY526" s="152" t="s">
        <v>147</v>
      </c>
    </row>
    <row r="527" spans="2:65" s="1" customFormat="1" ht="24.2" customHeight="1">
      <c r="B527" s="31"/>
      <c r="C527" s="126" t="s">
        <v>746</v>
      </c>
      <c r="D527" s="126" t="s">
        <v>149</v>
      </c>
      <c r="E527" s="127" t="s">
        <v>747</v>
      </c>
      <c r="F527" s="128" t="s">
        <v>748</v>
      </c>
      <c r="G527" s="129" t="s">
        <v>232</v>
      </c>
      <c r="H527" s="130">
        <v>468.20400000000001</v>
      </c>
      <c r="I527" s="131"/>
      <c r="J527" s="132">
        <f>ROUND(I527*H527,2)</f>
        <v>0</v>
      </c>
      <c r="K527" s="128" t="s">
        <v>153</v>
      </c>
      <c r="L527" s="31"/>
      <c r="M527" s="133" t="s">
        <v>19</v>
      </c>
      <c r="N527" s="134" t="s">
        <v>43</v>
      </c>
      <c r="P527" s="135">
        <f>O527*H527</f>
        <v>0</v>
      </c>
      <c r="Q527" s="135">
        <v>8.5961600000000003E-3</v>
      </c>
      <c r="R527" s="135">
        <f>Q527*H527</f>
        <v>4.0247564966400002</v>
      </c>
      <c r="S527" s="135">
        <v>0</v>
      </c>
      <c r="T527" s="136">
        <f>S527*H527</f>
        <v>0</v>
      </c>
      <c r="AR527" s="137" t="s">
        <v>154</v>
      </c>
      <c r="AT527" s="137" t="s">
        <v>149</v>
      </c>
      <c r="AU527" s="137" t="s">
        <v>82</v>
      </c>
      <c r="AY527" s="16" t="s">
        <v>147</v>
      </c>
      <c r="BE527" s="138">
        <f>IF(N527="základní",J527,0)</f>
        <v>0</v>
      </c>
      <c r="BF527" s="138">
        <f>IF(N527="snížená",J527,0)</f>
        <v>0</v>
      </c>
      <c r="BG527" s="138">
        <f>IF(N527="zákl. přenesená",J527,0)</f>
        <v>0</v>
      </c>
      <c r="BH527" s="138">
        <f>IF(N527="sníž. přenesená",J527,0)</f>
        <v>0</v>
      </c>
      <c r="BI527" s="138">
        <f>IF(N527="nulová",J527,0)</f>
        <v>0</v>
      </c>
      <c r="BJ527" s="16" t="s">
        <v>80</v>
      </c>
      <c r="BK527" s="138">
        <f>ROUND(I527*H527,2)</f>
        <v>0</v>
      </c>
      <c r="BL527" s="16" t="s">
        <v>154</v>
      </c>
      <c r="BM527" s="137" t="s">
        <v>749</v>
      </c>
    </row>
    <row r="528" spans="2:65" s="1" customFormat="1" ht="19.5">
      <c r="B528" s="31"/>
      <c r="D528" s="139" t="s">
        <v>156</v>
      </c>
      <c r="F528" s="140" t="s">
        <v>750</v>
      </c>
      <c r="I528" s="141"/>
      <c r="L528" s="31"/>
      <c r="M528" s="142"/>
      <c r="T528" s="52"/>
      <c r="AT528" s="16" t="s">
        <v>156</v>
      </c>
      <c r="AU528" s="16" t="s">
        <v>82</v>
      </c>
    </row>
    <row r="529" spans="2:51" s="1" customFormat="1" ht="11.25">
      <c r="B529" s="31"/>
      <c r="D529" s="143" t="s">
        <v>158</v>
      </c>
      <c r="F529" s="144" t="s">
        <v>751</v>
      </c>
      <c r="I529" s="141"/>
      <c r="L529" s="31"/>
      <c r="M529" s="142"/>
      <c r="T529" s="52"/>
      <c r="AT529" s="16" t="s">
        <v>158</v>
      </c>
      <c r="AU529" s="16" t="s">
        <v>82</v>
      </c>
    </row>
    <row r="530" spans="2:51" s="12" customFormat="1" ht="11.25">
      <c r="B530" s="145"/>
      <c r="D530" s="139" t="s">
        <v>160</v>
      </c>
      <c r="E530" s="146" t="s">
        <v>19</v>
      </c>
      <c r="F530" s="147" t="s">
        <v>752</v>
      </c>
      <c r="H530" s="146" t="s">
        <v>19</v>
      </c>
      <c r="I530" s="148"/>
      <c r="L530" s="145"/>
      <c r="M530" s="149"/>
      <c r="T530" s="150"/>
      <c r="AT530" s="146" t="s">
        <v>160</v>
      </c>
      <c r="AU530" s="146" t="s">
        <v>82</v>
      </c>
      <c r="AV530" s="12" t="s">
        <v>80</v>
      </c>
      <c r="AW530" s="12" t="s">
        <v>34</v>
      </c>
      <c r="AX530" s="12" t="s">
        <v>72</v>
      </c>
      <c r="AY530" s="146" t="s">
        <v>147</v>
      </c>
    </row>
    <row r="531" spans="2:51" s="13" customFormat="1" ht="11.25">
      <c r="B531" s="151"/>
      <c r="D531" s="139" t="s">
        <v>160</v>
      </c>
      <c r="E531" s="152" t="s">
        <v>19</v>
      </c>
      <c r="F531" s="153" t="s">
        <v>753</v>
      </c>
      <c r="H531" s="154">
        <v>37.819000000000003</v>
      </c>
      <c r="I531" s="155"/>
      <c r="L531" s="151"/>
      <c r="M531" s="156"/>
      <c r="T531" s="157"/>
      <c r="AT531" s="152" t="s">
        <v>160</v>
      </c>
      <c r="AU531" s="152" t="s">
        <v>82</v>
      </c>
      <c r="AV531" s="13" t="s">
        <v>82</v>
      </c>
      <c r="AW531" s="13" t="s">
        <v>34</v>
      </c>
      <c r="AX531" s="13" t="s">
        <v>72</v>
      </c>
      <c r="AY531" s="152" t="s">
        <v>147</v>
      </c>
    </row>
    <row r="532" spans="2:51" s="13" customFormat="1" ht="11.25">
      <c r="B532" s="151"/>
      <c r="D532" s="139" t="s">
        <v>160</v>
      </c>
      <c r="E532" s="152" t="s">
        <v>19</v>
      </c>
      <c r="F532" s="153" t="s">
        <v>754</v>
      </c>
      <c r="H532" s="154">
        <v>-2.2879999999999998</v>
      </c>
      <c r="I532" s="155"/>
      <c r="L532" s="151"/>
      <c r="M532" s="156"/>
      <c r="T532" s="157"/>
      <c r="AT532" s="152" t="s">
        <v>160</v>
      </c>
      <c r="AU532" s="152" t="s">
        <v>82</v>
      </c>
      <c r="AV532" s="13" t="s">
        <v>82</v>
      </c>
      <c r="AW532" s="13" t="s">
        <v>34</v>
      </c>
      <c r="AX532" s="13" t="s">
        <v>72</v>
      </c>
      <c r="AY532" s="152" t="s">
        <v>147</v>
      </c>
    </row>
    <row r="533" spans="2:51" s="13" customFormat="1" ht="11.25">
      <c r="B533" s="151"/>
      <c r="D533" s="139" t="s">
        <v>160</v>
      </c>
      <c r="E533" s="152" t="s">
        <v>19</v>
      </c>
      <c r="F533" s="153" t="s">
        <v>755</v>
      </c>
      <c r="H533" s="154">
        <v>24.036000000000001</v>
      </c>
      <c r="I533" s="155"/>
      <c r="L533" s="151"/>
      <c r="M533" s="156"/>
      <c r="T533" s="157"/>
      <c r="AT533" s="152" t="s">
        <v>160</v>
      </c>
      <c r="AU533" s="152" t="s">
        <v>82</v>
      </c>
      <c r="AV533" s="13" t="s">
        <v>82</v>
      </c>
      <c r="AW533" s="13" t="s">
        <v>34</v>
      </c>
      <c r="AX533" s="13" t="s">
        <v>72</v>
      </c>
      <c r="AY533" s="152" t="s">
        <v>147</v>
      </c>
    </row>
    <row r="534" spans="2:51" s="13" customFormat="1" ht="11.25">
      <c r="B534" s="151"/>
      <c r="D534" s="139" t="s">
        <v>160</v>
      </c>
      <c r="E534" s="152" t="s">
        <v>19</v>
      </c>
      <c r="F534" s="153" t="s">
        <v>756</v>
      </c>
      <c r="H534" s="154">
        <v>57</v>
      </c>
      <c r="I534" s="155"/>
      <c r="L534" s="151"/>
      <c r="M534" s="156"/>
      <c r="T534" s="157"/>
      <c r="AT534" s="152" t="s">
        <v>160</v>
      </c>
      <c r="AU534" s="152" t="s">
        <v>82</v>
      </c>
      <c r="AV534" s="13" t="s">
        <v>82</v>
      </c>
      <c r="AW534" s="13" t="s">
        <v>34</v>
      </c>
      <c r="AX534" s="13" t="s">
        <v>72</v>
      </c>
      <c r="AY534" s="152" t="s">
        <v>147</v>
      </c>
    </row>
    <row r="535" spans="2:51" s="13" customFormat="1" ht="11.25">
      <c r="B535" s="151"/>
      <c r="D535" s="139" t="s">
        <v>160</v>
      </c>
      <c r="E535" s="152" t="s">
        <v>19</v>
      </c>
      <c r="F535" s="153" t="s">
        <v>757</v>
      </c>
      <c r="H535" s="154">
        <v>14.773999999999999</v>
      </c>
      <c r="I535" s="155"/>
      <c r="L535" s="151"/>
      <c r="M535" s="156"/>
      <c r="T535" s="157"/>
      <c r="AT535" s="152" t="s">
        <v>160</v>
      </c>
      <c r="AU535" s="152" t="s">
        <v>82</v>
      </c>
      <c r="AV535" s="13" t="s">
        <v>82</v>
      </c>
      <c r="AW535" s="13" t="s">
        <v>34</v>
      </c>
      <c r="AX535" s="13" t="s">
        <v>72</v>
      </c>
      <c r="AY535" s="152" t="s">
        <v>147</v>
      </c>
    </row>
    <row r="536" spans="2:51" s="12" customFormat="1" ht="11.25">
      <c r="B536" s="145"/>
      <c r="D536" s="139" t="s">
        <v>160</v>
      </c>
      <c r="E536" s="146" t="s">
        <v>19</v>
      </c>
      <c r="F536" s="147" t="s">
        <v>758</v>
      </c>
      <c r="H536" s="146" t="s">
        <v>19</v>
      </c>
      <c r="I536" s="148"/>
      <c r="L536" s="145"/>
      <c r="M536" s="149"/>
      <c r="T536" s="150"/>
      <c r="AT536" s="146" t="s">
        <v>160</v>
      </c>
      <c r="AU536" s="146" t="s">
        <v>82</v>
      </c>
      <c r="AV536" s="12" t="s">
        <v>80</v>
      </c>
      <c r="AW536" s="12" t="s">
        <v>34</v>
      </c>
      <c r="AX536" s="12" t="s">
        <v>72</v>
      </c>
      <c r="AY536" s="146" t="s">
        <v>147</v>
      </c>
    </row>
    <row r="537" spans="2:51" s="13" customFormat="1" ht="11.25">
      <c r="B537" s="151"/>
      <c r="D537" s="139" t="s">
        <v>160</v>
      </c>
      <c r="E537" s="152" t="s">
        <v>19</v>
      </c>
      <c r="F537" s="153" t="s">
        <v>759</v>
      </c>
      <c r="H537" s="154">
        <v>66.048000000000002</v>
      </c>
      <c r="I537" s="155"/>
      <c r="L537" s="151"/>
      <c r="M537" s="156"/>
      <c r="T537" s="157"/>
      <c r="AT537" s="152" t="s">
        <v>160</v>
      </c>
      <c r="AU537" s="152" t="s">
        <v>82</v>
      </c>
      <c r="AV537" s="13" t="s">
        <v>82</v>
      </c>
      <c r="AW537" s="13" t="s">
        <v>34</v>
      </c>
      <c r="AX537" s="13" t="s">
        <v>72</v>
      </c>
      <c r="AY537" s="152" t="s">
        <v>147</v>
      </c>
    </row>
    <row r="538" spans="2:51" s="13" customFormat="1" ht="11.25">
      <c r="B538" s="151"/>
      <c r="D538" s="139" t="s">
        <v>160</v>
      </c>
      <c r="E538" s="152" t="s">
        <v>19</v>
      </c>
      <c r="F538" s="153" t="s">
        <v>760</v>
      </c>
      <c r="H538" s="154">
        <v>-5.9630000000000001</v>
      </c>
      <c r="I538" s="155"/>
      <c r="L538" s="151"/>
      <c r="M538" s="156"/>
      <c r="T538" s="157"/>
      <c r="AT538" s="152" t="s">
        <v>160</v>
      </c>
      <c r="AU538" s="152" t="s">
        <v>82</v>
      </c>
      <c r="AV538" s="13" t="s">
        <v>82</v>
      </c>
      <c r="AW538" s="13" t="s">
        <v>34</v>
      </c>
      <c r="AX538" s="13" t="s">
        <v>72</v>
      </c>
      <c r="AY538" s="152" t="s">
        <v>147</v>
      </c>
    </row>
    <row r="539" spans="2:51" s="13" customFormat="1" ht="11.25">
      <c r="B539" s="151"/>
      <c r="D539" s="139" t="s">
        <v>160</v>
      </c>
      <c r="E539" s="152" t="s">
        <v>19</v>
      </c>
      <c r="F539" s="153" t="s">
        <v>761</v>
      </c>
      <c r="H539" s="154">
        <v>33.326000000000001</v>
      </c>
      <c r="I539" s="155"/>
      <c r="L539" s="151"/>
      <c r="M539" s="156"/>
      <c r="T539" s="157"/>
      <c r="AT539" s="152" t="s">
        <v>160</v>
      </c>
      <c r="AU539" s="152" t="s">
        <v>82</v>
      </c>
      <c r="AV539" s="13" t="s">
        <v>82</v>
      </c>
      <c r="AW539" s="13" t="s">
        <v>34</v>
      </c>
      <c r="AX539" s="13" t="s">
        <v>72</v>
      </c>
      <c r="AY539" s="152" t="s">
        <v>147</v>
      </c>
    </row>
    <row r="540" spans="2:51" s="13" customFormat="1" ht="11.25">
      <c r="B540" s="151"/>
      <c r="D540" s="139" t="s">
        <v>160</v>
      </c>
      <c r="E540" s="152" t="s">
        <v>19</v>
      </c>
      <c r="F540" s="153" t="s">
        <v>762</v>
      </c>
      <c r="H540" s="154">
        <v>15.39</v>
      </c>
      <c r="I540" s="155"/>
      <c r="L540" s="151"/>
      <c r="M540" s="156"/>
      <c r="T540" s="157"/>
      <c r="AT540" s="152" t="s">
        <v>160</v>
      </c>
      <c r="AU540" s="152" t="s">
        <v>82</v>
      </c>
      <c r="AV540" s="13" t="s">
        <v>82</v>
      </c>
      <c r="AW540" s="13" t="s">
        <v>34</v>
      </c>
      <c r="AX540" s="13" t="s">
        <v>72</v>
      </c>
      <c r="AY540" s="152" t="s">
        <v>147</v>
      </c>
    </row>
    <row r="541" spans="2:51" s="13" customFormat="1" ht="11.25">
      <c r="B541" s="151"/>
      <c r="D541" s="139" t="s">
        <v>160</v>
      </c>
      <c r="E541" s="152" t="s">
        <v>19</v>
      </c>
      <c r="F541" s="153" t="s">
        <v>763</v>
      </c>
      <c r="H541" s="154">
        <v>15.238</v>
      </c>
      <c r="I541" s="155"/>
      <c r="L541" s="151"/>
      <c r="M541" s="156"/>
      <c r="T541" s="157"/>
      <c r="AT541" s="152" t="s">
        <v>160</v>
      </c>
      <c r="AU541" s="152" t="s">
        <v>82</v>
      </c>
      <c r="AV541" s="13" t="s">
        <v>82</v>
      </c>
      <c r="AW541" s="13" t="s">
        <v>34</v>
      </c>
      <c r="AX541" s="13" t="s">
        <v>72</v>
      </c>
      <c r="AY541" s="152" t="s">
        <v>147</v>
      </c>
    </row>
    <row r="542" spans="2:51" s="12" customFormat="1" ht="11.25">
      <c r="B542" s="145"/>
      <c r="D542" s="139" t="s">
        <v>160</v>
      </c>
      <c r="E542" s="146" t="s">
        <v>19</v>
      </c>
      <c r="F542" s="147" t="s">
        <v>764</v>
      </c>
      <c r="H542" s="146" t="s">
        <v>19</v>
      </c>
      <c r="I542" s="148"/>
      <c r="L542" s="145"/>
      <c r="M542" s="149"/>
      <c r="T542" s="150"/>
      <c r="AT542" s="146" t="s">
        <v>160</v>
      </c>
      <c r="AU542" s="146" t="s">
        <v>82</v>
      </c>
      <c r="AV542" s="12" t="s">
        <v>80</v>
      </c>
      <c r="AW542" s="12" t="s">
        <v>34</v>
      </c>
      <c r="AX542" s="12" t="s">
        <v>72</v>
      </c>
      <c r="AY542" s="146" t="s">
        <v>147</v>
      </c>
    </row>
    <row r="543" spans="2:51" s="13" customFormat="1" ht="11.25">
      <c r="B543" s="151"/>
      <c r="D543" s="139" t="s">
        <v>160</v>
      </c>
      <c r="E543" s="152" t="s">
        <v>19</v>
      </c>
      <c r="F543" s="153" t="s">
        <v>765</v>
      </c>
      <c r="H543" s="154">
        <v>28.376999999999999</v>
      </c>
      <c r="I543" s="155"/>
      <c r="L543" s="151"/>
      <c r="M543" s="156"/>
      <c r="T543" s="157"/>
      <c r="AT543" s="152" t="s">
        <v>160</v>
      </c>
      <c r="AU543" s="152" t="s">
        <v>82</v>
      </c>
      <c r="AV543" s="13" t="s">
        <v>82</v>
      </c>
      <c r="AW543" s="13" t="s">
        <v>34</v>
      </c>
      <c r="AX543" s="13" t="s">
        <v>72</v>
      </c>
      <c r="AY543" s="152" t="s">
        <v>147</v>
      </c>
    </row>
    <row r="544" spans="2:51" s="13" customFormat="1" ht="11.25">
      <c r="B544" s="151"/>
      <c r="D544" s="139" t="s">
        <v>160</v>
      </c>
      <c r="E544" s="152" t="s">
        <v>19</v>
      </c>
      <c r="F544" s="153" t="s">
        <v>766</v>
      </c>
      <c r="H544" s="154">
        <v>6.7670000000000003</v>
      </c>
      <c r="I544" s="155"/>
      <c r="L544" s="151"/>
      <c r="M544" s="156"/>
      <c r="T544" s="157"/>
      <c r="AT544" s="152" t="s">
        <v>160</v>
      </c>
      <c r="AU544" s="152" t="s">
        <v>82</v>
      </c>
      <c r="AV544" s="13" t="s">
        <v>82</v>
      </c>
      <c r="AW544" s="13" t="s">
        <v>34</v>
      </c>
      <c r="AX544" s="13" t="s">
        <v>72</v>
      </c>
      <c r="AY544" s="152" t="s">
        <v>147</v>
      </c>
    </row>
    <row r="545" spans="2:65" s="13" customFormat="1" ht="11.25">
      <c r="B545" s="151"/>
      <c r="D545" s="139" t="s">
        <v>160</v>
      </c>
      <c r="E545" s="152" t="s">
        <v>19</v>
      </c>
      <c r="F545" s="153" t="s">
        <v>767</v>
      </c>
      <c r="H545" s="154">
        <v>28.202000000000002</v>
      </c>
      <c r="I545" s="155"/>
      <c r="L545" s="151"/>
      <c r="M545" s="156"/>
      <c r="T545" s="157"/>
      <c r="AT545" s="152" t="s">
        <v>160</v>
      </c>
      <c r="AU545" s="152" t="s">
        <v>82</v>
      </c>
      <c r="AV545" s="13" t="s">
        <v>82</v>
      </c>
      <c r="AW545" s="13" t="s">
        <v>34</v>
      </c>
      <c r="AX545" s="13" t="s">
        <v>72</v>
      </c>
      <c r="AY545" s="152" t="s">
        <v>147</v>
      </c>
    </row>
    <row r="546" spans="2:65" s="13" customFormat="1" ht="11.25">
      <c r="B546" s="151"/>
      <c r="D546" s="139" t="s">
        <v>160</v>
      </c>
      <c r="E546" s="152" t="s">
        <v>19</v>
      </c>
      <c r="F546" s="153" t="s">
        <v>768</v>
      </c>
      <c r="H546" s="154">
        <v>6.8129999999999997</v>
      </c>
      <c r="I546" s="155"/>
      <c r="L546" s="151"/>
      <c r="M546" s="156"/>
      <c r="T546" s="157"/>
      <c r="AT546" s="152" t="s">
        <v>160</v>
      </c>
      <c r="AU546" s="152" t="s">
        <v>82</v>
      </c>
      <c r="AV546" s="13" t="s">
        <v>82</v>
      </c>
      <c r="AW546" s="13" t="s">
        <v>34</v>
      </c>
      <c r="AX546" s="13" t="s">
        <v>72</v>
      </c>
      <c r="AY546" s="152" t="s">
        <v>147</v>
      </c>
    </row>
    <row r="547" spans="2:65" s="13" customFormat="1" ht="11.25">
      <c r="B547" s="151"/>
      <c r="D547" s="139" t="s">
        <v>160</v>
      </c>
      <c r="E547" s="152" t="s">
        <v>19</v>
      </c>
      <c r="F547" s="153" t="s">
        <v>767</v>
      </c>
      <c r="H547" s="154">
        <v>28.202000000000002</v>
      </c>
      <c r="I547" s="155"/>
      <c r="L547" s="151"/>
      <c r="M547" s="156"/>
      <c r="T547" s="157"/>
      <c r="AT547" s="152" t="s">
        <v>160</v>
      </c>
      <c r="AU547" s="152" t="s">
        <v>82</v>
      </c>
      <c r="AV547" s="13" t="s">
        <v>82</v>
      </c>
      <c r="AW547" s="13" t="s">
        <v>34</v>
      </c>
      <c r="AX547" s="13" t="s">
        <v>72</v>
      </c>
      <c r="AY547" s="152" t="s">
        <v>147</v>
      </c>
    </row>
    <row r="548" spans="2:65" s="12" customFormat="1" ht="11.25">
      <c r="B548" s="145"/>
      <c r="D548" s="139" t="s">
        <v>160</v>
      </c>
      <c r="E548" s="146" t="s">
        <v>19</v>
      </c>
      <c r="F548" s="147" t="s">
        <v>769</v>
      </c>
      <c r="H548" s="146" t="s">
        <v>19</v>
      </c>
      <c r="I548" s="148"/>
      <c r="L548" s="145"/>
      <c r="M548" s="149"/>
      <c r="T548" s="150"/>
      <c r="AT548" s="146" t="s">
        <v>160</v>
      </c>
      <c r="AU548" s="146" t="s">
        <v>82</v>
      </c>
      <c r="AV548" s="12" t="s">
        <v>80</v>
      </c>
      <c r="AW548" s="12" t="s">
        <v>34</v>
      </c>
      <c r="AX548" s="12" t="s">
        <v>72</v>
      </c>
      <c r="AY548" s="146" t="s">
        <v>147</v>
      </c>
    </row>
    <row r="549" spans="2:65" s="13" customFormat="1" ht="11.25">
      <c r="B549" s="151"/>
      <c r="D549" s="139" t="s">
        <v>160</v>
      </c>
      <c r="E549" s="152" t="s">
        <v>19</v>
      </c>
      <c r="F549" s="153" t="s">
        <v>761</v>
      </c>
      <c r="H549" s="154">
        <v>33.326000000000001</v>
      </c>
      <c r="I549" s="155"/>
      <c r="L549" s="151"/>
      <c r="M549" s="156"/>
      <c r="T549" s="157"/>
      <c r="AT549" s="152" t="s">
        <v>160</v>
      </c>
      <c r="AU549" s="152" t="s">
        <v>82</v>
      </c>
      <c r="AV549" s="13" t="s">
        <v>82</v>
      </c>
      <c r="AW549" s="13" t="s">
        <v>34</v>
      </c>
      <c r="AX549" s="13" t="s">
        <v>72</v>
      </c>
      <c r="AY549" s="152" t="s">
        <v>147</v>
      </c>
    </row>
    <row r="550" spans="2:65" s="13" customFormat="1" ht="11.25">
      <c r="B550" s="151"/>
      <c r="D550" s="139" t="s">
        <v>160</v>
      </c>
      <c r="E550" s="152" t="s">
        <v>19</v>
      </c>
      <c r="F550" s="153" t="s">
        <v>770</v>
      </c>
      <c r="H550" s="154">
        <v>16.555</v>
      </c>
      <c r="I550" s="155"/>
      <c r="L550" s="151"/>
      <c r="M550" s="156"/>
      <c r="T550" s="157"/>
      <c r="AT550" s="152" t="s">
        <v>160</v>
      </c>
      <c r="AU550" s="152" t="s">
        <v>82</v>
      </c>
      <c r="AV550" s="13" t="s">
        <v>82</v>
      </c>
      <c r="AW550" s="13" t="s">
        <v>34</v>
      </c>
      <c r="AX550" s="13" t="s">
        <v>72</v>
      </c>
      <c r="AY550" s="152" t="s">
        <v>147</v>
      </c>
    </row>
    <row r="551" spans="2:65" s="13" customFormat="1" ht="11.25">
      <c r="B551" s="151"/>
      <c r="D551" s="139" t="s">
        <v>160</v>
      </c>
      <c r="E551" s="152" t="s">
        <v>19</v>
      </c>
      <c r="F551" s="153" t="s">
        <v>771</v>
      </c>
      <c r="H551" s="154">
        <v>-4.7930000000000001</v>
      </c>
      <c r="I551" s="155"/>
      <c r="L551" s="151"/>
      <c r="M551" s="156"/>
      <c r="T551" s="157"/>
      <c r="AT551" s="152" t="s">
        <v>160</v>
      </c>
      <c r="AU551" s="152" t="s">
        <v>82</v>
      </c>
      <c r="AV551" s="13" t="s">
        <v>82</v>
      </c>
      <c r="AW551" s="13" t="s">
        <v>34</v>
      </c>
      <c r="AX551" s="13" t="s">
        <v>72</v>
      </c>
      <c r="AY551" s="152" t="s">
        <v>147</v>
      </c>
    </row>
    <row r="552" spans="2:65" s="13" customFormat="1" ht="11.25">
      <c r="B552" s="151"/>
      <c r="D552" s="139" t="s">
        <v>160</v>
      </c>
      <c r="E552" s="152" t="s">
        <v>19</v>
      </c>
      <c r="F552" s="153" t="s">
        <v>772</v>
      </c>
      <c r="H552" s="154">
        <v>77.409000000000006</v>
      </c>
      <c r="I552" s="155"/>
      <c r="L552" s="151"/>
      <c r="M552" s="156"/>
      <c r="T552" s="157"/>
      <c r="AT552" s="152" t="s">
        <v>160</v>
      </c>
      <c r="AU552" s="152" t="s">
        <v>82</v>
      </c>
      <c r="AV552" s="13" t="s">
        <v>82</v>
      </c>
      <c r="AW552" s="13" t="s">
        <v>34</v>
      </c>
      <c r="AX552" s="13" t="s">
        <v>72</v>
      </c>
      <c r="AY552" s="152" t="s">
        <v>147</v>
      </c>
    </row>
    <row r="553" spans="2:65" s="13" customFormat="1" ht="11.25">
      <c r="B553" s="151"/>
      <c r="D553" s="139" t="s">
        <v>160</v>
      </c>
      <c r="E553" s="152" t="s">
        <v>19</v>
      </c>
      <c r="F553" s="153" t="s">
        <v>773</v>
      </c>
      <c r="H553" s="154">
        <v>-8.0340000000000007</v>
      </c>
      <c r="I553" s="155"/>
      <c r="L553" s="151"/>
      <c r="M553" s="156"/>
      <c r="T553" s="157"/>
      <c r="AT553" s="152" t="s">
        <v>160</v>
      </c>
      <c r="AU553" s="152" t="s">
        <v>82</v>
      </c>
      <c r="AV553" s="13" t="s">
        <v>82</v>
      </c>
      <c r="AW553" s="13" t="s">
        <v>34</v>
      </c>
      <c r="AX553" s="13" t="s">
        <v>72</v>
      </c>
      <c r="AY553" s="152" t="s">
        <v>147</v>
      </c>
    </row>
    <row r="554" spans="2:65" s="1" customFormat="1" ht="16.5" customHeight="1">
      <c r="B554" s="31"/>
      <c r="C554" s="158" t="s">
        <v>774</v>
      </c>
      <c r="D554" s="158" t="s">
        <v>253</v>
      </c>
      <c r="E554" s="159" t="s">
        <v>775</v>
      </c>
      <c r="F554" s="160" t="s">
        <v>776</v>
      </c>
      <c r="G554" s="161" t="s">
        <v>232</v>
      </c>
      <c r="H554" s="162">
        <v>491.61399999999998</v>
      </c>
      <c r="I554" s="163"/>
      <c r="J554" s="164">
        <f>ROUND(I554*H554,2)</f>
        <v>0</v>
      </c>
      <c r="K554" s="160" t="s">
        <v>153</v>
      </c>
      <c r="L554" s="165"/>
      <c r="M554" s="166" t="s">
        <v>19</v>
      </c>
      <c r="N554" s="167" t="s">
        <v>43</v>
      </c>
      <c r="P554" s="135">
        <f>O554*H554</f>
        <v>0</v>
      </c>
      <c r="Q554" s="135">
        <v>2.3999999999999998E-3</v>
      </c>
      <c r="R554" s="135">
        <f>Q554*H554</f>
        <v>1.1798735999999999</v>
      </c>
      <c r="S554" s="135">
        <v>0</v>
      </c>
      <c r="T554" s="136">
        <f>S554*H554</f>
        <v>0</v>
      </c>
      <c r="AR554" s="137" t="s">
        <v>220</v>
      </c>
      <c r="AT554" s="137" t="s">
        <v>253</v>
      </c>
      <c r="AU554" s="137" t="s">
        <v>82</v>
      </c>
      <c r="AY554" s="16" t="s">
        <v>147</v>
      </c>
      <c r="BE554" s="138">
        <f>IF(N554="základní",J554,0)</f>
        <v>0</v>
      </c>
      <c r="BF554" s="138">
        <f>IF(N554="snížená",J554,0)</f>
        <v>0</v>
      </c>
      <c r="BG554" s="138">
        <f>IF(N554="zákl. přenesená",J554,0)</f>
        <v>0</v>
      </c>
      <c r="BH554" s="138">
        <f>IF(N554="sníž. přenesená",J554,0)</f>
        <v>0</v>
      </c>
      <c r="BI554" s="138">
        <f>IF(N554="nulová",J554,0)</f>
        <v>0</v>
      </c>
      <c r="BJ554" s="16" t="s">
        <v>80</v>
      </c>
      <c r="BK554" s="138">
        <f>ROUND(I554*H554,2)</f>
        <v>0</v>
      </c>
      <c r="BL554" s="16" t="s">
        <v>154</v>
      </c>
      <c r="BM554" s="137" t="s">
        <v>777</v>
      </c>
    </row>
    <row r="555" spans="2:65" s="1" customFormat="1" ht="11.25">
      <c r="B555" s="31"/>
      <c r="D555" s="139" t="s">
        <v>156</v>
      </c>
      <c r="F555" s="140" t="s">
        <v>776</v>
      </c>
      <c r="I555" s="141"/>
      <c r="L555" s="31"/>
      <c r="M555" s="142"/>
      <c r="T555" s="52"/>
      <c r="AT555" s="16" t="s">
        <v>156</v>
      </c>
      <c r="AU555" s="16" t="s">
        <v>82</v>
      </c>
    </row>
    <row r="556" spans="2:65" s="13" customFormat="1" ht="11.25">
      <c r="B556" s="151"/>
      <c r="D556" s="139" t="s">
        <v>160</v>
      </c>
      <c r="F556" s="153" t="s">
        <v>778</v>
      </c>
      <c r="H556" s="154">
        <v>491.61399999999998</v>
      </c>
      <c r="I556" s="155"/>
      <c r="L556" s="151"/>
      <c r="M556" s="156"/>
      <c r="T556" s="157"/>
      <c r="AT556" s="152" t="s">
        <v>160</v>
      </c>
      <c r="AU556" s="152" t="s">
        <v>82</v>
      </c>
      <c r="AV556" s="13" t="s">
        <v>82</v>
      </c>
      <c r="AW556" s="13" t="s">
        <v>4</v>
      </c>
      <c r="AX556" s="13" t="s">
        <v>80</v>
      </c>
      <c r="AY556" s="152" t="s">
        <v>147</v>
      </c>
    </row>
    <row r="557" spans="2:65" s="1" customFormat="1" ht="24.2" customHeight="1">
      <c r="B557" s="31"/>
      <c r="C557" s="126" t="s">
        <v>779</v>
      </c>
      <c r="D557" s="126" t="s">
        <v>149</v>
      </c>
      <c r="E557" s="127" t="s">
        <v>780</v>
      </c>
      <c r="F557" s="128" t="s">
        <v>781</v>
      </c>
      <c r="G557" s="129" t="s">
        <v>232</v>
      </c>
      <c r="H557" s="130">
        <v>7.6</v>
      </c>
      <c r="I557" s="131"/>
      <c r="J557" s="132">
        <f>ROUND(I557*H557,2)</f>
        <v>0</v>
      </c>
      <c r="K557" s="128" t="s">
        <v>153</v>
      </c>
      <c r="L557" s="31"/>
      <c r="M557" s="133" t="s">
        <v>19</v>
      </c>
      <c r="N557" s="134" t="s">
        <v>43</v>
      </c>
      <c r="P557" s="135">
        <f>O557*H557</f>
        <v>0</v>
      </c>
      <c r="Q557" s="135">
        <v>1.3354080000000001E-2</v>
      </c>
      <c r="R557" s="135">
        <f>Q557*H557</f>
        <v>0.10149100800000001</v>
      </c>
      <c r="S557" s="135">
        <v>0</v>
      </c>
      <c r="T557" s="136">
        <f>S557*H557</f>
        <v>0</v>
      </c>
      <c r="AR557" s="137" t="s">
        <v>154</v>
      </c>
      <c r="AT557" s="137" t="s">
        <v>149</v>
      </c>
      <c r="AU557" s="137" t="s">
        <v>82</v>
      </c>
      <c r="AY557" s="16" t="s">
        <v>147</v>
      </c>
      <c r="BE557" s="138">
        <f>IF(N557="základní",J557,0)</f>
        <v>0</v>
      </c>
      <c r="BF557" s="138">
        <f>IF(N557="snížená",J557,0)</f>
        <v>0</v>
      </c>
      <c r="BG557" s="138">
        <f>IF(N557="zákl. přenesená",J557,0)</f>
        <v>0</v>
      </c>
      <c r="BH557" s="138">
        <f>IF(N557="sníž. přenesená",J557,0)</f>
        <v>0</v>
      </c>
      <c r="BI557" s="138">
        <f>IF(N557="nulová",J557,0)</f>
        <v>0</v>
      </c>
      <c r="BJ557" s="16" t="s">
        <v>80</v>
      </c>
      <c r="BK557" s="138">
        <f>ROUND(I557*H557,2)</f>
        <v>0</v>
      </c>
      <c r="BL557" s="16" t="s">
        <v>154</v>
      </c>
      <c r="BM557" s="137" t="s">
        <v>782</v>
      </c>
    </row>
    <row r="558" spans="2:65" s="1" customFormat="1" ht="19.5">
      <c r="B558" s="31"/>
      <c r="D558" s="139" t="s">
        <v>156</v>
      </c>
      <c r="F558" s="140" t="s">
        <v>783</v>
      </c>
      <c r="I558" s="141"/>
      <c r="L558" s="31"/>
      <c r="M558" s="142"/>
      <c r="T558" s="52"/>
      <c r="AT558" s="16" t="s">
        <v>156</v>
      </c>
      <c r="AU558" s="16" t="s">
        <v>82</v>
      </c>
    </row>
    <row r="559" spans="2:65" s="1" customFormat="1" ht="11.25">
      <c r="B559" s="31"/>
      <c r="D559" s="143" t="s">
        <v>158</v>
      </c>
      <c r="F559" s="144" t="s">
        <v>784</v>
      </c>
      <c r="I559" s="141"/>
      <c r="L559" s="31"/>
      <c r="M559" s="142"/>
      <c r="T559" s="52"/>
      <c r="AT559" s="16" t="s">
        <v>158</v>
      </c>
      <c r="AU559" s="16" t="s">
        <v>82</v>
      </c>
    </row>
    <row r="560" spans="2:65" s="13" customFormat="1" ht="11.25">
      <c r="B560" s="151"/>
      <c r="D560" s="139" t="s">
        <v>160</v>
      </c>
      <c r="E560" s="152" t="s">
        <v>19</v>
      </c>
      <c r="F560" s="153" t="s">
        <v>785</v>
      </c>
      <c r="H560" s="154">
        <v>7.6</v>
      </c>
      <c r="I560" s="155"/>
      <c r="L560" s="151"/>
      <c r="M560" s="156"/>
      <c r="T560" s="157"/>
      <c r="AT560" s="152" t="s">
        <v>160</v>
      </c>
      <c r="AU560" s="152" t="s">
        <v>82</v>
      </c>
      <c r="AV560" s="13" t="s">
        <v>82</v>
      </c>
      <c r="AW560" s="13" t="s">
        <v>34</v>
      </c>
      <c r="AX560" s="13" t="s">
        <v>72</v>
      </c>
      <c r="AY560" s="152" t="s">
        <v>147</v>
      </c>
    </row>
    <row r="561" spans="2:65" s="1" customFormat="1" ht="16.5" customHeight="1">
      <c r="B561" s="31"/>
      <c r="C561" s="158" t="s">
        <v>786</v>
      </c>
      <c r="D561" s="158" t="s">
        <v>253</v>
      </c>
      <c r="E561" s="159" t="s">
        <v>787</v>
      </c>
      <c r="F561" s="160" t="s">
        <v>788</v>
      </c>
      <c r="G561" s="161" t="s">
        <v>232</v>
      </c>
      <c r="H561" s="162">
        <v>7.98</v>
      </c>
      <c r="I561" s="163"/>
      <c r="J561" s="164">
        <f>ROUND(I561*H561,2)</f>
        <v>0</v>
      </c>
      <c r="K561" s="160" t="s">
        <v>153</v>
      </c>
      <c r="L561" s="165"/>
      <c r="M561" s="166" t="s">
        <v>19</v>
      </c>
      <c r="N561" s="167" t="s">
        <v>43</v>
      </c>
      <c r="P561" s="135">
        <f>O561*H561</f>
        <v>0</v>
      </c>
      <c r="Q561" s="135">
        <v>1.5E-3</v>
      </c>
      <c r="R561" s="135">
        <f>Q561*H561</f>
        <v>1.1970000000000001E-2</v>
      </c>
      <c r="S561" s="135">
        <v>0</v>
      </c>
      <c r="T561" s="136">
        <f>S561*H561</f>
        <v>0</v>
      </c>
      <c r="AR561" s="137" t="s">
        <v>220</v>
      </c>
      <c r="AT561" s="137" t="s">
        <v>253</v>
      </c>
      <c r="AU561" s="137" t="s">
        <v>82</v>
      </c>
      <c r="AY561" s="16" t="s">
        <v>147</v>
      </c>
      <c r="BE561" s="138">
        <f>IF(N561="základní",J561,0)</f>
        <v>0</v>
      </c>
      <c r="BF561" s="138">
        <f>IF(N561="snížená",J561,0)</f>
        <v>0</v>
      </c>
      <c r="BG561" s="138">
        <f>IF(N561="zákl. přenesená",J561,0)</f>
        <v>0</v>
      </c>
      <c r="BH561" s="138">
        <f>IF(N561="sníž. přenesená",J561,0)</f>
        <v>0</v>
      </c>
      <c r="BI561" s="138">
        <f>IF(N561="nulová",J561,0)</f>
        <v>0</v>
      </c>
      <c r="BJ561" s="16" t="s">
        <v>80</v>
      </c>
      <c r="BK561" s="138">
        <f>ROUND(I561*H561,2)</f>
        <v>0</v>
      </c>
      <c r="BL561" s="16" t="s">
        <v>154</v>
      </c>
      <c r="BM561" s="137" t="s">
        <v>789</v>
      </c>
    </row>
    <row r="562" spans="2:65" s="1" customFormat="1" ht="11.25">
      <c r="B562" s="31"/>
      <c r="D562" s="139" t="s">
        <v>156</v>
      </c>
      <c r="F562" s="140" t="s">
        <v>788</v>
      </c>
      <c r="I562" s="141"/>
      <c r="L562" s="31"/>
      <c r="M562" s="142"/>
      <c r="T562" s="52"/>
      <c r="AT562" s="16" t="s">
        <v>156</v>
      </c>
      <c r="AU562" s="16" t="s">
        <v>82</v>
      </c>
    </row>
    <row r="563" spans="2:65" s="13" customFormat="1" ht="11.25">
      <c r="B563" s="151"/>
      <c r="D563" s="139" t="s">
        <v>160</v>
      </c>
      <c r="F563" s="153" t="s">
        <v>790</v>
      </c>
      <c r="H563" s="154">
        <v>7.98</v>
      </c>
      <c r="I563" s="155"/>
      <c r="L563" s="151"/>
      <c r="M563" s="156"/>
      <c r="T563" s="157"/>
      <c r="AT563" s="152" t="s">
        <v>160</v>
      </c>
      <c r="AU563" s="152" t="s">
        <v>82</v>
      </c>
      <c r="AV563" s="13" t="s">
        <v>82</v>
      </c>
      <c r="AW563" s="13" t="s">
        <v>4</v>
      </c>
      <c r="AX563" s="13" t="s">
        <v>80</v>
      </c>
      <c r="AY563" s="152" t="s">
        <v>147</v>
      </c>
    </row>
    <row r="564" spans="2:65" s="1" customFormat="1" ht="16.5" customHeight="1">
      <c r="B564" s="31"/>
      <c r="C564" s="126" t="s">
        <v>791</v>
      </c>
      <c r="D564" s="126" t="s">
        <v>149</v>
      </c>
      <c r="E564" s="127" t="s">
        <v>792</v>
      </c>
      <c r="F564" s="128" t="s">
        <v>793</v>
      </c>
      <c r="G564" s="129" t="s">
        <v>260</v>
      </c>
      <c r="H564" s="130">
        <v>340.85</v>
      </c>
      <c r="I564" s="131"/>
      <c r="J564" s="132">
        <f>ROUND(I564*H564,2)</f>
        <v>0</v>
      </c>
      <c r="K564" s="128" t="s">
        <v>153</v>
      </c>
      <c r="L564" s="31"/>
      <c r="M564" s="133" t="s">
        <v>19</v>
      </c>
      <c r="N564" s="134" t="s">
        <v>43</v>
      </c>
      <c r="P564" s="135">
        <f>O564*H564</f>
        <v>0</v>
      </c>
      <c r="Q564" s="135">
        <v>0</v>
      </c>
      <c r="R564" s="135">
        <f>Q564*H564</f>
        <v>0</v>
      </c>
      <c r="S564" s="135">
        <v>0</v>
      </c>
      <c r="T564" s="136">
        <f>S564*H564</f>
        <v>0</v>
      </c>
      <c r="AR564" s="137" t="s">
        <v>154</v>
      </c>
      <c r="AT564" s="137" t="s">
        <v>149</v>
      </c>
      <c r="AU564" s="137" t="s">
        <v>82</v>
      </c>
      <c r="AY564" s="16" t="s">
        <v>147</v>
      </c>
      <c r="BE564" s="138">
        <f>IF(N564="základní",J564,0)</f>
        <v>0</v>
      </c>
      <c r="BF564" s="138">
        <f>IF(N564="snížená",J564,0)</f>
        <v>0</v>
      </c>
      <c r="BG564" s="138">
        <f>IF(N564="zákl. přenesená",J564,0)</f>
        <v>0</v>
      </c>
      <c r="BH564" s="138">
        <f>IF(N564="sníž. přenesená",J564,0)</f>
        <v>0</v>
      </c>
      <c r="BI564" s="138">
        <f>IF(N564="nulová",J564,0)</f>
        <v>0</v>
      </c>
      <c r="BJ564" s="16" t="s">
        <v>80</v>
      </c>
      <c r="BK564" s="138">
        <f>ROUND(I564*H564,2)</f>
        <v>0</v>
      </c>
      <c r="BL564" s="16" t="s">
        <v>154</v>
      </c>
      <c r="BM564" s="137" t="s">
        <v>794</v>
      </c>
    </row>
    <row r="565" spans="2:65" s="1" customFormat="1" ht="11.25">
      <c r="B565" s="31"/>
      <c r="D565" s="139" t="s">
        <v>156</v>
      </c>
      <c r="F565" s="140" t="s">
        <v>795</v>
      </c>
      <c r="I565" s="141"/>
      <c r="L565" s="31"/>
      <c r="M565" s="142"/>
      <c r="T565" s="52"/>
      <c r="AT565" s="16" t="s">
        <v>156</v>
      </c>
      <c r="AU565" s="16" t="s">
        <v>82</v>
      </c>
    </row>
    <row r="566" spans="2:65" s="1" customFormat="1" ht="11.25">
      <c r="B566" s="31"/>
      <c r="D566" s="143" t="s">
        <v>158</v>
      </c>
      <c r="F566" s="144" t="s">
        <v>796</v>
      </c>
      <c r="I566" s="141"/>
      <c r="L566" s="31"/>
      <c r="M566" s="142"/>
      <c r="T566" s="52"/>
      <c r="AT566" s="16" t="s">
        <v>158</v>
      </c>
      <c r="AU566" s="16" t="s">
        <v>82</v>
      </c>
    </row>
    <row r="567" spans="2:65" s="12" customFormat="1" ht="11.25">
      <c r="B567" s="145"/>
      <c r="D567" s="139" t="s">
        <v>160</v>
      </c>
      <c r="E567" s="146" t="s">
        <v>19</v>
      </c>
      <c r="F567" s="147" t="s">
        <v>558</v>
      </c>
      <c r="H567" s="146" t="s">
        <v>19</v>
      </c>
      <c r="I567" s="148"/>
      <c r="L567" s="145"/>
      <c r="M567" s="149"/>
      <c r="T567" s="150"/>
      <c r="AT567" s="146" t="s">
        <v>160</v>
      </c>
      <c r="AU567" s="146" t="s">
        <v>82</v>
      </c>
      <c r="AV567" s="12" t="s">
        <v>80</v>
      </c>
      <c r="AW567" s="12" t="s">
        <v>34</v>
      </c>
      <c r="AX567" s="12" t="s">
        <v>72</v>
      </c>
      <c r="AY567" s="146" t="s">
        <v>147</v>
      </c>
    </row>
    <row r="568" spans="2:65" s="13" customFormat="1" ht="11.25">
      <c r="B568" s="151"/>
      <c r="D568" s="139" t="s">
        <v>160</v>
      </c>
      <c r="E568" s="152" t="s">
        <v>19</v>
      </c>
      <c r="F568" s="153" t="s">
        <v>797</v>
      </c>
      <c r="H568" s="154">
        <v>135.72</v>
      </c>
      <c r="I568" s="155"/>
      <c r="L568" s="151"/>
      <c r="M568" s="156"/>
      <c r="T568" s="157"/>
      <c r="AT568" s="152" t="s">
        <v>160</v>
      </c>
      <c r="AU568" s="152" t="s">
        <v>82</v>
      </c>
      <c r="AV568" s="13" t="s">
        <v>82</v>
      </c>
      <c r="AW568" s="13" t="s">
        <v>34</v>
      </c>
      <c r="AX568" s="13" t="s">
        <v>72</v>
      </c>
      <c r="AY568" s="152" t="s">
        <v>147</v>
      </c>
    </row>
    <row r="569" spans="2:65" s="13" customFormat="1" ht="11.25">
      <c r="B569" s="151"/>
      <c r="D569" s="139" t="s">
        <v>160</v>
      </c>
      <c r="E569" s="152" t="s">
        <v>19</v>
      </c>
      <c r="F569" s="153" t="s">
        <v>798</v>
      </c>
      <c r="H569" s="154">
        <v>19.96</v>
      </c>
      <c r="I569" s="155"/>
      <c r="L569" s="151"/>
      <c r="M569" s="156"/>
      <c r="T569" s="157"/>
      <c r="AT569" s="152" t="s">
        <v>160</v>
      </c>
      <c r="AU569" s="152" t="s">
        <v>82</v>
      </c>
      <c r="AV569" s="13" t="s">
        <v>82</v>
      </c>
      <c r="AW569" s="13" t="s">
        <v>34</v>
      </c>
      <c r="AX569" s="13" t="s">
        <v>72</v>
      </c>
      <c r="AY569" s="152" t="s">
        <v>147</v>
      </c>
    </row>
    <row r="570" spans="2:65" s="13" customFormat="1" ht="11.25">
      <c r="B570" s="151"/>
      <c r="D570" s="139" t="s">
        <v>160</v>
      </c>
      <c r="E570" s="152" t="s">
        <v>19</v>
      </c>
      <c r="F570" s="153" t="s">
        <v>799</v>
      </c>
      <c r="H570" s="154">
        <v>21.51</v>
      </c>
      <c r="I570" s="155"/>
      <c r="L570" s="151"/>
      <c r="M570" s="156"/>
      <c r="T570" s="157"/>
      <c r="AT570" s="152" t="s">
        <v>160</v>
      </c>
      <c r="AU570" s="152" t="s">
        <v>82</v>
      </c>
      <c r="AV570" s="13" t="s">
        <v>82</v>
      </c>
      <c r="AW570" s="13" t="s">
        <v>34</v>
      </c>
      <c r="AX570" s="13" t="s">
        <v>72</v>
      </c>
      <c r="AY570" s="152" t="s">
        <v>147</v>
      </c>
    </row>
    <row r="571" spans="2:65" s="12" customFormat="1" ht="11.25">
      <c r="B571" s="145"/>
      <c r="D571" s="139" t="s">
        <v>160</v>
      </c>
      <c r="E571" s="146" t="s">
        <v>19</v>
      </c>
      <c r="F571" s="147" t="s">
        <v>561</v>
      </c>
      <c r="H571" s="146" t="s">
        <v>19</v>
      </c>
      <c r="I571" s="148"/>
      <c r="L571" s="145"/>
      <c r="M571" s="149"/>
      <c r="T571" s="150"/>
      <c r="AT571" s="146" t="s">
        <v>160</v>
      </c>
      <c r="AU571" s="146" t="s">
        <v>82</v>
      </c>
      <c r="AV571" s="12" t="s">
        <v>80</v>
      </c>
      <c r="AW571" s="12" t="s">
        <v>34</v>
      </c>
      <c r="AX571" s="12" t="s">
        <v>72</v>
      </c>
      <c r="AY571" s="146" t="s">
        <v>147</v>
      </c>
    </row>
    <row r="572" spans="2:65" s="13" customFormat="1" ht="11.25">
      <c r="B572" s="151"/>
      <c r="D572" s="139" t="s">
        <v>160</v>
      </c>
      <c r="E572" s="152" t="s">
        <v>19</v>
      </c>
      <c r="F572" s="153" t="s">
        <v>800</v>
      </c>
      <c r="H572" s="154">
        <v>21.18</v>
      </c>
      <c r="I572" s="155"/>
      <c r="L572" s="151"/>
      <c r="M572" s="156"/>
      <c r="T572" s="157"/>
      <c r="AT572" s="152" t="s">
        <v>160</v>
      </c>
      <c r="AU572" s="152" t="s">
        <v>82</v>
      </c>
      <c r="AV572" s="13" t="s">
        <v>82</v>
      </c>
      <c r="AW572" s="13" t="s">
        <v>34</v>
      </c>
      <c r="AX572" s="13" t="s">
        <v>72</v>
      </c>
      <c r="AY572" s="152" t="s">
        <v>147</v>
      </c>
    </row>
    <row r="573" spans="2:65" s="13" customFormat="1" ht="11.25">
      <c r="B573" s="151"/>
      <c r="D573" s="139" t="s">
        <v>160</v>
      </c>
      <c r="E573" s="152" t="s">
        <v>19</v>
      </c>
      <c r="F573" s="153" t="s">
        <v>589</v>
      </c>
      <c r="H573" s="154">
        <v>12.56</v>
      </c>
      <c r="I573" s="155"/>
      <c r="L573" s="151"/>
      <c r="M573" s="156"/>
      <c r="T573" s="157"/>
      <c r="AT573" s="152" t="s">
        <v>160</v>
      </c>
      <c r="AU573" s="152" t="s">
        <v>82</v>
      </c>
      <c r="AV573" s="13" t="s">
        <v>82</v>
      </c>
      <c r="AW573" s="13" t="s">
        <v>34</v>
      </c>
      <c r="AX573" s="13" t="s">
        <v>72</v>
      </c>
      <c r="AY573" s="152" t="s">
        <v>147</v>
      </c>
    </row>
    <row r="574" spans="2:65" s="12" customFormat="1" ht="11.25">
      <c r="B574" s="145"/>
      <c r="D574" s="139" t="s">
        <v>160</v>
      </c>
      <c r="E574" s="146" t="s">
        <v>19</v>
      </c>
      <c r="F574" s="147" t="s">
        <v>801</v>
      </c>
      <c r="H574" s="146" t="s">
        <v>19</v>
      </c>
      <c r="I574" s="148"/>
      <c r="L574" s="145"/>
      <c r="M574" s="149"/>
      <c r="T574" s="150"/>
      <c r="AT574" s="146" t="s">
        <v>160</v>
      </c>
      <c r="AU574" s="146" t="s">
        <v>82</v>
      </c>
      <c r="AV574" s="12" t="s">
        <v>80</v>
      </c>
      <c r="AW574" s="12" t="s">
        <v>34</v>
      </c>
      <c r="AX574" s="12" t="s">
        <v>72</v>
      </c>
      <c r="AY574" s="146" t="s">
        <v>147</v>
      </c>
    </row>
    <row r="575" spans="2:65" s="13" customFormat="1" ht="11.25">
      <c r="B575" s="151"/>
      <c r="D575" s="139" t="s">
        <v>160</v>
      </c>
      <c r="E575" s="152" t="s">
        <v>19</v>
      </c>
      <c r="F575" s="153" t="s">
        <v>802</v>
      </c>
      <c r="H575" s="154">
        <v>53.2</v>
      </c>
      <c r="I575" s="155"/>
      <c r="L575" s="151"/>
      <c r="M575" s="156"/>
      <c r="T575" s="157"/>
      <c r="AT575" s="152" t="s">
        <v>160</v>
      </c>
      <c r="AU575" s="152" t="s">
        <v>82</v>
      </c>
      <c r="AV575" s="13" t="s">
        <v>82</v>
      </c>
      <c r="AW575" s="13" t="s">
        <v>34</v>
      </c>
      <c r="AX575" s="13" t="s">
        <v>72</v>
      </c>
      <c r="AY575" s="152" t="s">
        <v>147</v>
      </c>
    </row>
    <row r="576" spans="2:65" s="12" customFormat="1" ht="11.25">
      <c r="B576" s="145"/>
      <c r="D576" s="139" t="s">
        <v>160</v>
      </c>
      <c r="E576" s="146" t="s">
        <v>19</v>
      </c>
      <c r="F576" s="147" t="s">
        <v>803</v>
      </c>
      <c r="H576" s="146" t="s">
        <v>19</v>
      </c>
      <c r="I576" s="148"/>
      <c r="L576" s="145"/>
      <c r="M576" s="149"/>
      <c r="T576" s="150"/>
      <c r="AT576" s="146" t="s">
        <v>160</v>
      </c>
      <c r="AU576" s="146" t="s">
        <v>82</v>
      </c>
      <c r="AV576" s="12" t="s">
        <v>80</v>
      </c>
      <c r="AW576" s="12" t="s">
        <v>34</v>
      </c>
      <c r="AX576" s="12" t="s">
        <v>72</v>
      </c>
      <c r="AY576" s="146" t="s">
        <v>147</v>
      </c>
    </row>
    <row r="577" spans="2:65" s="13" customFormat="1" ht="11.25">
      <c r="B577" s="151"/>
      <c r="D577" s="139" t="s">
        <v>160</v>
      </c>
      <c r="E577" s="152" t="s">
        <v>19</v>
      </c>
      <c r="F577" s="153" t="s">
        <v>804</v>
      </c>
      <c r="H577" s="154">
        <v>38.72</v>
      </c>
      <c r="I577" s="155"/>
      <c r="L577" s="151"/>
      <c r="M577" s="156"/>
      <c r="T577" s="157"/>
      <c r="AT577" s="152" t="s">
        <v>160</v>
      </c>
      <c r="AU577" s="152" t="s">
        <v>82</v>
      </c>
      <c r="AV577" s="13" t="s">
        <v>82</v>
      </c>
      <c r="AW577" s="13" t="s">
        <v>34</v>
      </c>
      <c r="AX577" s="13" t="s">
        <v>72</v>
      </c>
      <c r="AY577" s="152" t="s">
        <v>147</v>
      </c>
    </row>
    <row r="578" spans="2:65" s="12" customFormat="1" ht="11.25">
      <c r="B578" s="145"/>
      <c r="D578" s="139" t="s">
        <v>160</v>
      </c>
      <c r="E578" s="146" t="s">
        <v>19</v>
      </c>
      <c r="F578" s="147" t="s">
        <v>805</v>
      </c>
      <c r="H578" s="146" t="s">
        <v>19</v>
      </c>
      <c r="I578" s="148"/>
      <c r="L578" s="145"/>
      <c r="M578" s="149"/>
      <c r="T578" s="150"/>
      <c r="AT578" s="146" t="s">
        <v>160</v>
      </c>
      <c r="AU578" s="146" t="s">
        <v>82</v>
      </c>
      <c r="AV578" s="12" t="s">
        <v>80</v>
      </c>
      <c r="AW578" s="12" t="s">
        <v>34</v>
      </c>
      <c r="AX578" s="12" t="s">
        <v>72</v>
      </c>
      <c r="AY578" s="146" t="s">
        <v>147</v>
      </c>
    </row>
    <row r="579" spans="2:65" s="13" customFormat="1" ht="11.25">
      <c r="B579" s="151"/>
      <c r="D579" s="139" t="s">
        <v>160</v>
      </c>
      <c r="E579" s="152" t="s">
        <v>19</v>
      </c>
      <c r="F579" s="153" t="s">
        <v>806</v>
      </c>
      <c r="H579" s="154">
        <v>38</v>
      </c>
      <c r="I579" s="155"/>
      <c r="L579" s="151"/>
      <c r="M579" s="156"/>
      <c r="T579" s="157"/>
      <c r="AT579" s="152" t="s">
        <v>160</v>
      </c>
      <c r="AU579" s="152" t="s">
        <v>82</v>
      </c>
      <c r="AV579" s="13" t="s">
        <v>82</v>
      </c>
      <c r="AW579" s="13" t="s">
        <v>34</v>
      </c>
      <c r="AX579" s="13" t="s">
        <v>72</v>
      </c>
      <c r="AY579" s="152" t="s">
        <v>147</v>
      </c>
    </row>
    <row r="580" spans="2:65" s="1" customFormat="1" ht="16.5" customHeight="1">
      <c r="B580" s="31"/>
      <c r="C580" s="158" t="s">
        <v>807</v>
      </c>
      <c r="D580" s="158" t="s">
        <v>253</v>
      </c>
      <c r="E580" s="159" t="s">
        <v>808</v>
      </c>
      <c r="F580" s="160" t="s">
        <v>809</v>
      </c>
      <c r="G580" s="161" t="s">
        <v>260</v>
      </c>
      <c r="H580" s="162">
        <v>317.99299999999999</v>
      </c>
      <c r="I580" s="163"/>
      <c r="J580" s="164">
        <f>ROUND(I580*H580,2)</f>
        <v>0</v>
      </c>
      <c r="K580" s="160" t="s">
        <v>153</v>
      </c>
      <c r="L580" s="165"/>
      <c r="M580" s="166" t="s">
        <v>19</v>
      </c>
      <c r="N580" s="167" t="s">
        <v>43</v>
      </c>
      <c r="P580" s="135">
        <f>O580*H580</f>
        <v>0</v>
      </c>
      <c r="Q580" s="135">
        <v>1.1E-4</v>
      </c>
      <c r="R580" s="135">
        <f>Q580*H580</f>
        <v>3.497923E-2</v>
      </c>
      <c r="S580" s="135">
        <v>0</v>
      </c>
      <c r="T580" s="136">
        <f>S580*H580</f>
        <v>0</v>
      </c>
      <c r="AR580" s="137" t="s">
        <v>220</v>
      </c>
      <c r="AT580" s="137" t="s">
        <v>253</v>
      </c>
      <c r="AU580" s="137" t="s">
        <v>82</v>
      </c>
      <c r="AY580" s="16" t="s">
        <v>147</v>
      </c>
      <c r="BE580" s="138">
        <f>IF(N580="základní",J580,0)</f>
        <v>0</v>
      </c>
      <c r="BF580" s="138">
        <f>IF(N580="snížená",J580,0)</f>
        <v>0</v>
      </c>
      <c r="BG580" s="138">
        <f>IF(N580="zákl. přenesená",J580,0)</f>
        <v>0</v>
      </c>
      <c r="BH580" s="138">
        <f>IF(N580="sníž. přenesená",J580,0)</f>
        <v>0</v>
      </c>
      <c r="BI580" s="138">
        <f>IF(N580="nulová",J580,0)</f>
        <v>0</v>
      </c>
      <c r="BJ580" s="16" t="s">
        <v>80</v>
      </c>
      <c r="BK580" s="138">
        <f>ROUND(I580*H580,2)</f>
        <v>0</v>
      </c>
      <c r="BL580" s="16" t="s">
        <v>154</v>
      </c>
      <c r="BM580" s="137" t="s">
        <v>810</v>
      </c>
    </row>
    <row r="581" spans="2:65" s="1" customFormat="1" ht="11.25">
      <c r="B581" s="31"/>
      <c r="D581" s="139" t="s">
        <v>156</v>
      </c>
      <c r="F581" s="140" t="s">
        <v>809</v>
      </c>
      <c r="I581" s="141"/>
      <c r="L581" s="31"/>
      <c r="M581" s="142"/>
      <c r="T581" s="52"/>
      <c r="AT581" s="16" t="s">
        <v>156</v>
      </c>
      <c r="AU581" s="16" t="s">
        <v>82</v>
      </c>
    </row>
    <row r="582" spans="2:65" s="13" customFormat="1" ht="11.25">
      <c r="B582" s="151"/>
      <c r="D582" s="139" t="s">
        <v>160</v>
      </c>
      <c r="F582" s="153" t="s">
        <v>811</v>
      </c>
      <c r="H582" s="154">
        <v>317.99299999999999</v>
      </c>
      <c r="I582" s="155"/>
      <c r="L582" s="151"/>
      <c r="M582" s="156"/>
      <c r="T582" s="157"/>
      <c r="AT582" s="152" t="s">
        <v>160</v>
      </c>
      <c r="AU582" s="152" t="s">
        <v>82</v>
      </c>
      <c r="AV582" s="13" t="s">
        <v>82</v>
      </c>
      <c r="AW582" s="13" t="s">
        <v>4</v>
      </c>
      <c r="AX582" s="13" t="s">
        <v>80</v>
      </c>
      <c r="AY582" s="152" t="s">
        <v>147</v>
      </c>
    </row>
    <row r="583" spans="2:65" s="1" customFormat="1" ht="16.5" customHeight="1">
      <c r="B583" s="31"/>
      <c r="C583" s="158" t="s">
        <v>812</v>
      </c>
      <c r="D583" s="158" t="s">
        <v>253</v>
      </c>
      <c r="E583" s="159" t="s">
        <v>813</v>
      </c>
      <c r="F583" s="160" t="s">
        <v>814</v>
      </c>
      <c r="G583" s="161" t="s">
        <v>260</v>
      </c>
      <c r="H583" s="162">
        <v>39.9</v>
      </c>
      <c r="I583" s="163"/>
      <c r="J583" s="164">
        <f>ROUND(I583*H583,2)</f>
        <v>0</v>
      </c>
      <c r="K583" s="160" t="s">
        <v>153</v>
      </c>
      <c r="L583" s="165"/>
      <c r="M583" s="166" t="s">
        <v>19</v>
      </c>
      <c r="N583" s="167" t="s">
        <v>43</v>
      </c>
      <c r="P583" s="135">
        <f>O583*H583</f>
        <v>0</v>
      </c>
      <c r="Q583" s="135">
        <v>1E-4</v>
      </c>
      <c r="R583" s="135">
        <f>Q583*H583</f>
        <v>3.9899999999999996E-3</v>
      </c>
      <c r="S583" s="135">
        <v>0</v>
      </c>
      <c r="T583" s="136">
        <f>S583*H583</f>
        <v>0</v>
      </c>
      <c r="AR583" s="137" t="s">
        <v>220</v>
      </c>
      <c r="AT583" s="137" t="s">
        <v>253</v>
      </c>
      <c r="AU583" s="137" t="s">
        <v>82</v>
      </c>
      <c r="AY583" s="16" t="s">
        <v>147</v>
      </c>
      <c r="BE583" s="138">
        <f>IF(N583="základní",J583,0)</f>
        <v>0</v>
      </c>
      <c r="BF583" s="138">
        <f>IF(N583="snížená",J583,0)</f>
        <v>0</v>
      </c>
      <c r="BG583" s="138">
        <f>IF(N583="zákl. přenesená",J583,0)</f>
        <v>0</v>
      </c>
      <c r="BH583" s="138">
        <f>IF(N583="sníž. přenesená",J583,0)</f>
        <v>0</v>
      </c>
      <c r="BI583" s="138">
        <f>IF(N583="nulová",J583,0)</f>
        <v>0</v>
      </c>
      <c r="BJ583" s="16" t="s">
        <v>80</v>
      </c>
      <c r="BK583" s="138">
        <f>ROUND(I583*H583,2)</f>
        <v>0</v>
      </c>
      <c r="BL583" s="16" t="s">
        <v>154</v>
      </c>
      <c r="BM583" s="137" t="s">
        <v>815</v>
      </c>
    </row>
    <row r="584" spans="2:65" s="1" customFormat="1" ht="11.25">
      <c r="B584" s="31"/>
      <c r="D584" s="139" t="s">
        <v>156</v>
      </c>
      <c r="F584" s="140" t="s">
        <v>814</v>
      </c>
      <c r="I584" s="141"/>
      <c r="L584" s="31"/>
      <c r="M584" s="142"/>
      <c r="T584" s="52"/>
      <c r="AT584" s="16" t="s">
        <v>156</v>
      </c>
      <c r="AU584" s="16" t="s">
        <v>82</v>
      </c>
    </row>
    <row r="585" spans="2:65" s="13" customFormat="1" ht="11.25">
      <c r="B585" s="151"/>
      <c r="D585" s="139" t="s">
        <v>160</v>
      </c>
      <c r="F585" s="153" t="s">
        <v>816</v>
      </c>
      <c r="H585" s="154">
        <v>39.9</v>
      </c>
      <c r="I585" s="155"/>
      <c r="L585" s="151"/>
      <c r="M585" s="156"/>
      <c r="T585" s="157"/>
      <c r="AT585" s="152" t="s">
        <v>160</v>
      </c>
      <c r="AU585" s="152" t="s">
        <v>82</v>
      </c>
      <c r="AV585" s="13" t="s">
        <v>82</v>
      </c>
      <c r="AW585" s="13" t="s">
        <v>4</v>
      </c>
      <c r="AX585" s="13" t="s">
        <v>80</v>
      </c>
      <c r="AY585" s="152" t="s">
        <v>147</v>
      </c>
    </row>
    <row r="586" spans="2:65" s="1" customFormat="1" ht="16.5" customHeight="1">
      <c r="B586" s="31"/>
      <c r="C586" s="126" t="s">
        <v>817</v>
      </c>
      <c r="D586" s="126" t="s">
        <v>149</v>
      </c>
      <c r="E586" s="127" t="s">
        <v>603</v>
      </c>
      <c r="F586" s="128" t="s">
        <v>604</v>
      </c>
      <c r="G586" s="129" t="s">
        <v>260</v>
      </c>
      <c r="H586" s="130">
        <v>210.93</v>
      </c>
      <c r="I586" s="131"/>
      <c r="J586" s="132">
        <f>ROUND(I586*H586,2)</f>
        <v>0</v>
      </c>
      <c r="K586" s="128" t="s">
        <v>153</v>
      </c>
      <c r="L586" s="31"/>
      <c r="M586" s="133" t="s">
        <v>19</v>
      </c>
      <c r="N586" s="134" t="s">
        <v>43</v>
      </c>
      <c r="P586" s="135">
        <f>O586*H586</f>
        <v>0</v>
      </c>
      <c r="Q586" s="135">
        <v>0</v>
      </c>
      <c r="R586" s="135">
        <f>Q586*H586</f>
        <v>0</v>
      </c>
      <c r="S586" s="135">
        <v>0</v>
      </c>
      <c r="T586" s="136">
        <f>S586*H586</f>
        <v>0</v>
      </c>
      <c r="AR586" s="137" t="s">
        <v>154</v>
      </c>
      <c r="AT586" s="137" t="s">
        <v>149</v>
      </c>
      <c r="AU586" s="137" t="s">
        <v>82</v>
      </c>
      <c r="AY586" s="16" t="s">
        <v>147</v>
      </c>
      <c r="BE586" s="138">
        <f>IF(N586="základní",J586,0)</f>
        <v>0</v>
      </c>
      <c r="BF586" s="138">
        <f>IF(N586="snížená",J586,0)</f>
        <v>0</v>
      </c>
      <c r="BG586" s="138">
        <f>IF(N586="zákl. přenesená",J586,0)</f>
        <v>0</v>
      </c>
      <c r="BH586" s="138">
        <f>IF(N586="sníž. přenesená",J586,0)</f>
        <v>0</v>
      </c>
      <c r="BI586" s="138">
        <f>IF(N586="nulová",J586,0)</f>
        <v>0</v>
      </c>
      <c r="BJ586" s="16" t="s">
        <v>80</v>
      </c>
      <c r="BK586" s="138">
        <f>ROUND(I586*H586,2)</f>
        <v>0</v>
      </c>
      <c r="BL586" s="16" t="s">
        <v>154</v>
      </c>
      <c r="BM586" s="137" t="s">
        <v>818</v>
      </c>
    </row>
    <row r="587" spans="2:65" s="1" customFormat="1" ht="19.5">
      <c r="B587" s="31"/>
      <c r="D587" s="139" t="s">
        <v>156</v>
      </c>
      <c r="F587" s="140" t="s">
        <v>606</v>
      </c>
      <c r="I587" s="141"/>
      <c r="L587" s="31"/>
      <c r="M587" s="142"/>
      <c r="T587" s="52"/>
      <c r="AT587" s="16" t="s">
        <v>156</v>
      </c>
      <c r="AU587" s="16" t="s">
        <v>82</v>
      </c>
    </row>
    <row r="588" spans="2:65" s="1" customFormat="1" ht="11.25">
      <c r="B588" s="31"/>
      <c r="D588" s="143" t="s">
        <v>158</v>
      </c>
      <c r="F588" s="144" t="s">
        <v>607</v>
      </c>
      <c r="I588" s="141"/>
      <c r="L588" s="31"/>
      <c r="M588" s="142"/>
      <c r="T588" s="52"/>
      <c r="AT588" s="16" t="s">
        <v>158</v>
      </c>
      <c r="AU588" s="16" t="s">
        <v>82</v>
      </c>
    </row>
    <row r="589" spans="2:65" s="12" customFormat="1" ht="11.25">
      <c r="B589" s="145"/>
      <c r="D589" s="139" t="s">
        <v>160</v>
      </c>
      <c r="E589" s="146" t="s">
        <v>19</v>
      </c>
      <c r="F589" s="147" t="s">
        <v>558</v>
      </c>
      <c r="H589" s="146" t="s">
        <v>19</v>
      </c>
      <c r="I589" s="148"/>
      <c r="L589" s="145"/>
      <c r="M589" s="149"/>
      <c r="T589" s="150"/>
      <c r="AT589" s="146" t="s">
        <v>160</v>
      </c>
      <c r="AU589" s="146" t="s">
        <v>82</v>
      </c>
      <c r="AV589" s="12" t="s">
        <v>80</v>
      </c>
      <c r="AW589" s="12" t="s">
        <v>34</v>
      </c>
      <c r="AX589" s="12" t="s">
        <v>72</v>
      </c>
      <c r="AY589" s="146" t="s">
        <v>147</v>
      </c>
    </row>
    <row r="590" spans="2:65" s="13" customFormat="1" ht="11.25">
      <c r="B590" s="151"/>
      <c r="D590" s="139" t="s">
        <v>160</v>
      </c>
      <c r="E590" s="152" t="s">
        <v>19</v>
      </c>
      <c r="F590" s="153" t="s">
        <v>797</v>
      </c>
      <c r="H590" s="154">
        <v>135.72</v>
      </c>
      <c r="I590" s="155"/>
      <c r="L590" s="151"/>
      <c r="M590" s="156"/>
      <c r="T590" s="157"/>
      <c r="AT590" s="152" t="s">
        <v>160</v>
      </c>
      <c r="AU590" s="152" t="s">
        <v>82</v>
      </c>
      <c r="AV590" s="13" t="s">
        <v>82</v>
      </c>
      <c r="AW590" s="13" t="s">
        <v>34</v>
      </c>
      <c r="AX590" s="13" t="s">
        <v>72</v>
      </c>
      <c r="AY590" s="152" t="s">
        <v>147</v>
      </c>
    </row>
    <row r="591" spans="2:65" s="13" customFormat="1" ht="11.25">
      <c r="B591" s="151"/>
      <c r="D591" s="139" t="s">
        <v>160</v>
      </c>
      <c r="E591" s="152" t="s">
        <v>19</v>
      </c>
      <c r="F591" s="153" t="s">
        <v>798</v>
      </c>
      <c r="H591" s="154">
        <v>19.96</v>
      </c>
      <c r="I591" s="155"/>
      <c r="L591" s="151"/>
      <c r="M591" s="156"/>
      <c r="T591" s="157"/>
      <c r="AT591" s="152" t="s">
        <v>160</v>
      </c>
      <c r="AU591" s="152" t="s">
        <v>82</v>
      </c>
      <c r="AV591" s="13" t="s">
        <v>82</v>
      </c>
      <c r="AW591" s="13" t="s">
        <v>34</v>
      </c>
      <c r="AX591" s="13" t="s">
        <v>72</v>
      </c>
      <c r="AY591" s="152" t="s">
        <v>147</v>
      </c>
    </row>
    <row r="592" spans="2:65" s="13" customFormat="1" ht="11.25">
      <c r="B592" s="151"/>
      <c r="D592" s="139" t="s">
        <v>160</v>
      </c>
      <c r="E592" s="152" t="s">
        <v>19</v>
      </c>
      <c r="F592" s="153" t="s">
        <v>799</v>
      </c>
      <c r="H592" s="154">
        <v>21.51</v>
      </c>
      <c r="I592" s="155"/>
      <c r="L592" s="151"/>
      <c r="M592" s="156"/>
      <c r="T592" s="157"/>
      <c r="AT592" s="152" t="s">
        <v>160</v>
      </c>
      <c r="AU592" s="152" t="s">
        <v>82</v>
      </c>
      <c r="AV592" s="13" t="s">
        <v>82</v>
      </c>
      <c r="AW592" s="13" t="s">
        <v>34</v>
      </c>
      <c r="AX592" s="13" t="s">
        <v>72</v>
      </c>
      <c r="AY592" s="152" t="s">
        <v>147</v>
      </c>
    </row>
    <row r="593" spans="2:65" s="12" customFormat="1" ht="11.25">
      <c r="B593" s="145"/>
      <c r="D593" s="139" t="s">
        <v>160</v>
      </c>
      <c r="E593" s="146" t="s">
        <v>19</v>
      </c>
      <c r="F593" s="147" t="s">
        <v>561</v>
      </c>
      <c r="H593" s="146" t="s">
        <v>19</v>
      </c>
      <c r="I593" s="148"/>
      <c r="L593" s="145"/>
      <c r="M593" s="149"/>
      <c r="T593" s="150"/>
      <c r="AT593" s="146" t="s">
        <v>160</v>
      </c>
      <c r="AU593" s="146" t="s">
        <v>82</v>
      </c>
      <c r="AV593" s="12" t="s">
        <v>80</v>
      </c>
      <c r="AW593" s="12" t="s">
        <v>34</v>
      </c>
      <c r="AX593" s="12" t="s">
        <v>72</v>
      </c>
      <c r="AY593" s="146" t="s">
        <v>147</v>
      </c>
    </row>
    <row r="594" spans="2:65" s="13" customFormat="1" ht="11.25">
      <c r="B594" s="151"/>
      <c r="D594" s="139" t="s">
        <v>160</v>
      </c>
      <c r="E594" s="152" t="s">
        <v>19</v>
      </c>
      <c r="F594" s="153" t="s">
        <v>800</v>
      </c>
      <c r="H594" s="154">
        <v>21.18</v>
      </c>
      <c r="I594" s="155"/>
      <c r="L594" s="151"/>
      <c r="M594" s="156"/>
      <c r="T594" s="157"/>
      <c r="AT594" s="152" t="s">
        <v>160</v>
      </c>
      <c r="AU594" s="152" t="s">
        <v>82</v>
      </c>
      <c r="AV594" s="13" t="s">
        <v>82</v>
      </c>
      <c r="AW594" s="13" t="s">
        <v>34</v>
      </c>
      <c r="AX594" s="13" t="s">
        <v>72</v>
      </c>
      <c r="AY594" s="152" t="s">
        <v>147</v>
      </c>
    </row>
    <row r="595" spans="2:65" s="13" customFormat="1" ht="11.25">
      <c r="B595" s="151"/>
      <c r="D595" s="139" t="s">
        <v>160</v>
      </c>
      <c r="E595" s="152" t="s">
        <v>19</v>
      </c>
      <c r="F595" s="153" t="s">
        <v>589</v>
      </c>
      <c r="H595" s="154">
        <v>12.56</v>
      </c>
      <c r="I595" s="155"/>
      <c r="L595" s="151"/>
      <c r="M595" s="156"/>
      <c r="T595" s="157"/>
      <c r="AT595" s="152" t="s">
        <v>160</v>
      </c>
      <c r="AU595" s="152" t="s">
        <v>82</v>
      </c>
      <c r="AV595" s="13" t="s">
        <v>82</v>
      </c>
      <c r="AW595" s="13" t="s">
        <v>34</v>
      </c>
      <c r="AX595" s="13" t="s">
        <v>72</v>
      </c>
      <c r="AY595" s="152" t="s">
        <v>147</v>
      </c>
    </row>
    <row r="596" spans="2:65" s="1" customFormat="1" ht="16.5" customHeight="1">
      <c r="B596" s="31"/>
      <c r="C596" s="158" t="s">
        <v>819</v>
      </c>
      <c r="D596" s="158" t="s">
        <v>253</v>
      </c>
      <c r="E596" s="159" t="s">
        <v>609</v>
      </c>
      <c r="F596" s="160" t="s">
        <v>610</v>
      </c>
      <c r="G596" s="161" t="s">
        <v>260</v>
      </c>
      <c r="H596" s="162">
        <v>221.477</v>
      </c>
      <c r="I596" s="163"/>
      <c r="J596" s="164">
        <f>ROUND(I596*H596,2)</f>
        <v>0</v>
      </c>
      <c r="K596" s="160" t="s">
        <v>153</v>
      </c>
      <c r="L596" s="165"/>
      <c r="M596" s="166" t="s">
        <v>19</v>
      </c>
      <c r="N596" s="167" t="s">
        <v>43</v>
      </c>
      <c r="P596" s="135">
        <f>O596*H596</f>
        <v>0</v>
      </c>
      <c r="Q596" s="135">
        <v>4.0000000000000003E-5</v>
      </c>
      <c r="R596" s="135">
        <f>Q596*H596</f>
        <v>8.8590800000000001E-3</v>
      </c>
      <c r="S596" s="135">
        <v>0</v>
      </c>
      <c r="T596" s="136">
        <f>S596*H596</f>
        <v>0</v>
      </c>
      <c r="AR596" s="137" t="s">
        <v>220</v>
      </c>
      <c r="AT596" s="137" t="s">
        <v>253</v>
      </c>
      <c r="AU596" s="137" t="s">
        <v>82</v>
      </c>
      <c r="AY596" s="16" t="s">
        <v>147</v>
      </c>
      <c r="BE596" s="138">
        <f>IF(N596="základní",J596,0)</f>
        <v>0</v>
      </c>
      <c r="BF596" s="138">
        <f>IF(N596="snížená",J596,0)</f>
        <v>0</v>
      </c>
      <c r="BG596" s="138">
        <f>IF(N596="zákl. přenesená",J596,0)</f>
        <v>0</v>
      </c>
      <c r="BH596" s="138">
        <f>IF(N596="sníž. přenesená",J596,0)</f>
        <v>0</v>
      </c>
      <c r="BI596" s="138">
        <f>IF(N596="nulová",J596,0)</f>
        <v>0</v>
      </c>
      <c r="BJ596" s="16" t="s">
        <v>80</v>
      </c>
      <c r="BK596" s="138">
        <f>ROUND(I596*H596,2)</f>
        <v>0</v>
      </c>
      <c r="BL596" s="16" t="s">
        <v>154</v>
      </c>
      <c r="BM596" s="137" t="s">
        <v>820</v>
      </c>
    </row>
    <row r="597" spans="2:65" s="1" customFormat="1" ht="11.25">
      <c r="B597" s="31"/>
      <c r="D597" s="139" t="s">
        <v>156</v>
      </c>
      <c r="F597" s="140" t="s">
        <v>610</v>
      </c>
      <c r="I597" s="141"/>
      <c r="L597" s="31"/>
      <c r="M597" s="142"/>
      <c r="T597" s="52"/>
      <c r="AT597" s="16" t="s">
        <v>156</v>
      </c>
      <c r="AU597" s="16" t="s">
        <v>82</v>
      </c>
    </row>
    <row r="598" spans="2:65" s="13" customFormat="1" ht="11.25">
      <c r="B598" s="151"/>
      <c r="D598" s="139" t="s">
        <v>160</v>
      </c>
      <c r="F598" s="153" t="s">
        <v>821</v>
      </c>
      <c r="H598" s="154">
        <v>221.477</v>
      </c>
      <c r="I598" s="155"/>
      <c r="L598" s="151"/>
      <c r="M598" s="156"/>
      <c r="T598" s="157"/>
      <c r="AT598" s="152" t="s">
        <v>160</v>
      </c>
      <c r="AU598" s="152" t="s">
        <v>82</v>
      </c>
      <c r="AV598" s="13" t="s">
        <v>82</v>
      </c>
      <c r="AW598" s="13" t="s">
        <v>4</v>
      </c>
      <c r="AX598" s="13" t="s">
        <v>80</v>
      </c>
      <c r="AY598" s="152" t="s">
        <v>147</v>
      </c>
    </row>
    <row r="599" spans="2:65" s="1" customFormat="1" ht="24.2" customHeight="1">
      <c r="B599" s="31"/>
      <c r="C599" s="126" t="s">
        <v>822</v>
      </c>
      <c r="D599" s="126" t="s">
        <v>149</v>
      </c>
      <c r="E599" s="127" t="s">
        <v>823</v>
      </c>
      <c r="F599" s="128" t="s">
        <v>824</v>
      </c>
      <c r="G599" s="129" t="s">
        <v>260</v>
      </c>
      <c r="H599" s="130">
        <v>65.61</v>
      </c>
      <c r="I599" s="131"/>
      <c r="J599" s="132">
        <f>ROUND(I599*H599,2)</f>
        <v>0</v>
      </c>
      <c r="K599" s="128" t="s">
        <v>153</v>
      </c>
      <c r="L599" s="31"/>
      <c r="M599" s="133" t="s">
        <v>19</v>
      </c>
      <c r="N599" s="134" t="s">
        <v>43</v>
      </c>
      <c r="P599" s="135">
        <f>O599*H599</f>
        <v>0</v>
      </c>
      <c r="Q599" s="135">
        <v>1.758E-3</v>
      </c>
      <c r="R599" s="135">
        <f>Q599*H599</f>
        <v>0.11534237999999999</v>
      </c>
      <c r="S599" s="135">
        <v>0</v>
      </c>
      <c r="T599" s="136">
        <f>S599*H599</f>
        <v>0</v>
      </c>
      <c r="AR599" s="137" t="s">
        <v>154</v>
      </c>
      <c r="AT599" s="137" t="s">
        <v>149</v>
      </c>
      <c r="AU599" s="137" t="s">
        <v>82</v>
      </c>
      <c r="AY599" s="16" t="s">
        <v>147</v>
      </c>
      <c r="BE599" s="138">
        <f>IF(N599="základní",J599,0)</f>
        <v>0</v>
      </c>
      <c r="BF599" s="138">
        <f>IF(N599="snížená",J599,0)</f>
        <v>0</v>
      </c>
      <c r="BG599" s="138">
        <f>IF(N599="zákl. přenesená",J599,0)</f>
        <v>0</v>
      </c>
      <c r="BH599" s="138">
        <f>IF(N599="sníž. přenesená",J599,0)</f>
        <v>0</v>
      </c>
      <c r="BI599" s="138">
        <f>IF(N599="nulová",J599,0)</f>
        <v>0</v>
      </c>
      <c r="BJ599" s="16" t="s">
        <v>80</v>
      </c>
      <c r="BK599" s="138">
        <f>ROUND(I599*H599,2)</f>
        <v>0</v>
      </c>
      <c r="BL599" s="16" t="s">
        <v>154</v>
      </c>
      <c r="BM599" s="137" t="s">
        <v>825</v>
      </c>
    </row>
    <row r="600" spans="2:65" s="1" customFormat="1" ht="19.5">
      <c r="B600" s="31"/>
      <c r="D600" s="139" t="s">
        <v>156</v>
      </c>
      <c r="F600" s="140" t="s">
        <v>826</v>
      </c>
      <c r="I600" s="141"/>
      <c r="L600" s="31"/>
      <c r="M600" s="142"/>
      <c r="T600" s="52"/>
      <c r="AT600" s="16" t="s">
        <v>156</v>
      </c>
      <c r="AU600" s="16" t="s">
        <v>82</v>
      </c>
    </row>
    <row r="601" spans="2:65" s="1" customFormat="1" ht="11.25">
      <c r="B601" s="31"/>
      <c r="D601" s="143" t="s">
        <v>158</v>
      </c>
      <c r="F601" s="144" t="s">
        <v>827</v>
      </c>
      <c r="I601" s="141"/>
      <c r="L601" s="31"/>
      <c r="M601" s="142"/>
      <c r="T601" s="52"/>
      <c r="AT601" s="16" t="s">
        <v>158</v>
      </c>
      <c r="AU601" s="16" t="s">
        <v>82</v>
      </c>
    </row>
    <row r="602" spans="2:65" s="12" customFormat="1" ht="11.25">
      <c r="B602" s="145"/>
      <c r="D602" s="139" t="s">
        <v>160</v>
      </c>
      <c r="E602" s="146" t="s">
        <v>19</v>
      </c>
      <c r="F602" s="147" t="s">
        <v>828</v>
      </c>
      <c r="H602" s="146" t="s">
        <v>19</v>
      </c>
      <c r="I602" s="148"/>
      <c r="L602" s="145"/>
      <c r="M602" s="149"/>
      <c r="T602" s="150"/>
      <c r="AT602" s="146" t="s">
        <v>160</v>
      </c>
      <c r="AU602" s="146" t="s">
        <v>82</v>
      </c>
      <c r="AV602" s="12" t="s">
        <v>80</v>
      </c>
      <c r="AW602" s="12" t="s">
        <v>34</v>
      </c>
      <c r="AX602" s="12" t="s">
        <v>72</v>
      </c>
      <c r="AY602" s="146" t="s">
        <v>147</v>
      </c>
    </row>
    <row r="603" spans="2:65" s="13" customFormat="1" ht="11.25">
      <c r="B603" s="151"/>
      <c r="D603" s="139" t="s">
        <v>160</v>
      </c>
      <c r="E603" s="152" t="s">
        <v>19</v>
      </c>
      <c r="F603" s="153" t="s">
        <v>829</v>
      </c>
      <c r="H603" s="154">
        <v>55.48</v>
      </c>
      <c r="I603" s="155"/>
      <c r="L603" s="151"/>
      <c r="M603" s="156"/>
      <c r="T603" s="157"/>
      <c r="AT603" s="152" t="s">
        <v>160</v>
      </c>
      <c r="AU603" s="152" t="s">
        <v>82</v>
      </c>
      <c r="AV603" s="13" t="s">
        <v>82</v>
      </c>
      <c r="AW603" s="13" t="s">
        <v>34</v>
      </c>
      <c r="AX603" s="13" t="s">
        <v>72</v>
      </c>
      <c r="AY603" s="152" t="s">
        <v>147</v>
      </c>
    </row>
    <row r="604" spans="2:65" s="13" customFormat="1" ht="11.25">
      <c r="B604" s="151"/>
      <c r="D604" s="139" t="s">
        <v>160</v>
      </c>
      <c r="E604" s="152" t="s">
        <v>19</v>
      </c>
      <c r="F604" s="153" t="s">
        <v>830</v>
      </c>
      <c r="H604" s="154">
        <v>10.130000000000001</v>
      </c>
      <c r="I604" s="155"/>
      <c r="L604" s="151"/>
      <c r="M604" s="156"/>
      <c r="T604" s="157"/>
      <c r="AT604" s="152" t="s">
        <v>160</v>
      </c>
      <c r="AU604" s="152" t="s">
        <v>82</v>
      </c>
      <c r="AV604" s="13" t="s">
        <v>82</v>
      </c>
      <c r="AW604" s="13" t="s">
        <v>34</v>
      </c>
      <c r="AX604" s="13" t="s">
        <v>72</v>
      </c>
      <c r="AY604" s="152" t="s">
        <v>147</v>
      </c>
    </row>
    <row r="605" spans="2:65" s="1" customFormat="1" ht="16.5" customHeight="1">
      <c r="B605" s="31"/>
      <c r="C605" s="158" t="s">
        <v>831</v>
      </c>
      <c r="D605" s="158" t="s">
        <v>253</v>
      </c>
      <c r="E605" s="159" t="s">
        <v>832</v>
      </c>
      <c r="F605" s="160" t="s">
        <v>833</v>
      </c>
      <c r="G605" s="161" t="s">
        <v>232</v>
      </c>
      <c r="H605" s="162">
        <v>18.042999999999999</v>
      </c>
      <c r="I605" s="163"/>
      <c r="J605" s="164">
        <f>ROUND(I605*H605,2)</f>
        <v>0</v>
      </c>
      <c r="K605" s="160" t="s">
        <v>153</v>
      </c>
      <c r="L605" s="165"/>
      <c r="M605" s="166" t="s">
        <v>19</v>
      </c>
      <c r="N605" s="167" t="s">
        <v>43</v>
      </c>
      <c r="P605" s="135">
        <f>O605*H605</f>
        <v>0</v>
      </c>
      <c r="Q605" s="135">
        <v>1.1999999999999999E-3</v>
      </c>
      <c r="R605" s="135">
        <f>Q605*H605</f>
        <v>2.1651599999999997E-2</v>
      </c>
      <c r="S605" s="135">
        <v>0</v>
      </c>
      <c r="T605" s="136">
        <f>S605*H605</f>
        <v>0</v>
      </c>
      <c r="AR605" s="137" t="s">
        <v>220</v>
      </c>
      <c r="AT605" s="137" t="s">
        <v>253</v>
      </c>
      <c r="AU605" s="137" t="s">
        <v>82</v>
      </c>
      <c r="AY605" s="16" t="s">
        <v>147</v>
      </c>
      <c r="BE605" s="138">
        <f>IF(N605="základní",J605,0)</f>
        <v>0</v>
      </c>
      <c r="BF605" s="138">
        <f>IF(N605="snížená",J605,0)</f>
        <v>0</v>
      </c>
      <c r="BG605" s="138">
        <f>IF(N605="zákl. přenesená",J605,0)</f>
        <v>0</v>
      </c>
      <c r="BH605" s="138">
        <f>IF(N605="sníž. přenesená",J605,0)</f>
        <v>0</v>
      </c>
      <c r="BI605" s="138">
        <f>IF(N605="nulová",J605,0)</f>
        <v>0</v>
      </c>
      <c r="BJ605" s="16" t="s">
        <v>80</v>
      </c>
      <c r="BK605" s="138">
        <f>ROUND(I605*H605,2)</f>
        <v>0</v>
      </c>
      <c r="BL605" s="16" t="s">
        <v>154</v>
      </c>
      <c r="BM605" s="137" t="s">
        <v>834</v>
      </c>
    </row>
    <row r="606" spans="2:65" s="1" customFormat="1" ht="11.25">
      <c r="B606" s="31"/>
      <c r="D606" s="139" t="s">
        <v>156</v>
      </c>
      <c r="F606" s="140" t="s">
        <v>833</v>
      </c>
      <c r="I606" s="141"/>
      <c r="L606" s="31"/>
      <c r="M606" s="142"/>
      <c r="T606" s="52"/>
      <c r="AT606" s="16" t="s">
        <v>156</v>
      </c>
      <c r="AU606" s="16" t="s">
        <v>82</v>
      </c>
    </row>
    <row r="607" spans="2:65" s="13" customFormat="1" ht="11.25">
      <c r="B607" s="151"/>
      <c r="D607" s="139" t="s">
        <v>160</v>
      </c>
      <c r="E607" s="152" t="s">
        <v>19</v>
      </c>
      <c r="F607" s="153" t="s">
        <v>835</v>
      </c>
      <c r="H607" s="154">
        <v>16.402999999999999</v>
      </c>
      <c r="I607" s="155"/>
      <c r="L607" s="151"/>
      <c r="M607" s="156"/>
      <c r="T607" s="157"/>
      <c r="AT607" s="152" t="s">
        <v>160</v>
      </c>
      <c r="AU607" s="152" t="s">
        <v>82</v>
      </c>
      <c r="AV607" s="13" t="s">
        <v>82</v>
      </c>
      <c r="AW607" s="13" t="s">
        <v>34</v>
      </c>
      <c r="AX607" s="13" t="s">
        <v>72</v>
      </c>
      <c r="AY607" s="152" t="s">
        <v>147</v>
      </c>
    </row>
    <row r="608" spans="2:65" s="13" customFormat="1" ht="11.25">
      <c r="B608" s="151"/>
      <c r="D608" s="139" t="s">
        <v>160</v>
      </c>
      <c r="F608" s="153" t="s">
        <v>836</v>
      </c>
      <c r="H608" s="154">
        <v>18.042999999999999</v>
      </c>
      <c r="I608" s="155"/>
      <c r="L608" s="151"/>
      <c r="M608" s="156"/>
      <c r="T608" s="157"/>
      <c r="AT608" s="152" t="s">
        <v>160</v>
      </c>
      <c r="AU608" s="152" t="s">
        <v>82</v>
      </c>
      <c r="AV608" s="13" t="s">
        <v>82</v>
      </c>
      <c r="AW608" s="13" t="s">
        <v>4</v>
      </c>
      <c r="AX608" s="13" t="s">
        <v>80</v>
      </c>
      <c r="AY608" s="152" t="s">
        <v>147</v>
      </c>
    </row>
    <row r="609" spans="2:65" s="1" customFormat="1" ht="16.5" customHeight="1">
      <c r="B609" s="31"/>
      <c r="C609" s="126" t="s">
        <v>837</v>
      </c>
      <c r="D609" s="126" t="s">
        <v>149</v>
      </c>
      <c r="E609" s="127" t="s">
        <v>792</v>
      </c>
      <c r="F609" s="128" t="s">
        <v>793</v>
      </c>
      <c r="G609" s="129" t="s">
        <v>260</v>
      </c>
      <c r="H609" s="130">
        <v>61.31</v>
      </c>
      <c r="I609" s="131"/>
      <c r="J609" s="132">
        <f>ROUND(I609*H609,2)</f>
        <v>0</v>
      </c>
      <c r="K609" s="128" t="s">
        <v>153</v>
      </c>
      <c r="L609" s="31"/>
      <c r="M609" s="133" t="s">
        <v>19</v>
      </c>
      <c r="N609" s="134" t="s">
        <v>43</v>
      </c>
      <c r="P609" s="135">
        <f>O609*H609</f>
        <v>0</v>
      </c>
      <c r="Q609" s="135">
        <v>0</v>
      </c>
      <c r="R609" s="135">
        <f>Q609*H609</f>
        <v>0</v>
      </c>
      <c r="S609" s="135">
        <v>0</v>
      </c>
      <c r="T609" s="136">
        <f>S609*H609</f>
        <v>0</v>
      </c>
      <c r="AR609" s="137" t="s">
        <v>154</v>
      </c>
      <c r="AT609" s="137" t="s">
        <v>149</v>
      </c>
      <c r="AU609" s="137" t="s">
        <v>82</v>
      </c>
      <c r="AY609" s="16" t="s">
        <v>147</v>
      </c>
      <c r="BE609" s="138">
        <f>IF(N609="základní",J609,0)</f>
        <v>0</v>
      </c>
      <c r="BF609" s="138">
        <f>IF(N609="snížená",J609,0)</f>
        <v>0</v>
      </c>
      <c r="BG609" s="138">
        <f>IF(N609="zákl. přenesená",J609,0)</f>
        <v>0</v>
      </c>
      <c r="BH609" s="138">
        <f>IF(N609="sníž. přenesená",J609,0)</f>
        <v>0</v>
      </c>
      <c r="BI609" s="138">
        <f>IF(N609="nulová",J609,0)</f>
        <v>0</v>
      </c>
      <c r="BJ609" s="16" t="s">
        <v>80</v>
      </c>
      <c r="BK609" s="138">
        <f>ROUND(I609*H609,2)</f>
        <v>0</v>
      </c>
      <c r="BL609" s="16" t="s">
        <v>154</v>
      </c>
      <c r="BM609" s="137" t="s">
        <v>838</v>
      </c>
    </row>
    <row r="610" spans="2:65" s="1" customFormat="1" ht="11.25">
      <c r="B610" s="31"/>
      <c r="D610" s="139" t="s">
        <v>156</v>
      </c>
      <c r="F610" s="140" t="s">
        <v>795</v>
      </c>
      <c r="I610" s="141"/>
      <c r="L610" s="31"/>
      <c r="M610" s="142"/>
      <c r="T610" s="52"/>
      <c r="AT610" s="16" t="s">
        <v>156</v>
      </c>
      <c r="AU610" s="16" t="s">
        <v>82</v>
      </c>
    </row>
    <row r="611" spans="2:65" s="1" customFormat="1" ht="11.25">
      <c r="B611" s="31"/>
      <c r="D611" s="143" t="s">
        <v>158</v>
      </c>
      <c r="F611" s="144" t="s">
        <v>796</v>
      </c>
      <c r="I611" s="141"/>
      <c r="L611" s="31"/>
      <c r="M611" s="142"/>
      <c r="T611" s="52"/>
      <c r="AT611" s="16" t="s">
        <v>158</v>
      </c>
      <c r="AU611" s="16" t="s">
        <v>82</v>
      </c>
    </row>
    <row r="612" spans="2:65" s="13" customFormat="1" ht="11.25">
      <c r="B612" s="151"/>
      <c r="D612" s="139" t="s">
        <v>160</v>
      </c>
      <c r="E612" s="152" t="s">
        <v>19</v>
      </c>
      <c r="F612" s="153" t="s">
        <v>839</v>
      </c>
      <c r="H612" s="154">
        <v>58.97</v>
      </c>
      <c r="I612" s="155"/>
      <c r="L612" s="151"/>
      <c r="M612" s="156"/>
      <c r="T612" s="157"/>
      <c r="AT612" s="152" t="s">
        <v>160</v>
      </c>
      <c r="AU612" s="152" t="s">
        <v>82</v>
      </c>
      <c r="AV612" s="13" t="s">
        <v>82</v>
      </c>
      <c r="AW612" s="13" t="s">
        <v>34</v>
      </c>
      <c r="AX612" s="13" t="s">
        <v>72</v>
      </c>
      <c r="AY612" s="152" t="s">
        <v>147</v>
      </c>
    </row>
    <row r="613" spans="2:65" s="13" customFormat="1" ht="11.25">
      <c r="B613" s="151"/>
      <c r="D613" s="139" t="s">
        <v>160</v>
      </c>
      <c r="E613" s="152" t="s">
        <v>19</v>
      </c>
      <c r="F613" s="153" t="s">
        <v>840</v>
      </c>
      <c r="H613" s="154">
        <v>2.34</v>
      </c>
      <c r="I613" s="155"/>
      <c r="L613" s="151"/>
      <c r="M613" s="156"/>
      <c r="T613" s="157"/>
      <c r="AT613" s="152" t="s">
        <v>160</v>
      </c>
      <c r="AU613" s="152" t="s">
        <v>82</v>
      </c>
      <c r="AV613" s="13" t="s">
        <v>82</v>
      </c>
      <c r="AW613" s="13" t="s">
        <v>34</v>
      </c>
      <c r="AX613" s="13" t="s">
        <v>72</v>
      </c>
      <c r="AY613" s="152" t="s">
        <v>147</v>
      </c>
    </row>
    <row r="614" spans="2:65" s="1" customFormat="1" ht="16.5" customHeight="1">
      <c r="B614" s="31"/>
      <c r="C614" s="158" t="s">
        <v>841</v>
      </c>
      <c r="D614" s="158" t="s">
        <v>253</v>
      </c>
      <c r="E614" s="159" t="s">
        <v>842</v>
      </c>
      <c r="F614" s="160" t="s">
        <v>843</v>
      </c>
      <c r="G614" s="161" t="s">
        <v>260</v>
      </c>
      <c r="H614" s="162">
        <v>64.376000000000005</v>
      </c>
      <c r="I614" s="163"/>
      <c r="J614" s="164">
        <f>ROUND(I614*H614,2)</f>
        <v>0</v>
      </c>
      <c r="K614" s="160" t="s">
        <v>153</v>
      </c>
      <c r="L614" s="165"/>
      <c r="M614" s="166" t="s">
        <v>19</v>
      </c>
      <c r="N614" s="167" t="s">
        <v>43</v>
      </c>
      <c r="P614" s="135">
        <f>O614*H614</f>
        <v>0</v>
      </c>
      <c r="Q614" s="135">
        <v>2.0000000000000001E-4</v>
      </c>
      <c r="R614" s="135">
        <f>Q614*H614</f>
        <v>1.2875200000000002E-2</v>
      </c>
      <c r="S614" s="135">
        <v>0</v>
      </c>
      <c r="T614" s="136">
        <f>S614*H614</f>
        <v>0</v>
      </c>
      <c r="AR614" s="137" t="s">
        <v>220</v>
      </c>
      <c r="AT614" s="137" t="s">
        <v>253</v>
      </c>
      <c r="AU614" s="137" t="s">
        <v>82</v>
      </c>
      <c r="AY614" s="16" t="s">
        <v>147</v>
      </c>
      <c r="BE614" s="138">
        <f>IF(N614="základní",J614,0)</f>
        <v>0</v>
      </c>
      <c r="BF614" s="138">
        <f>IF(N614="snížená",J614,0)</f>
        <v>0</v>
      </c>
      <c r="BG614" s="138">
        <f>IF(N614="zákl. přenesená",J614,0)</f>
        <v>0</v>
      </c>
      <c r="BH614" s="138">
        <f>IF(N614="sníž. přenesená",J614,0)</f>
        <v>0</v>
      </c>
      <c r="BI614" s="138">
        <f>IF(N614="nulová",J614,0)</f>
        <v>0</v>
      </c>
      <c r="BJ614" s="16" t="s">
        <v>80</v>
      </c>
      <c r="BK614" s="138">
        <f>ROUND(I614*H614,2)</f>
        <v>0</v>
      </c>
      <c r="BL614" s="16" t="s">
        <v>154</v>
      </c>
      <c r="BM614" s="137" t="s">
        <v>844</v>
      </c>
    </row>
    <row r="615" spans="2:65" s="1" customFormat="1" ht="11.25">
      <c r="B615" s="31"/>
      <c r="D615" s="139" t="s">
        <v>156</v>
      </c>
      <c r="F615" s="140" t="s">
        <v>843</v>
      </c>
      <c r="I615" s="141"/>
      <c r="L615" s="31"/>
      <c r="M615" s="142"/>
      <c r="T615" s="52"/>
      <c r="AT615" s="16" t="s">
        <v>156</v>
      </c>
      <c r="AU615" s="16" t="s">
        <v>82</v>
      </c>
    </row>
    <row r="616" spans="2:65" s="13" customFormat="1" ht="11.25">
      <c r="B616" s="151"/>
      <c r="D616" s="139" t="s">
        <v>160</v>
      </c>
      <c r="F616" s="153" t="s">
        <v>845</v>
      </c>
      <c r="H616" s="154">
        <v>64.376000000000005</v>
      </c>
      <c r="I616" s="155"/>
      <c r="L616" s="151"/>
      <c r="M616" s="156"/>
      <c r="T616" s="157"/>
      <c r="AT616" s="152" t="s">
        <v>160</v>
      </c>
      <c r="AU616" s="152" t="s">
        <v>82</v>
      </c>
      <c r="AV616" s="13" t="s">
        <v>82</v>
      </c>
      <c r="AW616" s="13" t="s">
        <v>4</v>
      </c>
      <c r="AX616" s="13" t="s">
        <v>80</v>
      </c>
      <c r="AY616" s="152" t="s">
        <v>147</v>
      </c>
    </row>
    <row r="617" spans="2:65" s="1" customFormat="1" ht="16.5" customHeight="1">
      <c r="B617" s="31"/>
      <c r="C617" s="126" t="s">
        <v>846</v>
      </c>
      <c r="D617" s="126" t="s">
        <v>149</v>
      </c>
      <c r="E617" s="127" t="s">
        <v>847</v>
      </c>
      <c r="F617" s="128" t="s">
        <v>848</v>
      </c>
      <c r="G617" s="129" t="s">
        <v>232</v>
      </c>
      <c r="H617" s="130">
        <v>63.731000000000002</v>
      </c>
      <c r="I617" s="131"/>
      <c r="J617" s="132">
        <f>ROUND(I617*H617,2)</f>
        <v>0</v>
      </c>
      <c r="K617" s="128" t="s">
        <v>153</v>
      </c>
      <c r="L617" s="31"/>
      <c r="M617" s="133" t="s">
        <v>19</v>
      </c>
      <c r="N617" s="134" t="s">
        <v>43</v>
      </c>
      <c r="P617" s="135">
        <f>O617*H617</f>
        <v>0</v>
      </c>
      <c r="Q617" s="135">
        <v>5.7000000000000002E-3</v>
      </c>
      <c r="R617" s="135">
        <f>Q617*H617</f>
        <v>0.3632667</v>
      </c>
      <c r="S617" s="135">
        <v>0</v>
      </c>
      <c r="T617" s="136">
        <f>S617*H617</f>
        <v>0</v>
      </c>
      <c r="AR617" s="137" t="s">
        <v>154</v>
      </c>
      <c r="AT617" s="137" t="s">
        <v>149</v>
      </c>
      <c r="AU617" s="137" t="s">
        <v>82</v>
      </c>
      <c r="AY617" s="16" t="s">
        <v>147</v>
      </c>
      <c r="BE617" s="138">
        <f>IF(N617="základní",J617,0)</f>
        <v>0</v>
      </c>
      <c r="BF617" s="138">
        <f>IF(N617="snížená",J617,0)</f>
        <v>0</v>
      </c>
      <c r="BG617" s="138">
        <f>IF(N617="zákl. přenesená",J617,0)</f>
        <v>0</v>
      </c>
      <c r="BH617" s="138">
        <f>IF(N617="sníž. přenesená",J617,0)</f>
        <v>0</v>
      </c>
      <c r="BI617" s="138">
        <f>IF(N617="nulová",J617,0)</f>
        <v>0</v>
      </c>
      <c r="BJ617" s="16" t="s">
        <v>80</v>
      </c>
      <c r="BK617" s="138">
        <f>ROUND(I617*H617,2)</f>
        <v>0</v>
      </c>
      <c r="BL617" s="16" t="s">
        <v>154</v>
      </c>
      <c r="BM617" s="137" t="s">
        <v>849</v>
      </c>
    </row>
    <row r="618" spans="2:65" s="1" customFormat="1" ht="11.25">
      <c r="B618" s="31"/>
      <c r="D618" s="139" t="s">
        <v>156</v>
      </c>
      <c r="F618" s="140" t="s">
        <v>850</v>
      </c>
      <c r="I618" s="141"/>
      <c r="L618" s="31"/>
      <c r="M618" s="142"/>
      <c r="T618" s="52"/>
      <c r="AT618" s="16" t="s">
        <v>156</v>
      </c>
      <c r="AU618" s="16" t="s">
        <v>82</v>
      </c>
    </row>
    <row r="619" spans="2:65" s="1" customFormat="1" ht="11.25">
      <c r="B619" s="31"/>
      <c r="D619" s="143" t="s">
        <v>158</v>
      </c>
      <c r="F619" s="144" t="s">
        <v>851</v>
      </c>
      <c r="I619" s="141"/>
      <c r="L619" s="31"/>
      <c r="M619" s="142"/>
      <c r="T619" s="52"/>
      <c r="AT619" s="16" t="s">
        <v>158</v>
      </c>
      <c r="AU619" s="16" t="s">
        <v>82</v>
      </c>
    </row>
    <row r="620" spans="2:65" s="12" customFormat="1" ht="11.25">
      <c r="B620" s="145"/>
      <c r="D620" s="139" t="s">
        <v>160</v>
      </c>
      <c r="E620" s="146" t="s">
        <v>19</v>
      </c>
      <c r="F620" s="147" t="s">
        <v>633</v>
      </c>
      <c r="H620" s="146" t="s">
        <v>19</v>
      </c>
      <c r="I620" s="148"/>
      <c r="L620" s="145"/>
      <c r="M620" s="149"/>
      <c r="T620" s="150"/>
      <c r="AT620" s="146" t="s">
        <v>160</v>
      </c>
      <c r="AU620" s="146" t="s">
        <v>82</v>
      </c>
      <c r="AV620" s="12" t="s">
        <v>80</v>
      </c>
      <c r="AW620" s="12" t="s">
        <v>34</v>
      </c>
      <c r="AX620" s="12" t="s">
        <v>72</v>
      </c>
      <c r="AY620" s="146" t="s">
        <v>147</v>
      </c>
    </row>
    <row r="621" spans="2:65" s="13" customFormat="1" ht="11.25">
      <c r="B621" s="151"/>
      <c r="D621" s="139" t="s">
        <v>160</v>
      </c>
      <c r="E621" s="152" t="s">
        <v>19</v>
      </c>
      <c r="F621" s="153" t="s">
        <v>634</v>
      </c>
      <c r="H621" s="154">
        <v>63.731000000000002</v>
      </c>
      <c r="I621" s="155"/>
      <c r="L621" s="151"/>
      <c r="M621" s="156"/>
      <c r="T621" s="157"/>
      <c r="AT621" s="152" t="s">
        <v>160</v>
      </c>
      <c r="AU621" s="152" t="s">
        <v>82</v>
      </c>
      <c r="AV621" s="13" t="s">
        <v>82</v>
      </c>
      <c r="AW621" s="13" t="s">
        <v>34</v>
      </c>
      <c r="AX621" s="13" t="s">
        <v>72</v>
      </c>
      <c r="AY621" s="152" t="s">
        <v>147</v>
      </c>
    </row>
    <row r="622" spans="2:65" s="1" customFormat="1" ht="16.5" customHeight="1">
      <c r="B622" s="31"/>
      <c r="C622" s="126" t="s">
        <v>852</v>
      </c>
      <c r="D622" s="126" t="s">
        <v>149</v>
      </c>
      <c r="E622" s="127" t="s">
        <v>853</v>
      </c>
      <c r="F622" s="128" t="s">
        <v>854</v>
      </c>
      <c r="G622" s="129" t="s">
        <v>232</v>
      </c>
      <c r="H622" s="130">
        <v>475.80399999999997</v>
      </c>
      <c r="I622" s="131"/>
      <c r="J622" s="132">
        <f>ROUND(I622*H622,2)</f>
        <v>0</v>
      </c>
      <c r="K622" s="128" t="s">
        <v>153</v>
      </c>
      <c r="L622" s="31"/>
      <c r="M622" s="133" t="s">
        <v>19</v>
      </c>
      <c r="N622" s="134" t="s">
        <v>43</v>
      </c>
      <c r="P622" s="135">
        <f>O622*H622</f>
        <v>0</v>
      </c>
      <c r="Q622" s="135">
        <v>2.7000000000000001E-3</v>
      </c>
      <c r="R622" s="135">
        <f>Q622*H622</f>
        <v>1.2846708</v>
      </c>
      <c r="S622" s="135">
        <v>0</v>
      </c>
      <c r="T622" s="136">
        <f>S622*H622</f>
        <v>0</v>
      </c>
      <c r="AR622" s="137" t="s">
        <v>154</v>
      </c>
      <c r="AT622" s="137" t="s">
        <v>149</v>
      </c>
      <c r="AU622" s="137" t="s">
        <v>82</v>
      </c>
      <c r="AY622" s="16" t="s">
        <v>147</v>
      </c>
      <c r="BE622" s="138">
        <f>IF(N622="základní",J622,0)</f>
        <v>0</v>
      </c>
      <c r="BF622" s="138">
        <f>IF(N622="snížená",J622,0)</f>
        <v>0</v>
      </c>
      <c r="BG622" s="138">
        <f>IF(N622="zákl. přenesená",J622,0)</f>
        <v>0</v>
      </c>
      <c r="BH622" s="138">
        <f>IF(N622="sníž. přenesená",J622,0)</f>
        <v>0</v>
      </c>
      <c r="BI622" s="138">
        <f>IF(N622="nulová",J622,0)</f>
        <v>0</v>
      </c>
      <c r="BJ622" s="16" t="s">
        <v>80</v>
      </c>
      <c r="BK622" s="138">
        <f>ROUND(I622*H622,2)</f>
        <v>0</v>
      </c>
      <c r="BL622" s="16" t="s">
        <v>154</v>
      </c>
      <c r="BM622" s="137" t="s">
        <v>855</v>
      </c>
    </row>
    <row r="623" spans="2:65" s="1" customFormat="1" ht="11.25">
      <c r="B623" s="31"/>
      <c r="D623" s="139" t="s">
        <v>156</v>
      </c>
      <c r="F623" s="140" t="s">
        <v>856</v>
      </c>
      <c r="I623" s="141"/>
      <c r="L623" s="31"/>
      <c r="M623" s="142"/>
      <c r="T623" s="52"/>
      <c r="AT623" s="16" t="s">
        <v>156</v>
      </c>
      <c r="AU623" s="16" t="s">
        <v>82</v>
      </c>
    </row>
    <row r="624" spans="2:65" s="1" customFormat="1" ht="11.25">
      <c r="B624" s="31"/>
      <c r="D624" s="143" t="s">
        <v>158</v>
      </c>
      <c r="F624" s="144" t="s">
        <v>857</v>
      </c>
      <c r="I624" s="141"/>
      <c r="L624" s="31"/>
      <c r="M624" s="142"/>
      <c r="T624" s="52"/>
      <c r="AT624" s="16" t="s">
        <v>158</v>
      </c>
      <c r="AU624" s="16" t="s">
        <v>82</v>
      </c>
    </row>
    <row r="625" spans="2:65" s="13" customFormat="1" ht="11.25">
      <c r="B625" s="151"/>
      <c r="D625" s="139" t="s">
        <v>160</v>
      </c>
      <c r="E625" s="152" t="s">
        <v>19</v>
      </c>
      <c r="F625" s="153" t="s">
        <v>858</v>
      </c>
      <c r="H625" s="154">
        <v>475.80399999999997</v>
      </c>
      <c r="I625" s="155"/>
      <c r="L625" s="151"/>
      <c r="M625" s="156"/>
      <c r="T625" s="157"/>
      <c r="AT625" s="152" t="s">
        <v>160</v>
      </c>
      <c r="AU625" s="152" t="s">
        <v>82</v>
      </c>
      <c r="AV625" s="13" t="s">
        <v>82</v>
      </c>
      <c r="AW625" s="13" t="s">
        <v>34</v>
      </c>
      <c r="AX625" s="13" t="s">
        <v>72</v>
      </c>
      <c r="AY625" s="152" t="s">
        <v>147</v>
      </c>
    </row>
    <row r="626" spans="2:65" s="1" customFormat="1" ht="16.5" customHeight="1">
      <c r="B626" s="31"/>
      <c r="C626" s="126" t="s">
        <v>859</v>
      </c>
      <c r="D626" s="126" t="s">
        <v>149</v>
      </c>
      <c r="E626" s="127" t="s">
        <v>860</v>
      </c>
      <c r="F626" s="128" t="s">
        <v>861</v>
      </c>
      <c r="G626" s="129" t="s">
        <v>232</v>
      </c>
      <c r="H626" s="130">
        <v>127.066</v>
      </c>
      <c r="I626" s="131"/>
      <c r="J626" s="132">
        <f>ROUND(I626*H626,2)</f>
        <v>0</v>
      </c>
      <c r="K626" s="128" t="s">
        <v>153</v>
      </c>
      <c r="L626" s="31"/>
      <c r="M626" s="133" t="s">
        <v>19</v>
      </c>
      <c r="N626" s="134" t="s">
        <v>43</v>
      </c>
      <c r="P626" s="135">
        <f>O626*H626</f>
        <v>0</v>
      </c>
      <c r="Q626" s="135">
        <v>2.1999999999999999E-5</v>
      </c>
      <c r="R626" s="135">
        <f>Q626*H626</f>
        <v>2.7954519999999999E-3</v>
      </c>
      <c r="S626" s="135">
        <v>2.0000000000000002E-5</v>
      </c>
      <c r="T626" s="136">
        <f>S626*H626</f>
        <v>2.5413200000000001E-3</v>
      </c>
      <c r="AR626" s="137" t="s">
        <v>154</v>
      </c>
      <c r="AT626" s="137" t="s">
        <v>149</v>
      </c>
      <c r="AU626" s="137" t="s">
        <v>82</v>
      </c>
      <c r="AY626" s="16" t="s">
        <v>147</v>
      </c>
      <c r="BE626" s="138">
        <f>IF(N626="základní",J626,0)</f>
        <v>0</v>
      </c>
      <c r="BF626" s="138">
        <f>IF(N626="snížená",J626,0)</f>
        <v>0</v>
      </c>
      <c r="BG626" s="138">
        <f>IF(N626="zákl. přenesená",J626,0)</f>
        <v>0</v>
      </c>
      <c r="BH626" s="138">
        <f>IF(N626="sníž. přenesená",J626,0)</f>
        <v>0</v>
      </c>
      <c r="BI626" s="138">
        <f>IF(N626="nulová",J626,0)</f>
        <v>0</v>
      </c>
      <c r="BJ626" s="16" t="s">
        <v>80</v>
      </c>
      <c r="BK626" s="138">
        <f>ROUND(I626*H626,2)</f>
        <v>0</v>
      </c>
      <c r="BL626" s="16" t="s">
        <v>154</v>
      </c>
      <c r="BM626" s="137" t="s">
        <v>862</v>
      </c>
    </row>
    <row r="627" spans="2:65" s="1" customFormat="1" ht="11.25">
      <c r="B627" s="31"/>
      <c r="D627" s="139" t="s">
        <v>156</v>
      </c>
      <c r="F627" s="140" t="s">
        <v>863</v>
      </c>
      <c r="I627" s="141"/>
      <c r="L627" s="31"/>
      <c r="M627" s="142"/>
      <c r="T627" s="52"/>
      <c r="AT627" s="16" t="s">
        <v>156</v>
      </c>
      <c r="AU627" s="16" t="s">
        <v>82</v>
      </c>
    </row>
    <row r="628" spans="2:65" s="1" customFormat="1" ht="11.25">
      <c r="B628" s="31"/>
      <c r="D628" s="143" t="s">
        <v>158</v>
      </c>
      <c r="F628" s="144" t="s">
        <v>864</v>
      </c>
      <c r="I628" s="141"/>
      <c r="L628" s="31"/>
      <c r="M628" s="142"/>
      <c r="T628" s="52"/>
      <c r="AT628" s="16" t="s">
        <v>158</v>
      </c>
      <c r="AU628" s="16" t="s">
        <v>82</v>
      </c>
    </row>
    <row r="629" spans="2:65" s="12" customFormat="1" ht="11.25">
      <c r="B629" s="145"/>
      <c r="D629" s="139" t="s">
        <v>160</v>
      </c>
      <c r="E629" s="146" t="s">
        <v>19</v>
      </c>
      <c r="F629" s="147" t="s">
        <v>618</v>
      </c>
      <c r="H629" s="146" t="s">
        <v>19</v>
      </c>
      <c r="I629" s="148"/>
      <c r="L629" s="145"/>
      <c r="M629" s="149"/>
      <c r="T629" s="150"/>
      <c r="AT629" s="146" t="s">
        <v>160</v>
      </c>
      <c r="AU629" s="146" t="s">
        <v>82</v>
      </c>
      <c r="AV629" s="12" t="s">
        <v>80</v>
      </c>
      <c r="AW629" s="12" t="s">
        <v>34</v>
      </c>
      <c r="AX629" s="12" t="s">
        <v>72</v>
      </c>
      <c r="AY629" s="146" t="s">
        <v>147</v>
      </c>
    </row>
    <row r="630" spans="2:65" s="13" customFormat="1" ht="11.25">
      <c r="B630" s="151"/>
      <c r="D630" s="139" t="s">
        <v>160</v>
      </c>
      <c r="E630" s="152" t="s">
        <v>19</v>
      </c>
      <c r="F630" s="153" t="s">
        <v>865</v>
      </c>
      <c r="H630" s="154">
        <v>91.061999999999998</v>
      </c>
      <c r="I630" s="155"/>
      <c r="L630" s="151"/>
      <c r="M630" s="156"/>
      <c r="T630" s="157"/>
      <c r="AT630" s="152" t="s">
        <v>160</v>
      </c>
      <c r="AU630" s="152" t="s">
        <v>82</v>
      </c>
      <c r="AV630" s="13" t="s">
        <v>82</v>
      </c>
      <c r="AW630" s="13" t="s">
        <v>34</v>
      </c>
      <c r="AX630" s="13" t="s">
        <v>72</v>
      </c>
      <c r="AY630" s="152" t="s">
        <v>147</v>
      </c>
    </row>
    <row r="631" spans="2:65" s="13" customFormat="1" ht="11.25">
      <c r="B631" s="151"/>
      <c r="D631" s="139" t="s">
        <v>160</v>
      </c>
      <c r="E631" s="152" t="s">
        <v>19</v>
      </c>
      <c r="F631" s="153" t="s">
        <v>866</v>
      </c>
      <c r="H631" s="154">
        <v>10.249000000000001</v>
      </c>
      <c r="I631" s="155"/>
      <c r="L631" s="151"/>
      <c r="M631" s="156"/>
      <c r="T631" s="157"/>
      <c r="AT631" s="152" t="s">
        <v>160</v>
      </c>
      <c r="AU631" s="152" t="s">
        <v>82</v>
      </c>
      <c r="AV631" s="13" t="s">
        <v>82</v>
      </c>
      <c r="AW631" s="13" t="s">
        <v>34</v>
      </c>
      <c r="AX631" s="13" t="s">
        <v>72</v>
      </c>
      <c r="AY631" s="152" t="s">
        <v>147</v>
      </c>
    </row>
    <row r="632" spans="2:65" s="13" customFormat="1" ht="11.25">
      <c r="B632" s="151"/>
      <c r="D632" s="139" t="s">
        <v>160</v>
      </c>
      <c r="E632" s="152" t="s">
        <v>19</v>
      </c>
      <c r="F632" s="153" t="s">
        <v>867</v>
      </c>
      <c r="H632" s="154">
        <v>5.9690000000000003</v>
      </c>
      <c r="I632" s="155"/>
      <c r="L632" s="151"/>
      <c r="M632" s="156"/>
      <c r="T632" s="157"/>
      <c r="AT632" s="152" t="s">
        <v>160</v>
      </c>
      <c r="AU632" s="152" t="s">
        <v>82</v>
      </c>
      <c r="AV632" s="13" t="s">
        <v>82</v>
      </c>
      <c r="AW632" s="13" t="s">
        <v>34</v>
      </c>
      <c r="AX632" s="13" t="s">
        <v>72</v>
      </c>
      <c r="AY632" s="152" t="s">
        <v>147</v>
      </c>
    </row>
    <row r="633" spans="2:65" s="12" customFormat="1" ht="11.25">
      <c r="B633" s="145"/>
      <c r="D633" s="139" t="s">
        <v>160</v>
      </c>
      <c r="E633" s="146" t="s">
        <v>19</v>
      </c>
      <c r="F633" s="147" t="s">
        <v>621</v>
      </c>
      <c r="H633" s="146" t="s">
        <v>19</v>
      </c>
      <c r="I633" s="148"/>
      <c r="L633" s="145"/>
      <c r="M633" s="149"/>
      <c r="T633" s="150"/>
      <c r="AT633" s="146" t="s">
        <v>160</v>
      </c>
      <c r="AU633" s="146" t="s">
        <v>82</v>
      </c>
      <c r="AV633" s="12" t="s">
        <v>80</v>
      </c>
      <c r="AW633" s="12" t="s">
        <v>34</v>
      </c>
      <c r="AX633" s="12" t="s">
        <v>72</v>
      </c>
      <c r="AY633" s="146" t="s">
        <v>147</v>
      </c>
    </row>
    <row r="634" spans="2:65" s="13" customFormat="1" ht="11.25">
      <c r="B634" s="151"/>
      <c r="D634" s="139" t="s">
        <v>160</v>
      </c>
      <c r="E634" s="152" t="s">
        <v>19</v>
      </c>
      <c r="F634" s="153" t="s">
        <v>868</v>
      </c>
      <c r="H634" s="154">
        <v>19.786000000000001</v>
      </c>
      <c r="I634" s="155"/>
      <c r="L634" s="151"/>
      <c r="M634" s="156"/>
      <c r="T634" s="157"/>
      <c r="AT634" s="152" t="s">
        <v>160</v>
      </c>
      <c r="AU634" s="152" t="s">
        <v>82</v>
      </c>
      <c r="AV634" s="13" t="s">
        <v>82</v>
      </c>
      <c r="AW634" s="13" t="s">
        <v>34</v>
      </c>
      <c r="AX634" s="13" t="s">
        <v>72</v>
      </c>
      <c r="AY634" s="152" t="s">
        <v>147</v>
      </c>
    </row>
    <row r="635" spans="2:65" s="1" customFormat="1" ht="16.5" customHeight="1">
      <c r="B635" s="31"/>
      <c r="C635" s="126" t="s">
        <v>869</v>
      </c>
      <c r="D635" s="126" t="s">
        <v>149</v>
      </c>
      <c r="E635" s="127" t="s">
        <v>870</v>
      </c>
      <c r="F635" s="128" t="s">
        <v>871</v>
      </c>
      <c r="G635" s="129" t="s">
        <v>232</v>
      </c>
      <c r="H635" s="130">
        <v>22.544</v>
      </c>
      <c r="I635" s="131"/>
      <c r="J635" s="132">
        <f>ROUND(I635*H635,2)</f>
        <v>0</v>
      </c>
      <c r="K635" s="128" t="s">
        <v>153</v>
      </c>
      <c r="L635" s="31"/>
      <c r="M635" s="133" t="s">
        <v>19</v>
      </c>
      <c r="N635" s="134" t="s">
        <v>43</v>
      </c>
      <c r="P635" s="135">
        <f>O635*H635</f>
        <v>0</v>
      </c>
      <c r="Q635" s="135">
        <v>6.3E-2</v>
      </c>
      <c r="R635" s="135">
        <f>Q635*H635</f>
        <v>1.420272</v>
      </c>
      <c r="S635" s="135">
        <v>0</v>
      </c>
      <c r="T635" s="136">
        <f>S635*H635</f>
        <v>0</v>
      </c>
      <c r="AR635" s="137" t="s">
        <v>154</v>
      </c>
      <c r="AT635" s="137" t="s">
        <v>149</v>
      </c>
      <c r="AU635" s="137" t="s">
        <v>82</v>
      </c>
      <c r="AY635" s="16" t="s">
        <v>147</v>
      </c>
      <c r="BE635" s="138">
        <f>IF(N635="základní",J635,0)</f>
        <v>0</v>
      </c>
      <c r="BF635" s="138">
        <f>IF(N635="snížená",J635,0)</f>
        <v>0</v>
      </c>
      <c r="BG635" s="138">
        <f>IF(N635="zákl. přenesená",J635,0)</f>
        <v>0</v>
      </c>
      <c r="BH635" s="138">
        <f>IF(N635="sníž. přenesená",J635,0)</f>
        <v>0</v>
      </c>
      <c r="BI635" s="138">
        <f>IF(N635="nulová",J635,0)</f>
        <v>0</v>
      </c>
      <c r="BJ635" s="16" t="s">
        <v>80</v>
      </c>
      <c r="BK635" s="138">
        <f>ROUND(I635*H635,2)</f>
        <v>0</v>
      </c>
      <c r="BL635" s="16" t="s">
        <v>154</v>
      </c>
      <c r="BM635" s="137" t="s">
        <v>872</v>
      </c>
    </row>
    <row r="636" spans="2:65" s="1" customFormat="1" ht="11.25">
      <c r="B636" s="31"/>
      <c r="D636" s="139" t="s">
        <v>156</v>
      </c>
      <c r="F636" s="140" t="s">
        <v>873</v>
      </c>
      <c r="I636" s="141"/>
      <c r="L636" s="31"/>
      <c r="M636" s="142"/>
      <c r="T636" s="52"/>
      <c r="AT636" s="16" t="s">
        <v>156</v>
      </c>
      <c r="AU636" s="16" t="s">
        <v>82</v>
      </c>
    </row>
    <row r="637" spans="2:65" s="1" customFormat="1" ht="11.25">
      <c r="B637" s="31"/>
      <c r="D637" s="143" t="s">
        <v>158</v>
      </c>
      <c r="F637" s="144" t="s">
        <v>874</v>
      </c>
      <c r="I637" s="141"/>
      <c r="L637" s="31"/>
      <c r="M637" s="142"/>
      <c r="T637" s="52"/>
      <c r="AT637" s="16" t="s">
        <v>158</v>
      </c>
      <c r="AU637" s="16" t="s">
        <v>82</v>
      </c>
    </row>
    <row r="638" spans="2:65" s="12" customFormat="1" ht="11.25">
      <c r="B638" s="145"/>
      <c r="D638" s="139" t="s">
        <v>160</v>
      </c>
      <c r="E638" s="146" t="s">
        <v>19</v>
      </c>
      <c r="F638" s="147" t="s">
        <v>875</v>
      </c>
      <c r="H638" s="146" t="s">
        <v>19</v>
      </c>
      <c r="I638" s="148"/>
      <c r="L638" s="145"/>
      <c r="M638" s="149"/>
      <c r="T638" s="150"/>
      <c r="AT638" s="146" t="s">
        <v>160</v>
      </c>
      <c r="AU638" s="146" t="s">
        <v>82</v>
      </c>
      <c r="AV638" s="12" t="s">
        <v>80</v>
      </c>
      <c r="AW638" s="12" t="s">
        <v>34</v>
      </c>
      <c r="AX638" s="12" t="s">
        <v>72</v>
      </c>
      <c r="AY638" s="146" t="s">
        <v>147</v>
      </c>
    </row>
    <row r="639" spans="2:65" s="13" customFormat="1" ht="11.25">
      <c r="B639" s="151"/>
      <c r="D639" s="139" t="s">
        <v>160</v>
      </c>
      <c r="E639" s="152" t="s">
        <v>19</v>
      </c>
      <c r="F639" s="153" t="s">
        <v>876</v>
      </c>
      <c r="H639" s="154">
        <v>20.22</v>
      </c>
      <c r="I639" s="155"/>
      <c r="L639" s="151"/>
      <c r="M639" s="156"/>
      <c r="T639" s="157"/>
      <c r="AT639" s="152" t="s">
        <v>160</v>
      </c>
      <c r="AU639" s="152" t="s">
        <v>82</v>
      </c>
      <c r="AV639" s="13" t="s">
        <v>82</v>
      </c>
      <c r="AW639" s="13" t="s">
        <v>34</v>
      </c>
      <c r="AX639" s="13" t="s">
        <v>72</v>
      </c>
      <c r="AY639" s="152" t="s">
        <v>147</v>
      </c>
    </row>
    <row r="640" spans="2:65" s="13" customFormat="1" ht="11.25">
      <c r="B640" s="151"/>
      <c r="D640" s="139" t="s">
        <v>160</v>
      </c>
      <c r="E640" s="152" t="s">
        <v>19</v>
      </c>
      <c r="F640" s="153" t="s">
        <v>877</v>
      </c>
      <c r="H640" s="154">
        <v>2.3239999999999998</v>
      </c>
      <c r="I640" s="155"/>
      <c r="L640" s="151"/>
      <c r="M640" s="156"/>
      <c r="T640" s="157"/>
      <c r="AT640" s="152" t="s">
        <v>160</v>
      </c>
      <c r="AU640" s="152" t="s">
        <v>82</v>
      </c>
      <c r="AV640" s="13" t="s">
        <v>82</v>
      </c>
      <c r="AW640" s="13" t="s">
        <v>34</v>
      </c>
      <c r="AX640" s="13" t="s">
        <v>72</v>
      </c>
      <c r="AY640" s="152" t="s">
        <v>147</v>
      </c>
    </row>
    <row r="641" spans="2:65" s="11" customFormat="1" ht="22.9" customHeight="1">
      <c r="B641" s="114"/>
      <c r="D641" s="115" t="s">
        <v>71</v>
      </c>
      <c r="E641" s="124" t="s">
        <v>608</v>
      </c>
      <c r="F641" s="124" t="s">
        <v>878</v>
      </c>
      <c r="I641" s="117"/>
      <c r="J641" s="125">
        <f>BK641</f>
        <v>0</v>
      </c>
      <c r="L641" s="114"/>
      <c r="M641" s="119"/>
      <c r="P641" s="120">
        <f>SUM(P642:P649)</f>
        <v>0</v>
      </c>
      <c r="R641" s="120">
        <f>SUM(R642:R649)</f>
        <v>0.4340156</v>
      </c>
      <c r="T641" s="121">
        <f>SUM(T642:T649)</f>
        <v>0</v>
      </c>
      <c r="AR641" s="115" t="s">
        <v>80</v>
      </c>
      <c r="AT641" s="122" t="s">
        <v>71</v>
      </c>
      <c r="AU641" s="122" t="s">
        <v>80</v>
      </c>
      <c r="AY641" s="115" t="s">
        <v>147</v>
      </c>
      <c r="BK641" s="123">
        <f>SUM(BK642:BK649)</f>
        <v>0</v>
      </c>
    </row>
    <row r="642" spans="2:65" s="1" customFormat="1" ht="16.5" customHeight="1">
      <c r="B642" s="31"/>
      <c r="C642" s="126" t="s">
        <v>879</v>
      </c>
      <c r="D642" s="126" t="s">
        <v>149</v>
      </c>
      <c r="E642" s="127" t="s">
        <v>880</v>
      </c>
      <c r="F642" s="128" t="s">
        <v>881</v>
      </c>
      <c r="G642" s="129" t="s">
        <v>271</v>
      </c>
      <c r="H642" s="130">
        <v>1</v>
      </c>
      <c r="I642" s="131"/>
      <c r="J642" s="132">
        <f>ROUND(I642*H642,2)</f>
        <v>0</v>
      </c>
      <c r="K642" s="128" t="s">
        <v>153</v>
      </c>
      <c r="L642" s="31"/>
      <c r="M642" s="133" t="s">
        <v>19</v>
      </c>
      <c r="N642" s="134" t="s">
        <v>43</v>
      </c>
      <c r="P642" s="135">
        <f>O642*H642</f>
        <v>0</v>
      </c>
      <c r="Q642" s="135">
        <v>0.4215256</v>
      </c>
      <c r="R642" s="135">
        <f>Q642*H642</f>
        <v>0.4215256</v>
      </c>
      <c r="S642" s="135">
        <v>0</v>
      </c>
      <c r="T642" s="136">
        <f>S642*H642</f>
        <v>0</v>
      </c>
      <c r="AR642" s="137" t="s">
        <v>154</v>
      </c>
      <c r="AT642" s="137" t="s">
        <v>149</v>
      </c>
      <c r="AU642" s="137" t="s">
        <v>82</v>
      </c>
      <c r="AY642" s="16" t="s">
        <v>147</v>
      </c>
      <c r="BE642" s="138">
        <f>IF(N642="základní",J642,0)</f>
        <v>0</v>
      </c>
      <c r="BF642" s="138">
        <f>IF(N642="snížená",J642,0)</f>
        <v>0</v>
      </c>
      <c r="BG642" s="138">
        <f>IF(N642="zákl. přenesená",J642,0)</f>
        <v>0</v>
      </c>
      <c r="BH642" s="138">
        <f>IF(N642="sníž. přenesená",J642,0)</f>
        <v>0</v>
      </c>
      <c r="BI642" s="138">
        <f>IF(N642="nulová",J642,0)</f>
        <v>0</v>
      </c>
      <c r="BJ642" s="16" t="s">
        <v>80</v>
      </c>
      <c r="BK642" s="138">
        <f>ROUND(I642*H642,2)</f>
        <v>0</v>
      </c>
      <c r="BL642" s="16" t="s">
        <v>154</v>
      </c>
      <c r="BM642" s="137" t="s">
        <v>882</v>
      </c>
    </row>
    <row r="643" spans="2:65" s="1" customFormat="1" ht="19.5">
      <c r="B643" s="31"/>
      <c r="D643" s="139" t="s">
        <v>156</v>
      </c>
      <c r="F643" s="140" t="s">
        <v>883</v>
      </c>
      <c r="I643" s="141"/>
      <c r="L643" s="31"/>
      <c r="M643" s="142"/>
      <c r="T643" s="52"/>
      <c r="AT643" s="16" t="s">
        <v>156</v>
      </c>
      <c r="AU643" s="16" t="s">
        <v>82</v>
      </c>
    </row>
    <row r="644" spans="2:65" s="1" customFormat="1" ht="11.25">
      <c r="B644" s="31"/>
      <c r="D644" s="143" t="s">
        <v>158</v>
      </c>
      <c r="F644" s="144" t="s">
        <v>884</v>
      </c>
      <c r="I644" s="141"/>
      <c r="L644" s="31"/>
      <c r="M644" s="142"/>
      <c r="T644" s="52"/>
      <c r="AT644" s="16" t="s">
        <v>158</v>
      </c>
      <c r="AU644" s="16" t="s">
        <v>82</v>
      </c>
    </row>
    <row r="645" spans="2:65" s="12" customFormat="1" ht="11.25">
      <c r="B645" s="145"/>
      <c r="D645" s="139" t="s">
        <v>160</v>
      </c>
      <c r="E645" s="146" t="s">
        <v>19</v>
      </c>
      <c r="F645" s="147" t="s">
        <v>885</v>
      </c>
      <c r="H645" s="146" t="s">
        <v>19</v>
      </c>
      <c r="I645" s="148"/>
      <c r="L645" s="145"/>
      <c r="M645" s="149"/>
      <c r="T645" s="150"/>
      <c r="AT645" s="146" t="s">
        <v>160</v>
      </c>
      <c r="AU645" s="146" t="s">
        <v>82</v>
      </c>
      <c r="AV645" s="12" t="s">
        <v>80</v>
      </c>
      <c r="AW645" s="12" t="s">
        <v>34</v>
      </c>
      <c r="AX645" s="12" t="s">
        <v>72</v>
      </c>
      <c r="AY645" s="146" t="s">
        <v>147</v>
      </c>
    </row>
    <row r="646" spans="2:65" s="13" customFormat="1" ht="11.25">
      <c r="B646" s="151"/>
      <c r="D646" s="139" t="s">
        <v>160</v>
      </c>
      <c r="E646" s="152" t="s">
        <v>19</v>
      </c>
      <c r="F646" s="153" t="s">
        <v>80</v>
      </c>
      <c r="H646" s="154">
        <v>1</v>
      </c>
      <c r="I646" s="155"/>
      <c r="L646" s="151"/>
      <c r="M646" s="156"/>
      <c r="T646" s="157"/>
      <c r="AT646" s="152" t="s">
        <v>160</v>
      </c>
      <c r="AU646" s="152" t="s">
        <v>82</v>
      </c>
      <c r="AV646" s="13" t="s">
        <v>82</v>
      </c>
      <c r="AW646" s="13" t="s">
        <v>34</v>
      </c>
      <c r="AX646" s="13" t="s">
        <v>72</v>
      </c>
      <c r="AY646" s="152" t="s">
        <v>147</v>
      </c>
    </row>
    <row r="647" spans="2:65" s="1" customFormat="1" ht="21.75" customHeight="1">
      <c r="B647" s="31"/>
      <c r="C647" s="158" t="s">
        <v>886</v>
      </c>
      <c r="D647" s="158" t="s">
        <v>253</v>
      </c>
      <c r="E647" s="159" t="s">
        <v>887</v>
      </c>
      <c r="F647" s="160" t="s">
        <v>888</v>
      </c>
      <c r="G647" s="161" t="s">
        <v>271</v>
      </c>
      <c r="H647" s="162">
        <v>1</v>
      </c>
      <c r="I647" s="163"/>
      <c r="J647" s="164">
        <f>ROUND(I647*H647,2)</f>
        <v>0</v>
      </c>
      <c r="K647" s="160" t="s">
        <v>153</v>
      </c>
      <c r="L647" s="165"/>
      <c r="M647" s="166" t="s">
        <v>19</v>
      </c>
      <c r="N647" s="167" t="s">
        <v>43</v>
      </c>
      <c r="P647" s="135">
        <f>O647*H647</f>
        <v>0</v>
      </c>
      <c r="Q647" s="135">
        <v>1.2489999999999999E-2</v>
      </c>
      <c r="R647" s="135">
        <f>Q647*H647</f>
        <v>1.2489999999999999E-2</v>
      </c>
      <c r="S647" s="135">
        <v>0</v>
      </c>
      <c r="T647" s="136">
        <f>S647*H647</f>
        <v>0</v>
      </c>
      <c r="AR647" s="137" t="s">
        <v>220</v>
      </c>
      <c r="AT647" s="137" t="s">
        <v>253</v>
      </c>
      <c r="AU647" s="137" t="s">
        <v>82</v>
      </c>
      <c r="AY647" s="16" t="s">
        <v>147</v>
      </c>
      <c r="BE647" s="138">
        <f>IF(N647="základní",J647,0)</f>
        <v>0</v>
      </c>
      <c r="BF647" s="138">
        <f>IF(N647="snížená",J647,0)</f>
        <v>0</v>
      </c>
      <c r="BG647" s="138">
        <f>IF(N647="zákl. přenesená",J647,0)</f>
        <v>0</v>
      </c>
      <c r="BH647" s="138">
        <f>IF(N647="sníž. přenesená",J647,0)</f>
        <v>0</v>
      </c>
      <c r="BI647" s="138">
        <f>IF(N647="nulová",J647,0)</f>
        <v>0</v>
      </c>
      <c r="BJ647" s="16" t="s">
        <v>80</v>
      </c>
      <c r="BK647" s="138">
        <f>ROUND(I647*H647,2)</f>
        <v>0</v>
      </c>
      <c r="BL647" s="16" t="s">
        <v>154</v>
      </c>
      <c r="BM647" s="137" t="s">
        <v>889</v>
      </c>
    </row>
    <row r="648" spans="2:65" s="1" customFormat="1" ht="11.25">
      <c r="B648" s="31"/>
      <c r="D648" s="139" t="s">
        <v>156</v>
      </c>
      <c r="F648" s="140" t="s">
        <v>888</v>
      </c>
      <c r="I648" s="141"/>
      <c r="L648" s="31"/>
      <c r="M648" s="142"/>
      <c r="T648" s="52"/>
      <c r="AT648" s="16" t="s">
        <v>156</v>
      </c>
      <c r="AU648" s="16" t="s">
        <v>82</v>
      </c>
    </row>
    <row r="649" spans="2:65" s="1" customFormat="1" ht="19.5">
      <c r="B649" s="31"/>
      <c r="D649" s="139" t="s">
        <v>351</v>
      </c>
      <c r="F649" s="168" t="s">
        <v>890</v>
      </c>
      <c r="I649" s="141"/>
      <c r="L649" s="31"/>
      <c r="M649" s="142"/>
      <c r="T649" s="52"/>
      <c r="AT649" s="16" t="s">
        <v>351</v>
      </c>
      <c r="AU649" s="16" t="s">
        <v>82</v>
      </c>
    </row>
    <row r="650" spans="2:65" s="11" customFormat="1" ht="22.9" customHeight="1">
      <c r="B650" s="114"/>
      <c r="D650" s="115" t="s">
        <v>71</v>
      </c>
      <c r="E650" s="124" t="s">
        <v>846</v>
      </c>
      <c r="F650" s="124" t="s">
        <v>891</v>
      </c>
      <c r="I650" s="117"/>
      <c r="J650" s="125">
        <f>BK650</f>
        <v>0</v>
      </c>
      <c r="L650" s="114"/>
      <c r="M650" s="119"/>
      <c r="P650" s="120">
        <f>SUM(P651:P670)</f>
        <v>0</v>
      </c>
      <c r="R650" s="120">
        <f>SUM(R651:R670)</f>
        <v>0</v>
      </c>
      <c r="T650" s="121">
        <f>SUM(T651:T670)</f>
        <v>0</v>
      </c>
      <c r="AR650" s="115" t="s">
        <v>80</v>
      </c>
      <c r="AT650" s="122" t="s">
        <v>71</v>
      </c>
      <c r="AU650" s="122" t="s">
        <v>80</v>
      </c>
      <c r="AY650" s="115" t="s">
        <v>147</v>
      </c>
      <c r="BK650" s="123">
        <f>SUM(BK651:BK670)</f>
        <v>0</v>
      </c>
    </row>
    <row r="651" spans="2:65" s="1" customFormat="1" ht="21.75" customHeight="1">
      <c r="B651" s="31"/>
      <c r="C651" s="126" t="s">
        <v>892</v>
      </c>
      <c r="D651" s="126" t="s">
        <v>149</v>
      </c>
      <c r="E651" s="127" t="s">
        <v>893</v>
      </c>
      <c r="F651" s="128" t="s">
        <v>894</v>
      </c>
      <c r="G651" s="129" t="s">
        <v>232</v>
      </c>
      <c r="H651" s="130">
        <v>213.2</v>
      </c>
      <c r="I651" s="131"/>
      <c r="J651" s="132">
        <f>ROUND(I651*H651,2)</f>
        <v>0</v>
      </c>
      <c r="K651" s="128" t="s">
        <v>153</v>
      </c>
      <c r="L651" s="31"/>
      <c r="M651" s="133" t="s">
        <v>19</v>
      </c>
      <c r="N651" s="134" t="s">
        <v>43</v>
      </c>
      <c r="P651" s="135">
        <f>O651*H651</f>
        <v>0</v>
      </c>
      <c r="Q651" s="135">
        <v>0</v>
      </c>
      <c r="R651" s="135">
        <f>Q651*H651</f>
        <v>0</v>
      </c>
      <c r="S651" s="135">
        <v>0</v>
      </c>
      <c r="T651" s="136">
        <f>S651*H651</f>
        <v>0</v>
      </c>
      <c r="AR651" s="137" t="s">
        <v>154</v>
      </c>
      <c r="AT651" s="137" t="s">
        <v>149</v>
      </c>
      <c r="AU651" s="137" t="s">
        <v>82</v>
      </c>
      <c r="AY651" s="16" t="s">
        <v>147</v>
      </c>
      <c r="BE651" s="138">
        <f>IF(N651="základní",J651,0)</f>
        <v>0</v>
      </c>
      <c r="BF651" s="138">
        <f>IF(N651="snížená",J651,0)</f>
        <v>0</v>
      </c>
      <c r="BG651" s="138">
        <f>IF(N651="zákl. přenesená",J651,0)</f>
        <v>0</v>
      </c>
      <c r="BH651" s="138">
        <f>IF(N651="sníž. přenesená",J651,0)</f>
        <v>0</v>
      </c>
      <c r="BI651" s="138">
        <f>IF(N651="nulová",J651,0)</f>
        <v>0</v>
      </c>
      <c r="BJ651" s="16" t="s">
        <v>80</v>
      </c>
      <c r="BK651" s="138">
        <f>ROUND(I651*H651,2)</f>
        <v>0</v>
      </c>
      <c r="BL651" s="16" t="s">
        <v>154</v>
      </c>
      <c r="BM651" s="137" t="s">
        <v>895</v>
      </c>
    </row>
    <row r="652" spans="2:65" s="1" customFormat="1" ht="11.25">
      <c r="B652" s="31"/>
      <c r="D652" s="139" t="s">
        <v>156</v>
      </c>
      <c r="F652" s="140" t="s">
        <v>896</v>
      </c>
      <c r="I652" s="141"/>
      <c r="L652" s="31"/>
      <c r="M652" s="142"/>
      <c r="T652" s="52"/>
      <c r="AT652" s="16" t="s">
        <v>156</v>
      </c>
      <c r="AU652" s="16" t="s">
        <v>82</v>
      </c>
    </row>
    <row r="653" spans="2:65" s="1" customFormat="1" ht="11.25">
      <c r="B653" s="31"/>
      <c r="D653" s="143" t="s">
        <v>158</v>
      </c>
      <c r="F653" s="144" t="s">
        <v>897</v>
      </c>
      <c r="I653" s="141"/>
      <c r="L653" s="31"/>
      <c r="M653" s="142"/>
      <c r="T653" s="52"/>
      <c r="AT653" s="16" t="s">
        <v>158</v>
      </c>
      <c r="AU653" s="16" t="s">
        <v>82</v>
      </c>
    </row>
    <row r="654" spans="2:65" s="12" customFormat="1" ht="11.25">
      <c r="B654" s="145"/>
      <c r="D654" s="139" t="s">
        <v>160</v>
      </c>
      <c r="E654" s="146" t="s">
        <v>19</v>
      </c>
      <c r="F654" s="147" t="s">
        <v>898</v>
      </c>
      <c r="H654" s="146" t="s">
        <v>19</v>
      </c>
      <c r="I654" s="148"/>
      <c r="L654" s="145"/>
      <c r="M654" s="149"/>
      <c r="T654" s="150"/>
      <c r="AT654" s="146" t="s">
        <v>160</v>
      </c>
      <c r="AU654" s="146" t="s">
        <v>82</v>
      </c>
      <c r="AV654" s="12" t="s">
        <v>80</v>
      </c>
      <c r="AW654" s="12" t="s">
        <v>34</v>
      </c>
      <c r="AX654" s="12" t="s">
        <v>72</v>
      </c>
      <c r="AY654" s="146" t="s">
        <v>147</v>
      </c>
    </row>
    <row r="655" spans="2:65" s="13" customFormat="1" ht="11.25">
      <c r="B655" s="151"/>
      <c r="D655" s="139" t="s">
        <v>160</v>
      </c>
      <c r="E655" s="152" t="s">
        <v>19</v>
      </c>
      <c r="F655" s="153" t="s">
        <v>899</v>
      </c>
      <c r="H655" s="154">
        <v>55.97</v>
      </c>
      <c r="I655" s="155"/>
      <c r="L655" s="151"/>
      <c r="M655" s="156"/>
      <c r="T655" s="157"/>
      <c r="AT655" s="152" t="s">
        <v>160</v>
      </c>
      <c r="AU655" s="152" t="s">
        <v>82</v>
      </c>
      <c r="AV655" s="13" t="s">
        <v>82</v>
      </c>
      <c r="AW655" s="13" t="s">
        <v>34</v>
      </c>
      <c r="AX655" s="13" t="s">
        <v>72</v>
      </c>
      <c r="AY655" s="152" t="s">
        <v>147</v>
      </c>
    </row>
    <row r="656" spans="2:65" s="12" customFormat="1" ht="11.25">
      <c r="B656" s="145"/>
      <c r="D656" s="139" t="s">
        <v>160</v>
      </c>
      <c r="E656" s="146" t="s">
        <v>19</v>
      </c>
      <c r="F656" s="147" t="s">
        <v>900</v>
      </c>
      <c r="H656" s="146" t="s">
        <v>19</v>
      </c>
      <c r="I656" s="148"/>
      <c r="L656" s="145"/>
      <c r="M656" s="149"/>
      <c r="T656" s="150"/>
      <c r="AT656" s="146" t="s">
        <v>160</v>
      </c>
      <c r="AU656" s="146" t="s">
        <v>82</v>
      </c>
      <c r="AV656" s="12" t="s">
        <v>80</v>
      </c>
      <c r="AW656" s="12" t="s">
        <v>34</v>
      </c>
      <c r="AX656" s="12" t="s">
        <v>72</v>
      </c>
      <c r="AY656" s="146" t="s">
        <v>147</v>
      </c>
    </row>
    <row r="657" spans="2:65" s="13" customFormat="1" ht="11.25">
      <c r="B657" s="151"/>
      <c r="D657" s="139" t="s">
        <v>160</v>
      </c>
      <c r="E657" s="152" t="s">
        <v>19</v>
      </c>
      <c r="F657" s="153" t="s">
        <v>901</v>
      </c>
      <c r="H657" s="154">
        <v>69.314999999999998</v>
      </c>
      <c r="I657" s="155"/>
      <c r="L657" s="151"/>
      <c r="M657" s="156"/>
      <c r="T657" s="157"/>
      <c r="AT657" s="152" t="s">
        <v>160</v>
      </c>
      <c r="AU657" s="152" t="s">
        <v>82</v>
      </c>
      <c r="AV657" s="13" t="s">
        <v>82</v>
      </c>
      <c r="AW657" s="13" t="s">
        <v>34</v>
      </c>
      <c r="AX657" s="13" t="s">
        <v>72</v>
      </c>
      <c r="AY657" s="152" t="s">
        <v>147</v>
      </c>
    </row>
    <row r="658" spans="2:65" s="13" customFormat="1" ht="11.25">
      <c r="B658" s="151"/>
      <c r="D658" s="139" t="s">
        <v>160</v>
      </c>
      <c r="E658" s="152" t="s">
        <v>19</v>
      </c>
      <c r="F658" s="153" t="s">
        <v>902</v>
      </c>
      <c r="H658" s="154">
        <v>27.6</v>
      </c>
      <c r="I658" s="155"/>
      <c r="L658" s="151"/>
      <c r="M658" s="156"/>
      <c r="T658" s="157"/>
      <c r="AT658" s="152" t="s">
        <v>160</v>
      </c>
      <c r="AU658" s="152" t="s">
        <v>82</v>
      </c>
      <c r="AV658" s="13" t="s">
        <v>82</v>
      </c>
      <c r="AW658" s="13" t="s">
        <v>34</v>
      </c>
      <c r="AX658" s="13" t="s">
        <v>72</v>
      </c>
      <c r="AY658" s="152" t="s">
        <v>147</v>
      </c>
    </row>
    <row r="659" spans="2:65" s="13" customFormat="1" ht="11.25">
      <c r="B659" s="151"/>
      <c r="D659" s="139" t="s">
        <v>160</v>
      </c>
      <c r="E659" s="152" t="s">
        <v>19</v>
      </c>
      <c r="F659" s="153" t="s">
        <v>903</v>
      </c>
      <c r="H659" s="154">
        <v>60.314999999999998</v>
      </c>
      <c r="I659" s="155"/>
      <c r="L659" s="151"/>
      <c r="M659" s="156"/>
      <c r="T659" s="157"/>
      <c r="AT659" s="152" t="s">
        <v>160</v>
      </c>
      <c r="AU659" s="152" t="s">
        <v>82</v>
      </c>
      <c r="AV659" s="13" t="s">
        <v>82</v>
      </c>
      <c r="AW659" s="13" t="s">
        <v>34</v>
      </c>
      <c r="AX659" s="13" t="s">
        <v>72</v>
      </c>
      <c r="AY659" s="152" t="s">
        <v>147</v>
      </c>
    </row>
    <row r="660" spans="2:65" s="1" customFormat="1" ht="24.2" customHeight="1">
      <c r="B660" s="31"/>
      <c r="C660" s="126" t="s">
        <v>904</v>
      </c>
      <c r="D660" s="126" t="s">
        <v>149</v>
      </c>
      <c r="E660" s="127" t="s">
        <v>905</v>
      </c>
      <c r="F660" s="128" t="s">
        <v>906</v>
      </c>
      <c r="G660" s="129" t="s">
        <v>232</v>
      </c>
      <c r="H660" s="130">
        <v>278.88</v>
      </c>
      <c r="I660" s="131"/>
      <c r="J660" s="132">
        <f>ROUND(I660*H660,2)</f>
        <v>0</v>
      </c>
      <c r="K660" s="128" t="s">
        <v>153</v>
      </c>
      <c r="L660" s="31"/>
      <c r="M660" s="133" t="s">
        <v>19</v>
      </c>
      <c r="N660" s="134" t="s">
        <v>43</v>
      </c>
      <c r="P660" s="135">
        <f>O660*H660</f>
        <v>0</v>
      </c>
      <c r="Q660" s="135">
        <v>0</v>
      </c>
      <c r="R660" s="135">
        <f>Q660*H660</f>
        <v>0</v>
      </c>
      <c r="S660" s="135">
        <v>0</v>
      </c>
      <c r="T660" s="136">
        <f>S660*H660</f>
        <v>0</v>
      </c>
      <c r="AR660" s="137" t="s">
        <v>154</v>
      </c>
      <c r="AT660" s="137" t="s">
        <v>149</v>
      </c>
      <c r="AU660" s="137" t="s">
        <v>82</v>
      </c>
      <c r="AY660" s="16" t="s">
        <v>147</v>
      </c>
      <c r="BE660" s="138">
        <f>IF(N660="základní",J660,0)</f>
        <v>0</v>
      </c>
      <c r="BF660" s="138">
        <f>IF(N660="snížená",J660,0)</f>
        <v>0</v>
      </c>
      <c r="BG660" s="138">
        <f>IF(N660="zákl. přenesená",J660,0)</f>
        <v>0</v>
      </c>
      <c r="BH660" s="138">
        <f>IF(N660="sníž. přenesená",J660,0)</f>
        <v>0</v>
      </c>
      <c r="BI660" s="138">
        <f>IF(N660="nulová",J660,0)</f>
        <v>0</v>
      </c>
      <c r="BJ660" s="16" t="s">
        <v>80</v>
      </c>
      <c r="BK660" s="138">
        <f>ROUND(I660*H660,2)</f>
        <v>0</v>
      </c>
      <c r="BL660" s="16" t="s">
        <v>154</v>
      </c>
      <c r="BM660" s="137" t="s">
        <v>907</v>
      </c>
    </row>
    <row r="661" spans="2:65" s="1" customFormat="1" ht="11.25">
      <c r="B661" s="31"/>
      <c r="D661" s="139" t="s">
        <v>156</v>
      </c>
      <c r="F661" s="140" t="s">
        <v>908</v>
      </c>
      <c r="I661" s="141"/>
      <c r="L661" s="31"/>
      <c r="M661" s="142"/>
      <c r="T661" s="52"/>
      <c r="AT661" s="16" t="s">
        <v>156</v>
      </c>
      <c r="AU661" s="16" t="s">
        <v>82</v>
      </c>
    </row>
    <row r="662" spans="2:65" s="1" customFormat="1" ht="11.25">
      <c r="B662" s="31"/>
      <c r="D662" s="143" t="s">
        <v>158</v>
      </c>
      <c r="F662" s="144" t="s">
        <v>909</v>
      </c>
      <c r="I662" s="141"/>
      <c r="L662" s="31"/>
      <c r="M662" s="142"/>
      <c r="T662" s="52"/>
      <c r="AT662" s="16" t="s">
        <v>158</v>
      </c>
      <c r="AU662" s="16" t="s">
        <v>82</v>
      </c>
    </row>
    <row r="663" spans="2:65" s="12" customFormat="1" ht="11.25">
      <c r="B663" s="145"/>
      <c r="D663" s="139" t="s">
        <v>160</v>
      </c>
      <c r="E663" s="146" t="s">
        <v>19</v>
      </c>
      <c r="F663" s="147" t="s">
        <v>910</v>
      </c>
      <c r="H663" s="146" t="s">
        <v>19</v>
      </c>
      <c r="I663" s="148"/>
      <c r="L663" s="145"/>
      <c r="M663" s="149"/>
      <c r="T663" s="150"/>
      <c r="AT663" s="146" t="s">
        <v>160</v>
      </c>
      <c r="AU663" s="146" t="s">
        <v>82</v>
      </c>
      <c r="AV663" s="12" t="s">
        <v>80</v>
      </c>
      <c r="AW663" s="12" t="s">
        <v>34</v>
      </c>
      <c r="AX663" s="12" t="s">
        <v>72</v>
      </c>
      <c r="AY663" s="146" t="s">
        <v>147</v>
      </c>
    </row>
    <row r="664" spans="2:65" s="13" customFormat="1" ht="11.25">
      <c r="B664" s="151"/>
      <c r="D664" s="139" t="s">
        <v>160</v>
      </c>
      <c r="E664" s="152" t="s">
        <v>19</v>
      </c>
      <c r="F664" s="153" t="s">
        <v>911</v>
      </c>
      <c r="H664" s="154">
        <v>278.88</v>
      </c>
      <c r="I664" s="155"/>
      <c r="L664" s="151"/>
      <c r="M664" s="156"/>
      <c r="T664" s="157"/>
      <c r="AT664" s="152" t="s">
        <v>160</v>
      </c>
      <c r="AU664" s="152" t="s">
        <v>82</v>
      </c>
      <c r="AV664" s="13" t="s">
        <v>82</v>
      </c>
      <c r="AW664" s="13" t="s">
        <v>34</v>
      </c>
      <c r="AX664" s="13" t="s">
        <v>72</v>
      </c>
      <c r="AY664" s="152" t="s">
        <v>147</v>
      </c>
    </row>
    <row r="665" spans="2:65" s="1" customFormat="1" ht="16.5" customHeight="1">
      <c r="B665" s="31"/>
      <c r="C665" s="126" t="s">
        <v>912</v>
      </c>
      <c r="D665" s="126" t="s">
        <v>149</v>
      </c>
      <c r="E665" s="127" t="s">
        <v>913</v>
      </c>
      <c r="F665" s="128" t="s">
        <v>914</v>
      </c>
      <c r="G665" s="129" t="s">
        <v>232</v>
      </c>
      <c r="H665" s="130">
        <v>278.88</v>
      </c>
      <c r="I665" s="131"/>
      <c r="J665" s="132">
        <f>ROUND(I665*H665,2)</f>
        <v>0</v>
      </c>
      <c r="K665" s="128" t="s">
        <v>153</v>
      </c>
      <c r="L665" s="31"/>
      <c r="M665" s="133" t="s">
        <v>19</v>
      </c>
      <c r="N665" s="134" t="s">
        <v>43</v>
      </c>
      <c r="P665" s="135">
        <f>O665*H665</f>
        <v>0</v>
      </c>
      <c r="Q665" s="135">
        <v>0</v>
      </c>
      <c r="R665" s="135">
        <f>Q665*H665</f>
        <v>0</v>
      </c>
      <c r="S665" s="135">
        <v>0</v>
      </c>
      <c r="T665" s="136">
        <f>S665*H665</f>
        <v>0</v>
      </c>
      <c r="AR665" s="137" t="s">
        <v>154</v>
      </c>
      <c r="AT665" s="137" t="s">
        <v>149</v>
      </c>
      <c r="AU665" s="137" t="s">
        <v>82</v>
      </c>
      <c r="AY665" s="16" t="s">
        <v>147</v>
      </c>
      <c r="BE665" s="138">
        <f>IF(N665="základní",J665,0)</f>
        <v>0</v>
      </c>
      <c r="BF665" s="138">
        <f>IF(N665="snížená",J665,0)</f>
        <v>0</v>
      </c>
      <c r="BG665" s="138">
        <f>IF(N665="zákl. přenesená",J665,0)</f>
        <v>0</v>
      </c>
      <c r="BH665" s="138">
        <f>IF(N665="sníž. přenesená",J665,0)</f>
        <v>0</v>
      </c>
      <c r="BI665" s="138">
        <f>IF(N665="nulová",J665,0)</f>
        <v>0</v>
      </c>
      <c r="BJ665" s="16" t="s">
        <v>80</v>
      </c>
      <c r="BK665" s="138">
        <f>ROUND(I665*H665,2)</f>
        <v>0</v>
      </c>
      <c r="BL665" s="16" t="s">
        <v>154</v>
      </c>
      <c r="BM665" s="137" t="s">
        <v>915</v>
      </c>
    </row>
    <row r="666" spans="2:65" s="1" customFormat="1" ht="11.25">
      <c r="B666" s="31"/>
      <c r="D666" s="139" t="s">
        <v>156</v>
      </c>
      <c r="F666" s="140" t="s">
        <v>916</v>
      </c>
      <c r="I666" s="141"/>
      <c r="L666" s="31"/>
      <c r="M666" s="142"/>
      <c r="T666" s="52"/>
      <c r="AT666" s="16" t="s">
        <v>156</v>
      </c>
      <c r="AU666" s="16" t="s">
        <v>82</v>
      </c>
    </row>
    <row r="667" spans="2:65" s="1" customFormat="1" ht="11.25">
      <c r="B667" s="31"/>
      <c r="D667" s="143" t="s">
        <v>158</v>
      </c>
      <c r="F667" s="144" t="s">
        <v>917</v>
      </c>
      <c r="I667" s="141"/>
      <c r="L667" s="31"/>
      <c r="M667" s="142"/>
      <c r="T667" s="52"/>
      <c r="AT667" s="16" t="s">
        <v>158</v>
      </c>
      <c r="AU667" s="16" t="s">
        <v>82</v>
      </c>
    </row>
    <row r="668" spans="2:65" s="1" customFormat="1" ht="16.5" customHeight="1">
      <c r="B668" s="31"/>
      <c r="C668" s="126" t="s">
        <v>918</v>
      </c>
      <c r="D668" s="126" t="s">
        <v>149</v>
      </c>
      <c r="E668" s="127" t="s">
        <v>919</v>
      </c>
      <c r="F668" s="128" t="s">
        <v>920</v>
      </c>
      <c r="G668" s="129" t="s">
        <v>232</v>
      </c>
      <c r="H668" s="130">
        <v>278.88</v>
      </c>
      <c r="I668" s="131"/>
      <c r="J668" s="132">
        <f>ROUND(I668*H668,2)</f>
        <v>0</v>
      </c>
      <c r="K668" s="128" t="s">
        <v>153</v>
      </c>
      <c r="L668" s="31"/>
      <c r="M668" s="133" t="s">
        <v>19</v>
      </c>
      <c r="N668" s="134" t="s">
        <v>43</v>
      </c>
      <c r="P668" s="135">
        <f>O668*H668</f>
        <v>0</v>
      </c>
      <c r="Q668" s="135">
        <v>0</v>
      </c>
      <c r="R668" s="135">
        <f>Q668*H668</f>
        <v>0</v>
      </c>
      <c r="S668" s="135">
        <v>0</v>
      </c>
      <c r="T668" s="136">
        <f>S668*H668</f>
        <v>0</v>
      </c>
      <c r="AR668" s="137" t="s">
        <v>154</v>
      </c>
      <c r="AT668" s="137" t="s">
        <v>149</v>
      </c>
      <c r="AU668" s="137" t="s">
        <v>82</v>
      </c>
      <c r="AY668" s="16" t="s">
        <v>147</v>
      </c>
      <c r="BE668" s="138">
        <f>IF(N668="základní",J668,0)</f>
        <v>0</v>
      </c>
      <c r="BF668" s="138">
        <f>IF(N668="snížená",J668,0)</f>
        <v>0</v>
      </c>
      <c r="BG668" s="138">
        <f>IF(N668="zákl. přenesená",J668,0)</f>
        <v>0</v>
      </c>
      <c r="BH668" s="138">
        <f>IF(N668="sníž. přenesená",J668,0)</f>
        <v>0</v>
      </c>
      <c r="BI668" s="138">
        <f>IF(N668="nulová",J668,0)</f>
        <v>0</v>
      </c>
      <c r="BJ668" s="16" t="s">
        <v>80</v>
      </c>
      <c r="BK668" s="138">
        <f>ROUND(I668*H668,2)</f>
        <v>0</v>
      </c>
      <c r="BL668" s="16" t="s">
        <v>154</v>
      </c>
      <c r="BM668" s="137" t="s">
        <v>921</v>
      </c>
    </row>
    <row r="669" spans="2:65" s="1" customFormat="1" ht="19.5">
      <c r="B669" s="31"/>
      <c r="D669" s="139" t="s">
        <v>156</v>
      </c>
      <c r="F669" s="140" t="s">
        <v>922</v>
      </c>
      <c r="I669" s="141"/>
      <c r="L669" s="31"/>
      <c r="M669" s="142"/>
      <c r="T669" s="52"/>
      <c r="AT669" s="16" t="s">
        <v>156</v>
      </c>
      <c r="AU669" s="16" t="s">
        <v>82</v>
      </c>
    </row>
    <row r="670" spans="2:65" s="1" customFormat="1" ht="11.25">
      <c r="B670" s="31"/>
      <c r="D670" s="143" t="s">
        <v>158</v>
      </c>
      <c r="F670" s="144" t="s">
        <v>923</v>
      </c>
      <c r="I670" s="141"/>
      <c r="L670" s="31"/>
      <c r="M670" s="142"/>
      <c r="T670" s="52"/>
      <c r="AT670" s="16" t="s">
        <v>158</v>
      </c>
      <c r="AU670" s="16" t="s">
        <v>82</v>
      </c>
    </row>
    <row r="671" spans="2:65" s="11" customFormat="1" ht="22.9" customHeight="1">
      <c r="B671" s="114"/>
      <c r="D671" s="115" t="s">
        <v>71</v>
      </c>
      <c r="E671" s="124" t="s">
        <v>852</v>
      </c>
      <c r="F671" s="124" t="s">
        <v>924</v>
      </c>
      <c r="I671" s="117"/>
      <c r="J671" s="125">
        <f>BK671</f>
        <v>0</v>
      </c>
      <c r="L671" s="114"/>
      <c r="M671" s="119"/>
      <c r="P671" s="120">
        <f>SUM(P672:P680)</f>
        <v>0</v>
      </c>
      <c r="R671" s="120">
        <f>SUM(R672:R680)</f>
        <v>21.447526379999999</v>
      </c>
      <c r="T671" s="121">
        <f>SUM(T672:T680)</f>
        <v>0</v>
      </c>
      <c r="AR671" s="115" t="s">
        <v>80</v>
      </c>
      <c r="AT671" s="122" t="s">
        <v>71</v>
      </c>
      <c r="AU671" s="122" t="s">
        <v>80</v>
      </c>
      <c r="AY671" s="115" t="s">
        <v>147</v>
      </c>
      <c r="BK671" s="123">
        <f>SUM(BK672:BK680)</f>
        <v>0</v>
      </c>
    </row>
    <row r="672" spans="2:65" s="1" customFormat="1" ht="21.75" customHeight="1">
      <c r="B672" s="31"/>
      <c r="C672" s="126" t="s">
        <v>925</v>
      </c>
      <c r="D672" s="126" t="s">
        <v>149</v>
      </c>
      <c r="E672" s="127" t="s">
        <v>926</v>
      </c>
      <c r="F672" s="128" t="s">
        <v>927</v>
      </c>
      <c r="G672" s="129" t="s">
        <v>260</v>
      </c>
      <c r="H672" s="130">
        <v>74.73</v>
      </c>
      <c r="I672" s="131"/>
      <c r="J672" s="132">
        <f>ROUND(I672*H672,2)</f>
        <v>0</v>
      </c>
      <c r="K672" s="128" t="s">
        <v>153</v>
      </c>
      <c r="L672" s="31"/>
      <c r="M672" s="133" t="s">
        <v>19</v>
      </c>
      <c r="N672" s="134" t="s">
        <v>43</v>
      </c>
      <c r="P672" s="135">
        <f>O672*H672</f>
        <v>0</v>
      </c>
      <c r="Q672" s="135">
        <v>0.14760599999999999</v>
      </c>
      <c r="R672" s="135">
        <f>Q672*H672</f>
        <v>11.03059638</v>
      </c>
      <c r="S672" s="135">
        <v>0</v>
      </c>
      <c r="T672" s="136">
        <f>S672*H672</f>
        <v>0</v>
      </c>
      <c r="AR672" s="137" t="s">
        <v>287</v>
      </c>
      <c r="AT672" s="137" t="s">
        <v>149</v>
      </c>
      <c r="AU672" s="137" t="s">
        <v>82</v>
      </c>
      <c r="AY672" s="16" t="s">
        <v>147</v>
      </c>
      <c r="BE672" s="138">
        <f>IF(N672="základní",J672,0)</f>
        <v>0</v>
      </c>
      <c r="BF672" s="138">
        <f>IF(N672="snížená",J672,0)</f>
        <v>0</v>
      </c>
      <c r="BG672" s="138">
        <f>IF(N672="zákl. přenesená",J672,0)</f>
        <v>0</v>
      </c>
      <c r="BH672" s="138">
        <f>IF(N672="sníž. přenesená",J672,0)</f>
        <v>0</v>
      </c>
      <c r="BI672" s="138">
        <f>IF(N672="nulová",J672,0)</f>
        <v>0</v>
      </c>
      <c r="BJ672" s="16" t="s">
        <v>80</v>
      </c>
      <c r="BK672" s="138">
        <f>ROUND(I672*H672,2)</f>
        <v>0</v>
      </c>
      <c r="BL672" s="16" t="s">
        <v>287</v>
      </c>
      <c r="BM672" s="137" t="s">
        <v>928</v>
      </c>
    </row>
    <row r="673" spans="2:65" s="1" customFormat="1" ht="19.5">
      <c r="B673" s="31"/>
      <c r="D673" s="139" t="s">
        <v>156</v>
      </c>
      <c r="F673" s="140" t="s">
        <v>929</v>
      </c>
      <c r="I673" s="141"/>
      <c r="L673" s="31"/>
      <c r="M673" s="142"/>
      <c r="T673" s="52"/>
      <c r="AT673" s="16" t="s">
        <v>156</v>
      </c>
      <c r="AU673" s="16" t="s">
        <v>82</v>
      </c>
    </row>
    <row r="674" spans="2:65" s="1" customFormat="1" ht="11.25">
      <c r="B674" s="31"/>
      <c r="D674" s="143" t="s">
        <v>158</v>
      </c>
      <c r="F674" s="144" t="s">
        <v>930</v>
      </c>
      <c r="I674" s="141"/>
      <c r="L674" s="31"/>
      <c r="M674" s="142"/>
      <c r="T674" s="52"/>
      <c r="AT674" s="16" t="s">
        <v>158</v>
      </c>
      <c r="AU674" s="16" t="s">
        <v>82</v>
      </c>
    </row>
    <row r="675" spans="2:65" s="13" customFormat="1" ht="11.25">
      <c r="B675" s="151"/>
      <c r="D675" s="139" t="s">
        <v>160</v>
      </c>
      <c r="E675" s="152" t="s">
        <v>19</v>
      </c>
      <c r="F675" s="153" t="s">
        <v>931</v>
      </c>
      <c r="H675" s="154">
        <v>18.87</v>
      </c>
      <c r="I675" s="155"/>
      <c r="L675" s="151"/>
      <c r="M675" s="156"/>
      <c r="T675" s="157"/>
      <c r="AT675" s="152" t="s">
        <v>160</v>
      </c>
      <c r="AU675" s="152" t="s">
        <v>82</v>
      </c>
      <c r="AV675" s="13" t="s">
        <v>82</v>
      </c>
      <c r="AW675" s="13" t="s">
        <v>34</v>
      </c>
      <c r="AX675" s="13" t="s">
        <v>72</v>
      </c>
      <c r="AY675" s="152" t="s">
        <v>147</v>
      </c>
    </row>
    <row r="676" spans="2:65" s="13" customFormat="1" ht="11.25">
      <c r="B676" s="151"/>
      <c r="D676" s="139" t="s">
        <v>160</v>
      </c>
      <c r="E676" s="152" t="s">
        <v>19</v>
      </c>
      <c r="F676" s="153" t="s">
        <v>932</v>
      </c>
      <c r="H676" s="154">
        <v>18.05</v>
      </c>
      <c r="I676" s="155"/>
      <c r="L676" s="151"/>
      <c r="M676" s="156"/>
      <c r="T676" s="157"/>
      <c r="AT676" s="152" t="s">
        <v>160</v>
      </c>
      <c r="AU676" s="152" t="s">
        <v>82</v>
      </c>
      <c r="AV676" s="13" t="s">
        <v>82</v>
      </c>
      <c r="AW676" s="13" t="s">
        <v>34</v>
      </c>
      <c r="AX676" s="13" t="s">
        <v>72</v>
      </c>
      <c r="AY676" s="152" t="s">
        <v>147</v>
      </c>
    </row>
    <row r="677" spans="2:65" s="13" customFormat="1" ht="11.25">
      <c r="B677" s="151"/>
      <c r="D677" s="139" t="s">
        <v>160</v>
      </c>
      <c r="E677" s="152" t="s">
        <v>19</v>
      </c>
      <c r="F677" s="153" t="s">
        <v>933</v>
      </c>
      <c r="H677" s="154">
        <v>37.81</v>
      </c>
      <c r="I677" s="155"/>
      <c r="L677" s="151"/>
      <c r="M677" s="156"/>
      <c r="T677" s="157"/>
      <c r="AT677" s="152" t="s">
        <v>160</v>
      </c>
      <c r="AU677" s="152" t="s">
        <v>82</v>
      </c>
      <c r="AV677" s="13" t="s">
        <v>82</v>
      </c>
      <c r="AW677" s="13" t="s">
        <v>34</v>
      </c>
      <c r="AX677" s="13" t="s">
        <v>72</v>
      </c>
      <c r="AY677" s="152" t="s">
        <v>147</v>
      </c>
    </row>
    <row r="678" spans="2:65" s="1" customFormat="1" ht="16.5" customHeight="1">
      <c r="B678" s="31"/>
      <c r="C678" s="158" t="s">
        <v>934</v>
      </c>
      <c r="D678" s="158" t="s">
        <v>253</v>
      </c>
      <c r="E678" s="159" t="s">
        <v>935</v>
      </c>
      <c r="F678" s="160" t="s">
        <v>936</v>
      </c>
      <c r="G678" s="161" t="s">
        <v>271</v>
      </c>
      <c r="H678" s="162">
        <v>226.45500000000001</v>
      </c>
      <c r="I678" s="163"/>
      <c r="J678" s="164">
        <f>ROUND(I678*H678,2)</f>
        <v>0</v>
      </c>
      <c r="K678" s="160" t="s">
        <v>153</v>
      </c>
      <c r="L678" s="165"/>
      <c r="M678" s="166" t="s">
        <v>19</v>
      </c>
      <c r="N678" s="167" t="s">
        <v>43</v>
      </c>
      <c r="P678" s="135">
        <f>O678*H678</f>
        <v>0</v>
      </c>
      <c r="Q678" s="135">
        <v>4.5999999999999999E-2</v>
      </c>
      <c r="R678" s="135">
        <f>Q678*H678</f>
        <v>10.416930000000001</v>
      </c>
      <c r="S678" s="135">
        <v>0</v>
      </c>
      <c r="T678" s="136">
        <f>S678*H678</f>
        <v>0</v>
      </c>
      <c r="AR678" s="137" t="s">
        <v>397</v>
      </c>
      <c r="AT678" s="137" t="s">
        <v>253</v>
      </c>
      <c r="AU678" s="137" t="s">
        <v>82</v>
      </c>
      <c r="AY678" s="16" t="s">
        <v>147</v>
      </c>
      <c r="BE678" s="138">
        <f>IF(N678="základní",J678,0)</f>
        <v>0</v>
      </c>
      <c r="BF678" s="138">
        <f>IF(N678="snížená",J678,0)</f>
        <v>0</v>
      </c>
      <c r="BG678" s="138">
        <f>IF(N678="zákl. přenesená",J678,0)</f>
        <v>0</v>
      </c>
      <c r="BH678" s="138">
        <f>IF(N678="sníž. přenesená",J678,0)</f>
        <v>0</v>
      </c>
      <c r="BI678" s="138">
        <f>IF(N678="nulová",J678,0)</f>
        <v>0</v>
      </c>
      <c r="BJ678" s="16" t="s">
        <v>80</v>
      </c>
      <c r="BK678" s="138">
        <f>ROUND(I678*H678,2)</f>
        <v>0</v>
      </c>
      <c r="BL678" s="16" t="s">
        <v>287</v>
      </c>
      <c r="BM678" s="137" t="s">
        <v>937</v>
      </c>
    </row>
    <row r="679" spans="2:65" s="1" customFormat="1" ht="11.25">
      <c r="B679" s="31"/>
      <c r="D679" s="139" t="s">
        <v>156</v>
      </c>
      <c r="F679" s="140" t="s">
        <v>936</v>
      </c>
      <c r="I679" s="141"/>
      <c r="L679" s="31"/>
      <c r="M679" s="142"/>
      <c r="T679" s="52"/>
      <c r="AT679" s="16" t="s">
        <v>156</v>
      </c>
      <c r="AU679" s="16" t="s">
        <v>82</v>
      </c>
    </row>
    <row r="680" spans="2:65" s="13" customFormat="1" ht="11.25">
      <c r="B680" s="151"/>
      <c r="D680" s="139" t="s">
        <v>160</v>
      </c>
      <c r="E680" s="152" t="s">
        <v>19</v>
      </c>
      <c r="F680" s="153" t="s">
        <v>938</v>
      </c>
      <c r="H680" s="154">
        <v>226.45500000000001</v>
      </c>
      <c r="I680" s="155"/>
      <c r="L680" s="151"/>
      <c r="M680" s="156"/>
      <c r="T680" s="157"/>
      <c r="AT680" s="152" t="s">
        <v>160</v>
      </c>
      <c r="AU680" s="152" t="s">
        <v>82</v>
      </c>
      <c r="AV680" s="13" t="s">
        <v>82</v>
      </c>
      <c r="AW680" s="13" t="s">
        <v>34</v>
      </c>
      <c r="AX680" s="13" t="s">
        <v>72</v>
      </c>
      <c r="AY680" s="152" t="s">
        <v>147</v>
      </c>
    </row>
    <row r="681" spans="2:65" s="11" customFormat="1" ht="22.9" customHeight="1">
      <c r="B681" s="114"/>
      <c r="D681" s="115" t="s">
        <v>71</v>
      </c>
      <c r="E681" s="124" t="s">
        <v>859</v>
      </c>
      <c r="F681" s="124" t="s">
        <v>939</v>
      </c>
      <c r="I681" s="117"/>
      <c r="J681" s="125">
        <f>BK681</f>
        <v>0</v>
      </c>
      <c r="L681" s="114"/>
      <c r="M681" s="119"/>
      <c r="P681" s="120">
        <f>SUM(P682:P874)</f>
        <v>0</v>
      </c>
      <c r="R681" s="120">
        <f>SUM(R682:R874)</f>
        <v>0</v>
      </c>
      <c r="T681" s="121">
        <f>SUM(T682:T874)</f>
        <v>196.44854310000002</v>
      </c>
      <c r="AR681" s="115" t="s">
        <v>80</v>
      </c>
      <c r="AT681" s="122" t="s">
        <v>71</v>
      </c>
      <c r="AU681" s="122" t="s">
        <v>80</v>
      </c>
      <c r="AY681" s="115" t="s">
        <v>147</v>
      </c>
      <c r="BK681" s="123">
        <f>SUM(BK682:BK874)</f>
        <v>0</v>
      </c>
    </row>
    <row r="682" spans="2:65" s="1" customFormat="1" ht="16.5" customHeight="1">
      <c r="B682" s="31"/>
      <c r="C682" s="126" t="s">
        <v>940</v>
      </c>
      <c r="D682" s="126" t="s">
        <v>149</v>
      </c>
      <c r="E682" s="127" t="s">
        <v>941</v>
      </c>
      <c r="F682" s="128" t="s">
        <v>942</v>
      </c>
      <c r="G682" s="129" t="s">
        <v>232</v>
      </c>
      <c r="H682" s="130">
        <v>136.119</v>
      </c>
      <c r="I682" s="131"/>
      <c r="J682" s="132">
        <f>ROUND(I682*H682,2)</f>
        <v>0</v>
      </c>
      <c r="K682" s="128" t="s">
        <v>153</v>
      </c>
      <c r="L682" s="31"/>
      <c r="M682" s="133" t="s">
        <v>19</v>
      </c>
      <c r="N682" s="134" t="s">
        <v>43</v>
      </c>
      <c r="P682" s="135">
        <f>O682*H682</f>
        <v>0</v>
      </c>
      <c r="Q682" s="135">
        <v>0</v>
      </c>
      <c r="R682" s="135">
        <f>Q682*H682</f>
        <v>0</v>
      </c>
      <c r="S682" s="135">
        <v>0.29499999999999998</v>
      </c>
      <c r="T682" s="136">
        <f>S682*H682</f>
        <v>40.155104999999999</v>
      </c>
      <c r="AR682" s="137" t="s">
        <v>154</v>
      </c>
      <c r="AT682" s="137" t="s">
        <v>149</v>
      </c>
      <c r="AU682" s="137" t="s">
        <v>82</v>
      </c>
      <c r="AY682" s="16" t="s">
        <v>147</v>
      </c>
      <c r="BE682" s="138">
        <f>IF(N682="základní",J682,0)</f>
        <v>0</v>
      </c>
      <c r="BF682" s="138">
        <f>IF(N682="snížená",J682,0)</f>
        <v>0</v>
      </c>
      <c r="BG682" s="138">
        <f>IF(N682="zákl. přenesená",J682,0)</f>
        <v>0</v>
      </c>
      <c r="BH682" s="138">
        <f>IF(N682="sníž. přenesená",J682,0)</f>
        <v>0</v>
      </c>
      <c r="BI682" s="138">
        <f>IF(N682="nulová",J682,0)</f>
        <v>0</v>
      </c>
      <c r="BJ682" s="16" t="s">
        <v>80</v>
      </c>
      <c r="BK682" s="138">
        <f>ROUND(I682*H682,2)</f>
        <v>0</v>
      </c>
      <c r="BL682" s="16" t="s">
        <v>154</v>
      </c>
      <c r="BM682" s="137" t="s">
        <v>943</v>
      </c>
    </row>
    <row r="683" spans="2:65" s="1" customFormat="1" ht="19.5">
      <c r="B683" s="31"/>
      <c r="D683" s="139" t="s">
        <v>156</v>
      </c>
      <c r="F683" s="140" t="s">
        <v>944</v>
      </c>
      <c r="I683" s="141"/>
      <c r="L683" s="31"/>
      <c r="M683" s="142"/>
      <c r="T683" s="52"/>
      <c r="AT683" s="16" t="s">
        <v>156</v>
      </c>
      <c r="AU683" s="16" t="s">
        <v>82</v>
      </c>
    </row>
    <row r="684" spans="2:65" s="1" customFormat="1" ht="11.25">
      <c r="B684" s="31"/>
      <c r="D684" s="143" t="s">
        <v>158</v>
      </c>
      <c r="F684" s="144" t="s">
        <v>945</v>
      </c>
      <c r="I684" s="141"/>
      <c r="L684" s="31"/>
      <c r="M684" s="142"/>
      <c r="T684" s="52"/>
      <c r="AT684" s="16" t="s">
        <v>158</v>
      </c>
      <c r="AU684" s="16" t="s">
        <v>82</v>
      </c>
    </row>
    <row r="685" spans="2:65" s="12" customFormat="1" ht="11.25">
      <c r="B685" s="145"/>
      <c r="D685" s="139" t="s">
        <v>160</v>
      </c>
      <c r="E685" s="146" t="s">
        <v>19</v>
      </c>
      <c r="F685" s="147" t="s">
        <v>946</v>
      </c>
      <c r="H685" s="146" t="s">
        <v>19</v>
      </c>
      <c r="I685" s="148"/>
      <c r="L685" s="145"/>
      <c r="M685" s="149"/>
      <c r="T685" s="150"/>
      <c r="AT685" s="146" t="s">
        <v>160</v>
      </c>
      <c r="AU685" s="146" t="s">
        <v>82</v>
      </c>
      <c r="AV685" s="12" t="s">
        <v>80</v>
      </c>
      <c r="AW685" s="12" t="s">
        <v>34</v>
      </c>
      <c r="AX685" s="12" t="s">
        <v>72</v>
      </c>
      <c r="AY685" s="146" t="s">
        <v>147</v>
      </c>
    </row>
    <row r="686" spans="2:65" s="13" customFormat="1" ht="11.25">
      <c r="B686" s="151"/>
      <c r="D686" s="139" t="s">
        <v>160</v>
      </c>
      <c r="E686" s="152" t="s">
        <v>19</v>
      </c>
      <c r="F686" s="153" t="s">
        <v>947</v>
      </c>
      <c r="H686" s="154">
        <v>8.2390000000000008</v>
      </c>
      <c r="I686" s="155"/>
      <c r="L686" s="151"/>
      <c r="M686" s="156"/>
      <c r="T686" s="157"/>
      <c r="AT686" s="152" t="s">
        <v>160</v>
      </c>
      <c r="AU686" s="152" t="s">
        <v>82</v>
      </c>
      <c r="AV686" s="13" t="s">
        <v>82</v>
      </c>
      <c r="AW686" s="13" t="s">
        <v>34</v>
      </c>
      <c r="AX686" s="13" t="s">
        <v>72</v>
      </c>
      <c r="AY686" s="152" t="s">
        <v>147</v>
      </c>
    </row>
    <row r="687" spans="2:65" s="13" customFormat="1" ht="11.25">
      <c r="B687" s="151"/>
      <c r="D687" s="139" t="s">
        <v>160</v>
      </c>
      <c r="E687" s="152" t="s">
        <v>19</v>
      </c>
      <c r="F687" s="153" t="s">
        <v>948</v>
      </c>
      <c r="H687" s="154">
        <v>9.09</v>
      </c>
      <c r="I687" s="155"/>
      <c r="L687" s="151"/>
      <c r="M687" s="156"/>
      <c r="T687" s="157"/>
      <c r="AT687" s="152" t="s">
        <v>160</v>
      </c>
      <c r="AU687" s="152" t="s">
        <v>82</v>
      </c>
      <c r="AV687" s="13" t="s">
        <v>82</v>
      </c>
      <c r="AW687" s="13" t="s">
        <v>34</v>
      </c>
      <c r="AX687" s="13" t="s">
        <v>72</v>
      </c>
      <c r="AY687" s="152" t="s">
        <v>147</v>
      </c>
    </row>
    <row r="688" spans="2:65" s="13" customFormat="1" ht="11.25">
      <c r="B688" s="151"/>
      <c r="D688" s="139" t="s">
        <v>160</v>
      </c>
      <c r="E688" s="152" t="s">
        <v>19</v>
      </c>
      <c r="F688" s="153" t="s">
        <v>949</v>
      </c>
      <c r="H688" s="154">
        <v>35.01</v>
      </c>
      <c r="I688" s="155"/>
      <c r="L688" s="151"/>
      <c r="M688" s="156"/>
      <c r="T688" s="157"/>
      <c r="AT688" s="152" t="s">
        <v>160</v>
      </c>
      <c r="AU688" s="152" t="s">
        <v>82</v>
      </c>
      <c r="AV688" s="13" t="s">
        <v>82</v>
      </c>
      <c r="AW688" s="13" t="s">
        <v>34</v>
      </c>
      <c r="AX688" s="13" t="s">
        <v>72</v>
      </c>
      <c r="AY688" s="152" t="s">
        <v>147</v>
      </c>
    </row>
    <row r="689" spans="2:65" s="13" customFormat="1" ht="11.25">
      <c r="B689" s="151"/>
      <c r="D689" s="139" t="s">
        <v>160</v>
      </c>
      <c r="E689" s="152" t="s">
        <v>19</v>
      </c>
      <c r="F689" s="153" t="s">
        <v>950</v>
      </c>
      <c r="H689" s="154">
        <v>83.78</v>
      </c>
      <c r="I689" s="155"/>
      <c r="L689" s="151"/>
      <c r="M689" s="156"/>
      <c r="T689" s="157"/>
      <c r="AT689" s="152" t="s">
        <v>160</v>
      </c>
      <c r="AU689" s="152" t="s">
        <v>82</v>
      </c>
      <c r="AV689" s="13" t="s">
        <v>82</v>
      </c>
      <c r="AW689" s="13" t="s">
        <v>34</v>
      </c>
      <c r="AX689" s="13" t="s">
        <v>72</v>
      </c>
      <c r="AY689" s="152" t="s">
        <v>147</v>
      </c>
    </row>
    <row r="690" spans="2:65" s="1" customFormat="1" ht="16.5" customHeight="1">
      <c r="B690" s="31"/>
      <c r="C690" s="126" t="s">
        <v>951</v>
      </c>
      <c r="D690" s="126" t="s">
        <v>149</v>
      </c>
      <c r="E690" s="127" t="s">
        <v>952</v>
      </c>
      <c r="F690" s="128" t="s">
        <v>953</v>
      </c>
      <c r="G690" s="129" t="s">
        <v>232</v>
      </c>
      <c r="H690" s="130">
        <v>136.119</v>
      </c>
      <c r="I690" s="131"/>
      <c r="J690" s="132">
        <f>ROUND(I690*H690,2)</f>
        <v>0</v>
      </c>
      <c r="K690" s="128" t="s">
        <v>153</v>
      </c>
      <c r="L690" s="31"/>
      <c r="M690" s="133" t="s">
        <v>19</v>
      </c>
      <c r="N690" s="134" t="s">
        <v>43</v>
      </c>
      <c r="P690" s="135">
        <f>O690*H690</f>
        <v>0</v>
      </c>
      <c r="Q690" s="135">
        <v>0</v>
      </c>
      <c r="R690" s="135">
        <f>Q690*H690</f>
        <v>0</v>
      </c>
      <c r="S690" s="135">
        <v>0.3</v>
      </c>
      <c r="T690" s="136">
        <f>S690*H690</f>
        <v>40.835699999999996</v>
      </c>
      <c r="AR690" s="137" t="s">
        <v>154</v>
      </c>
      <c r="AT690" s="137" t="s">
        <v>149</v>
      </c>
      <c r="AU690" s="137" t="s">
        <v>82</v>
      </c>
      <c r="AY690" s="16" t="s">
        <v>147</v>
      </c>
      <c r="BE690" s="138">
        <f>IF(N690="základní",J690,0)</f>
        <v>0</v>
      </c>
      <c r="BF690" s="138">
        <f>IF(N690="snížená",J690,0)</f>
        <v>0</v>
      </c>
      <c r="BG690" s="138">
        <f>IF(N690="zákl. přenesená",J690,0)</f>
        <v>0</v>
      </c>
      <c r="BH690" s="138">
        <f>IF(N690="sníž. přenesená",J690,0)</f>
        <v>0</v>
      </c>
      <c r="BI690" s="138">
        <f>IF(N690="nulová",J690,0)</f>
        <v>0</v>
      </c>
      <c r="BJ690" s="16" t="s">
        <v>80</v>
      </c>
      <c r="BK690" s="138">
        <f>ROUND(I690*H690,2)</f>
        <v>0</v>
      </c>
      <c r="BL690" s="16" t="s">
        <v>154</v>
      </c>
      <c r="BM690" s="137" t="s">
        <v>954</v>
      </c>
    </row>
    <row r="691" spans="2:65" s="1" customFormat="1" ht="19.5">
      <c r="B691" s="31"/>
      <c r="D691" s="139" t="s">
        <v>156</v>
      </c>
      <c r="F691" s="140" t="s">
        <v>955</v>
      </c>
      <c r="I691" s="141"/>
      <c r="L691" s="31"/>
      <c r="M691" s="142"/>
      <c r="T691" s="52"/>
      <c r="AT691" s="16" t="s">
        <v>156</v>
      </c>
      <c r="AU691" s="16" t="s">
        <v>82</v>
      </c>
    </row>
    <row r="692" spans="2:65" s="1" customFormat="1" ht="11.25">
      <c r="B692" s="31"/>
      <c r="D692" s="143" t="s">
        <v>158</v>
      </c>
      <c r="F692" s="144" t="s">
        <v>956</v>
      </c>
      <c r="I692" s="141"/>
      <c r="L692" s="31"/>
      <c r="M692" s="142"/>
      <c r="T692" s="52"/>
      <c r="AT692" s="16" t="s">
        <v>158</v>
      </c>
      <c r="AU692" s="16" t="s">
        <v>82</v>
      </c>
    </row>
    <row r="693" spans="2:65" s="12" customFormat="1" ht="11.25">
      <c r="B693" s="145"/>
      <c r="D693" s="139" t="s">
        <v>160</v>
      </c>
      <c r="E693" s="146" t="s">
        <v>19</v>
      </c>
      <c r="F693" s="147" t="s">
        <v>957</v>
      </c>
      <c r="H693" s="146" t="s">
        <v>19</v>
      </c>
      <c r="I693" s="148"/>
      <c r="L693" s="145"/>
      <c r="M693" s="149"/>
      <c r="T693" s="150"/>
      <c r="AT693" s="146" t="s">
        <v>160</v>
      </c>
      <c r="AU693" s="146" t="s">
        <v>82</v>
      </c>
      <c r="AV693" s="12" t="s">
        <v>80</v>
      </c>
      <c r="AW693" s="12" t="s">
        <v>34</v>
      </c>
      <c r="AX693" s="12" t="s">
        <v>72</v>
      </c>
      <c r="AY693" s="146" t="s">
        <v>147</v>
      </c>
    </row>
    <row r="694" spans="2:65" s="13" customFormat="1" ht="11.25">
      <c r="B694" s="151"/>
      <c r="D694" s="139" t="s">
        <v>160</v>
      </c>
      <c r="E694" s="152" t="s">
        <v>19</v>
      </c>
      <c r="F694" s="153" t="s">
        <v>958</v>
      </c>
      <c r="H694" s="154">
        <v>136.119</v>
      </c>
      <c r="I694" s="155"/>
      <c r="L694" s="151"/>
      <c r="M694" s="156"/>
      <c r="T694" s="157"/>
      <c r="AT694" s="152" t="s">
        <v>160</v>
      </c>
      <c r="AU694" s="152" t="s">
        <v>82</v>
      </c>
      <c r="AV694" s="13" t="s">
        <v>82</v>
      </c>
      <c r="AW694" s="13" t="s">
        <v>34</v>
      </c>
      <c r="AX694" s="13" t="s">
        <v>72</v>
      </c>
      <c r="AY694" s="152" t="s">
        <v>147</v>
      </c>
    </row>
    <row r="695" spans="2:65" s="1" customFormat="1" ht="16.5" customHeight="1">
      <c r="B695" s="31"/>
      <c r="C695" s="126" t="s">
        <v>959</v>
      </c>
      <c r="D695" s="126" t="s">
        <v>149</v>
      </c>
      <c r="E695" s="127" t="s">
        <v>960</v>
      </c>
      <c r="F695" s="128" t="s">
        <v>961</v>
      </c>
      <c r="G695" s="129" t="s">
        <v>232</v>
      </c>
      <c r="H695" s="130">
        <v>136.119</v>
      </c>
      <c r="I695" s="131"/>
      <c r="J695" s="132">
        <f>ROUND(I695*H695,2)</f>
        <v>0</v>
      </c>
      <c r="K695" s="128" t="s">
        <v>153</v>
      </c>
      <c r="L695" s="31"/>
      <c r="M695" s="133" t="s">
        <v>19</v>
      </c>
      <c r="N695" s="134" t="s">
        <v>43</v>
      </c>
      <c r="P695" s="135">
        <f>O695*H695</f>
        <v>0</v>
      </c>
      <c r="Q695" s="135">
        <v>0</v>
      </c>
      <c r="R695" s="135">
        <f>Q695*H695</f>
        <v>0</v>
      </c>
      <c r="S695" s="135">
        <v>0.17</v>
      </c>
      <c r="T695" s="136">
        <f>S695*H695</f>
        <v>23.140230000000003</v>
      </c>
      <c r="AR695" s="137" t="s">
        <v>287</v>
      </c>
      <c r="AT695" s="137" t="s">
        <v>149</v>
      </c>
      <c r="AU695" s="137" t="s">
        <v>82</v>
      </c>
      <c r="AY695" s="16" t="s">
        <v>147</v>
      </c>
      <c r="BE695" s="138">
        <f>IF(N695="základní",J695,0)</f>
        <v>0</v>
      </c>
      <c r="BF695" s="138">
        <f>IF(N695="snížená",J695,0)</f>
        <v>0</v>
      </c>
      <c r="BG695" s="138">
        <f>IF(N695="zákl. přenesená",J695,0)</f>
        <v>0</v>
      </c>
      <c r="BH695" s="138">
        <f>IF(N695="sníž. přenesená",J695,0)</f>
        <v>0</v>
      </c>
      <c r="BI695" s="138">
        <f>IF(N695="nulová",J695,0)</f>
        <v>0</v>
      </c>
      <c r="BJ695" s="16" t="s">
        <v>80</v>
      </c>
      <c r="BK695" s="138">
        <f>ROUND(I695*H695,2)</f>
        <v>0</v>
      </c>
      <c r="BL695" s="16" t="s">
        <v>287</v>
      </c>
      <c r="BM695" s="137" t="s">
        <v>962</v>
      </c>
    </row>
    <row r="696" spans="2:65" s="1" customFormat="1" ht="19.5">
      <c r="B696" s="31"/>
      <c r="D696" s="139" t="s">
        <v>156</v>
      </c>
      <c r="F696" s="140" t="s">
        <v>963</v>
      </c>
      <c r="I696" s="141"/>
      <c r="L696" s="31"/>
      <c r="M696" s="142"/>
      <c r="T696" s="52"/>
      <c r="AT696" s="16" t="s">
        <v>156</v>
      </c>
      <c r="AU696" s="16" t="s">
        <v>82</v>
      </c>
    </row>
    <row r="697" spans="2:65" s="1" customFormat="1" ht="11.25">
      <c r="B697" s="31"/>
      <c r="D697" s="143" t="s">
        <v>158</v>
      </c>
      <c r="F697" s="144" t="s">
        <v>964</v>
      </c>
      <c r="I697" s="141"/>
      <c r="L697" s="31"/>
      <c r="M697" s="142"/>
      <c r="T697" s="52"/>
      <c r="AT697" s="16" t="s">
        <v>158</v>
      </c>
      <c r="AU697" s="16" t="s">
        <v>82</v>
      </c>
    </row>
    <row r="698" spans="2:65" s="12" customFormat="1" ht="11.25">
      <c r="B698" s="145"/>
      <c r="D698" s="139" t="s">
        <v>160</v>
      </c>
      <c r="E698" s="146" t="s">
        <v>19</v>
      </c>
      <c r="F698" s="147" t="s">
        <v>957</v>
      </c>
      <c r="H698" s="146" t="s">
        <v>19</v>
      </c>
      <c r="I698" s="148"/>
      <c r="L698" s="145"/>
      <c r="M698" s="149"/>
      <c r="T698" s="150"/>
      <c r="AT698" s="146" t="s">
        <v>160</v>
      </c>
      <c r="AU698" s="146" t="s">
        <v>82</v>
      </c>
      <c r="AV698" s="12" t="s">
        <v>80</v>
      </c>
      <c r="AW698" s="12" t="s">
        <v>34</v>
      </c>
      <c r="AX698" s="12" t="s">
        <v>72</v>
      </c>
      <c r="AY698" s="146" t="s">
        <v>147</v>
      </c>
    </row>
    <row r="699" spans="2:65" s="13" customFormat="1" ht="11.25">
      <c r="B699" s="151"/>
      <c r="D699" s="139" t="s">
        <v>160</v>
      </c>
      <c r="E699" s="152" t="s">
        <v>19</v>
      </c>
      <c r="F699" s="153" t="s">
        <v>965</v>
      </c>
      <c r="H699" s="154">
        <v>136.119</v>
      </c>
      <c r="I699" s="155"/>
      <c r="L699" s="151"/>
      <c r="M699" s="156"/>
      <c r="T699" s="157"/>
      <c r="AT699" s="152" t="s">
        <v>160</v>
      </c>
      <c r="AU699" s="152" t="s">
        <v>82</v>
      </c>
      <c r="AV699" s="13" t="s">
        <v>82</v>
      </c>
      <c r="AW699" s="13" t="s">
        <v>34</v>
      </c>
      <c r="AX699" s="13" t="s">
        <v>72</v>
      </c>
      <c r="AY699" s="152" t="s">
        <v>147</v>
      </c>
    </row>
    <row r="700" spans="2:65" s="1" customFormat="1" ht="21.75" customHeight="1">
      <c r="B700" s="31"/>
      <c r="C700" s="126" t="s">
        <v>966</v>
      </c>
      <c r="D700" s="126" t="s">
        <v>149</v>
      </c>
      <c r="E700" s="127" t="s">
        <v>967</v>
      </c>
      <c r="F700" s="128" t="s">
        <v>968</v>
      </c>
      <c r="G700" s="129" t="s">
        <v>232</v>
      </c>
      <c r="H700" s="130">
        <v>788.23500000000001</v>
      </c>
      <c r="I700" s="131"/>
      <c r="J700" s="132">
        <f>ROUND(I700*H700,2)</f>
        <v>0</v>
      </c>
      <c r="K700" s="128" t="s">
        <v>153</v>
      </c>
      <c r="L700" s="31"/>
      <c r="M700" s="133" t="s">
        <v>19</v>
      </c>
      <c r="N700" s="134" t="s">
        <v>43</v>
      </c>
      <c r="P700" s="135">
        <f>O700*H700</f>
        <v>0</v>
      </c>
      <c r="Q700" s="135">
        <v>0</v>
      </c>
      <c r="R700" s="135">
        <f>Q700*H700</f>
        <v>0</v>
      </c>
      <c r="S700" s="135">
        <v>1.4999999999999999E-2</v>
      </c>
      <c r="T700" s="136">
        <f>S700*H700</f>
        <v>11.823525</v>
      </c>
      <c r="AR700" s="137" t="s">
        <v>287</v>
      </c>
      <c r="AT700" s="137" t="s">
        <v>149</v>
      </c>
      <c r="AU700" s="137" t="s">
        <v>82</v>
      </c>
      <c r="AY700" s="16" t="s">
        <v>147</v>
      </c>
      <c r="BE700" s="138">
        <f>IF(N700="základní",J700,0)</f>
        <v>0</v>
      </c>
      <c r="BF700" s="138">
        <f>IF(N700="snížená",J700,0)</f>
        <v>0</v>
      </c>
      <c r="BG700" s="138">
        <f>IF(N700="zákl. přenesená",J700,0)</f>
        <v>0</v>
      </c>
      <c r="BH700" s="138">
        <f>IF(N700="sníž. přenesená",J700,0)</f>
        <v>0</v>
      </c>
      <c r="BI700" s="138">
        <f>IF(N700="nulová",J700,0)</f>
        <v>0</v>
      </c>
      <c r="BJ700" s="16" t="s">
        <v>80</v>
      </c>
      <c r="BK700" s="138">
        <f>ROUND(I700*H700,2)</f>
        <v>0</v>
      </c>
      <c r="BL700" s="16" t="s">
        <v>287</v>
      </c>
      <c r="BM700" s="137" t="s">
        <v>969</v>
      </c>
    </row>
    <row r="701" spans="2:65" s="1" customFormat="1" ht="19.5">
      <c r="B701" s="31"/>
      <c r="D701" s="139" t="s">
        <v>156</v>
      </c>
      <c r="F701" s="140" t="s">
        <v>970</v>
      </c>
      <c r="I701" s="141"/>
      <c r="L701" s="31"/>
      <c r="M701" s="142"/>
      <c r="T701" s="52"/>
      <c r="AT701" s="16" t="s">
        <v>156</v>
      </c>
      <c r="AU701" s="16" t="s">
        <v>82</v>
      </c>
    </row>
    <row r="702" spans="2:65" s="1" customFormat="1" ht="11.25">
      <c r="B702" s="31"/>
      <c r="D702" s="143" t="s">
        <v>158</v>
      </c>
      <c r="F702" s="144" t="s">
        <v>971</v>
      </c>
      <c r="I702" s="141"/>
      <c r="L702" s="31"/>
      <c r="M702" s="142"/>
      <c r="T702" s="52"/>
      <c r="AT702" s="16" t="s">
        <v>158</v>
      </c>
      <c r="AU702" s="16" t="s">
        <v>82</v>
      </c>
    </row>
    <row r="703" spans="2:65" s="12" customFormat="1" ht="11.25">
      <c r="B703" s="145"/>
      <c r="D703" s="139" t="s">
        <v>160</v>
      </c>
      <c r="E703" s="146" t="s">
        <v>19</v>
      </c>
      <c r="F703" s="147" t="s">
        <v>972</v>
      </c>
      <c r="H703" s="146" t="s">
        <v>19</v>
      </c>
      <c r="I703" s="148"/>
      <c r="L703" s="145"/>
      <c r="M703" s="149"/>
      <c r="T703" s="150"/>
      <c r="AT703" s="146" t="s">
        <v>160</v>
      </c>
      <c r="AU703" s="146" t="s">
        <v>82</v>
      </c>
      <c r="AV703" s="12" t="s">
        <v>80</v>
      </c>
      <c r="AW703" s="12" t="s">
        <v>34</v>
      </c>
      <c r="AX703" s="12" t="s">
        <v>72</v>
      </c>
      <c r="AY703" s="146" t="s">
        <v>147</v>
      </c>
    </row>
    <row r="704" spans="2:65" s="13" customFormat="1" ht="11.25">
      <c r="B704" s="151"/>
      <c r="D704" s="139" t="s">
        <v>160</v>
      </c>
      <c r="E704" s="152" t="s">
        <v>19</v>
      </c>
      <c r="F704" s="153" t="s">
        <v>973</v>
      </c>
      <c r="H704" s="154">
        <v>788.23500000000001</v>
      </c>
      <c r="I704" s="155"/>
      <c r="L704" s="151"/>
      <c r="M704" s="156"/>
      <c r="T704" s="157"/>
      <c r="AT704" s="152" t="s">
        <v>160</v>
      </c>
      <c r="AU704" s="152" t="s">
        <v>82</v>
      </c>
      <c r="AV704" s="13" t="s">
        <v>82</v>
      </c>
      <c r="AW704" s="13" t="s">
        <v>34</v>
      </c>
      <c r="AX704" s="13" t="s">
        <v>72</v>
      </c>
      <c r="AY704" s="152" t="s">
        <v>147</v>
      </c>
    </row>
    <row r="705" spans="2:65" s="1" customFormat="1" ht="16.5" customHeight="1">
      <c r="B705" s="31"/>
      <c r="C705" s="126" t="s">
        <v>974</v>
      </c>
      <c r="D705" s="126" t="s">
        <v>149</v>
      </c>
      <c r="E705" s="127" t="s">
        <v>975</v>
      </c>
      <c r="F705" s="128" t="s">
        <v>976</v>
      </c>
      <c r="G705" s="129" t="s">
        <v>232</v>
      </c>
      <c r="H705" s="130">
        <v>148.16200000000001</v>
      </c>
      <c r="I705" s="131"/>
      <c r="J705" s="132">
        <f>ROUND(I705*H705,2)</f>
        <v>0</v>
      </c>
      <c r="K705" s="128" t="s">
        <v>153</v>
      </c>
      <c r="L705" s="31"/>
      <c r="M705" s="133" t="s">
        <v>19</v>
      </c>
      <c r="N705" s="134" t="s">
        <v>43</v>
      </c>
      <c r="P705" s="135">
        <f>O705*H705</f>
        <v>0</v>
      </c>
      <c r="Q705" s="135">
        <v>0</v>
      </c>
      <c r="R705" s="135">
        <f>Q705*H705</f>
        <v>0</v>
      </c>
      <c r="S705" s="135">
        <v>1.4999999999999999E-2</v>
      </c>
      <c r="T705" s="136">
        <f>S705*H705</f>
        <v>2.2224300000000001</v>
      </c>
      <c r="AR705" s="137" t="s">
        <v>287</v>
      </c>
      <c r="AT705" s="137" t="s">
        <v>149</v>
      </c>
      <c r="AU705" s="137" t="s">
        <v>82</v>
      </c>
      <c r="AY705" s="16" t="s">
        <v>147</v>
      </c>
      <c r="BE705" s="138">
        <f>IF(N705="základní",J705,0)</f>
        <v>0</v>
      </c>
      <c r="BF705" s="138">
        <f>IF(N705="snížená",J705,0)</f>
        <v>0</v>
      </c>
      <c r="BG705" s="138">
        <f>IF(N705="zákl. přenesená",J705,0)</f>
        <v>0</v>
      </c>
      <c r="BH705" s="138">
        <f>IF(N705="sníž. přenesená",J705,0)</f>
        <v>0</v>
      </c>
      <c r="BI705" s="138">
        <f>IF(N705="nulová",J705,0)</f>
        <v>0</v>
      </c>
      <c r="BJ705" s="16" t="s">
        <v>80</v>
      </c>
      <c r="BK705" s="138">
        <f>ROUND(I705*H705,2)</f>
        <v>0</v>
      </c>
      <c r="BL705" s="16" t="s">
        <v>287</v>
      </c>
      <c r="BM705" s="137" t="s">
        <v>977</v>
      </c>
    </row>
    <row r="706" spans="2:65" s="1" customFormat="1" ht="19.5">
      <c r="B706" s="31"/>
      <c r="D706" s="139" t="s">
        <v>156</v>
      </c>
      <c r="F706" s="140" t="s">
        <v>978</v>
      </c>
      <c r="I706" s="141"/>
      <c r="L706" s="31"/>
      <c r="M706" s="142"/>
      <c r="T706" s="52"/>
      <c r="AT706" s="16" t="s">
        <v>156</v>
      </c>
      <c r="AU706" s="16" t="s">
        <v>82</v>
      </c>
    </row>
    <row r="707" spans="2:65" s="1" customFormat="1" ht="11.25">
      <c r="B707" s="31"/>
      <c r="D707" s="143" t="s">
        <v>158</v>
      </c>
      <c r="F707" s="144" t="s">
        <v>979</v>
      </c>
      <c r="I707" s="141"/>
      <c r="L707" s="31"/>
      <c r="M707" s="142"/>
      <c r="T707" s="52"/>
      <c r="AT707" s="16" t="s">
        <v>158</v>
      </c>
      <c r="AU707" s="16" t="s">
        <v>82</v>
      </c>
    </row>
    <row r="708" spans="2:65" s="12" customFormat="1" ht="11.25">
      <c r="B708" s="145"/>
      <c r="D708" s="139" t="s">
        <v>160</v>
      </c>
      <c r="E708" s="146" t="s">
        <v>19</v>
      </c>
      <c r="F708" s="147" t="s">
        <v>980</v>
      </c>
      <c r="H708" s="146" t="s">
        <v>19</v>
      </c>
      <c r="I708" s="148"/>
      <c r="L708" s="145"/>
      <c r="M708" s="149"/>
      <c r="T708" s="150"/>
      <c r="AT708" s="146" t="s">
        <v>160</v>
      </c>
      <c r="AU708" s="146" t="s">
        <v>82</v>
      </c>
      <c r="AV708" s="12" t="s">
        <v>80</v>
      </c>
      <c r="AW708" s="12" t="s">
        <v>34</v>
      </c>
      <c r="AX708" s="12" t="s">
        <v>72</v>
      </c>
      <c r="AY708" s="146" t="s">
        <v>147</v>
      </c>
    </row>
    <row r="709" spans="2:65" s="13" customFormat="1" ht="11.25">
      <c r="B709" s="151"/>
      <c r="D709" s="139" t="s">
        <v>160</v>
      </c>
      <c r="E709" s="152" t="s">
        <v>19</v>
      </c>
      <c r="F709" s="153" t="s">
        <v>672</v>
      </c>
      <c r="H709" s="154">
        <v>148.16200000000001</v>
      </c>
      <c r="I709" s="155"/>
      <c r="L709" s="151"/>
      <c r="M709" s="156"/>
      <c r="T709" s="157"/>
      <c r="AT709" s="152" t="s">
        <v>160</v>
      </c>
      <c r="AU709" s="152" t="s">
        <v>82</v>
      </c>
      <c r="AV709" s="13" t="s">
        <v>82</v>
      </c>
      <c r="AW709" s="13" t="s">
        <v>34</v>
      </c>
      <c r="AX709" s="13" t="s">
        <v>72</v>
      </c>
      <c r="AY709" s="152" t="s">
        <v>147</v>
      </c>
    </row>
    <row r="710" spans="2:65" s="1" customFormat="1" ht="16.5" customHeight="1">
      <c r="B710" s="31"/>
      <c r="C710" s="126" t="s">
        <v>981</v>
      </c>
      <c r="D710" s="126" t="s">
        <v>149</v>
      </c>
      <c r="E710" s="127" t="s">
        <v>982</v>
      </c>
      <c r="F710" s="128" t="s">
        <v>983</v>
      </c>
      <c r="G710" s="129" t="s">
        <v>271</v>
      </c>
      <c r="H710" s="130">
        <v>18</v>
      </c>
      <c r="I710" s="131"/>
      <c r="J710" s="132">
        <f>ROUND(I710*H710,2)</f>
        <v>0</v>
      </c>
      <c r="K710" s="128" t="s">
        <v>153</v>
      </c>
      <c r="L710" s="31"/>
      <c r="M710" s="133" t="s">
        <v>19</v>
      </c>
      <c r="N710" s="134" t="s">
        <v>43</v>
      </c>
      <c r="P710" s="135">
        <f>O710*H710</f>
        <v>0</v>
      </c>
      <c r="Q710" s="135">
        <v>0</v>
      </c>
      <c r="R710" s="135">
        <f>Q710*H710</f>
        <v>0</v>
      </c>
      <c r="S710" s="135">
        <v>5.0000000000000001E-3</v>
      </c>
      <c r="T710" s="136">
        <f>S710*H710</f>
        <v>0.09</v>
      </c>
      <c r="AR710" s="137" t="s">
        <v>287</v>
      </c>
      <c r="AT710" s="137" t="s">
        <v>149</v>
      </c>
      <c r="AU710" s="137" t="s">
        <v>82</v>
      </c>
      <c r="AY710" s="16" t="s">
        <v>147</v>
      </c>
      <c r="BE710" s="138">
        <f>IF(N710="základní",J710,0)</f>
        <v>0</v>
      </c>
      <c r="BF710" s="138">
        <f>IF(N710="snížená",J710,0)</f>
        <v>0</v>
      </c>
      <c r="BG710" s="138">
        <f>IF(N710="zákl. přenesená",J710,0)</f>
        <v>0</v>
      </c>
      <c r="BH710" s="138">
        <f>IF(N710="sníž. přenesená",J710,0)</f>
        <v>0</v>
      </c>
      <c r="BI710" s="138">
        <f>IF(N710="nulová",J710,0)</f>
        <v>0</v>
      </c>
      <c r="BJ710" s="16" t="s">
        <v>80</v>
      </c>
      <c r="BK710" s="138">
        <f>ROUND(I710*H710,2)</f>
        <v>0</v>
      </c>
      <c r="BL710" s="16" t="s">
        <v>287</v>
      </c>
      <c r="BM710" s="137" t="s">
        <v>984</v>
      </c>
    </row>
    <row r="711" spans="2:65" s="1" customFormat="1" ht="11.25">
      <c r="B711" s="31"/>
      <c r="D711" s="139" t="s">
        <v>156</v>
      </c>
      <c r="F711" s="140" t="s">
        <v>983</v>
      </c>
      <c r="I711" s="141"/>
      <c r="L711" s="31"/>
      <c r="M711" s="142"/>
      <c r="T711" s="52"/>
      <c r="AT711" s="16" t="s">
        <v>156</v>
      </c>
      <c r="AU711" s="16" t="s">
        <v>82</v>
      </c>
    </row>
    <row r="712" spans="2:65" s="1" customFormat="1" ht="11.25">
      <c r="B712" s="31"/>
      <c r="D712" s="143" t="s">
        <v>158</v>
      </c>
      <c r="F712" s="144" t="s">
        <v>985</v>
      </c>
      <c r="I712" s="141"/>
      <c r="L712" s="31"/>
      <c r="M712" s="142"/>
      <c r="T712" s="52"/>
      <c r="AT712" s="16" t="s">
        <v>158</v>
      </c>
      <c r="AU712" s="16" t="s">
        <v>82</v>
      </c>
    </row>
    <row r="713" spans="2:65" s="1" customFormat="1" ht="16.5" customHeight="1">
      <c r="B713" s="31"/>
      <c r="C713" s="126" t="s">
        <v>986</v>
      </c>
      <c r="D713" s="126" t="s">
        <v>149</v>
      </c>
      <c r="E713" s="127" t="s">
        <v>987</v>
      </c>
      <c r="F713" s="128" t="s">
        <v>988</v>
      </c>
      <c r="G713" s="129" t="s">
        <v>260</v>
      </c>
      <c r="H713" s="130">
        <v>48.6</v>
      </c>
      <c r="I713" s="131"/>
      <c r="J713" s="132">
        <f>ROUND(I713*H713,2)</f>
        <v>0</v>
      </c>
      <c r="K713" s="128" t="s">
        <v>153</v>
      </c>
      <c r="L713" s="31"/>
      <c r="M713" s="133" t="s">
        <v>19</v>
      </c>
      <c r="N713" s="134" t="s">
        <v>43</v>
      </c>
      <c r="P713" s="135">
        <f>O713*H713</f>
        <v>0</v>
      </c>
      <c r="Q713" s="135">
        <v>0</v>
      </c>
      <c r="R713" s="135">
        <f>Q713*H713</f>
        <v>0</v>
      </c>
      <c r="S713" s="135">
        <v>1.4E-2</v>
      </c>
      <c r="T713" s="136">
        <f>S713*H713</f>
        <v>0.6804</v>
      </c>
      <c r="AR713" s="137" t="s">
        <v>287</v>
      </c>
      <c r="AT713" s="137" t="s">
        <v>149</v>
      </c>
      <c r="AU713" s="137" t="s">
        <v>82</v>
      </c>
      <c r="AY713" s="16" t="s">
        <v>147</v>
      </c>
      <c r="BE713" s="138">
        <f>IF(N713="základní",J713,0)</f>
        <v>0</v>
      </c>
      <c r="BF713" s="138">
        <f>IF(N713="snížená",J713,0)</f>
        <v>0</v>
      </c>
      <c r="BG713" s="138">
        <f>IF(N713="zákl. přenesená",J713,0)</f>
        <v>0</v>
      </c>
      <c r="BH713" s="138">
        <f>IF(N713="sníž. přenesená",J713,0)</f>
        <v>0</v>
      </c>
      <c r="BI713" s="138">
        <f>IF(N713="nulová",J713,0)</f>
        <v>0</v>
      </c>
      <c r="BJ713" s="16" t="s">
        <v>80</v>
      </c>
      <c r="BK713" s="138">
        <f>ROUND(I713*H713,2)</f>
        <v>0</v>
      </c>
      <c r="BL713" s="16" t="s">
        <v>287</v>
      </c>
      <c r="BM713" s="137" t="s">
        <v>989</v>
      </c>
    </row>
    <row r="714" spans="2:65" s="1" customFormat="1" ht="11.25">
      <c r="B714" s="31"/>
      <c r="D714" s="139" t="s">
        <v>156</v>
      </c>
      <c r="F714" s="140" t="s">
        <v>990</v>
      </c>
      <c r="I714" s="141"/>
      <c r="L714" s="31"/>
      <c r="M714" s="142"/>
      <c r="T714" s="52"/>
      <c r="AT714" s="16" t="s">
        <v>156</v>
      </c>
      <c r="AU714" s="16" t="s">
        <v>82</v>
      </c>
    </row>
    <row r="715" spans="2:65" s="1" customFormat="1" ht="11.25">
      <c r="B715" s="31"/>
      <c r="D715" s="143" t="s">
        <v>158</v>
      </c>
      <c r="F715" s="144" t="s">
        <v>991</v>
      </c>
      <c r="I715" s="141"/>
      <c r="L715" s="31"/>
      <c r="M715" s="142"/>
      <c r="T715" s="52"/>
      <c r="AT715" s="16" t="s">
        <v>158</v>
      </c>
      <c r="AU715" s="16" t="s">
        <v>82</v>
      </c>
    </row>
    <row r="716" spans="2:65" s="12" customFormat="1" ht="11.25">
      <c r="B716" s="145"/>
      <c r="D716" s="139" t="s">
        <v>160</v>
      </c>
      <c r="E716" s="146" t="s">
        <v>19</v>
      </c>
      <c r="F716" s="147" t="s">
        <v>992</v>
      </c>
      <c r="H716" s="146" t="s">
        <v>19</v>
      </c>
      <c r="I716" s="148"/>
      <c r="L716" s="145"/>
      <c r="M716" s="149"/>
      <c r="T716" s="150"/>
      <c r="AT716" s="146" t="s">
        <v>160</v>
      </c>
      <c r="AU716" s="146" t="s">
        <v>82</v>
      </c>
      <c r="AV716" s="12" t="s">
        <v>80</v>
      </c>
      <c r="AW716" s="12" t="s">
        <v>34</v>
      </c>
      <c r="AX716" s="12" t="s">
        <v>72</v>
      </c>
      <c r="AY716" s="146" t="s">
        <v>147</v>
      </c>
    </row>
    <row r="717" spans="2:65" s="13" customFormat="1" ht="11.25">
      <c r="B717" s="151"/>
      <c r="D717" s="139" t="s">
        <v>160</v>
      </c>
      <c r="E717" s="152" t="s">
        <v>19</v>
      </c>
      <c r="F717" s="153" t="s">
        <v>993</v>
      </c>
      <c r="H717" s="154">
        <v>48.6</v>
      </c>
      <c r="I717" s="155"/>
      <c r="L717" s="151"/>
      <c r="M717" s="156"/>
      <c r="T717" s="157"/>
      <c r="AT717" s="152" t="s">
        <v>160</v>
      </c>
      <c r="AU717" s="152" t="s">
        <v>82</v>
      </c>
      <c r="AV717" s="13" t="s">
        <v>82</v>
      </c>
      <c r="AW717" s="13" t="s">
        <v>34</v>
      </c>
      <c r="AX717" s="13" t="s">
        <v>72</v>
      </c>
      <c r="AY717" s="152" t="s">
        <v>147</v>
      </c>
    </row>
    <row r="718" spans="2:65" s="1" customFormat="1" ht="16.5" customHeight="1">
      <c r="B718" s="31"/>
      <c r="C718" s="126" t="s">
        <v>994</v>
      </c>
      <c r="D718" s="126" t="s">
        <v>149</v>
      </c>
      <c r="E718" s="127" t="s">
        <v>995</v>
      </c>
      <c r="F718" s="128" t="s">
        <v>996</v>
      </c>
      <c r="G718" s="129" t="s">
        <v>232</v>
      </c>
      <c r="H718" s="130">
        <v>641.92600000000004</v>
      </c>
      <c r="I718" s="131"/>
      <c r="J718" s="132">
        <f>ROUND(I718*H718,2)</f>
        <v>0</v>
      </c>
      <c r="K718" s="128" t="s">
        <v>153</v>
      </c>
      <c r="L718" s="31"/>
      <c r="M718" s="133" t="s">
        <v>19</v>
      </c>
      <c r="N718" s="134" t="s">
        <v>43</v>
      </c>
      <c r="P718" s="135">
        <f>O718*H718</f>
        <v>0</v>
      </c>
      <c r="Q718" s="135">
        <v>0</v>
      </c>
      <c r="R718" s="135">
        <f>Q718*H718</f>
        <v>0</v>
      </c>
      <c r="S718" s="135">
        <v>1.4999999999999999E-2</v>
      </c>
      <c r="T718" s="136">
        <f>S718*H718</f>
        <v>9.6288900000000002</v>
      </c>
      <c r="AR718" s="137" t="s">
        <v>287</v>
      </c>
      <c r="AT718" s="137" t="s">
        <v>149</v>
      </c>
      <c r="AU718" s="137" t="s">
        <v>82</v>
      </c>
      <c r="AY718" s="16" t="s">
        <v>147</v>
      </c>
      <c r="BE718" s="138">
        <f>IF(N718="základní",J718,0)</f>
        <v>0</v>
      </c>
      <c r="BF718" s="138">
        <f>IF(N718="snížená",J718,0)</f>
        <v>0</v>
      </c>
      <c r="BG718" s="138">
        <f>IF(N718="zákl. přenesená",J718,0)</f>
        <v>0</v>
      </c>
      <c r="BH718" s="138">
        <f>IF(N718="sníž. přenesená",J718,0)</f>
        <v>0</v>
      </c>
      <c r="BI718" s="138">
        <f>IF(N718="nulová",J718,0)</f>
        <v>0</v>
      </c>
      <c r="BJ718" s="16" t="s">
        <v>80</v>
      </c>
      <c r="BK718" s="138">
        <f>ROUND(I718*H718,2)</f>
        <v>0</v>
      </c>
      <c r="BL718" s="16" t="s">
        <v>287</v>
      </c>
      <c r="BM718" s="137" t="s">
        <v>997</v>
      </c>
    </row>
    <row r="719" spans="2:65" s="1" customFormat="1" ht="19.5">
      <c r="B719" s="31"/>
      <c r="D719" s="139" t="s">
        <v>156</v>
      </c>
      <c r="F719" s="140" t="s">
        <v>998</v>
      </c>
      <c r="I719" s="141"/>
      <c r="L719" s="31"/>
      <c r="M719" s="142"/>
      <c r="T719" s="52"/>
      <c r="AT719" s="16" t="s">
        <v>156</v>
      </c>
      <c r="AU719" s="16" t="s">
        <v>82</v>
      </c>
    </row>
    <row r="720" spans="2:65" s="1" customFormat="1" ht="11.25">
      <c r="B720" s="31"/>
      <c r="D720" s="143" t="s">
        <v>158</v>
      </c>
      <c r="F720" s="144" t="s">
        <v>999</v>
      </c>
      <c r="I720" s="141"/>
      <c r="L720" s="31"/>
      <c r="M720" s="142"/>
      <c r="T720" s="52"/>
      <c r="AT720" s="16" t="s">
        <v>158</v>
      </c>
      <c r="AU720" s="16" t="s">
        <v>82</v>
      </c>
    </row>
    <row r="721" spans="2:65" s="12" customFormat="1" ht="11.25">
      <c r="B721" s="145"/>
      <c r="D721" s="139" t="s">
        <v>160</v>
      </c>
      <c r="E721" s="146" t="s">
        <v>19</v>
      </c>
      <c r="F721" s="147" t="s">
        <v>992</v>
      </c>
      <c r="H721" s="146" t="s">
        <v>19</v>
      </c>
      <c r="I721" s="148"/>
      <c r="L721" s="145"/>
      <c r="M721" s="149"/>
      <c r="T721" s="150"/>
      <c r="AT721" s="146" t="s">
        <v>160</v>
      </c>
      <c r="AU721" s="146" t="s">
        <v>82</v>
      </c>
      <c r="AV721" s="12" t="s">
        <v>80</v>
      </c>
      <c r="AW721" s="12" t="s">
        <v>34</v>
      </c>
      <c r="AX721" s="12" t="s">
        <v>72</v>
      </c>
      <c r="AY721" s="146" t="s">
        <v>147</v>
      </c>
    </row>
    <row r="722" spans="2:65" s="13" customFormat="1" ht="11.25">
      <c r="B722" s="151"/>
      <c r="D722" s="139" t="s">
        <v>160</v>
      </c>
      <c r="E722" s="152" t="s">
        <v>19</v>
      </c>
      <c r="F722" s="153" t="s">
        <v>1000</v>
      </c>
      <c r="H722" s="154">
        <v>53.234999999999999</v>
      </c>
      <c r="I722" s="155"/>
      <c r="L722" s="151"/>
      <c r="M722" s="156"/>
      <c r="T722" s="157"/>
      <c r="AT722" s="152" t="s">
        <v>160</v>
      </c>
      <c r="AU722" s="152" t="s">
        <v>82</v>
      </c>
      <c r="AV722" s="13" t="s">
        <v>82</v>
      </c>
      <c r="AW722" s="13" t="s">
        <v>34</v>
      </c>
      <c r="AX722" s="13" t="s">
        <v>72</v>
      </c>
      <c r="AY722" s="152" t="s">
        <v>147</v>
      </c>
    </row>
    <row r="723" spans="2:65" s="12" customFormat="1" ht="11.25">
      <c r="B723" s="145"/>
      <c r="D723" s="139" t="s">
        <v>160</v>
      </c>
      <c r="E723" s="146" t="s">
        <v>19</v>
      </c>
      <c r="F723" s="147" t="s">
        <v>1001</v>
      </c>
      <c r="H723" s="146" t="s">
        <v>19</v>
      </c>
      <c r="I723" s="148"/>
      <c r="L723" s="145"/>
      <c r="M723" s="149"/>
      <c r="T723" s="150"/>
      <c r="AT723" s="146" t="s">
        <v>160</v>
      </c>
      <c r="AU723" s="146" t="s">
        <v>82</v>
      </c>
      <c r="AV723" s="12" t="s">
        <v>80</v>
      </c>
      <c r="AW723" s="12" t="s">
        <v>34</v>
      </c>
      <c r="AX723" s="12" t="s">
        <v>72</v>
      </c>
      <c r="AY723" s="146" t="s">
        <v>147</v>
      </c>
    </row>
    <row r="724" spans="2:65" s="13" customFormat="1" ht="11.25">
      <c r="B724" s="151"/>
      <c r="D724" s="139" t="s">
        <v>160</v>
      </c>
      <c r="E724" s="152" t="s">
        <v>19</v>
      </c>
      <c r="F724" s="153" t="s">
        <v>1002</v>
      </c>
      <c r="H724" s="154">
        <v>735</v>
      </c>
      <c r="I724" s="155"/>
      <c r="L724" s="151"/>
      <c r="M724" s="156"/>
      <c r="T724" s="157"/>
      <c r="AT724" s="152" t="s">
        <v>160</v>
      </c>
      <c r="AU724" s="152" t="s">
        <v>82</v>
      </c>
      <c r="AV724" s="13" t="s">
        <v>82</v>
      </c>
      <c r="AW724" s="13" t="s">
        <v>34</v>
      </c>
      <c r="AX724" s="13" t="s">
        <v>72</v>
      </c>
      <c r="AY724" s="152" t="s">
        <v>147</v>
      </c>
    </row>
    <row r="725" spans="2:65" s="12" customFormat="1" ht="11.25">
      <c r="B725" s="145"/>
      <c r="D725" s="139" t="s">
        <v>160</v>
      </c>
      <c r="E725" s="146" t="s">
        <v>19</v>
      </c>
      <c r="F725" s="147" t="s">
        <v>1003</v>
      </c>
      <c r="H725" s="146" t="s">
        <v>19</v>
      </c>
      <c r="I725" s="148"/>
      <c r="L725" s="145"/>
      <c r="M725" s="149"/>
      <c r="T725" s="150"/>
      <c r="AT725" s="146" t="s">
        <v>160</v>
      </c>
      <c r="AU725" s="146" t="s">
        <v>82</v>
      </c>
      <c r="AV725" s="12" t="s">
        <v>80</v>
      </c>
      <c r="AW725" s="12" t="s">
        <v>34</v>
      </c>
      <c r="AX725" s="12" t="s">
        <v>72</v>
      </c>
      <c r="AY725" s="146" t="s">
        <v>147</v>
      </c>
    </row>
    <row r="726" spans="2:65" s="13" customFormat="1" ht="11.25">
      <c r="B726" s="151"/>
      <c r="D726" s="139" t="s">
        <v>160</v>
      </c>
      <c r="E726" s="152" t="s">
        <v>19</v>
      </c>
      <c r="F726" s="153" t="s">
        <v>1004</v>
      </c>
      <c r="H726" s="154">
        <v>-146.309</v>
      </c>
      <c r="I726" s="155"/>
      <c r="L726" s="151"/>
      <c r="M726" s="156"/>
      <c r="T726" s="157"/>
      <c r="AT726" s="152" t="s">
        <v>160</v>
      </c>
      <c r="AU726" s="152" t="s">
        <v>82</v>
      </c>
      <c r="AV726" s="13" t="s">
        <v>82</v>
      </c>
      <c r="AW726" s="13" t="s">
        <v>34</v>
      </c>
      <c r="AX726" s="13" t="s">
        <v>72</v>
      </c>
      <c r="AY726" s="152" t="s">
        <v>147</v>
      </c>
    </row>
    <row r="727" spans="2:65" s="1" customFormat="1" ht="16.5" customHeight="1">
      <c r="B727" s="31"/>
      <c r="C727" s="126" t="s">
        <v>1005</v>
      </c>
      <c r="D727" s="126" t="s">
        <v>149</v>
      </c>
      <c r="E727" s="127" t="s">
        <v>1006</v>
      </c>
      <c r="F727" s="128" t="s">
        <v>1007</v>
      </c>
      <c r="G727" s="129" t="s">
        <v>260</v>
      </c>
      <c r="H727" s="130">
        <v>119.94</v>
      </c>
      <c r="I727" s="131"/>
      <c r="J727" s="132">
        <f>ROUND(I727*H727,2)</f>
        <v>0</v>
      </c>
      <c r="K727" s="128" t="s">
        <v>153</v>
      </c>
      <c r="L727" s="31"/>
      <c r="M727" s="133" t="s">
        <v>19</v>
      </c>
      <c r="N727" s="134" t="s">
        <v>43</v>
      </c>
      <c r="P727" s="135">
        <f>O727*H727</f>
        <v>0</v>
      </c>
      <c r="Q727" s="135">
        <v>0</v>
      </c>
      <c r="R727" s="135">
        <f>Q727*H727</f>
        <v>0</v>
      </c>
      <c r="S727" s="135">
        <v>1.6999999999999999E-3</v>
      </c>
      <c r="T727" s="136">
        <f>S727*H727</f>
        <v>0.203898</v>
      </c>
      <c r="AR727" s="137" t="s">
        <v>287</v>
      </c>
      <c r="AT727" s="137" t="s">
        <v>149</v>
      </c>
      <c r="AU727" s="137" t="s">
        <v>82</v>
      </c>
      <c r="AY727" s="16" t="s">
        <v>147</v>
      </c>
      <c r="BE727" s="138">
        <f>IF(N727="základní",J727,0)</f>
        <v>0</v>
      </c>
      <c r="BF727" s="138">
        <f>IF(N727="snížená",J727,0)</f>
        <v>0</v>
      </c>
      <c r="BG727" s="138">
        <f>IF(N727="zákl. přenesená",J727,0)</f>
        <v>0</v>
      </c>
      <c r="BH727" s="138">
        <f>IF(N727="sníž. přenesená",J727,0)</f>
        <v>0</v>
      </c>
      <c r="BI727" s="138">
        <f>IF(N727="nulová",J727,0)</f>
        <v>0</v>
      </c>
      <c r="BJ727" s="16" t="s">
        <v>80</v>
      </c>
      <c r="BK727" s="138">
        <f>ROUND(I727*H727,2)</f>
        <v>0</v>
      </c>
      <c r="BL727" s="16" t="s">
        <v>287</v>
      </c>
      <c r="BM727" s="137" t="s">
        <v>1008</v>
      </c>
    </row>
    <row r="728" spans="2:65" s="1" customFormat="1" ht="11.25">
      <c r="B728" s="31"/>
      <c r="D728" s="139" t="s">
        <v>156</v>
      </c>
      <c r="F728" s="140" t="s">
        <v>1009</v>
      </c>
      <c r="I728" s="141"/>
      <c r="L728" s="31"/>
      <c r="M728" s="142"/>
      <c r="T728" s="52"/>
      <c r="AT728" s="16" t="s">
        <v>156</v>
      </c>
      <c r="AU728" s="16" t="s">
        <v>82</v>
      </c>
    </row>
    <row r="729" spans="2:65" s="1" customFormat="1" ht="11.25">
      <c r="B729" s="31"/>
      <c r="D729" s="143" t="s">
        <v>158</v>
      </c>
      <c r="F729" s="144" t="s">
        <v>1010</v>
      </c>
      <c r="I729" s="141"/>
      <c r="L729" s="31"/>
      <c r="M729" s="142"/>
      <c r="T729" s="52"/>
      <c r="AT729" s="16" t="s">
        <v>158</v>
      </c>
      <c r="AU729" s="16" t="s">
        <v>82</v>
      </c>
    </row>
    <row r="730" spans="2:65" s="12" customFormat="1" ht="11.25">
      <c r="B730" s="145"/>
      <c r="D730" s="139" t="s">
        <v>160</v>
      </c>
      <c r="E730" s="146" t="s">
        <v>19</v>
      </c>
      <c r="F730" s="147" t="s">
        <v>1011</v>
      </c>
      <c r="H730" s="146" t="s">
        <v>19</v>
      </c>
      <c r="I730" s="148"/>
      <c r="L730" s="145"/>
      <c r="M730" s="149"/>
      <c r="T730" s="150"/>
      <c r="AT730" s="146" t="s">
        <v>160</v>
      </c>
      <c r="AU730" s="146" t="s">
        <v>82</v>
      </c>
      <c r="AV730" s="12" t="s">
        <v>80</v>
      </c>
      <c r="AW730" s="12" t="s">
        <v>34</v>
      </c>
      <c r="AX730" s="12" t="s">
        <v>72</v>
      </c>
      <c r="AY730" s="146" t="s">
        <v>147</v>
      </c>
    </row>
    <row r="731" spans="2:65" s="13" customFormat="1" ht="11.25">
      <c r="B731" s="151"/>
      <c r="D731" s="139" t="s">
        <v>160</v>
      </c>
      <c r="E731" s="152" t="s">
        <v>19</v>
      </c>
      <c r="F731" s="153" t="s">
        <v>1012</v>
      </c>
      <c r="H731" s="154">
        <v>79.3</v>
      </c>
      <c r="I731" s="155"/>
      <c r="L731" s="151"/>
      <c r="M731" s="156"/>
      <c r="T731" s="157"/>
      <c r="AT731" s="152" t="s">
        <v>160</v>
      </c>
      <c r="AU731" s="152" t="s">
        <v>82</v>
      </c>
      <c r="AV731" s="13" t="s">
        <v>82</v>
      </c>
      <c r="AW731" s="13" t="s">
        <v>34</v>
      </c>
      <c r="AX731" s="13" t="s">
        <v>72</v>
      </c>
      <c r="AY731" s="152" t="s">
        <v>147</v>
      </c>
    </row>
    <row r="732" spans="2:65" s="13" customFormat="1" ht="11.25">
      <c r="B732" s="151"/>
      <c r="D732" s="139" t="s">
        <v>160</v>
      </c>
      <c r="E732" s="152" t="s">
        <v>19</v>
      </c>
      <c r="F732" s="153" t="s">
        <v>1013</v>
      </c>
      <c r="H732" s="154">
        <v>40.64</v>
      </c>
      <c r="I732" s="155"/>
      <c r="L732" s="151"/>
      <c r="M732" s="156"/>
      <c r="T732" s="157"/>
      <c r="AT732" s="152" t="s">
        <v>160</v>
      </c>
      <c r="AU732" s="152" t="s">
        <v>82</v>
      </c>
      <c r="AV732" s="13" t="s">
        <v>82</v>
      </c>
      <c r="AW732" s="13" t="s">
        <v>34</v>
      </c>
      <c r="AX732" s="13" t="s">
        <v>72</v>
      </c>
      <c r="AY732" s="152" t="s">
        <v>147</v>
      </c>
    </row>
    <row r="733" spans="2:65" s="1" customFormat="1" ht="16.5" customHeight="1">
      <c r="B733" s="31"/>
      <c r="C733" s="126" t="s">
        <v>1014</v>
      </c>
      <c r="D733" s="126" t="s">
        <v>149</v>
      </c>
      <c r="E733" s="127" t="s">
        <v>1015</v>
      </c>
      <c r="F733" s="128" t="s">
        <v>1016</v>
      </c>
      <c r="G733" s="129" t="s">
        <v>260</v>
      </c>
      <c r="H733" s="130">
        <v>80.88</v>
      </c>
      <c r="I733" s="131"/>
      <c r="J733" s="132">
        <f>ROUND(I733*H733,2)</f>
        <v>0</v>
      </c>
      <c r="K733" s="128" t="s">
        <v>153</v>
      </c>
      <c r="L733" s="31"/>
      <c r="M733" s="133" t="s">
        <v>19</v>
      </c>
      <c r="N733" s="134" t="s">
        <v>43</v>
      </c>
      <c r="P733" s="135">
        <f>O733*H733</f>
        <v>0</v>
      </c>
      <c r="Q733" s="135">
        <v>0</v>
      </c>
      <c r="R733" s="135">
        <f>Q733*H733</f>
        <v>0</v>
      </c>
      <c r="S733" s="135">
        <v>1.7700000000000001E-3</v>
      </c>
      <c r="T733" s="136">
        <f>S733*H733</f>
        <v>0.1431576</v>
      </c>
      <c r="AR733" s="137" t="s">
        <v>287</v>
      </c>
      <c r="AT733" s="137" t="s">
        <v>149</v>
      </c>
      <c r="AU733" s="137" t="s">
        <v>82</v>
      </c>
      <c r="AY733" s="16" t="s">
        <v>147</v>
      </c>
      <c r="BE733" s="138">
        <f>IF(N733="základní",J733,0)</f>
        <v>0</v>
      </c>
      <c r="BF733" s="138">
        <f>IF(N733="snížená",J733,0)</f>
        <v>0</v>
      </c>
      <c r="BG733" s="138">
        <f>IF(N733="zákl. přenesená",J733,0)</f>
        <v>0</v>
      </c>
      <c r="BH733" s="138">
        <f>IF(N733="sníž. přenesená",J733,0)</f>
        <v>0</v>
      </c>
      <c r="BI733" s="138">
        <f>IF(N733="nulová",J733,0)</f>
        <v>0</v>
      </c>
      <c r="BJ733" s="16" t="s">
        <v>80</v>
      </c>
      <c r="BK733" s="138">
        <f>ROUND(I733*H733,2)</f>
        <v>0</v>
      </c>
      <c r="BL733" s="16" t="s">
        <v>287</v>
      </c>
      <c r="BM733" s="137" t="s">
        <v>1017</v>
      </c>
    </row>
    <row r="734" spans="2:65" s="1" customFormat="1" ht="11.25">
      <c r="B734" s="31"/>
      <c r="D734" s="139" t="s">
        <v>156</v>
      </c>
      <c r="F734" s="140" t="s">
        <v>1018</v>
      </c>
      <c r="I734" s="141"/>
      <c r="L734" s="31"/>
      <c r="M734" s="142"/>
      <c r="T734" s="52"/>
      <c r="AT734" s="16" t="s">
        <v>156</v>
      </c>
      <c r="AU734" s="16" t="s">
        <v>82</v>
      </c>
    </row>
    <row r="735" spans="2:65" s="1" customFormat="1" ht="11.25">
      <c r="B735" s="31"/>
      <c r="D735" s="143" t="s">
        <v>158</v>
      </c>
      <c r="F735" s="144" t="s">
        <v>1019</v>
      </c>
      <c r="I735" s="141"/>
      <c r="L735" s="31"/>
      <c r="M735" s="142"/>
      <c r="T735" s="52"/>
      <c r="AT735" s="16" t="s">
        <v>158</v>
      </c>
      <c r="AU735" s="16" t="s">
        <v>82</v>
      </c>
    </row>
    <row r="736" spans="2:65" s="13" customFormat="1" ht="11.25">
      <c r="B736" s="151"/>
      <c r="D736" s="139" t="s">
        <v>160</v>
      </c>
      <c r="E736" s="152" t="s">
        <v>19</v>
      </c>
      <c r="F736" s="153" t="s">
        <v>1020</v>
      </c>
      <c r="H736" s="154">
        <v>80.88</v>
      </c>
      <c r="I736" s="155"/>
      <c r="L736" s="151"/>
      <c r="M736" s="156"/>
      <c r="T736" s="157"/>
      <c r="AT736" s="152" t="s">
        <v>160</v>
      </c>
      <c r="AU736" s="152" t="s">
        <v>82</v>
      </c>
      <c r="AV736" s="13" t="s">
        <v>82</v>
      </c>
      <c r="AW736" s="13" t="s">
        <v>34</v>
      </c>
      <c r="AX736" s="13" t="s">
        <v>72</v>
      </c>
      <c r="AY736" s="152" t="s">
        <v>147</v>
      </c>
    </row>
    <row r="737" spans="2:65" s="1" customFormat="1" ht="16.5" customHeight="1">
      <c r="B737" s="31"/>
      <c r="C737" s="126" t="s">
        <v>1021</v>
      </c>
      <c r="D737" s="126" t="s">
        <v>149</v>
      </c>
      <c r="E737" s="127" t="s">
        <v>1022</v>
      </c>
      <c r="F737" s="128" t="s">
        <v>1023</v>
      </c>
      <c r="G737" s="129" t="s">
        <v>260</v>
      </c>
      <c r="H737" s="130">
        <v>61.31</v>
      </c>
      <c r="I737" s="131"/>
      <c r="J737" s="132">
        <f>ROUND(I737*H737,2)</f>
        <v>0</v>
      </c>
      <c r="K737" s="128" t="s">
        <v>153</v>
      </c>
      <c r="L737" s="31"/>
      <c r="M737" s="133" t="s">
        <v>19</v>
      </c>
      <c r="N737" s="134" t="s">
        <v>43</v>
      </c>
      <c r="P737" s="135">
        <f>O737*H737</f>
        <v>0</v>
      </c>
      <c r="Q737" s="135">
        <v>0</v>
      </c>
      <c r="R737" s="135">
        <f>Q737*H737</f>
        <v>0</v>
      </c>
      <c r="S737" s="135">
        <v>1.67E-3</v>
      </c>
      <c r="T737" s="136">
        <f>S737*H737</f>
        <v>0.10238770000000001</v>
      </c>
      <c r="AR737" s="137" t="s">
        <v>287</v>
      </c>
      <c r="AT737" s="137" t="s">
        <v>149</v>
      </c>
      <c r="AU737" s="137" t="s">
        <v>82</v>
      </c>
      <c r="AY737" s="16" t="s">
        <v>147</v>
      </c>
      <c r="BE737" s="138">
        <f>IF(N737="základní",J737,0)</f>
        <v>0</v>
      </c>
      <c r="BF737" s="138">
        <f>IF(N737="snížená",J737,0)</f>
        <v>0</v>
      </c>
      <c r="BG737" s="138">
        <f>IF(N737="zákl. přenesená",J737,0)</f>
        <v>0</v>
      </c>
      <c r="BH737" s="138">
        <f>IF(N737="sníž. přenesená",J737,0)</f>
        <v>0</v>
      </c>
      <c r="BI737" s="138">
        <f>IF(N737="nulová",J737,0)</f>
        <v>0</v>
      </c>
      <c r="BJ737" s="16" t="s">
        <v>80</v>
      </c>
      <c r="BK737" s="138">
        <f>ROUND(I737*H737,2)</f>
        <v>0</v>
      </c>
      <c r="BL737" s="16" t="s">
        <v>287</v>
      </c>
      <c r="BM737" s="137" t="s">
        <v>1024</v>
      </c>
    </row>
    <row r="738" spans="2:65" s="1" customFormat="1" ht="11.25">
      <c r="B738" s="31"/>
      <c r="D738" s="139" t="s">
        <v>156</v>
      </c>
      <c r="F738" s="140" t="s">
        <v>1025</v>
      </c>
      <c r="I738" s="141"/>
      <c r="L738" s="31"/>
      <c r="M738" s="142"/>
      <c r="T738" s="52"/>
      <c r="AT738" s="16" t="s">
        <v>156</v>
      </c>
      <c r="AU738" s="16" t="s">
        <v>82</v>
      </c>
    </row>
    <row r="739" spans="2:65" s="1" customFormat="1" ht="11.25">
      <c r="B739" s="31"/>
      <c r="D739" s="143" t="s">
        <v>158</v>
      </c>
      <c r="F739" s="144" t="s">
        <v>1026</v>
      </c>
      <c r="I739" s="141"/>
      <c r="L739" s="31"/>
      <c r="M739" s="142"/>
      <c r="T739" s="52"/>
      <c r="AT739" s="16" t="s">
        <v>158</v>
      </c>
      <c r="AU739" s="16" t="s">
        <v>82</v>
      </c>
    </row>
    <row r="740" spans="2:65" s="13" customFormat="1" ht="11.25">
      <c r="B740" s="151"/>
      <c r="D740" s="139" t="s">
        <v>160</v>
      </c>
      <c r="E740" s="152" t="s">
        <v>19</v>
      </c>
      <c r="F740" s="153" t="s">
        <v>839</v>
      </c>
      <c r="H740" s="154">
        <v>58.97</v>
      </c>
      <c r="I740" s="155"/>
      <c r="L740" s="151"/>
      <c r="M740" s="156"/>
      <c r="T740" s="157"/>
      <c r="AT740" s="152" t="s">
        <v>160</v>
      </c>
      <c r="AU740" s="152" t="s">
        <v>82</v>
      </c>
      <c r="AV740" s="13" t="s">
        <v>82</v>
      </c>
      <c r="AW740" s="13" t="s">
        <v>34</v>
      </c>
      <c r="AX740" s="13" t="s">
        <v>72</v>
      </c>
      <c r="AY740" s="152" t="s">
        <v>147</v>
      </c>
    </row>
    <row r="741" spans="2:65" s="13" customFormat="1" ht="11.25">
      <c r="B741" s="151"/>
      <c r="D741" s="139" t="s">
        <v>160</v>
      </c>
      <c r="E741" s="152" t="s">
        <v>19</v>
      </c>
      <c r="F741" s="153" t="s">
        <v>840</v>
      </c>
      <c r="H741" s="154">
        <v>2.34</v>
      </c>
      <c r="I741" s="155"/>
      <c r="L741" s="151"/>
      <c r="M741" s="156"/>
      <c r="T741" s="157"/>
      <c r="AT741" s="152" t="s">
        <v>160</v>
      </c>
      <c r="AU741" s="152" t="s">
        <v>82</v>
      </c>
      <c r="AV741" s="13" t="s">
        <v>82</v>
      </c>
      <c r="AW741" s="13" t="s">
        <v>34</v>
      </c>
      <c r="AX741" s="13" t="s">
        <v>72</v>
      </c>
      <c r="AY741" s="152" t="s">
        <v>147</v>
      </c>
    </row>
    <row r="742" spans="2:65" s="1" customFormat="1" ht="16.5" customHeight="1">
      <c r="B742" s="31"/>
      <c r="C742" s="126" t="s">
        <v>1027</v>
      </c>
      <c r="D742" s="126" t="s">
        <v>149</v>
      </c>
      <c r="E742" s="127" t="s">
        <v>1028</v>
      </c>
      <c r="F742" s="128" t="s">
        <v>1029</v>
      </c>
      <c r="G742" s="129" t="s">
        <v>260</v>
      </c>
      <c r="H742" s="130">
        <v>35.4</v>
      </c>
      <c r="I742" s="131"/>
      <c r="J742" s="132">
        <f>ROUND(I742*H742,2)</f>
        <v>0</v>
      </c>
      <c r="K742" s="128" t="s">
        <v>153</v>
      </c>
      <c r="L742" s="31"/>
      <c r="M742" s="133" t="s">
        <v>19</v>
      </c>
      <c r="N742" s="134" t="s">
        <v>43</v>
      </c>
      <c r="P742" s="135">
        <f>O742*H742</f>
        <v>0</v>
      </c>
      <c r="Q742" s="135">
        <v>0</v>
      </c>
      <c r="R742" s="135">
        <f>Q742*H742</f>
        <v>0</v>
      </c>
      <c r="S742" s="135">
        <v>1.75E-3</v>
      </c>
      <c r="T742" s="136">
        <f>S742*H742</f>
        <v>6.1949999999999998E-2</v>
      </c>
      <c r="AR742" s="137" t="s">
        <v>287</v>
      </c>
      <c r="AT742" s="137" t="s">
        <v>149</v>
      </c>
      <c r="AU742" s="137" t="s">
        <v>82</v>
      </c>
      <c r="AY742" s="16" t="s">
        <v>147</v>
      </c>
      <c r="BE742" s="138">
        <f>IF(N742="základní",J742,0)</f>
        <v>0</v>
      </c>
      <c r="BF742" s="138">
        <f>IF(N742="snížená",J742,0)</f>
        <v>0</v>
      </c>
      <c r="BG742" s="138">
        <f>IF(N742="zákl. přenesená",J742,0)</f>
        <v>0</v>
      </c>
      <c r="BH742" s="138">
        <f>IF(N742="sníž. přenesená",J742,0)</f>
        <v>0</v>
      </c>
      <c r="BI742" s="138">
        <f>IF(N742="nulová",J742,0)</f>
        <v>0</v>
      </c>
      <c r="BJ742" s="16" t="s">
        <v>80</v>
      </c>
      <c r="BK742" s="138">
        <f>ROUND(I742*H742,2)</f>
        <v>0</v>
      </c>
      <c r="BL742" s="16" t="s">
        <v>287</v>
      </c>
      <c r="BM742" s="137" t="s">
        <v>1030</v>
      </c>
    </row>
    <row r="743" spans="2:65" s="1" customFormat="1" ht="11.25">
      <c r="B743" s="31"/>
      <c r="D743" s="139" t="s">
        <v>156</v>
      </c>
      <c r="F743" s="140" t="s">
        <v>1031</v>
      </c>
      <c r="I743" s="141"/>
      <c r="L743" s="31"/>
      <c r="M743" s="142"/>
      <c r="T743" s="52"/>
      <c r="AT743" s="16" t="s">
        <v>156</v>
      </c>
      <c r="AU743" s="16" t="s">
        <v>82</v>
      </c>
    </row>
    <row r="744" spans="2:65" s="1" customFormat="1" ht="11.25">
      <c r="B744" s="31"/>
      <c r="D744" s="143" t="s">
        <v>158</v>
      </c>
      <c r="F744" s="144" t="s">
        <v>1032</v>
      </c>
      <c r="I744" s="141"/>
      <c r="L744" s="31"/>
      <c r="M744" s="142"/>
      <c r="T744" s="52"/>
      <c r="AT744" s="16" t="s">
        <v>158</v>
      </c>
      <c r="AU744" s="16" t="s">
        <v>82</v>
      </c>
    </row>
    <row r="745" spans="2:65" s="13" customFormat="1" ht="11.25">
      <c r="B745" s="151"/>
      <c r="D745" s="139" t="s">
        <v>160</v>
      </c>
      <c r="E745" s="152" t="s">
        <v>19</v>
      </c>
      <c r="F745" s="153" t="s">
        <v>1033</v>
      </c>
      <c r="H745" s="154">
        <v>35.4</v>
      </c>
      <c r="I745" s="155"/>
      <c r="L745" s="151"/>
      <c r="M745" s="156"/>
      <c r="T745" s="157"/>
      <c r="AT745" s="152" t="s">
        <v>160</v>
      </c>
      <c r="AU745" s="152" t="s">
        <v>82</v>
      </c>
      <c r="AV745" s="13" t="s">
        <v>82</v>
      </c>
      <c r="AW745" s="13" t="s">
        <v>34</v>
      </c>
      <c r="AX745" s="13" t="s">
        <v>72</v>
      </c>
      <c r="AY745" s="152" t="s">
        <v>147</v>
      </c>
    </row>
    <row r="746" spans="2:65" s="1" customFormat="1" ht="16.5" customHeight="1">
      <c r="B746" s="31"/>
      <c r="C746" s="126" t="s">
        <v>1034</v>
      </c>
      <c r="D746" s="126" t="s">
        <v>149</v>
      </c>
      <c r="E746" s="127" t="s">
        <v>1035</v>
      </c>
      <c r="F746" s="128" t="s">
        <v>1036</v>
      </c>
      <c r="G746" s="129" t="s">
        <v>271</v>
      </c>
      <c r="H746" s="130">
        <v>5</v>
      </c>
      <c r="I746" s="131"/>
      <c r="J746" s="132">
        <f>ROUND(I746*H746,2)</f>
        <v>0</v>
      </c>
      <c r="K746" s="128" t="s">
        <v>153</v>
      </c>
      <c r="L746" s="31"/>
      <c r="M746" s="133" t="s">
        <v>19</v>
      </c>
      <c r="N746" s="134" t="s">
        <v>43</v>
      </c>
      <c r="P746" s="135">
        <f>O746*H746</f>
        <v>0</v>
      </c>
      <c r="Q746" s="135">
        <v>0</v>
      </c>
      <c r="R746" s="135">
        <f>Q746*H746</f>
        <v>0</v>
      </c>
      <c r="S746" s="135">
        <v>1.8799999999999999E-3</v>
      </c>
      <c r="T746" s="136">
        <f>S746*H746</f>
        <v>9.4000000000000004E-3</v>
      </c>
      <c r="AR746" s="137" t="s">
        <v>287</v>
      </c>
      <c r="AT746" s="137" t="s">
        <v>149</v>
      </c>
      <c r="AU746" s="137" t="s">
        <v>82</v>
      </c>
      <c r="AY746" s="16" t="s">
        <v>147</v>
      </c>
      <c r="BE746" s="138">
        <f>IF(N746="základní",J746,0)</f>
        <v>0</v>
      </c>
      <c r="BF746" s="138">
        <f>IF(N746="snížená",J746,0)</f>
        <v>0</v>
      </c>
      <c r="BG746" s="138">
        <f>IF(N746="zákl. přenesená",J746,0)</f>
        <v>0</v>
      </c>
      <c r="BH746" s="138">
        <f>IF(N746="sníž. přenesená",J746,0)</f>
        <v>0</v>
      </c>
      <c r="BI746" s="138">
        <f>IF(N746="nulová",J746,0)</f>
        <v>0</v>
      </c>
      <c r="BJ746" s="16" t="s">
        <v>80</v>
      </c>
      <c r="BK746" s="138">
        <f>ROUND(I746*H746,2)</f>
        <v>0</v>
      </c>
      <c r="BL746" s="16" t="s">
        <v>287</v>
      </c>
      <c r="BM746" s="137" t="s">
        <v>1037</v>
      </c>
    </row>
    <row r="747" spans="2:65" s="1" customFormat="1" ht="11.25">
      <c r="B747" s="31"/>
      <c r="D747" s="139" t="s">
        <v>156</v>
      </c>
      <c r="F747" s="140" t="s">
        <v>1038</v>
      </c>
      <c r="I747" s="141"/>
      <c r="L747" s="31"/>
      <c r="M747" s="142"/>
      <c r="T747" s="52"/>
      <c r="AT747" s="16" t="s">
        <v>156</v>
      </c>
      <c r="AU747" s="16" t="s">
        <v>82</v>
      </c>
    </row>
    <row r="748" spans="2:65" s="1" customFormat="1" ht="11.25">
      <c r="B748" s="31"/>
      <c r="D748" s="143" t="s">
        <v>158</v>
      </c>
      <c r="F748" s="144" t="s">
        <v>1039</v>
      </c>
      <c r="I748" s="141"/>
      <c r="L748" s="31"/>
      <c r="M748" s="142"/>
      <c r="T748" s="52"/>
      <c r="AT748" s="16" t="s">
        <v>158</v>
      </c>
      <c r="AU748" s="16" t="s">
        <v>82</v>
      </c>
    </row>
    <row r="749" spans="2:65" s="1" customFormat="1" ht="16.5" customHeight="1">
      <c r="B749" s="31"/>
      <c r="C749" s="126" t="s">
        <v>1040</v>
      </c>
      <c r="D749" s="126" t="s">
        <v>149</v>
      </c>
      <c r="E749" s="127" t="s">
        <v>1041</v>
      </c>
      <c r="F749" s="128" t="s">
        <v>1042</v>
      </c>
      <c r="G749" s="129" t="s">
        <v>260</v>
      </c>
      <c r="H749" s="130">
        <v>80.88</v>
      </c>
      <c r="I749" s="131"/>
      <c r="J749" s="132">
        <f>ROUND(I749*H749,2)</f>
        <v>0</v>
      </c>
      <c r="K749" s="128" t="s">
        <v>153</v>
      </c>
      <c r="L749" s="31"/>
      <c r="M749" s="133" t="s">
        <v>19</v>
      </c>
      <c r="N749" s="134" t="s">
        <v>43</v>
      </c>
      <c r="P749" s="135">
        <f>O749*H749</f>
        <v>0</v>
      </c>
      <c r="Q749" s="135">
        <v>0</v>
      </c>
      <c r="R749" s="135">
        <f>Q749*H749</f>
        <v>0</v>
      </c>
      <c r="S749" s="135">
        <v>2.5999999999999999E-3</v>
      </c>
      <c r="T749" s="136">
        <f>S749*H749</f>
        <v>0.21028799999999997</v>
      </c>
      <c r="AR749" s="137" t="s">
        <v>287</v>
      </c>
      <c r="AT749" s="137" t="s">
        <v>149</v>
      </c>
      <c r="AU749" s="137" t="s">
        <v>82</v>
      </c>
      <c r="AY749" s="16" t="s">
        <v>147</v>
      </c>
      <c r="BE749" s="138">
        <f>IF(N749="základní",J749,0)</f>
        <v>0</v>
      </c>
      <c r="BF749" s="138">
        <f>IF(N749="snížená",J749,0)</f>
        <v>0</v>
      </c>
      <c r="BG749" s="138">
        <f>IF(N749="zákl. přenesená",J749,0)</f>
        <v>0</v>
      </c>
      <c r="BH749" s="138">
        <f>IF(N749="sníž. přenesená",J749,0)</f>
        <v>0</v>
      </c>
      <c r="BI749" s="138">
        <f>IF(N749="nulová",J749,0)</f>
        <v>0</v>
      </c>
      <c r="BJ749" s="16" t="s">
        <v>80</v>
      </c>
      <c r="BK749" s="138">
        <f>ROUND(I749*H749,2)</f>
        <v>0</v>
      </c>
      <c r="BL749" s="16" t="s">
        <v>287</v>
      </c>
      <c r="BM749" s="137" t="s">
        <v>1043</v>
      </c>
    </row>
    <row r="750" spans="2:65" s="1" customFormat="1" ht="11.25">
      <c r="B750" s="31"/>
      <c r="D750" s="139" t="s">
        <v>156</v>
      </c>
      <c r="F750" s="140" t="s">
        <v>1044</v>
      </c>
      <c r="I750" s="141"/>
      <c r="L750" s="31"/>
      <c r="M750" s="142"/>
      <c r="T750" s="52"/>
      <c r="AT750" s="16" t="s">
        <v>156</v>
      </c>
      <c r="AU750" s="16" t="s">
        <v>82</v>
      </c>
    </row>
    <row r="751" spans="2:65" s="1" customFormat="1" ht="11.25">
      <c r="B751" s="31"/>
      <c r="D751" s="143" t="s">
        <v>158</v>
      </c>
      <c r="F751" s="144" t="s">
        <v>1045</v>
      </c>
      <c r="I751" s="141"/>
      <c r="L751" s="31"/>
      <c r="M751" s="142"/>
      <c r="T751" s="52"/>
      <c r="AT751" s="16" t="s">
        <v>158</v>
      </c>
      <c r="AU751" s="16" t="s">
        <v>82</v>
      </c>
    </row>
    <row r="752" spans="2:65" s="13" customFormat="1" ht="11.25">
      <c r="B752" s="151"/>
      <c r="D752" s="139" t="s">
        <v>160</v>
      </c>
      <c r="E752" s="152" t="s">
        <v>19</v>
      </c>
      <c r="F752" s="153" t="s">
        <v>1020</v>
      </c>
      <c r="H752" s="154">
        <v>80.88</v>
      </c>
      <c r="I752" s="155"/>
      <c r="L752" s="151"/>
      <c r="M752" s="156"/>
      <c r="T752" s="157"/>
      <c r="AT752" s="152" t="s">
        <v>160</v>
      </c>
      <c r="AU752" s="152" t="s">
        <v>82</v>
      </c>
      <c r="AV752" s="13" t="s">
        <v>82</v>
      </c>
      <c r="AW752" s="13" t="s">
        <v>34</v>
      </c>
      <c r="AX752" s="13" t="s">
        <v>72</v>
      </c>
      <c r="AY752" s="152" t="s">
        <v>147</v>
      </c>
    </row>
    <row r="753" spans="2:65" s="1" customFormat="1" ht="16.5" customHeight="1">
      <c r="B753" s="31"/>
      <c r="C753" s="126" t="s">
        <v>1046</v>
      </c>
      <c r="D753" s="126" t="s">
        <v>149</v>
      </c>
      <c r="E753" s="127" t="s">
        <v>1047</v>
      </c>
      <c r="F753" s="128" t="s">
        <v>1048</v>
      </c>
      <c r="G753" s="129" t="s">
        <v>260</v>
      </c>
      <c r="H753" s="130">
        <v>26</v>
      </c>
      <c r="I753" s="131"/>
      <c r="J753" s="132">
        <f>ROUND(I753*H753,2)</f>
        <v>0</v>
      </c>
      <c r="K753" s="128" t="s">
        <v>153</v>
      </c>
      <c r="L753" s="31"/>
      <c r="M753" s="133" t="s">
        <v>19</v>
      </c>
      <c r="N753" s="134" t="s">
        <v>43</v>
      </c>
      <c r="P753" s="135">
        <f>O753*H753</f>
        <v>0</v>
      </c>
      <c r="Q753" s="135">
        <v>0</v>
      </c>
      <c r="R753" s="135">
        <f>Q753*H753</f>
        <v>0</v>
      </c>
      <c r="S753" s="135">
        <v>3.9399999999999999E-3</v>
      </c>
      <c r="T753" s="136">
        <f>S753*H753</f>
        <v>0.10244</v>
      </c>
      <c r="AR753" s="137" t="s">
        <v>287</v>
      </c>
      <c r="AT753" s="137" t="s">
        <v>149</v>
      </c>
      <c r="AU753" s="137" t="s">
        <v>82</v>
      </c>
      <c r="AY753" s="16" t="s">
        <v>147</v>
      </c>
      <c r="BE753" s="138">
        <f>IF(N753="základní",J753,0)</f>
        <v>0</v>
      </c>
      <c r="BF753" s="138">
        <f>IF(N753="snížená",J753,0)</f>
        <v>0</v>
      </c>
      <c r="BG753" s="138">
        <f>IF(N753="zákl. přenesená",J753,0)</f>
        <v>0</v>
      </c>
      <c r="BH753" s="138">
        <f>IF(N753="sníž. přenesená",J753,0)</f>
        <v>0</v>
      </c>
      <c r="BI753" s="138">
        <f>IF(N753="nulová",J753,0)</f>
        <v>0</v>
      </c>
      <c r="BJ753" s="16" t="s">
        <v>80</v>
      </c>
      <c r="BK753" s="138">
        <f>ROUND(I753*H753,2)</f>
        <v>0</v>
      </c>
      <c r="BL753" s="16" t="s">
        <v>287</v>
      </c>
      <c r="BM753" s="137" t="s">
        <v>1049</v>
      </c>
    </row>
    <row r="754" spans="2:65" s="1" customFormat="1" ht="11.25">
      <c r="B754" s="31"/>
      <c r="D754" s="139" t="s">
        <v>156</v>
      </c>
      <c r="F754" s="140" t="s">
        <v>1050</v>
      </c>
      <c r="I754" s="141"/>
      <c r="L754" s="31"/>
      <c r="M754" s="142"/>
      <c r="T754" s="52"/>
      <c r="AT754" s="16" t="s">
        <v>156</v>
      </c>
      <c r="AU754" s="16" t="s">
        <v>82</v>
      </c>
    </row>
    <row r="755" spans="2:65" s="1" customFormat="1" ht="11.25">
      <c r="B755" s="31"/>
      <c r="D755" s="143" t="s">
        <v>158</v>
      </c>
      <c r="F755" s="144" t="s">
        <v>1051</v>
      </c>
      <c r="I755" s="141"/>
      <c r="L755" s="31"/>
      <c r="M755" s="142"/>
      <c r="T755" s="52"/>
      <c r="AT755" s="16" t="s">
        <v>158</v>
      </c>
      <c r="AU755" s="16" t="s">
        <v>82</v>
      </c>
    </row>
    <row r="756" spans="2:65" s="13" customFormat="1" ht="11.25">
      <c r="B756" s="151"/>
      <c r="D756" s="139" t="s">
        <v>160</v>
      </c>
      <c r="E756" s="152" t="s">
        <v>19</v>
      </c>
      <c r="F756" s="153" t="s">
        <v>1052</v>
      </c>
      <c r="H756" s="154">
        <v>26</v>
      </c>
      <c r="I756" s="155"/>
      <c r="L756" s="151"/>
      <c r="M756" s="156"/>
      <c r="T756" s="157"/>
      <c r="AT756" s="152" t="s">
        <v>160</v>
      </c>
      <c r="AU756" s="152" t="s">
        <v>82</v>
      </c>
      <c r="AV756" s="13" t="s">
        <v>82</v>
      </c>
      <c r="AW756" s="13" t="s">
        <v>34</v>
      </c>
      <c r="AX756" s="13" t="s">
        <v>72</v>
      </c>
      <c r="AY756" s="152" t="s">
        <v>147</v>
      </c>
    </row>
    <row r="757" spans="2:65" s="1" customFormat="1" ht="16.5" customHeight="1">
      <c r="B757" s="31"/>
      <c r="C757" s="126" t="s">
        <v>1053</v>
      </c>
      <c r="D757" s="126" t="s">
        <v>149</v>
      </c>
      <c r="E757" s="127" t="s">
        <v>1054</v>
      </c>
      <c r="F757" s="128" t="s">
        <v>1055</v>
      </c>
      <c r="G757" s="129" t="s">
        <v>260</v>
      </c>
      <c r="H757" s="130">
        <v>39.409999999999997</v>
      </c>
      <c r="I757" s="131"/>
      <c r="J757" s="132">
        <f>ROUND(I757*H757,2)</f>
        <v>0</v>
      </c>
      <c r="K757" s="128" t="s">
        <v>153</v>
      </c>
      <c r="L757" s="31"/>
      <c r="M757" s="133" t="s">
        <v>19</v>
      </c>
      <c r="N757" s="134" t="s">
        <v>43</v>
      </c>
      <c r="P757" s="135">
        <f>O757*H757</f>
        <v>0</v>
      </c>
      <c r="Q757" s="135">
        <v>0</v>
      </c>
      <c r="R757" s="135">
        <f>Q757*H757</f>
        <v>0</v>
      </c>
      <c r="S757" s="135">
        <v>2E-3</v>
      </c>
      <c r="T757" s="136">
        <f>S757*H757</f>
        <v>7.8820000000000001E-2</v>
      </c>
      <c r="AR757" s="137" t="s">
        <v>287</v>
      </c>
      <c r="AT757" s="137" t="s">
        <v>149</v>
      </c>
      <c r="AU757" s="137" t="s">
        <v>82</v>
      </c>
      <c r="AY757" s="16" t="s">
        <v>147</v>
      </c>
      <c r="BE757" s="138">
        <f>IF(N757="základní",J757,0)</f>
        <v>0</v>
      </c>
      <c r="BF757" s="138">
        <f>IF(N757="snížená",J757,0)</f>
        <v>0</v>
      </c>
      <c r="BG757" s="138">
        <f>IF(N757="zákl. přenesená",J757,0)</f>
        <v>0</v>
      </c>
      <c r="BH757" s="138">
        <f>IF(N757="sníž. přenesená",J757,0)</f>
        <v>0</v>
      </c>
      <c r="BI757" s="138">
        <f>IF(N757="nulová",J757,0)</f>
        <v>0</v>
      </c>
      <c r="BJ757" s="16" t="s">
        <v>80</v>
      </c>
      <c r="BK757" s="138">
        <f>ROUND(I757*H757,2)</f>
        <v>0</v>
      </c>
      <c r="BL757" s="16" t="s">
        <v>287</v>
      </c>
      <c r="BM757" s="137" t="s">
        <v>1056</v>
      </c>
    </row>
    <row r="758" spans="2:65" s="1" customFormat="1" ht="11.25">
      <c r="B758" s="31"/>
      <c r="D758" s="139" t="s">
        <v>156</v>
      </c>
      <c r="F758" s="140" t="s">
        <v>1057</v>
      </c>
      <c r="I758" s="141"/>
      <c r="L758" s="31"/>
      <c r="M758" s="142"/>
      <c r="T758" s="52"/>
      <c r="AT758" s="16" t="s">
        <v>156</v>
      </c>
      <c r="AU758" s="16" t="s">
        <v>82</v>
      </c>
    </row>
    <row r="759" spans="2:65" s="1" customFormat="1" ht="11.25">
      <c r="B759" s="31"/>
      <c r="D759" s="143" t="s">
        <v>158</v>
      </c>
      <c r="F759" s="144" t="s">
        <v>1058</v>
      </c>
      <c r="I759" s="141"/>
      <c r="L759" s="31"/>
      <c r="M759" s="142"/>
      <c r="T759" s="52"/>
      <c r="AT759" s="16" t="s">
        <v>158</v>
      </c>
      <c r="AU759" s="16" t="s">
        <v>82</v>
      </c>
    </row>
    <row r="760" spans="2:65" s="1" customFormat="1" ht="16.5" customHeight="1">
      <c r="B760" s="31"/>
      <c r="C760" s="126" t="s">
        <v>1059</v>
      </c>
      <c r="D760" s="126" t="s">
        <v>149</v>
      </c>
      <c r="E760" s="127" t="s">
        <v>1060</v>
      </c>
      <c r="F760" s="128" t="s">
        <v>1061</v>
      </c>
      <c r="G760" s="129" t="s">
        <v>232</v>
      </c>
      <c r="H760" s="130">
        <v>148.16200000000001</v>
      </c>
      <c r="I760" s="131"/>
      <c r="J760" s="132">
        <f>ROUND(I760*H760,2)</f>
        <v>0</v>
      </c>
      <c r="K760" s="128" t="s">
        <v>153</v>
      </c>
      <c r="L760" s="31"/>
      <c r="M760" s="133" t="s">
        <v>19</v>
      </c>
      <c r="N760" s="134" t="s">
        <v>43</v>
      </c>
      <c r="P760" s="135">
        <f>O760*H760</f>
        <v>0</v>
      </c>
      <c r="Q760" s="135">
        <v>0</v>
      </c>
      <c r="R760" s="135">
        <f>Q760*H760</f>
        <v>0</v>
      </c>
      <c r="S760" s="135">
        <v>2.4649999999999998E-2</v>
      </c>
      <c r="T760" s="136">
        <f>S760*H760</f>
        <v>3.6521933</v>
      </c>
      <c r="AR760" s="137" t="s">
        <v>287</v>
      </c>
      <c r="AT760" s="137" t="s">
        <v>149</v>
      </c>
      <c r="AU760" s="137" t="s">
        <v>82</v>
      </c>
      <c r="AY760" s="16" t="s">
        <v>147</v>
      </c>
      <c r="BE760" s="138">
        <f>IF(N760="základní",J760,0)</f>
        <v>0</v>
      </c>
      <c r="BF760" s="138">
        <f>IF(N760="snížená",J760,0)</f>
        <v>0</v>
      </c>
      <c r="BG760" s="138">
        <f>IF(N760="zákl. přenesená",J760,0)</f>
        <v>0</v>
      </c>
      <c r="BH760" s="138">
        <f>IF(N760="sníž. přenesená",J760,0)</f>
        <v>0</v>
      </c>
      <c r="BI760" s="138">
        <f>IF(N760="nulová",J760,0)</f>
        <v>0</v>
      </c>
      <c r="BJ760" s="16" t="s">
        <v>80</v>
      </c>
      <c r="BK760" s="138">
        <f>ROUND(I760*H760,2)</f>
        <v>0</v>
      </c>
      <c r="BL760" s="16" t="s">
        <v>287</v>
      </c>
      <c r="BM760" s="137" t="s">
        <v>1062</v>
      </c>
    </row>
    <row r="761" spans="2:65" s="1" customFormat="1" ht="11.25">
      <c r="B761" s="31"/>
      <c r="D761" s="139" t="s">
        <v>156</v>
      </c>
      <c r="F761" s="140" t="s">
        <v>1063</v>
      </c>
      <c r="I761" s="141"/>
      <c r="L761" s="31"/>
      <c r="M761" s="142"/>
      <c r="T761" s="52"/>
      <c r="AT761" s="16" t="s">
        <v>156</v>
      </c>
      <c r="AU761" s="16" t="s">
        <v>82</v>
      </c>
    </row>
    <row r="762" spans="2:65" s="1" customFormat="1" ht="11.25">
      <c r="B762" s="31"/>
      <c r="D762" s="143" t="s">
        <v>158</v>
      </c>
      <c r="F762" s="144" t="s">
        <v>1064</v>
      </c>
      <c r="I762" s="141"/>
      <c r="L762" s="31"/>
      <c r="M762" s="142"/>
      <c r="T762" s="52"/>
      <c r="AT762" s="16" t="s">
        <v>158</v>
      </c>
      <c r="AU762" s="16" t="s">
        <v>82</v>
      </c>
    </row>
    <row r="763" spans="2:65" s="12" customFormat="1" ht="11.25">
      <c r="B763" s="145"/>
      <c r="D763" s="139" t="s">
        <v>160</v>
      </c>
      <c r="E763" s="146" t="s">
        <v>19</v>
      </c>
      <c r="F763" s="147" t="s">
        <v>1065</v>
      </c>
      <c r="H763" s="146" t="s">
        <v>19</v>
      </c>
      <c r="I763" s="148"/>
      <c r="L763" s="145"/>
      <c r="M763" s="149"/>
      <c r="T763" s="150"/>
      <c r="AT763" s="146" t="s">
        <v>160</v>
      </c>
      <c r="AU763" s="146" t="s">
        <v>82</v>
      </c>
      <c r="AV763" s="12" t="s">
        <v>80</v>
      </c>
      <c r="AW763" s="12" t="s">
        <v>34</v>
      </c>
      <c r="AX763" s="12" t="s">
        <v>72</v>
      </c>
      <c r="AY763" s="146" t="s">
        <v>147</v>
      </c>
    </row>
    <row r="764" spans="2:65" s="13" customFormat="1" ht="11.25">
      <c r="B764" s="151"/>
      <c r="D764" s="139" t="s">
        <v>160</v>
      </c>
      <c r="E764" s="152" t="s">
        <v>19</v>
      </c>
      <c r="F764" s="153" t="s">
        <v>1066</v>
      </c>
      <c r="H764" s="154">
        <v>148.16200000000001</v>
      </c>
      <c r="I764" s="155"/>
      <c r="L764" s="151"/>
      <c r="M764" s="156"/>
      <c r="T764" s="157"/>
      <c r="AT764" s="152" t="s">
        <v>160</v>
      </c>
      <c r="AU764" s="152" t="s">
        <v>82</v>
      </c>
      <c r="AV764" s="13" t="s">
        <v>82</v>
      </c>
      <c r="AW764" s="13" t="s">
        <v>34</v>
      </c>
      <c r="AX764" s="13" t="s">
        <v>72</v>
      </c>
      <c r="AY764" s="152" t="s">
        <v>147</v>
      </c>
    </row>
    <row r="765" spans="2:65" s="1" customFormat="1" ht="16.5" customHeight="1">
      <c r="B765" s="31"/>
      <c r="C765" s="126" t="s">
        <v>1067</v>
      </c>
      <c r="D765" s="126" t="s">
        <v>149</v>
      </c>
      <c r="E765" s="127" t="s">
        <v>1068</v>
      </c>
      <c r="F765" s="128" t="s">
        <v>1069</v>
      </c>
      <c r="G765" s="129" t="s">
        <v>232</v>
      </c>
      <c r="H765" s="130">
        <v>71.11</v>
      </c>
      <c r="I765" s="131"/>
      <c r="J765" s="132">
        <f>ROUND(I765*H765,2)</f>
        <v>0</v>
      </c>
      <c r="K765" s="128" t="s">
        <v>153</v>
      </c>
      <c r="L765" s="31"/>
      <c r="M765" s="133" t="s">
        <v>19</v>
      </c>
      <c r="N765" s="134" t="s">
        <v>43</v>
      </c>
      <c r="P765" s="135">
        <f>O765*H765</f>
        <v>0</v>
      </c>
      <c r="Q765" s="135">
        <v>0</v>
      </c>
      <c r="R765" s="135">
        <f>Q765*H765</f>
        <v>0</v>
      </c>
      <c r="S765" s="135">
        <v>1.098E-2</v>
      </c>
      <c r="T765" s="136">
        <f>S765*H765</f>
        <v>0.78078780000000003</v>
      </c>
      <c r="AR765" s="137" t="s">
        <v>287</v>
      </c>
      <c r="AT765" s="137" t="s">
        <v>149</v>
      </c>
      <c r="AU765" s="137" t="s">
        <v>82</v>
      </c>
      <c r="AY765" s="16" t="s">
        <v>147</v>
      </c>
      <c r="BE765" s="138">
        <f>IF(N765="základní",J765,0)</f>
        <v>0</v>
      </c>
      <c r="BF765" s="138">
        <f>IF(N765="snížená",J765,0)</f>
        <v>0</v>
      </c>
      <c r="BG765" s="138">
        <f>IF(N765="zákl. přenesená",J765,0)</f>
        <v>0</v>
      </c>
      <c r="BH765" s="138">
        <f>IF(N765="sníž. přenesená",J765,0)</f>
        <v>0</v>
      </c>
      <c r="BI765" s="138">
        <f>IF(N765="nulová",J765,0)</f>
        <v>0</v>
      </c>
      <c r="BJ765" s="16" t="s">
        <v>80</v>
      </c>
      <c r="BK765" s="138">
        <f>ROUND(I765*H765,2)</f>
        <v>0</v>
      </c>
      <c r="BL765" s="16" t="s">
        <v>287</v>
      </c>
      <c r="BM765" s="137" t="s">
        <v>1070</v>
      </c>
    </row>
    <row r="766" spans="2:65" s="1" customFormat="1" ht="11.25">
      <c r="B766" s="31"/>
      <c r="D766" s="139" t="s">
        <v>156</v>
      </c>
      <c r="F766" s="140" t="s">
        <v>1071</v>
      </c>
      <c r="I766" s="141"/>
      <c r="L766" s="31"/>
      <c r="M766" s="142"/>
      <c r="T766" s="52"/>
      <c r="AT766" s="16" t="s">
        <v>156</v>
      </c>
      <c r="AU766" s="16" t="s">
        <v>82</v>
      </c>
    </row>
    <row r="767" spans="2:65" s="1" customFormat="1" ht="11.25">
      <c r="B767" s="31"/>
      <c r="D767" s="143" t="s">
        <v>158</v>
      </c>
      <c r="F767" s="144" t="s">
        <v>1072</v>
      </c>
      <c r="I767" s="141"/>
      <c r="L767" s="31"/>
      <c r="M767" s="142"/>
      <c r="T767" s="52"/>
      <c r="AT767" s="16" t="s">
        <v>158</v>
      </c>
      <c r="AU767" s="16" t="s">
        <v>82</v>
      </c>
    </row>
    <row r="768" spans="2:65" s="13" customFormat="1" ht="11.25">
      <c r="B768" s="151"/>
      <c r="D768" s="139" t="s">
        <v>160</v>
      </c>
      <c r="E768" s="152" t="s">
        <v>19</v>
      </c>
      <c r="F768" s="153" t="s">
        <v>1073</v>
      </c>
      <c r="H768" s="154">
        <v>43.66</v>
      </c>
      <c r="I768" s="155"/>
      <c r="L768" s="151"/>
      <c r="M768" s="156"/>
      <c r="T768" s="157"/>
      <c r="AT768" s="152" t="s">
        <v>160</v>
      </c>
      <c r="AU768" s="152" t="s">
        <v>82</v>
      </c>
      <c r="AV768" s="13" t="s">
        <v>82</v>
      </c>
      <c r="AW768" s="13" t="s">
        <v>34</v>
      </c>
      <c r="AX768" s="13" t="s">
        <v>72</v>
      </c>
      <c r="AY768" s="152" t="s">
        <v>147</v>
      </c>
    </row>
    <row r="769" spans="2:65" s="13" customFormat="1" ht="11.25">
      <c r="B769" s="151"/>
      <c r="D769" s="139" t="s">
        <v>160</v>
      </c>
      <c r="E769" s="152" t="s">
        <v>19</v>
      </c>
      <c r="F769" s="153" t="s">
        <v>1074</v>
      </c>
      <c r="H769" s="154">
        <v>27.45</v>
      </c>
      <c r="I769" s="155"/>
      <c r="L769" s="151"/>
      <c r="M769" s="156"/>
      <c r="T769" s="157"/>
      <c r="AT769" s="152" t="s">
        <v>160</v>
      </c>
      <c r="AU769" s="152" t="s">
        <v>82</v>
      </c>
      <c r="AV769" s="13" t="s">
        <v>82</v>
      </c>
      <c r="AW769" s="13" t="s">
        <v>34</v>
      </c>
      <c r="AX769" s="13" t="s">
        <v>72</v>
      </c>
      <c r="AY769" s="152" t="s">
        <v>147</v>
      </c>
    </row>
    <row r="770" spans="2:65" s="1" customFormat="1" ht="16.5" customHeight="1">
      <c r="B770" s="31"/>
      <c r="C770" s="126" t="s">
        <v>1075</v>
      </c>
      <c r="D770" s="126" t="s">
        <v>149</v>
      </c>
      <c r="E770" s="127" t="s">
        <v>1076</v>
      </c>
      <c r="F770" s="128" t="s">
        <v>1077</v>
      </c>
      <c r="G770" s="129" t="s">
        <v>232</v>
      </c>
      <c r="H770" s="130">
        <v>0.66100000000000003</v>
      </c>
      <c r="I770" s="131"/>
      <c r="J770" s="132">
        <f>ROUND(I770*H770,2)</f>
        <v>0</v>
      </c>
      <c r="K770" s="128" t="s">
        <v>153</v>
      </c>
      <c r="L770" s="31"/>
      <c r="M770" s="133" t="s">
        <v>19</v>
      </c>
      <c r="N770" s="134" t="s">
        <v>43</v>
      </c>
      <c r="P770" s="135">
        <f>O770*H770</f>
        <v>0</v>
      </c>
      <c r="Q770" s="135">
        <v>0</v>
      </c>
      <c r="R770" s="135">
        <f>Q770*H770</f>
        <v>0</v>
      </c>
      <c r="S770" s="135">
        <v>0.02</v>
      </c>
      <c r="T770" s="136">
        <f>S770*H770</f>
        <v>1.3220000000000001E-2</v>
      </c>
      <c r="AR770" s="137" t="s">
        <v>287</v>
      </c>
      <c r="AT770" s="137" t="s">
        <v>149</v>
      </c>
      <c r="AU770" s="137" t="s">
        <v>82</v>
      </c>
      <c r="AY770" s="16" t="s">
        <v>147</v>
      </c>
      <c r="BE770" s="138">
        <f>IF(N770="základní",J770,0)</f>
        <v>0</v>
      </c>
      <c r="BF770" s="138">
        <f>IF(N770="snížená",J770,0)</f>
        <v>0</v>
      </c>
      <c r="BG770" s="138">
        <f>IF(N770="zákl. přenesená",J770,0)</f>
        <v>0</v>
      </c>
      <c r="BH770" s="138">
        <f>IF(N770="sníž. přenesená",J770,0)</f>
        <v>0</v>
      </c>
      <c r="BI770" s="138">
        <f>IF(N770="nulová",J770,0)</f>
        <v>0</v>
      </c>
      <c r="BJ770" s="16" t="s">
        <v>80</v>
      </c>
      <c r="BK770" s="138">
        <f>ROUND(I770*H770,2)</f>
        <v>0</v>
      </c>
      <c r="BL770" s="16" t="s">
        <v>287</v>
      </c>
      <c r="BM770" s="137" t="s">
        <v>1078</v>
      </c>
    </row>
    <row r="771" spans="2:65" s="1" customFormat="1" ht="11.25">
      <c r="B771" s="31"/>
      <c r="D771" s="139" t="s">
        <v>156</v>
      </c>
      <c r="F771" s="140" t="s">
        <v>1077</v>
      </c>
      <c r="I771" s="141"/>
      <c r="L771" s="31"/>
      <c r="M771" s="142"/>
      <c r="T771" s="52"/>
      <c r="AT771" s="16" t="s">
        <v>156</v>
      </c>
      <c r="AU771" s="16" t="s">
        <v>82</v>
      </c>
    </row>
    <row r="772" spans="2:65" s="1" customFormat="1" ht="11.25">
      <c r="B772" s="31"/>
      <c r="D772" s="143" t="s">
        <v>158</v>
      </c>
      <c r="F772" s="144" t="s">
        <v>1079</v>
      </c>
      <c r="I772" s="141"/>
      <c r="L772" s="31"/>
      <c r="M772" s="142"/>
      <c r="T772" s="52"/>
      <c r="AT772" s="16" t="s">
        <v>158</v>
      </c>
      <c r="AU772" s="16" t="s">
        <v>82</v>
      </c>
    </row>
    <row r="773" spans="2:65" s="13" customFormat="1" ht="11.25">
      <c r="B773" s="151"/>
      <c r="D773" s="139" t="s">
        <v>160</v>
      </c>
      <c r="E773" s="152" t="s">
        <v>19</v>
      </c>
      <c r="F773" s="153" t="s">
        <v>1080</v>
      </c>
      <c r="H773" s="154">
        <v>0.66100000000000003</v>
      </c>
      <c r="I773" s="155"/>
      <c r="L773" s="151"/>
      <c r="M773" s="156"/>
      <c r="T773" s="157"/>
      <c r="AT773" s="152" t="s">
        <v>160</v>
      </c>
      <c r="AU773" s="152" t="s">
        <v>82</v>
      </c>
      <c r="AV773" s="13" t="s">
        <v>82</v>
      </c>
      <c r="AW773" s="13" t="s">
        <v>34</v>
      </c>
      <c r="AX773" s="13" t="s">
        <v>72</v>
      </c>
      <c r="AY773" s="152" t="s">
        <v>147</v>
      </c>
    </row>
    <row r="774" spans="2:65" s="1" customFormat="1" ht="16.5" customHeight="1">
      <c r="B774" s="31"/>
      <c r="C774" s="126" t="s">
        <v>1081</v>
      </c>
      <c r="D774" s="126" t="s">
        <v>149</v>
      </c>
      <c r="E774" s="127" t="s">
        <v>1082</v>
      </c>
      <c r="F774" s="128" t="s">
        <v>1083</v>
      </c>
      <c r="G774" s="129" t="s">
        <v>232</v>
      </c>
      <c r="H774" s="130">
        <v>65.064999999999998</v>
      </c>
      <c r="I774" s="131"/>
      <c r="J774" s="132">
        <f>ROUND(I774*H774,2)</f>
        <v>0</v>
      </c>
      <c r="K774" s="128" t="s">
        <v>153</v>
      </c>
      <c r="L774" s="31"/>
      <c r="M774" s="133" t="s">
        <v>19</v>
      </c>
      <c r="N774" s="134" t="s">
        <v>43</v>
      </c>
      <c r="P774" s="135">
        <f>O774*H774</f>
        <v>0</v>
      </c>
      <c r="Q774" s="135">
        <v>0</v>
      </c>
      <c r="R774" s="135">
        <f>Q774*H774</f>
        <v>0</v>
      </c>
      <c r="S774" s="135">
        <v>1.098E-2</v>
      </c>
      <c r="T774" s="136">
        <f>S774*H774</f>
        <v>0.71441370000000004</v>
      </c>
      <c r="AR774" s="137" t="s">
        <v>287</v>
      </c>
      <c r="AT774" s="137" t="s">
        <v>149</v>
      </c>
      <c r="AU774" s="137" t="s">
        <v>82</v>
      </c>
      <c r="AY774" s="16" t="s">
        <v>147</v>
      </c>
      <c r="BE774" s="138">
        <f>IF(N774="základní",J774,0)</f>
        <v>0</v>
      </c>
      <c r="BF774" s="138">
        <f>IF(N774="snížená",J774,0)</f>
        <v>0</v>
      </c>
      <c r="BG774" s="138">
        <f>IF(N774="zákl. přenesená",J774,0)</f>
        <v>0</v>
      </c>
      <c r="BH774" s="138">
        <f>IF(N774="sníž. přenesená",J774,0)</f>
        <v>0</v>
      </c>
      <c r="BI774" s="138">
        <f>IF(N774="nulová",J774,0)</f>
        <v>0</v>
      </c>
      <c r="BJ774" s="16" t="s">
        <v>80</v>
      </c>
      <c r="BK774" s="138">
        <f>ROUND(I774*H774,2)</f>
        <v>0</v>
      </c>
      <c r="BL774" s="16" t="s">
        <v>287</v>
      </c>
      <c r="BM774" s="137" t="s">
        <v>1084</v>
      </c>
    </row>
    <row r="775" spans="2:65" s="1" customFormat="1" ht="11.25">
      <c r="B775" s="31"/>
      <c r="D775" s="139" t="s">
        <v>156</v>
      </c>
      <c r="F775" s="140" t="s">
        <v>1085</v>
      </c>
      <c r="I775" s="141"/>
      <c r="L775" s="31"/>
      <c r="M775" s="142"/>
      <c r="T775" s="52"/>
      <c r="AT775" s="16" t="s">
        <v>156</v>
      </c>
      <c r="AU775" s="16" t="s">
        <v>82</v>
      </c>
    </row>
    <row r="776" spans="2:65" s="1" customFormat="1" ht="11.25">
      <c r="B776" s="31"/>
      <c r="D776" s="143" t="s">
        <v>158</v>
      </c>
      <c r="F776" s="144" t="s">
        <v>1086</v>
      </c>
      <c r="I776" s="141"/>
      <c r="L776" s="31"/>
      <c r="M776" s="142"/>
      <c r="T776" s="52"/>
      <c r="AT776" s="16" t="s">
        <v>158</v>
      </c>
      <c r="AU776" s="16" t="s">
        <v>82</v>
      </c>
    </row>
    <row r="777" spans="2:65" s="12" customFormat="1" ht="11.25">
      <c r="B777" s="145"/>
      <c r="D777" s="139" t="s">
        <v>160</v>
      </c>
      <c r="E777" s="146" t="s">
        <v>19</v>
      </c>
      <c r="F777" s="147" t="s">
        <v>1087</v>
      </c>
      <c r="H777" s="146" t="s">
        <v>19</v>
      </c>
      <c r="I777" s="148"/>
      <c r="L777" s="145"/>
      <c r="M777" s="149"/>
      <c r="T777" s="150"/>
      <c r="AT777" s="146" t="s">
        <v>160</v>
      </c>
      <c r="AU777" s="146" t="s">
        <v>82</v>
      </c>
      <c r="AV777" s="12" t="s">
        <v>80</v>
      </c>
      <c r="AW777" s="12" t="s">
        <v>34</v>
      </c>
      <c r="AX777" s="12" t="s">
        <v>72</v>
      </c>
      <c r="AY777" s="146" t="s">
        <v>147</v>
      </c>
    </row>
    <row r="778" spans="2:65" s="13" customFormat="1" ht="11.25">
      <c r="B778" s="151"/>
      <c r="D778" s="139" t="s">
        <v>160</v>
      </c>
      <c r="E778" s="152" t="s">
        <v>19</v>
      </c>
      <c r="F778" s="153" t="s">
        <v>1088</v>
      </c>
      <c r="H778" s="154">
        <v>65.064999999999998</v>
      </c>
      <c r="I778" s="155"/>
      <c r="L778" s="151"/>
      <c r="M778" s="156"/>
      <c r="T778" s="157"/>
      <c r="AT778" s="152" t="s">
        <v>160</v>
      </c>
      <c r="AU778" s="152" t="s">
        <v>82</v>
      </c>
      <c r="AV778" s="13" t="s">
        <v>82</v>
      </c>
      <c r="AW778" s="13" t="s">
        <v>34</v>
      </c>
      <c r="AX778" s="13" t="s">
        <v>72</v>
      </c>
      <c r="AY778" s="152" t="s">
        <v>147</v>
      </c>
    </row>
    <row r="779" spans="2:65" s="1" customFormat="1" ht="16.5" customHeight="1">
      <c r="B779" s="31"/>
      <c r="C779" s="126" t="s">
        <v>1089</v>
      </c>
      <c r="D779" s="126" t="s">
        <v>149</v>
      </c>
      <c r="E779" s="127" t="s">
        <v>1090</v>
      </c>
      <c r="F779" s="128" t="s">
        <v>1091</v>
      </c>
      <c r="G779" s="129" t="s">
        <v>232</v>
      </c>
      <c r="H779" s="130">
        <v>65.064999999999998</v>
      </c>
      <c r="I779" s="131"/>
      <c r="J779" s="132">
        <f>ROUND(I779*H779,2)</f>
        <v>0</v>
      </c>
      <c r="K779" s="128" t="s">
        <v>153</v>
      </c>
      <c r="L779" s="31"/>
      <c r="M779" s="133" t="s">
        <v>19</v>
      </c>
      <c r="N779" s="134" t="s">
        <v>43</v>
      </c>
      <c r="P779" s="135">
        <f>O779*H779</f>
        <v>0</v>
      </c>
      <c r="Q779" s="135">
        <v>0</v>
      </c>
      <c r="R779" s="135">
        <f>Q779*H779</f>
        <v>0</v>
      </c>
      <c r="S779" s="135">
        <v>8.0000000000000002E-3</v>
      </c>
      <c r="T779" s="136">
        <f>S779*H779</f>
        <v>0.52051999999999998</v>
      </c>
      <c r="AR779" s="137" t="s">
        <v>287</v>
      </c>
      <c r="AT779" s="137" t="s">
        <v>149</v>
      </c>
      <c r="AU779" s="137" t="s">
        <v>82</v>
      </c>
      <c r="AY779" s="16" t="s">
        <v>147</v>
      </c>
      <c r="BE779" s="138">
        <f>IF(N779="základní",J779,0)</f>
        <v>0</v>
      </c>
      <c r="BF779" s="138">
        <f>IF(N779="snížená",J779,0)</f>
        <v>0</v>
      </c>
      <c r="BG779" s="138">
        <f>IF(N779="zákl. přenesená",J779,0)</f>
        <v>0</v>
      </c>
      <c r="BH779" s="138">
        <f>IF(N779="sníž. přenesená",J779,0)</f>
        <v>0</v>
      </c>
      <c r="BI779" s="138">
        <f>IF(N779="nulová",J779,0)</f>
        <v>0</v>
      </c>
      <c r="BJ779" s="16" t="s">
        <v>80</v>
      </c>
      <c r="BK779" s="138">
        <f>ROUND(I779*H779,2)</f>
        <v>0</v>
      </c>
      <c r="BL779" s="16" t="s">
        <v>287</v>
      </c>
      <c r="BM779" s="137" t="s">
        <v>1092</v>
      </c>
    </row>
    <row r="780" spans="2:65" s="1" customFormat="1" ht="11.25">
      <c r="B780" s="31"/>
      <c r="D780" s="139" t="s">
        <v>156</v>
      </c>
      <c r="F780" s="140" t="s">
        <v>1093</v>
      </c>
      <c r="I780" s="141"/>
      <c r="L780" s="31"/>
      <c r="M780" s="142"/>
      <c r="T780" s="52"/>
      <c r="AT780" s="16" t="s">
        <v>156</v>
      </c>
      <c r="AU780" s="16" t="s">
        <v>82</v>
      </c>
    </row>
    <row r="781" spans="2:65" s="1" customFormat="1" ht="11.25">
      <c r="B781" s="31"/>
      <c r="D781" s="143" t="s">
        <v>158</v>
      </c>
      <c r="F781" s="144" t="s">
        <v>1094</v>
      </c>
      <c r="I781" s="141"/>
      <c r="L781" s="31"/>
      <c r="M781" s="142"/>
      <c r="T781" s="52"/>
      <c r="AT781" s="16" t="s">
        <v>158</v>
      </c>
      <c r="AU781" s="16" t="s">
        <v>82</v>
      </c>
    </row>
    <row r="782" spans="2:65" s="1" customFormat="1" ht="16.5" customHeight="1">
      <c r="B782" s="31"/>
      <c r="C782" s="126" t="s">
        <v>1095</v>
      </c>
      <c r="D782" s="126" t="s">
        <v>149</v>
      </c>
      <c r="E782" s="127" t="s">
        <v>1096</v>
      </c>
      <c r="F782" s="128" t="s">
        <v>1097</v>
      </c>
      <c r="G782" s="129" t="s">
        <v>232</v>
      </c>
      <c r="H782" s="130">
        <v>219.27199999999999</v>
      </c>
      <c r="I782" s="131"/>
      <c r="J782" s="132">
        <f>ROUND(I782*H782,2)</f>
        <v>0</v>
      </c>
      <c r="K782" s="128" t="s">
        <v>153</v>
      </c>
      <c r="L782" s="31"/>
      <c r="M782" s="133" t="s">
        <v>19</v>
      </c>
      <c r="N782" s="134" t="s">
        <v>43</v>
      </c>
      <c r="P782" s="135">
        <f>O782*H782</f>
        <v>0</v>
      </c>
      <c r="Q782" s="135">
        <v>0</v>
      </c>
      <c r="R782" s="135">
        <f>Q782*H782</f>
        <v>0</v>
      </c>
      <c r="S782" s="135">
        <v>8.0000000000000002E-3</v>
      </c>
      <c r="T782" s="136">
        <f>S782*H782</f>
        <v>1.754176</v>
      </c>
      <c r="AR782" s="137" t="s">
        <v>287</v>
      </c>
      <c r="AT782" s="137" t="s">
        <v>149</v>
      </c>
      <c r="AU782" s="137" t="s">
        <v>82</v>
      </c>
      <c r="AY782" s="16" t="s">
        <v>147</v>
      </c>
      <c r="BE782" s="138">
        <f>IF(N782="základní",J782,0)</f>
        <v>0</v>
      </c>
      <c r="BF782" s="138">
        <f>IF(N782="snížená",J782,0)</f>
        <v>0</v>
      </c>
      <c r="BG782" s="138">
        <f>IF(N782="zákl. přenesená",J782,0)</f>
        <v>0</v>
      </c>
      <c r="BH782" s="138">
        <f>IF(N782="sníž. přenesená",J782,0)</f>
        <v>0</v>
      </c>
      <c r="BI782" s="138">
        <f>IF(N782="nulová",J782,0)</f>
        <v>0</v>
      </c>
      <c r="BJ782" s="16" t="s">
        <v>80</v>
      </c>
      <c r="BK782" s="138">
        <f>ROUND(I782*H782,2)</f>
        <v>0</v>
      </c>
      <c r="BL782" s="16" t="s">
        <v>287</v>
      </c>
      <c r="BM782" s="137" t="s">
        <v>1098</v>
      </c>
    </row>
    <row r="783" spans="2:65" s="1" customFormat="1" ht="11.25">
      <c r="B783" s="31"/>
      <c r="D783" s="139" t="s">
        <v>156</v>
      </c>
      <c r="F783" s="140" t="s">
        <v>1099</v>
      </c>
      <c r="I783" s="141"/>
      <c r="L783" s="31"/>
      <c r="M783" s="142"/>
      <c r="T783" s="52"/>
      <c r="AT783" s="16" t="s">
        <v>156</v>
      </c>
      <c r="AU783" s="16" t="s">
        <v>82</v>
      </c>
    </row>
    <row r="784" spans="2:65" s="1" customFormat="1" ht="11.25">
      <c r="B784" s="31"/>
      <c r="D784" s="143" t="s">
        <v>158</v>
      </c>
      <c r="F784" s="144" t="s">
        <v>1100</v>
      </c>
      <c r="I784" s="141"/>
      <c r="L784" s="31"/>
      <c r="M784" s="142"/>
      <c r="T784" s="52"/>
      <c r="AT784" s="16" t="s">
        <v>158</v>
      </c>
      <c r="AU784" s="16" t="s">
        <v>82</v>
      </c>
    </row>
    <row r="785" spans="2:65" s="13" customFormat="1" ht="11.25">
      <c r="B785" s="151"/>
      <c r="D785" s="139" t="s">
        <v>160</v>
      </c>
      <c r="E785" s="152" t="s">
        <v>19</v>
      </c>
      <c r="F785" s="153" t="s">
        <v>1101</v>
      </c>
      <c r="H785" s="154">
        <v>219.27199999999999</v>
      </c>
      <c r="I785" s="155"/>
      <c r="L785" s="151"/>
      <c r="M785" s="156"/>
      <c r="T785" s="157"/>
      <c r="AT785" s="152" t="s">
        <v>160</v>
      </c>
      <c r="AU785" s="152" t="s">
        <v>82</v>
      </c>
      <c r="AV785" s="13" t="s">
        <v>82</v>
      </c>
      <c r="AW785" s="13" t="s">
        <v>34</v>
      </c>
      <c r="AX785" s="13" t="s">
        <v>72</v>
      </c>
      <c r="AY785" s="152" t="s">
        <v>147</v>
      </c>
    </row>
    <row r="786" spans="2:65" s="1" customFormat="1" ht="16.5" customHeight="1">
      <c r="B786" s="31"/>
      <c r="C786" s="126" t="s">
        <v>1102</v>
      </c>
      <c r="D786" s="126" t="s">
        <v>149</v>
      </c>
      <c r="E786" s="127" t="s">
        <v>1103</v>
      </c>
      <c r="F786" s="128" t="s">
        <v>1104</v>
      </c>
      <c r="G786" s="129" t="s">
        <v>260</v>
      </c>
      <c r="H786" s="130">
        <v>5.0999999999999996</v>
      </c>
      <c r="I786" s="131"/>
      <c r="J786" s="132">
        <f>ROUND(I786*H786,2)</f>
        <v>0</v>
      </c>
      <c r="K786" s="128" t="s">
        <v>153</v>
      </c>
      <c r="L786" s="31"/>
      <c r="M786" s="133" t="s">
        <v>19</v>
      </c>
      <c r="N786" s="134" t="s">
        <v>43</v>
      </c>
      <c r="P786" s="135">
        <f>O786*H786</f>
        <v>0</v>
      </c>
      <c r="Q786" s="135">
        <v>0</v>
      </c>
      <c r="R786" s="135">
        <f>Q786*H786</f>
        <v>0</v>
      </c>
      <c r="S786" s="135">
        <v>0.05</v>
      </c>
      <c r="T786" s="136">
        <f>S786*H786</f>
        <v>0.255</v>
      </c>
      <c r="AR786" s="137" t="s">
        <v>287</v>
      </c>
      <c r="AT786" s="137" t="s">
        <v>149</v>
      </c>
      <c r="AU786" s="137" t="s">
        <v>82</v>
      </c>
      <c r="AY786" s="16" t="s">
        <v>147</v>
      </c>
      <c r="BE786" s="138">
        <f>IF(N786="základní",J786,0)</f>
        <v>0</v>
      </c>
      <c r="BF786" s="138">
        <f>IF(N786="snížená",J786,0)</f>
        <v>0</v>
      </c>
      <c r="BG786" s="138">
        <f>IF(N786="zákl. přenesená",J786,0)</f>
        <v>0</v>
      </c>
      <c r="BH786" s="138">
        <f>IF(N786="sníž. přenesená",J786,0)</f>
        <v>0</v>
      </c>
      <c r="BI786" s="138">
        <f>IF(N786="nulová",J786,0)</f>
        <v>0</v>
      </c>
      <c r="BJ786" s="16" t="s">
        <v>80</v>
      </c>
      <c r="BK786" s="138">
        <f>ROUND(I786*H786,2)</f>
        <v>0</v>
      </c>
      <c r="BL786" s="16" t="s">
        <v>287</v>
      </c>
      <c r="BM786" s="137" t="s">
        <v>1105</v>
      </c>
    </row>
    <row r="787" spans="2:65" s="1" customFormat="1" ht="11.25">
      <c r="B787" s="31"/>
      <c r="D787" s="139" t="s">
        <v>156</v>
      </c>
      <c r="F787" s="140" t="s">
        <v>1106</v>
      </c>
      <c r="I787" s="141"/>
      <c r="L787" s="31"/>
      <c r="M787" s="142"/>
      <c r="T787" s="52"/>
      <c r="AT787" s="16" t="s">
        <v>156</v>
      </c>
      <c r="AU787" s="16" t="s">
        <v>82</v>
      </c>
    </row>
    <row r="788" spans="2:65" s="1" customFormat="1" ht="11.25">
      <c r="B788" s="31"/>
      <c r="D788" s="143" t="s">
        <v>158</v>
      </c>
      <c r="F788" s="144" t="s">
        <v>1107</v>
      </c>
      <c r="I788" s="141"/>
      <c r="L788" s="31"/>
      <c r="M788" s="142"/>
      <c r="T788" s="52"/>
      <c r="AT788" s="16" t="s">
        <v>158</v>
      </c>
      <c r="AU788" s="16" t="s">
        <v>82</v>
      </c>
    </row>
    <row r="789" spans="2:65" s="1" customFormat="1" ht="16.5" customHeight="1">
      <c r="B789" s="31"/>
      <c r="C789" s="126" t="s">
        <v>1108</v>
      </c>
      <c r="D789" s="126" t="s">
        <v>149</v>
      </c>
      <c r="E789" s="127" t="s">
        <v>1109</v>
      </c>
      <c r="F789" s="128" t="s">
        <v>1110</v>
      </c>
      <c r="G789" s="129" t="s">
        <v>271</v>
      </c>
      <c r="H789" s="130">
        <v>3</v>
      </c>
      <c r="I789" s="131"/>
      <c r="J789" s="132">
        <f>ROUND(I789*H789,2)</f>
        <v>0</v>
      </c>
      <c r="K789" s="128" t="s">
        <v>153</v>
      </c>
      <c r="L789" s="31"/>
      <c r="M789" s="133" t="s">
        <v>19</v>
      </c>
      <c r="N789" s="134" t="s">
        <v>43</v>
      </c>
      <c r="P789" s="135">
        <f>O789*H789</f>
        <v>0</v>
      </c>
      <c r="Q789" s="135">
        <v>0</v>
      </c>
      <c r="R789" s="135">
        <f>Q789*H789</f>
        <v>0</v>
      </c>
      <c r="S789" s="135">
        <v>4.0000000000000002E-4</v>
      </c>
      <c r="T789" s="136">
        <f>S789*H789</f>
        <v>1.2000000000000001E-3</v>
      </c>
      <c r="AR789" s="137" t="s">
        <v>287</v>
      </c>
      <c r="AT789" s="137" t="s">
        <v>149</v>
      </c>
      <c r="AU789" s="137" t="s">
        <v>82</v>
      </c>
      <c r="AY789" s="16" t="s">
        <v>147</v>
      </c>
      <c r="BE789" s="138">
        <f>IF(N789="základní",J789,0)</f>
        <v>0</v>
      </c>
      <c r="BF789" s="138">
        <f>IF(N789="snížená",J789,0)</f>
        <v>0</v>
      </c>
      <c r="BG789" s="138">
        <f>IF(N789="zákl. přenesená",J789,0)</f>
        <v>0</v>
      </c>
      <c r="BH789" s="138">
        <f>IF(N789="sníž. přenesená",J789,0)</f>
        <v>0</v>
      </c>
      <c r="BI789" s="138">
        <f>IF(N789="nulová",J789,0)</f>
        <v>0</v>
      </c>
      <c r="BJ789" s="16" t="s">
        <v>80</v>
      </c>
      <c r="BK789" s="138">
        <f>ROUND(I789*H789,2)</f>
        <v>0</v>
      </c>
      <c r="BL789" s="16" t="s">
        <v>287</v>
      </c>
      <c r="BM789" s="137" t="s">
        <v>1111</v>
      </c>
    </row>
    <row r="790" spans="2:65" s="1" customFormat="1" ht="11.25">
      <c r="B790" s="31"/>
      <c r="D790" s="139" t="s">
        <v>156</v>
      </c>
      <c r="F790" s="140" t="s">
        <v>1112</v>
      </c>
      <c r="I790" s="141"/>
      <c r="L790" s="31"/>
      <c r="M790" s="142"/>
      <c r="T790" s="52"/>
      <c r="AT790" s="16" t="s">
        <v>156</v>
      </c>
      <c r="AU790" s="16" t="s">
        <v>82</v>
      </c>
    </row>
    <row r="791" spans="2:65" s="1" customFormat="1" ht="11.25">
      <c r="B791" s="31"/>
      <c r="D791" s="143" t="s">
        <v>158</v>
      </c>
      <c r="F791" s="144" t="s">
        <v>1113</v>
      </c>
      <c r="I791" s="141"/>
      <c r="L791" s="31"/>
      <c r="M791" s="142"/>
      <c r="T791" s="52"/>
      <c r="AT791" s="16" t="s">
        <v>158</v>
      </c>
      <c r="AU791" s="16" t="s">
        <v>82</v>
      </c>
    </row>
    <row r="792" spans="2:65" s="1" customFormat="1" ht="16.5" customHeight="1">
      <c r="B792" s="31"/>
      <c r="C792" s="126" t="s">
        <v>1114</v>
      </c>
      <c r="D792" s="126" t="s">
        <v>149</v>
      </c>
      <c r="E792" s="127" t="s">
        <v>1115</v>
      </c>
      <c r="F792" s="128" t="s">
        <v>1116</v>
      </c>
      <c r="G792" s="129" t="s">
        <v>152</v>
      </c>
      <c r="H792" s="130">
        <v>0.6</v>
      </c>
      <c r="I792" s="131"/>
      <c r="J792" s="132">
        <f>ROUND(I792*H792,2)</f>
        <v>0</v>
      </c>
      <c r="K792" s="128" t="s">
        <v>153</v>
      </c>
      <c r="L792" s="31"/>
      <c r="M792" s="133" t="s">
        <v>19</v>
      </c>
      <c r="N792" s="134" t="s">
        <v>43</v>
      </c>
      <c r="P792" s="135">
        <f>O792*H792</f>
        <v>0</v>
      </c>
      <c r="Q792" s="135">
        <v>0</v>
      </c>
      <c r="R792" s="135">
        <f>Q792*H792</f>
        <v>0</v>
      </c>
      <c r="S792" s="135">
        <v>2</v>
      </c>
      <c r="T792" s="136">
        <f>S792*H792</f>
        <v>1.2</v>
      </c>
      <c r="AR792" s="137" t="s">
        <v>287</v>
      </c>
      <c r="AT792" s="137" t="s">
        <v>149</v>
      </c>
      <c r="AU792" s="137" t="s">
        <v>82</v>
      </c>
      <c r="AY792" s="16" t="s">
        <v>147</v>
      </c>
      <c r="BE792" s="138">
        <f>IF(N792="základní",J792,0)</f>
        <v>0</v>
      </c>
      <c r="BF792" s="138">
        <f>IF(N792="snížená",J792,0)</f>
        <v>0</v>
      </c>
      <c r="BG792" s="138">
        <f>IF(N792="zákl. přenesená",J792,0)</f>
        <v>0</v>
      </c>
      <c r="BH792" s="138">
        <f>IF(N792="sníž. přenesená",J792,0)</f>
        <v>0</v>
      </c>
      <c r="BI792" s="138">
        <f>IF(N792="nulová",J792,0)</f>
        <v>0</v>
      </c>
      <c r="BJ792" s="16" t="s">
        <v>80</v>
      </c>
      <c r="BK792" s="138">
        <f>ROUND(I792*H792,2)</f>
        <v>0</v>
      </c>
      <c r="BL792" s="16" t="s">
        <v>287</v>
      </c>
      <c r="BM792" s="137" t="s">
        <v>1117</v>
      </c>
    </row>
    <row r="793" spans="2:65" s="1" customFormat="1" ht="11.25">
      <c r="B793" s="31"/>
      <c r="D793" s="139" t="s">
        <v>156</v>
      </c>
      <c r="F793" s="140" t="s">
        <v>1116</v>
      </c>
      <c r="I793" s="141"/>
      <c r="L793" s="31"/>
      <c r="M793" s="142"/>
      <c r="T793" s="52"/>
      <c r="AT793" s="16" t="s">
        <v>156</v>
      </c>
      <c r="AU793" s="16" t="s">
        <v>82</v>
      </c>
    </row>
    <row r="794" spans="2:65" s="1" customFormat="1" ht="11.25">
      <c r="B794" s="31"/>
      <c r="D794" s="143" t="s">
        <v>158</v>
      </c>
      <c r="F794" s="144" t="s">
        <v>1118</v>
      </c>
      <c r="I794" s="141"/>
      <c r="L794" s="31"/>
      <c r="M794" s="142"/>
      <c r="T794" s="52"/>
      <c r="AT794" s="16" t="s">
        <v>158</v>
      </c>
      <c r="AU794" s="16" t="s">
        <v>82</v>
      </c>
    </row>
    <row r="795" spans="2:65" s="12" customFormat="1" ht="11.25">
      <c r="B795" s="145"/>
      <c r="D795" s="139" t="s">
        <v>160</v>
      </c>
      <c r="E795" s="146" t="s">
        <v>19</v>
      </c>
      <c r="F795" s="147" t="s">
        <v>1119</v>
      </c>
      <c r="H795" s="146" t="s">
        <v>19</v>
      </c>
      <c r="I795" s="148"/>
      <c r="L795" s="145"/>
      <c r="M795" s="149"/>
      <c r="T795" s="150"/>
      <c r="AT795" s="146" t="s">
        <v>160</v>
      </c>
      <c r="AU795" s="146" t="s">
        <v>82</v>
      </c>
      <c r="AV795" s="12" t="s">
        <v>80</v>
      </c>
      <c r="AW795" s="12" t="s">
        <v>34</v>
      </c>
      <c r="AX795" s="12" t="s">
        <v>72</v>
      </c>
      <c r="AY795" s="146" t="s">
        <v>147</v>
      </c>
    </row>
    <row r="796" spans="2:65" s="13" customFormat="1" ht="11.25">
      <c r="B796" s="151"/>
      <c r="D796" s="139" t="s">
        <v>160</v>
      </c>
      <c r="E796" s="152" t="s">
        <v>19</v>
      </c>
      <c r="F796" s="153" t="s">
        <v>1120</v>
      </c>
      <c r="H796" s="154">
        <v>0.6</v>
      </c>
      <c r="I796" s="155"/>
      <c r="L796" s="151"/>
      <c r="M796" s="156"/>
      <c r="T796" s="157"/>
      <c r="AT796" s="152" t="s">
        <v>160</v>
      </c>
      <c r="AU796" s="152" t="s">
        <v>82</v>
      </c>
      <c r="AV796" s="13" t="s">
        <v>82</v>
      </c>
      <c r="AW796" s="13" t="s">
        <v>34</v>
      </c>
      <c r="AX796" s="13" t="s">
        <v>72</v>
      </c>
      <c r="AY796" s="152" t="s">
        <v>147</v>
      </c>
    </row>
    <row r="797" spans="2:65" s="1" customFormat="1" ht="16.5" customHeight="1">
      <c r="B797" s="31"/>
      <c r="C797" s="126" t="s">
        <v>1121</v>
      </c>
      <c r="D797" s="126" t="s">
        <v>149</v>
      </c>
      <c r="E797" s="127" t="s">
        <v>1122</v>
      </c>
      <c r="F797" s="128" t="s">
        <v>1123</v>
      </c>
      <c r="G797" s="129" t="s">
        <v>152</v>
      </c>
      <c r="H797" s="130">
        <v>1</v>
      </c>
      <c r="I797" s="131"/>
      <c r="J797" s="132">
        <f>ROUND(I797*H797,2)</f>
        <v>0</v>
      </c>
      <c r="K797" s="128" t="s">
        <v>153</v>
      </c>
      <c r="L797" s="31"/>
      <c r="M797" s="133" t="s">
        <v>19</v>
      </c>
      <c r="N797" s="134" t="s">
        <v>43</v>
      </c>
      <c r="P797" s="135">
        <f>O797*H797</f>
        <v>0</v>
      </c>
      <c r="Q797" s="135">
        <v>0</v>
      </c>
      <c r="R797" s="135">
        <f>Q797*H797</f>
        <v>0</v>
      </c>
      <c r="S797" s="135">
        <v>1.8</v>
      </c>
      <c r="T797" s="136">
        <f>S797*H797</f>
        <v>1.8</v>
      </c>
      <c r="AR797" s="137" t="s">
        <v>287</v>
      </c>
      <c r="AT797" s="137" t="s">
        <v>149</v>
      </c>
      <c r="AU797" s="137" t="s">
        <v>82</v>
      </c>
      <c r="AY797" s="16" t="s">
        <v>147</v>
      </c>
      <c r="BE797" s="138">
        <f>IF(N797="základní",J797,0)</f>
        <v>0</v>
      </c>
      <c r="BF797" s="138">
        <f>IF(N797="snížená",J797,0)</f>
        <v>0</v>
      </c>
      <c r="BG797" s="138">
        <f>IF(N797="zákl. přenesená",J797,0)</f>
        <v>0</v>
      </c>
      <c r="BH797" s="138">
        <f>IF(N797="sníž. přenesená",J797,0)</f>
        <v>0</v>
      </c>
      <c r="BI797" s="138">
        <f>IF(N797="nulová",J797,0)</f>
        <v>0</v>
      </c>
      <c r="BJ797" s="16" t="s">
        <v>80</v>
      </c>
      <c r="BK797" s="138">
        <f>ROUND(I797*H797,2)</f>
        <v>0</v>
      </c>
      <c r="BL797" s="16" t="s">
        <v>287</v>
      </c>
      <c r="BM797" s="137" t="s">
        <v>1124</v>
      </c>
    </row>
    <row r="798" spans="2:65" s="1" customFormat="1" ht="19.5">
      <c r="B798" s="31"/>
      <c r="D798" s="139" t="s">
        <v>156</v>
      </c>
      <c r="F798" s="140" t="s">
        <v>1125</v>
      </c>
      <c r="I798" s="141"/>
      <c r="L798" s="31"/>
      <c r="M798" s="142"/>
      <c r="T798" s="52"/>
      <c r="AT798" s="16" t="s">
        <v>156</v>
      </c>
      <c r="AU798" s="16" t="s">
        <v>82</v>
      </c>
    </row>
    <row r="799" spans="2:65" s="1" customFormat="1" ht="11.25">
      <c r="B799" s="31"/>
      <c r="D799" s="143" t="s">
        <v>158</v>
      </c>
      <c r="F799" s="144" t="s">
        <v>1126</v>
      </c>
      <c r="I799" s="141"/>
      <c r="L799" s="31"/>
      <c r="M799" s="142"/>
      <c r="T799" s="52"/>
      <c r="AT799" s="16" t="s">
        <v>158</v>
      </c>
      <c r="AU799" s="16" t="s">
        <v>82</v>
      </c>
    </row>
    <row r="800" spans="2:65" s="12" customFormat="1" ht="11.25">
      <c r="B800" s="145"/>
      <c r="D800" s="139" t="s">
        <v>160</v>
      </c>
      <c r="E800" s="146" t="s">
        <v>19</v>
      </c>
      <c r="F800" s="147" t="s">
        <v>1127</v>
      </c>
      <c r="H800" s="146" t="s">
        <v>19</v>
      </c>
      <c r="I800" s="148"/>
      <c r="L800" s="145"/>
      <c r="M800" s="149"/>
      <c r="T800" s="150"/>
      <c r="AT800" s="146" t="s">
        <v>160</v>
      </c>
      <c r="AU800" s="146" t="s">
        <v>82</v>
      </c>
      <c r="AV800" s="12" t="s">
        <v>80</v>
      </c>
      <c r="AW800" s="12" t="s">
        <v>34</v>
      </c>
      <c r="AX800" s="12" t="s">
        <v>72</v>
      </c>
      <c r="AY800" s="146" t="s">
        <v>147</v>
      </c>
    </row>
    <row r="801" spans="2:65" s="13" customFormat="1" ht="11.25">
      <c r="B801" s="151"/>
      <c r="D801" s="139" t="s">
        <v>160</v>
      </c>
      <c r="E801" s="152" t="s">
        <v>19</v>
      </c>
      <c r="F801" s="153" t="s">
        <v>1128</v>
      </c>
      <c r="H801" s="154">
        <v>1</v>
      </c>
      <c r="I801" s="155"/>
      <c r="L801" s="151"/>
      <c r="M801" s="156"/>
      <c r="T801" s="157"/>
      <c r="AT801" s="152" t="s">
        <v>160</v>
      </c>
      <c r="AU801" s="152" t="s">
        <v>82</v>
      </c>
      <c r="AV801" s="13" t="s">
        <v>82</v>
      </c>
      <c r="AW801" s="13" t="s">
        <v>34</v>
      </c>
      <c r="AX801" s="13" t="s">
        <v>72</v>
      </c>
      <c r="AY801" s="152" t="s">
        <v>147</v>
      </c>
    </row>
    <row r="802" spans="2:65" s="1" customFormat="1" ht="16.5" customHeight="1">
      <c r="B802" s="31"/>
      <c r="C802" s="126" t="s">
        <v>1129</v>
      </c>
      <c r="D802" s="126" t="s">
        <v>149</v>
      </c>
      <c r="E802" s="127" t="s">
        <v>1130</v>
      </c>
      <c r="F802" s="128" t="s">
        <v>1131</v>
      </c>
      <c r="G802" s="129" t="s">
        <v>152</v>
      </c>
      <c r="H802" s="130">
        <v>9.8179999999999996</v>
      </c>
      <c r="I802" s="131"/>
      <c r="J802" s="132">
        <f>ROUND(I802*H802,2)</f>
        <v>0</v>
      </c>
      <c r="K802" s="128" t="s">
        <v>153</v>
      </c>
      <c r="L802" s="31"/>
      <c r="M802" s="133" t="s">
        <v>19</v>
      </c>
      <c r="N802" s="134" t="s">
        <v>43</v>
      </c>
      <c r="P802" s="135">
        <f>O802*H802</f>
        <v>0</v>
      </c>
      <c r="Q802" s="135">
        <v>0</v>
      </c>
      <c r="R802" s="135">
        <f>Q802*H802</f>
        <v>0</v>
      </c>
      <c r="S802" s="135">
        <v>1.5940000000000001</v>
      </c>
      <c r="T802" s="136">
        <f>S802*H802</f>
        <v>15.649891999999999</v>
      </c>
      <c r="AR802" s="137" t="s">
        <v>287</v>
      </c>
      <c r="AT802" s="137" t="s">
        <v>149</v>
      </c>
      <c r="AU802" s="137" t="s">
        <v>82</v>
      </c>
      <c r="AY802" s="16" t="s">
        <v>147</v>
      </c>
      <c r="BE802" s="138">
        <f>IF(N802="základní",J802,0)</f>
        <v>0</v>
      </c>
      <c r="BF802" s="138">
        <f>IF(N802="snížená",J802,0)</f>
        <v>0</v>
      </c>
      <c r="BG802" s="138">
        <f>IF(N802="zákl. přenesená",J802,0)</f>
        <v>0</v>
      </c>
      <c r="BH802" s="138">
        <f>IF(N802="sníž. přenesená",J802,0)</f>
        <v>0</v>
      </c>
      <c r="BI802" s="138">
        <f>IF(N802="nulová",J802,0)</f>
        <v>0</v>
      </c>
      <c r="BJ802" s="16" t="s">
        <v>80</v>
      </c>
      <c r="BK802" s="138">
        <f>ROUND(I802*H802,2)</f>
        <v>0</v>
      </c>
      <c r="BL802" s="16" t="s">
        <v>287</v>
      </c>
      <c r="BM802" s="137" t="s">
        <v>1132</v>
      </c>
    </row>
    <row r="803" spans="2:65" s="1" customFormat="1" ht="19.5">
      <c r="B803" s="31"/>
      <c r="D803" s="139" t="s">
        <v>156</v>
      </c>
      <c r="F803" s="140" t="s">
        <v>1133</v>
      </c>
      <c r="I803" s="141"/>
      <c r="L803" s="31"/>
      <c r="M803" s="142"/>
      <c r="T803" s="52"/>
      <c r="AT803" s="16" t="s">
        <v>156</v>
      </c>
      <c r="AU803" s="16" t="s">
        <v>82</v>
      </c>
    </row>
    <row r="804" spans="2:65" s="1" customFormat="1" ht="11.25">
      <c r="B804" s="31"/>
      <c r="D804" s="143" t="s">
        <v>158</v>
      </c>
      <c r="F804" s="144" t="s">
        <v>1134</v>
      </c>
      <c r="I804" s="141"/>
      <c r="L804" s="31"/>
      <c r="M804" s="142"/>
      <c r="T804" s="52"/>
      <c r="AT804" s="16" t="s">
        <v>158</v>
      </c>
      <c r="AU804" s="16" t="s">
        <v>82</v>
      </c>
    </row>
    <row r="805" spans="2:65" s="13" customFormat="1" ht="11.25">
      <c r="B805" s="151"/>
      <c r="D805" s="139" t="s">
        <v>160</v>
      </c>
      <c r="E805" s="152" t="s">
        <v>19</v>
      </c>
      <c r="F805" s="153" t="s">
        <v>1135</v>
      </c>
      <c r="H805" s="154">
        <v>9.8179999999999996</v>
      </c>
      <c r="I805" s="155"/>
      <c r="L805" s="151"/>
      <c r="M805" s="156"/>
      <c r="T805" s="157"/>
      <c r="AT805" s="152" t="s">
        <v>160</v>
      </c>
      <c r="AU805" s="152" t="s">
        <v>82</v>
      </c>
      <c r="AV805" s="13" t="s">
        <v>82</v>
      </c>
      <c r="AW805" s="13" t="s">
        <v>34</v>
      </c>
      <c r="AX805" s="13" t="s">
        <v>72</v>
      </c>
      <c r="AY805" s="152" t="s">
        <v>147</v>
      </c>
    </row>
    <row r="806" spans="2:65" s="1" customFormat="1" ht="16.5" customHeight="1">
      <c r="B806" s="31"/>
      <c r="C806" s="126" t="s">
        <v>1136</v>
      </c>
      <c r="D806" s="126" t="s">
        <v>149</v>
      </c>
      <c r="E806" s="127" t="s">
        <v>1137</v>
      </c>
      <c r="F806" s="128" t="s">
        <v>1138</v>
      </c>
      <c r="G806" s="129" t="s">
        <v>260</v>
      </c>
      <c r="H806" s="130">
        <v>104.06</v>
      </c>
      <c r="I806" s="131"/>
      <c r="J806" s="132">
        <f>ROUND(I806*H806,2)</f>
        <v>0</v>
      </c>
      <c r="K806" s="128" t="s">
        <v>153</v>
      </c>
      <c r="L806" s="31"/>
      <c r="M806" s="133" t="s">
        <v>19</v>
      </c>
      <c r="N806" s="134" t="s">
        <v>43</v>
      </c>
      <c r="P806" s="135">
        <f>O806*H806</f>
        <v>0</v>
      </c>
      <c r="Q806" s="135">
        <v>0</v>
      </c>
      <c r="R806" s="135">
        <f>Q806*H806</f>
        <v>0</v>
      </c>
      <c r="S806" s="135">
        <v>0.25</v>
      </c>
      <c r="T806" s="136">
        <f>S806*H806</f>
        <v>26.015000000000001</v>
      </c>
      <c r="AR806" s="137" t="s">
        <v>287</v>
      </c>
      <c r="AT806" s="137" t="s">
        <v>149</v>
      </c>
      <c r="AU806" s="137" t="s">
        <v>82</v>
      </c>
      <c r="AY806" s="16" t="s">
        <v>147</v>
      </c>
      <c r="BE806" s="138">
        <f>IF(N806="základní",J806,0)</f>
        <v>0</v>
      </c>
      <c r="BF806" s="138">
        <f>IF(N806="snížená",J806,0)</f>
        <v>0</v>
      </c>
      <c r="BG806" s="138">
        <f>IF(N806="zákl. přenesená",J806,0)</f>
        <v>0</v>
      </c>
      <c r="BH806" s="138">
        <f>IF(N806="sníž. přenesená",J806,0)</f>
        <v>0</v>
      </c>
      <c r="BI806" s="138">
        <f>IF(N806="nulová",J806,0)</f>
        <v>0</v>
      </c>
      <c r="BJ806" s="16" t="s">
        <v>80</v>
      </c>
      <c r="BK806" s="138">
        <f>ROUND(I806*H806,2)</f>
        <v>0</v>
      </c>
      <c r="BL806" s="16" t="s">
        <v>287</v>
      </c>
      <c r="BM806" s="137" t="s">
        <v>1139</v>
      </c>
    </row>
    <row r="807" spans="2:65" s="1" customFormat="1" ht="19.5">
      <c r="B807" s="31"/>
      <c r="D807" s="139" t="s">
        <v>156</v>
      </c>
      <c r="F807" s="140" t="s">
        <v>1140</v>
      </c>
      <c r="I807" s="141"/>
      <c r="L807" s="31"/>
      <c r="M807" s="142"/>
      <c r="T807" s="52"/>
      <c r="AT807" s="16" t="s">
        <v>156</v>
      </c>
      <c r="AU807" s="16" t="s">
        <v>82</v>
      </c>
    </row>
    <row r="808" spans="2:65" s="1" customFormat="1" ht="11.25">
      <c r="B808" s="31"/>
      <c r="D808" s="143" t="s">
        <v>158</v>
      </c>
      <c r="F808" s="144" t="s">
        <v>1141</v>
      </c>
      <c r="I808" s="141"/>
      <c r="L808" s="31"/>
      <c r="M808" s="142"/>
      <c r="T808" s="52"/>
      <c r="AT808" s="16" t="s">
        <v>158</v>
      </c>
      <c r="AU808" s="16" t="s">
        <v>82</v>
      </c>
    </row>
    <row r="809" spans="2:65" s="13" customFormat="1" ht="11.25">
      <c r="B809" s="151"/>
      <c r="D809" s="139" t="s">
        <v>160</v>
      </c>
      <c r="E809" s="152" t="s">
        <v>19</v>
      </c>
      <c r="F809" s="153" t="s">
        <v>1142</v>
      </c>
      <c r="H809" s="154">
        <v>53.12</v>
      </c>
      <c r="I809" s="155"/>
      <c r="L809" s="151"/>
      <c r="M809" s="156"/>
      <c r="T809" s="157"/>
      <c r="AT809" s="152" t="s">
        <v>160</v>
      </c>
      <c r="AU809" s="152" t="s">
        <v>82</v>
      </c>
      <c r="AV809" s="13" t="s">
        <v>82</v>
      </c>
      <c r="AW809" s="13" t="s">
        <v>34</v>
      </c>
      <c r="AX809" s="13" t="s">
        <v>72</v>
      </c>
      <c r="AY809" s="152" t="s">
        <v>147</v>
      </c>
    </row>
    <row r="810" spans="2:65" s="13" customFormat="1" ht="11.25">
      <c r="B810" s="151"/>
      <c r="D810" s="139" t="s">
        <v>160</v>
      </c>
      <c r="E810" s="152" t="s">
        <v>19</v>
      </c>
      <c r="F810" s="153" t="s">
        <v>1143</v>
      </c>
      <c r="H810" s="154">
        <v>50.94</v>
      </c>
      <c r="I810" s="155"/>
      <c r="L810" s="151"/>
      <c r="M810" s="156"/>
      <c r="T810" s="157"/>
      <c r="AT810" s="152" t="s">
        <v>160</v>
      </c>
      <c r="AU810" s="152" t="s">
        <v>82</v>
      </c>
      <c r="AV810" s="13" t="s">
        <v>82</v>
      </c>
      <c r="AW810" s="13" t="s">
        <v>34</v>
      </c>
      <c r="AX810" s="13" t="s">
        <v>72</v>
      </c>
      <c r="AY810" s="152" t="s">
        <v>147</v>
      </c>
    </row>
    <row r="811" spans="2:65" s="1" customFormat="1" ht="16.5" customHeight="1">
      <c r="B811" s="31"/>
      <c r="C811" s="126" t="s">
        <v>1144</v>
      </c>
      <c r="D811" s="126" t="s">
        <v>149</v>
      </c>
      <c r="E811" s="127" t="s">
        <v>1145</v>
      </c>
      <c r="F811" s="128" t="s">
        <v>1146</v>
      </c>
      <c r="G811" s="129" t="s">
        <v>271</v>
      </c>
      <c r="H811" s="130">
        <v>5</v>
      </c>
      <c r="I811" s="131"/>
      <c r="J811" s="132">
        <f>ROUND(I811*H811,2)</f>
        <v>0</v>
      </c>
      <c r="K811" s="128" t="s">
        <v>153</v>
      </c>
      <c r="L811" s="31"/>
      <c r="M811" s="133" t="s">
        <v>19</v>
      </c>
      <c r="N811" s="134" t="s">
        <v>43</v>
      </c>
      <c r="P811" s="135">
        <f>O811*H811</f>
        <v>0</v>
      </c>
      <c r="Q811" s="135">
        <v>0</v>
      </c>
      <c r="R811" s="135">
        <f>Q811*H811</f>
        <v>0</v>
      </c>
      <c r="S811" s="135">
        <v>5.3999999999999999E-2</v>
      </c>
      <c r="T811" s="136">
        <f>S811*H811</f>
        <v>0.27</v>
      </c>
      <c r="AR811" s="137" t="s">
        <v>287</v>
      </c>
      <c r="AT811" s="137" t="s">
        <v>149</v>
      </c>
      <c r="AU811" s="137" t="s">
        <v>82</v>
      </c>
      <c r="AY811" s="16" t="s">
        <v>147</v>
      </c>
      <c r="BE811" s="138">
        <f>IF(N811="základní",J811,0)</f>
        <v>0</v>
      </c>
      <c r="BF811" s="138">
        <f>IF(N811="snížená",J811,0)</f>
        <v>0</v>
      </c>
      <c r="BG811" s="138">
        <f>IF(N811="zákl. přenesená",J811,0)</f>
        <v>0</v>
      </c>
      <c r="BH811" s="138">
        <f>IF(N811="sníž. přenesená",J811,0)</f>
        <v>0</v>
      </c>
      <c r="BI811" s="138">
        <f>IF(N811="nulová",J811,0)</f>
        <v>0</v>
      </c>
      <c r="BJ811" s="16" t="s">
        <v>80</v>
      </c>
      <c r="BK811" s="138">
        <f>ROUND(I811*H811,2)</f>
        <v>0</v>
      </c>
      <c r="BL811" s="16" t="s">
        <v>287</v>
      </c>
      <c r="BM811" s="137" t="s">
        <v>1147</v>
      </c>
    </row>
    <row r="812" spans="2:65" s="1" customFormat="1" ht="19.5">
      <c r="B812" s="31"/>
      <c r="D812" s="139" t="s">
        <v>156</v>
      </c>
      <c r="F812" s="140" t="s">
        <v>1148</v>
      </c>
      <c r="I812" s="141"/>
      <c r="L812" s="31"/>
      <c r="M812" s="142"/>
      <c r="T812" s="52"/>
      <c r="AT812" s="16" t="s">
        <v>156</v>
      </c>
      <c r="AU812" s="16" t="s">
        <v>82</v>
      </c>
    </row>
    <row r="813" spans="2:65" s="1" customFormat="1" ht="11.25">
      <c r="B813" s="31"/>
      <c r="D813" s="143" t="s">
        <v>158</v>
      </c>
      <c r="F813" s="144" t="s">
        <v>1149</v>
      </c>
      <c r="I813" s="141"/>
      <c r="L813" s="31"/>
      <c r="M813" s="142"/>
      <c r="T813" s="52"/>
      <c r="AT813" s="16" t="s">
        <v>158</v>
      </c>
      <c r="AU813" s="16" t="s">
        <v>82</v>
      </c>
    </row>
    <row r="814" spans="2:65" s="12" customFormat="1" ht="11.25">
      <c r="B814" s="145"/>
      <c r="D814" s="139" t="s">
        <v>160</v>
      </c>
      <c r="E814" s="146" t="s">
        <v>19</v>
      </c>
      <c r="F814" s="147" t="s">
        <v>1150</v>
      </c>
      <c r="H814" s="146" t="s">
        <v>19</v>
      </c>
      <c r="I814" s="148"/>
      <c r="L814" s="145"/>
      <c r="M814" s="149"/>
      <c r="T814" s="150"/>
      <c r="AT814" s="146" t="s">
        <v>160</v>
      </c>
      <c r="AU814" s="146" t="s">
        <v>82</v>
      </c>
      <c r="AV814" s="12" t="s">
        <v>80</v>
      </c>
      <c r="AW814" s="12" t="s">
        <v>34</v>
      </c>
      <c r="AX814" s="12" t="s">
        <v>72</v>
      </c>
      <c r="AY814" s="146" t="s">
        <v>147</v>
      </c>
    </row>
    <row r="815" spans="2:65" s="13" customFormat="1" ht="11.25">
      <c r="B815" s="151"/>
      <c r="D815" s="139" t="s">
        <v>160</v>
      </c>
      <c r="E815" s="152" t="s">
        <v>19</v>
      </c>
      <c r="F815" s="153" t="s">
        <v>198</v>
      </c>
      <c r="H815" s="154">
        <v>5</v>
      </c>
      <c r="I815" s="155"/>
      <c r="L815" s="151"/>
      <c r="M815" s="156"/>
      <c r="T815" s="157"/>
      <c r="AT815" s="152" t="s">
        <v>160</v>
      </c>
      <c r="AU815" s="152" t="s">
        <v>82</v>
      </c>
      <c r="AV815" s="13" t="s">
        <v>82</v>
      </c>
      <c r="AW815" s="13" t="s">
        <v>34</v>
      </c>
      <c r="AX815" s="13" t="s">
        <v>72</v>
      </c>
      <c r="AY815" s="152" t="s">
        <v>147</v>
      </c>
    </row>
    <row r="816" spans="2:65" s="1" customFormat="1" ht="16.5" customHeight="1">
      <c r="B816" s="31"/>
      <c r="C816" s="126" t="s">
        <v>1151</v>
      </c>
      <c r="D816" s="126" t="s">
        <v>149</v>
      </c>
      <c r="E816" s="127" t="s">
        <v>1152</v>
      </c>
      <c r="F816" s="128" t="s">
        <v>1153</v>
      </c>
      <c r="G816" s="129" t="s">
        <v>271</v>
      </c>
      <c r="H816" s="130">
        <v>2</v>
      </c>
      <c r="I816" s="131"/>
      <c r="J816" s="132">
        <f>ROUND(I816*H816,2)</f>
        <v>0</v>
      </c>
      <c r="K816" s="128" t="s">
        <v>153</v>
      </c>
      <c r="L816" s="31"/>
      <c r="M816" s="133" t="s">
        <v>19</v>
      </c>
      <c r="N816" s="134" t="s">
        <v>43</v>
      </c>
      <c r="P816" s="135">
        <f>O816*H816</f>
        <v>0</v>
      </c>
      <c r="Q816" s="135">
        <v>0</v>
      </c>
      <c r="R816" s="135">
        <f>Q816*H816</f>
        <v>0</v>
      </c>
      <c r="S816" s="135">
        <v>0.13800000000000001</v>
      </c>
      <c r="T816" s="136">
        <f>S816*H816</f>
        <v>0.27600000000000002</v>
      </c>
      <c r="AR816" s="137" t="s">
        <v>287</v>
      </c>
      <c r="AT816" s="137" t="s">
        <v>149</v>
      </c>
      <c r="AU816" s="137" t="s">
        <v>82</v>
      </c>
      <c r="AY816" s="16" t="s">
        <v>147</v>
      </c>
      <c r="BE816" s="138">
        <f>IF(N816="základní",J816,0)</f>
        <v>0</v>
      </c>
      <c r="BF816" s="138">
        <f>IF(N816="snížená",J816,0)</f>
        <v>0</v>
      </c>
      <c r="BG816" s="138">
        <f>IF(N816="zákl. přenesená",J816,0)</f>
        <v>0</v>
      </c>
      <c r="BH816" s="138">
        <f>IF(N816="sníž. přenesená",J816,0)</f>
        <v>0</v>
      </c>
      <c r="BI816" s="138">
        <f>IF(N816="nulová",J816,0)</f>
        <v>0</v>
      </c>
      <c r="BJ816" s="16" t="s">
        <v>80</v>
      </c>
      <c r="BK816" s="138">
        <f>ROUND(I816*H816,2)</f>
        <v>0</v>
      </c>
      <c r="BL816" s="16" t="s">
        <v>287</v>
      </c>
      <c r="BM816" s="137" t="s">
        <v>1154</v>
      </c>
    </row>
    <row r="817" spans="2:65" s="1" customFormat="1" ht="19.5">
      <c r="B817" s="31"/>
      <c r="D817" s="139" t="s">
        <v>156</v>
      </c>
      <c r="F817" s="140" t="s">
        <v>1155</v>
      </c>
      <c r="I817" s="141"/>
      <c r="L817" s="31"/>
      <c r="M817" s="142"/>
      <c r="T817" s="52"/>
      <c r="AT817" s="16" t="s">
        <v>156</v>
      </c>
      <c r="AU817" s="16" t="s">
        <v>82</v>
      </c>
    </row>
    <row r="818" spans="2:65" s="1" customFormat="1" ht="11.25">
      <c r="B818" s="31"/>
      <c r="D818" s="143" t="s">
        <v>158</v>
      </c>
      <c r="F818" s="144" t="s">
        <v>1156</v>
      </c>
      <c r="I818" s="141"/>
      <c r="L818" s="31"/>
      <c r="M818" s="142"/>
      <c r="T818" s="52"/>
      <c r="AT818" s="16" t="s">
        <v>158</v>
      </c>
      <c r="AU818" s="16" t="s">
        <v>82</v>
      </c>
    </row>
    <row r="819" spans="2:65" s="12" customFormat="1" ht="11.25">
      <c r="B819" s="145"/>
      <c r="D819" s="139" t="s">
        <v>160</v>
      </c>
      <c r="E819" s="146" t="s">
        <v>19</v>
      </c>
      <c r="F819" s="147" t="s">
        <v>1150</v>
      </c>
      <c r="H819" s="146" t="s">
        <v>19</v>
      </c>
      <c r="I819" s="148"/>
      <c r="L819" s="145"/>
      <c r="M819" s="149"/>
      <c r="T819" s="150"/>
      <c r="AT819" s="146" t="s">
        <v>160</v>
      </c>
      <c r="AU819" s="146" t="s">
        <v>82</v>
      </c>
      <c r="AV819" s="12" t="s">
        <v>80</v>
      </c>
      <c r="AW819" s="12" t="s">
        <v>34</v>
      </c>
      <c r="AX819" s="12" t="s">
        <v>72</v>
      </c>
      <c r="AY819" s="146" t="s">
        <v>147</v>
      </c>
    </row>
    <row r="820" spans="2:65" s="13" customFormat="1" ht="11.25">
      <c r="B820" s="151"/>
      <c r="D820" s="139" t="s">
        <v>160</v>
      </c>
      <c r="E820" s="152" t="s">
        <v>19</v>
      </c>
      <c r="F820" s="153" t="s">
        <v>82</v>
      </c>
      <c r="H820" s="154">
        <v>2</v>
      </c>
      <c r="I820" s="155"/>
      <c r="L820" s="151"/>
      <c r="M820" s="156"/>
      <c r="T820" s="157"/>
      <c r="AT820" s="152" t="s">
        <v>160</v>
      </c>
      <c r="AU820" s="152" t="s">
        <v>82</v>
      </c>
      <c r="AV820" s="13" t="s">
        <v>82</v>
      </c>
      <c r="AW820" s="13" t="s">
        <v>34</v>
      </c>
      <c r="AX820" s="13" t="s">
        <v>72</v>
      </c>
      <c r="AY820" s="152" t="s">
        <v>147</v>
      </c>
    </row>
    <row r="821" spans="2:65" s="1" customFormat="1" ht="16.5" customHeight="1">
      <c r="B821" s="31"/>
      <c r="C821" s="126" t="s">
        <v>1157</v>
      </c>
      <c r="D821" s="126" t="s">
        <v>149</v>
      </c>
      <c r="E821" s="127" t="s">
        <v>1158</v>
      </c>
      <c r="F821" s="128" t="s">
        <v>1159</v>
      </c>
      <c r="G821" s="129" t="s">
        <v>152</v>
      </c>
      <c r="H821" s="130">
        <v>0.27400000000000002</v>
      </c>
      <c r="I821" s="131"/>
      <c r="J821" s="132">
        <f>ROUND(I821*H821,2)</f>
        <v>0</v>
      </c>
      <c r="K821" s="128" t="s">
        <v>153</v>
      </c>
      <c r="L821" s="31"/>
      <c r="M821" s="133" t="s">
        <v>19</v>
      </c>
      <c r="N821" s="134" t="s">
        <v>43</v>
      </c>
      <c r="P821" s="135">
        <f>O821*H821</f>
        <v>0</v>
      </c>
      <c r="Q821" s="135">
        <v>0</v>
      </c>
      <c r="R821" s="135">
        <f>Q821*H821</f>
        <v>0</v>
      </c>
      <c r="S821" s="135">
        <v>1.8</v>
      </c>
      <c r="T821" s="136">
        <f>S821*H821</f>
        <v>0.49320000000000003</v>
      </c>
      <c r="AR821" s="137" t="s">
        <v>287</v>
      </c>
      <c r="AT821" s="137" t="s">
        <v>149</v>
      </c>
      <c r="AU821" s="137" t="s">
        <v>82</v>
      </c>
      <c r="AY821" s="16" t="s">
        <v>147</v>
      </c>
      <c r="BE821" s="138">
        <f>IF(N821="základní",J821,0)</f>
        <v>0</v>
      </c>
      <c r="BF821" s="138">
        <f>IF(N821="snížená",J821,0)</f>
        <v>0</v>
      </c>
      <c r="BG821" s="138">
        <f>IF(N821="zákl. přenesená",J821,0)</f>
        <v>0</v>
      </c>
      <c r="BH821" s="138">
        <f>IF(N821="sníž. přenesená",J821,0)</f>
        <v>0</v>
      </c>
      <c r="BI821" s="138">
        <f>IF(N821="nulová",J821,0)</f>
        <v>0</v>
      </c>
      <c r="BJ821" s="16" t="s">
        <v>80</v>
      </c>
      <c r="BK821" s="138">
        <f>ROUND(I821*H821,2)</f>
        <v>0</v>
      </c>
      <c r="BL821" s="16" t="s">
        <v>287</v>
      </c>
      <c r="BM821" s="137" t="s">
        <v>1160</v>
      </c>
    </row>
    <row r="822" spans="2:65" s="1" customFormat="1" ht="19.5">
      <c r="B822" s="31"/>
      <c r="D822" s="139" t="s">
        <v>156</v>
      </c>
      <c r="F822" s="140" t="s">
        <v>1161</v>
      </c>
      <c r="I822" s="141"/>
      <c r="L822" s="31"/>
      <c r="M822" s="142"/>
      <c r="T822" s="52"/>
      <c r="AT822" s="16" t="s">
        <v>156</v>
      </c>
      <c r="AU822" s="16" t="s">
        <v>82</v>
      </c>
    </row>
    <row r="823" spans="2:65" s="1" customFormat="1" ht="11.25">
      <c r="B823" s="31"/>
      <c r="D823" s="143" t="s">
        <v>158</v>
      </c>
      <c r="F823" s="144" t="s">
        <v>1162</v>
      </c>
      <c r="I823" s="141"/>
      <c r="L823" s="31"/>
      <c r="M823" s="142"/>
      <c r="T823" s="52"/>
      <c r="AT823" s="16" t="s">
        <v>158</v>
      </c>
      <c r="AU823" s="16" t="s">
        <v>82</v>
      </c>
    </row>
    <row r="824" spans="2:65" s="12" customFormat="1" ht="11.25">
      <c r="B824" s="145"/>
      <c r="D824" s="139" t="s">
        <v>160</v>
      </c>
      <c r="E824" s="146" t="s">
        <v>19</v>
      </c>
      <c r="F824" s="147" t="s">
        <v>1163</v>
      </c>
      <c r="H824" s="146" t="s">
        <v>19</v>
      </c>
      <c r="I824" s="148"/>
      <c r="L824" s="145"/>
      <c r="M824" s="149"/>
      <c r="T824" s="150"/>
      <c r="AT824" s="146" t="s">
        <v>160</v>
      </c>
      <c r="AU824" s="146" t="s">
        <v>82</v>
      </c>
      <c r="AV824" s="12" t="s">
        <v>80</v>
      </c>
      <c r="AW824" s="12" t="s">
        <v>34</v>
      </c>
      <c r="AX824" s="12" t="s">
        <v>72</v>
      </c>
      <c r="AY824" s="146" t="s">
        <v>147</v>
      </c>
    </row>
    <row r="825" spans="2:65" s="13" customFormat="1" ht="11.25">
      <c r="B825" s="151"/>
      <c r="D825" s="139" t="s">
        <v>160</v>
      </c>
      <c r="E825" s="152" t="s">
        <v>19</v>
      </c>
      <c r="F825" s="153" t="s">
        <v>1164</v>
      </c>
      <c r="H825" s="154">
        <v>0.27400000000000002</v>
      </c>
      <c r="I825" s="155"/>
      <c r="L825" s="151"/>
      <c r="M825" s="156"/>
      <c r="T825" s="157"/>
      <c r="AT825" s="152" t="s">
        <v>160</v>
      </c>
      <c r="AU825" s="152" t="s">
        <v>82</v>
      </c>
      <c r="AV825" s="13" t="s">
        <v>82</v>
      </c>
      <c r="AW825" s="13" t="s">
        <v>34</v>
      </c>
      <c r="AX825" s="13" t="s">
        <v>72</v>
      </c>
      <c r="AY825" s="152" t="s">
        <v>147</v>
      </c>
    </row>
    <row r="826" spans="2:65" s="1" customFormat="1" ht="16.5" customHeight="1">
      <c r="B826" s="31"/>
      <c r="C826" s="126" t="s">
        <v>1165</v>
      </c>
      <c r="D826" s="126" t="s">
        <v>149</v>
      </c>
      <c r="E826" s="127" t="s">
        <v>1166</v>
      </c>
      <c r="F826" s="128" t="s">
        <v>1167</v>
      </c>
      <c r="G826" s="129" t="s">
        <v>152</v>
      </c>
      <c r="H826" s="130">
        <v>0.63</v>
      </c>
      <c r="I826" s="131"/>
      <c r="J826" s="132">
        <f>ROUND(I826*H826,2)</f>
        <v>0</v>
      </c>
      <c r="K826" s="128" t="s">
        <v>153</v>
      </c>
      <c r="L826" s="31"/>
      <c r="M826" s="133" t="s">
        <v>19</v>
      </c>
      <c r="N826" s="134" t="s">
        <v>43</v>
      </c>
      <c r="P826" s="135">
        <f>O826*H826</f>
        <v>0</v>
      </c>
      <c r="Q826" s="135">
        <v>0</v>
      </c>
      <c r="R826" s="135">
        <f>Q826*H826</f>
        <v>0</v>
      </c>
      <c r="S826" s="135">
        <v>1.8</v>
      </c>
      <c r="T826" s="136">
        <f>S826*H826</f>
        <v>1.1340000000000001</v>
      </c>
      <c r="AR826" s="137" t="s">
        <v>287</v>
      </c>
      <c r="AT826" s="137" t="s">
        <v>149</v>
      </c>
      <c r="AU826" s="137" t="s">
        <v>82</v>
      </c>
      <c r="AY826" s="16" t="s">
        <v>147</v>
      </c>
      <c r="BE826" s="138">
        <f>IF(N826="základní",J826,0)</f>
        <v>0</v>
      </c>
      <c r="BF826" s="138">
        <f>IF(N826="snížená",J826,0)</f>
        <v>0</v>
      </c>
      <c r="BG826" s="138">
        <f>IF(N826="zákl. přenesená",J826,0)</f>
        <v>0</v>
      </c>
      <c r="BH826" s="138">
        <f>IF(N826="sníž. přenesená",J826,0)</f>
        <v>0</v>
      </c>
      <c r="BI826" s="138">
        <f>IF(N826="nulová",J826,0)</f>
        <v>0</v>
      </c>
      <c r="BJ826" s="16" t="s">
        <v>80</v>
      </c>
      <c r="BK826" s="138">
        <f>ROUND(I826*H826,2)</f>
        <v>0</v>
      </c>
      <c r="BL826" s="16" t="s">
        <v>287</v>
      </c>
      <c r="BM826" s="137" t="s">
        <v>1168</v>
      </c>
    </row>
    <row r="827" spans="2:65" s="1" customFormat="1" ht="19.5">
      <c r="B827" s="31"/>
      <c r="D827" s="139" t="s">
        <v>156</v>
      </c>
      <c r="F827" s="140" t="s">
        <v>1169</v>
      </c>
      <c r="I827" s="141"/>
      <c r="L827" s="31"/>
      <c r="M827" s="142"/>
      <c r="T827" s="52"/>
      <c r="AT827" s="16" t="s">
        <v>156</v>
      </c>
      <c r="AU827" s="16" t="s">
        <v>82</v>
      </c>
    </row>
    <row r="828" spans="2:65" s="1" customFormat="1" ht="11.25">
      <c r="B828" s="31"/>
      <c r="D828" s="143" t="s">
        <v>158</v>
      </c>
      <c r="F828" s="144" t="s">
        <v>1170</v>
      </c>
      <c r="I828" s="141"/>
      <c r="L828" s="31"/>
      <c r="M828" s="142"/>
      <c r="T828" s="52"/>
      <c r="AT828" s="16" t="s">
        <v>158</v>
      </c>
      <c r="AU828" s="16" t="s">
        <v>82</v>
      </c>
    </row>
    <row r="829" spans="2:65" s="12" customFormat="1" ht="11.25">
      <c r="B829" s="145"/>
      <c r="D829" s="139" t="s">
        <v>160</v>
      </c>
      <c r="E829" s="146" t="s">
        <v>19</v>
      </c>
      <c r="F829" s="147" t="s">
        <v>1171</v>
      </c>
      <c r="H829" s="146" t="s">
        <v>19</v>
      </c>
      <c r="I829" s="148"/>
      <c r="L829" s="145"/>
      <c r="M829" s="149"/>
      <c r="T829" s="150"/>
      <c r="AT829" s="146" t="s">
        <v>160</v>
      </c>
      <c r="AU829" s="146" t="s">
        <v>82</v>
      </c>
      <c r="AV829" s="12" t="s">
        <v>80</v>
      </c>
      <c r="AW829" s="12" t="s">
        <v>34</v>
      </c>
      <c r="AX829" s="12" t="s">
        <v>72</v>
      </c>
      <c r="AY829" s="146" t="s">
        <v>147</v>
      </c>
    </row>
    <row r="830" spans="2:65" s="13" customFormat="1" ht="11.25">
      <c r="B830" s="151"/>
      <c r="D830" s="139" t="s">
        <v>160</v>
      </c>
      <c r="E830" s="152" t="s">
        <v>19</v>
      </c>
      <c r="F830" s="153" t="s">
        <v>1172</v>
      </c>
      <c r="H830" s="154">
        <v>0.63</v>
      </c>
      <c r="I830" s="155"/>
      <c r="L830" s="151"/>
      <c r="M830" s="156"/>
      <c r="T830" s="157"/>
      <c r="AT830" s="152" t="s">
        <v>160</v>
      </c>
      <c r="AU830" s="152" t="s">
        <v>82</v>
      </c>
      <c r="AV830" s="13" t="s">
        <v>82</v>
      </c>
      <c r="AW830" s="13" t="s">
        <v>34</v>
      </c>
      <c r="AX830" s="13" t="s">
        <v>72</v>
      </c>
      <c r="AY830" s="152" t="s">
        <v>147</v>
      </c>
    </row>
    <row r="831" spans="2:65" s="1" customFormat="1" ht="16.5" customHeight="1">
      <c r="B831" s="31"/>
      <c r="C831" s="126" t="s">
        <v>1173</v>
      </c>
      <c r="D831" s="126" t="s">
        <v>149</v>
      </c>
      <c r="E831" s="127" t="s">
        <v>1174</v>
      </c>
      <c r="F831" s="128" t="s">
        <v>1175</v>
      </c>
      <c r="G831" s="129" t="s">
        <v>232</v>
      </c>
      <c r="H831" s="130">
        <v>44.097000000000001</v>
      </c>
      <c r="I831" s="131"/>
      <c r="J831" s="132">
        <f>ROUND(I831*H831,2)</f>
        <v>0</v>
      </c>
      <c r="K831" s="128" t="s">
        <v>153</v>
      </c>
      <c r="L831" s="31"/>
      <c r="M831" s="133" t="s">
        <v>19</v>
      </c>
      <c r="N831" s="134" t="s">
        <v>43</v>
      </c>
      <c r="P831" s="135">
        <f>O831*H831</f>
        <v>0</v>
      </c>
      <c r="Q831" s="135">
        <v>0</v>
      </c>
      <c r="R831" s="135">
        <f>Q831*H831</f>
        <v>0</v>
      </c>
      <c r="S831" s="135">
        <v>5.5E-2</v>
      </c>
      <c r="T831" s="136">
        <f>S831*H831</f>
        <v>2.425335</v>
      </c>
      <c r="AR831" s="137" t="s">
        <v>287</v>
      </c>
      <c r="AT831" s="137" t="s">
        <v>149</v>
      </c>
      <c r="AU831" s="137" t="s">
        <v>82</v>
      </c>
      <c r="AY831" s="16" t="s">
        <v>147</v>
      </c>
      <c r="BE831" s="138">
        <f>IF(N831="základní",J831,0)</f>
        <v>0</v>
      </c>
      <c r="BF831" s="138">
        <f>IF(N831="snížená",J831,0)</f>
        <v>0</v>
      </c>
      <c r="BG831" s="138">
        <f>IF(N831="zákl. přenesená",J831,0)</f>
        <v>0</v>
      </c>
      <c r="BH831" s="138">
        <f>IF(N831="sníž. přenesená",J831,0)</f>
        <v>0</v>
      </c>
      <c r="BI831" s="138">
        <f>IF(N831="nulová",J831,0)</f>
        <v>0</v>
      </c>
      <c r="BJ831" s="16" t="s">
        <v>80</v>
      </c>
      <c r="BK831" s="138">
        <f>ROUND(I831*H831,2)</f>
        <v>0</v>
      </c>
      <c r="BL831" s="16" t="s">
        <v>287</v>
      </c>
      <c r="BM831" s="137" t="s">
        <v>1176</v>
      </c>
    </row>
    <row r="832" spans="2:65" s="1" customFormat="1" ht="19.5">
      <c r="B832" s="31"/>
      <c r="D832" s="139" t="s">
        <v>156</v>
      </c>
      <c r="F832" s="140" t="s">
        <v>1177</v>
      </c>
      <c r="I832" s="141"/>
      <c r="L832" s="31"/>
      <c r="M832" s="142"/>
      <c r="T832" s="52"/>
      <c r="AT832" s="16" t="s">
        <v>156</v>
      </c>
      <c r="AU832" s="16" t="s">
        <v>82</v>
      </c>
    </row>
    <row r="833" spans="2:65" s="1" customFormat="1" ht="11.25">
      <c r="B833" s="31"/>
      <c r="D833" s="143" t="s">
        <v>158</v>
      </c>
      <c r="F833" s="144" t="s">
        <v>1178</v>
      </c>
      <c r="I833" s="141"/>
      <c r="L833" s="31"/>
      <c r="M833" s="142"/>
      <c r="T833" s="52"/>
      <c r="AT833" s="16" t="s">
        <v>158</v>
      </c>
      <c r="AU833" s="16" t="s">
        <v>82</v>
      </c>
    </row>
    <row r="834" spans="2:65" s="12" customFormat="1" ht="11.25">
      <c r="B834" s="145"/>
      <c r="D834" s="139" t="s">
        <v>160</v>
      </c>
      <c r="E834" s="146" t="s">
        <v>19</v>
      </c>
      <c r="F834" s="147" t="s">
        <v>1179</v>
      </c>
      <c r="H834" s="146" t="s">
        <v>19</v>
      </c>
      <c r="I834" s="148"/>
      <c r="L834" s="145"/>
      <c r="M834" s="149"/>
      <c r="T834" s="150"/>
      <c r="AT834" s="146" t="s">
        <v>160</v>
      </c>
      <c r="AU834" s="146" t="s">
        <v>82</v>
      </c>
      <c r="AV834" s="12" t="s">
        <v>80</v>
      </c>
      <c r="AW834" s="12" t="s">
        <v>34</v>
      </c>
      <c r="AX834" s="12" t="s">
        <v>72</v>
      </c>
      <c r="AY834" s="146" t="s">
        <v>147</v>
      </c>
    </row>
    <row r="835" spans="2:65" s="12" customFormat="1" ht="11.25">
      <c r="B835" s="145"/>
      <c r="D835" s="139" t="s">
        <v>160</v>
      </c>
      <c r="E835" s="146" t="s">
        <v>19</v>
      </c>
      <c r="F835" s="147" t="s">
        <v>558</v>
      </c>
      <c r="H835" s="146" t="s">
        <v>19</v>
      </c>
      <c r="I835" s="148"/>
      <c r="L835" s="145"/>
      <c r="M835" s="149"/>
      <c r="T835" s="150"/>
      <c r="AT835" s="146" t="s">
        <v>160</v>
      </c>
      <c r="AU835" s="146" t="s">
        <v>82</v>
      </c>
      <c r="AV835" s="12" t="s">
        <v>80</v>
      </c>
      <c r="AW835" s="12" t="s">
        <v>34</v>
      </c>
      <c r="AX835" s="12" t="s">
        <v>72</v>
      </c>
      <c r="AY835" s="146" t="s">
        <v>147</v>
      </c>
    </row>
    <row r="836" spans="2:65" s="13" customFormat="1" ht="11.25">
      <c r="B836" s="151"/>
      <c r="D836" s="139" t="s">
        <v>160</v>
      </c>
      <c r="E836" s="152" t="s">
        <v>19</v>
      </c>
      <c r="F836" s="153" t="s">
        <v>1180</v>
      </c>
      <c r="H836" s="154">
        <v>32.067</v>
      </c>
      <c r="I836" s="155"/>
      <c r="L836" s="151"/>
      <c r="M836" s="156"/>
      <c r="T836" s="157"/>
      <c r="AT836" s="152" t="s">
        <v>160</v>
      </c>
      <c r="AU836" s="152" t="s">
        <v>82</v>
      </c>
      <c r="AV836" s="13" t="s">
        <v>82</v>
      </c>
      <c r="AW836" s="13" t="s">
        <v>34</v>
      </c>
      <c r="AX836" s="13" t="s">
        <v>72</v>
      </c>
      <c r="AY836" s="152" t="s">
        <v>147</v>
      </c>
    </row>
    <row r="837" spans="2:65" s="13" customFormat="1" ht="11.25">
      <c r="B837" s="151"/>
      <c r="D837" s="139" t="s">
        <v>160</v>
      </c>
      <c r="E837" s="152" t="s">
        <v>19</v>
      </c>
      <c r="F837" s="153" t="s">
        <v>1181</v>
      </c>
      <c r="H837" s="154">
        <v>3.5419999999999998</v>
      </c>
      <c r="I837" s="155"/>
      <c r="L837" s="151"/>
      <c r="M837" s="156"/>
      <c r="T837" s="157"/>
      <c r="AT837" s="152" t="s">
        <v>160</v>
      </c>
      <c r="AU837" s="152" t="s">
        <v>82</v>
      </c>
      <c r="AV837" s="13" t="s">
        <v>82</v>
      </c>
      <c r="AW837" s="13" t="s">
        <v>34</v>
      </c>
      <c r="AX837" s="13" t="s">
        <v>72</v>
      </c>
      <c r="AY837" s="152" t="s">
        <v>147</v>
      </c>
    </row>
    <row r="838" spans="2:65" s="12" customFormat="1" ht="11.25">
      <c r="B838" s="145"/>
      <c r="D838" s="139" t="s">
        <v>160</v>
      </c>
      <c r="E838" s="146" t="s">
        <v>19</v>
      </c>
      <c r="F838" s="147" t="s">
        <v>561</v>
      </c>
      <c r="H838" s="146" t="s">
        <v>19</v>
      </c>
      <c r="I838" s="148"/>
      <c r="L838" s="145"/>
      <c r="M838" s="149"/>
      <c r="T838" s="150"/>
      <c r="AT838" s="146" t="s">
        <v>160</v>
      </c>
      <c r="AU838" s="146" t="s">
        <v>82</v>
      </c>
      <c r="AV838" s="12" t="s">
        <v>80</v>
      </c>
      <c r="AW838" s="12" t="s">
        <v>34</v>
      </c>
      <c r="AX838" s="12" t="s">
        <v>72</v>
      </c>
      <c r="AY838" s="146" t="s">
        <v>147</v>
      </c>
    </row>
    <row r="839" spans="2:65" s="13" customFormat="1" ht="11.25">
      <c r="B839" s="151"/>
      <c r="D839" s="139" t="s">
        <v>160</v>
      </c>
      <c r="E839" s="152" t="s">
        <v>19</v>
      </c>
      <c r="F839" s="153" t="s">
        <v>560</v>
      </c>
      <c r="H839" s="154">
        <v>4.0919999999999996</v>
      </c>
      <c r="I839" s="155"/>
      <c r="L839" s="151"/>
      <c r="M839" s="156"/>
      <c r="T839" s="157"/>
      <c r="AT839" s="152" t="s">
        <v>160</v>
      </c>
      <c r="AU839" s="152" t="s">
        <v>82</v>
      </c>
      <c r="AV839" s="13" t="s">
        <v>82</v>
      </c>
      <c r="AW839" s="13" t="s">
        <v>34</v>
      </c>
      <c r="AX839" s="13" t="s">
        <v>72</v>
      </c>
      <c r="AY839" s="152" t="s">
        <v>147</v>
      </c>
    </row>
    <row r="840" spans="2:65" s="13" customFormat="1" ht="11.25">
      <c r="B840" s="151"/>
      <c r="D840" s="139" t="s">
        <v>160</v>
      </c>
      <c r="E840" s="152" t="s">
        <v>19</v>
      </c>
      <c r="F840" s="153" t="s">
        <v>562</v>
      </c>
      <c r="H840" s="154">
        <v>4.3959999999999999</v>
      </c>
      <c r="I840" s="155"/>
      <c r="L840" s="151"/>
      <c r="M840" s="156"/>
      <c r="T840" s="157"/>
      <c r="AT840" s="152" t="s">
        <v>160</v>
      </c>
      <c r="AU840" s="152" t="s">
        <v>82</v>
      </c>
      <c r="AV840" s="13" t="s">
        <v>82</v>
      </c>
      <c r="AW840" s="13" t="s">
        <v>34</v>
      </c>
      <c r="AX840" s="13" t="s">
        <v>72</v>
      </c>
      <c r="AY840" s="152" t="s">
        <v>147</v>
      </c>
    </row>
    <row r="841" spans="2:65" s="1" customFormat="1" ht="16.5" customHeight="1">
      <c r="B841" s="31"/>
      <c r="C841" s="126" t="s">
        <v>1182</v>
      </c>
      <c r="D841" s="126" t="s">
        <v>149</v>
      </c>
      <c r="E841" s="127" t="s">
        <v>1183</v>
      </c>
      <c r="F841" s="128" t="s">
        <v>1184</v>
      </c>
      <c r="G841" s="129" t="s">
        <v>232</v>
      </c>
      <c r="H841" s="130">
        <v>2.0880000000000001</v>
      </c>
      <c r="I841" s="131"/>
      <c r="J841" s="132">
        <f>ROUND(I841*H841,2)</f>
        <v>0</v>
      </c>
      <c r="K841" s="128" t="s">
        <v>153</v>
      </c>
      <c r="L841" s="31"/>
      <c r="M841" s="133" t="s">
        <v>19</v>
      </c>
      <c r="N841" s="134" t="s">
        <v>43</v>
      </c>
      <c r="P841" s="135">
        <f>O841*H841</f>
        <v>0</v>
      </c>
      <c r="Q841" s="135">
        <v>0</v>
      </c>
      <c r="R841" s="135">
        <f>Q841*H841</f>
        <v>0</v>
      </c>
      <c r="S841" s="135">
        <v>7.2999999999999995E-2</v>
      </c>
      <c r="T841" s="136">
        <f>S841*H841</f>
        <v>0.152424</v>
      </c>
      <c r="AR841" s="137" t="s">
        <v>287</v>
      </c>
      <c r="AT841" s="137" t="s">
        <v>149</v>
      </c>
      <c r="AU841" s="137" t="s">
        <v>82</v>
      </c>
      <c r="AY841" s="16" t="s">
        <v>147</v>
      </c>
      <c r="BE841" s="138">
        <f>IF(N841="základní",J841,0)</f>
        <v>0</v>
      </c>
      <c r="BF841" s="138">
        <f>IF(N841="snížená",J841,0)</f>
        <v>0</v>
      </c>
      <c r="BG841" s="138">
        <f>IF(N841="zákl. přenesená",J841,0)</f>
        <v>0</v>
      </c>
      <c r="BH841" s="138">
        <f>IF(N841="sníž. přenesená",J841,0)</f>
        <v>0</v>
      </c>
      <c r="BI841" s="138">
        <f>IF(N841="nulová",J841,0)</f>
        <v>0</v>
      </c>
      <c r="BJ841" s="16" t="s">
        <v>80</v>
      </c>
      <c r="BK841" s="138">
        <f>ROUND(I841*H841,2)</f>
        <v>0</v>
      </c>
      <c r="BL841" s="16" t="s">
        <v>287</v>
      </c>
      <c r="BM841" s="137" t="s">
        <v>1185</v>
      </c>
    </row>
    <row r="842" spans="2:65" s="1" customFormat="1" ht="11.25">
      <c r="B842" s="31"/>
      <c r="D842" s="139" t="s">
        <v>156</v>
      </c>
      <c r="F842" s="140" t="s">
        <v>1186</v>
      </c>
      <c r="I842" s="141"/>
      <c r="L842" s="31"/>
      <c r="M842" s="142"/>
      <c r="T842" s="52"/>
      <c r="AT842" s="16" t="s">
        <v>156</v>
      </c>
      <c r="AU842" s="16" t="s">
        <v>82</v>
      </c>
    </row>
    <row r="843" spans="2:65" s="1" customFormat="1" ht="11.25">
      <c r="B843" s="31"/>
      <c r="D843" s="143" t="s">
        <v>158</v>
      </c>
      <c r="F843" s="144" t="s">
        <v>1187</v>
      </c>
      <c r="I843" s="141"/>
      <c r="L843" s="31"/>
      <c r="M843" s="142"/>
      <c r="T843" s="52"/>
      <c r="AT843" s="16" t="s">
        <v>158</v>
      </c>
      <c r="AU843" s="16" t="s">
        <v>82</v>
      </c>
    </row>
    <row r="844" spans="2:65" s="13" customFormat="1" ht="11.25">
      <c r="B844" s="151"/>
      <c r="D844" s="139" t="s">
        <v>160</v>
      </c>
      <c r="E844" s="152" t="s">
        <v>19</v>
      </c>
      <c r="F844" s="153" t="s">
        <v>1188</v>
      </c>
      <c r="H844" s="154">
        <v>2.0880000000000001</v>
      </c>
      <c r="I844" s="155"/>
      <c r="L844" s="151"/>
      <c r="M844" s="156"/>
      <c r="T844" s="157"/>
      <c r="AT844" s="152" t="s">
        <v>160</v>
      </c>
      <c r="AU844" s="152" t="s">
        <v>82</v>
      </c>
      <c r="AV844" s="13" t="s">
        <v>82</v>
      </c>
      <c r="AW844" s="13" t="s">
        <v>34</v>
      </c>
      <c r="AX844" s="13" t="s">
        <v>72</v>
      </c>
      <c r="AY844" s="152" t="s">
        <v>147</v>
      </c>
    </row>
    <row r="845" spans="2:65" s="1" customFormat="1" ht="16.5" customHeight="1">
      <c r="B845" s="31"/>
      <c r="C845" s="126" t="s">
        <v>1189</v>
      </c>
      <c r="D845" s="126" t="s">
        <v>149</v>
      </c>
      <c r="E845" s="127" t="s">
        <v>1190</v>
      </c>
      <c r="F845" s="128" t="s">
        <v>1191</v>
      </c>
      <c r="G845" s="129" t="s">
        <v>232</v>
      </c>
      <c r="H845" s="130">
        <v>2.1320000000000001</v>
      </c>
      <c r="I845" s="131"/>
      <c r="J845" s="132">
        <f>ROUND(I845*H845,2)</f>
        <v>0</v>
      </c>
      <c r="K845" s="128" t="s">
        <v>153</v>
      </c>
      <c r="L845" s="31"/>
      <c r="M845" s="133" t="s">
        <v>19</v>
      </c>
      <c r="N845" s="134" t="s">
        <v>43</v>
      </c>
      <c r="P845" s="135">
        <f>O845*H845</f>
        <v>0</v>
      </c>
      <c r="Q845" s="135">
        <v>0</v>
      </c>
      <c r="R845" s="135">
        <f>Q845*H845</f>
        <v>0</v>
      </c>
      <c r="S845" s="135">
        <v>5.8999999999999997E-2</v>
      </c>
      <c r="T845" s="136">
        <f>S845*H845</f>
        <v>0.12578800000000001</v>
      </c>
      <c r="AR845" s="137" t="s">
        <v>287</v>
      </c>
      <c r="AT845" s="137" t="s">
        <v>149</v>
      </c>
      <c r="AU845" s="137" t="s">
        <v>82</v>
      </c>
      <c r="AY845" s="16" t="s">
        <v>147</v>
      </c>
      <c r="BE845" s="138">
        <f>IF(N845="základní",J845,0)</f>
        <v>0</v>
      </c>
      <c r="BF845" s="138">
        <f>IF(N845="snížená",J845,0)</f>
        <v>0</v>
      </c>
      <c r="BG845" s="138">
        <f>IF(N845="zákl. přenesená",J845,0)</f>
        <v>0</v>
      </c>
      <c r="BH845" s="138">
        <f>IF(N845="sníž. přenesená",J845,0)</f>
        <v>0</v>
      </c>
      <c r="BI845" s="138">
        <f>IF(N845="nulová",J845,0)</f>
        <v>0</v>
      </c>
      <c r="BJ845" s="16" t="s">
        <v>80</v>
      </c>
      <c r="BK845" s="138">
        <f>ROUND(I845*H845,2)</f>
        <v>0</v>
      </c>
      <c r="BL845" s="16" t="s">
        <v>287</v>
      </c>
      <c r="BM845" s="137" t="s">
        <v>1192</v>
      </c>
    </row>
    <row r="846" spans="2:65" s="1" customFormat="1" ht="11.25">
      <c r="B846" s="31"/>
      <c r="D846" s="139" t="s">
        <v>156</v>
      </c>
      <c r="F846" s="140" t="s">
        <v>1193</v>
      </c>
      <c r="I846" s="141"/>
      <c r="L846" s="31"/>
      <c r="M846" s="142"/>
      <c r="T846" s="52"/>
      <c r="AT846" s="16" t="s">
        <v>156</v>
      </c>
      <c r="AU846" s="16" t="s">
        <v>82</v>
      </c>
    </row>
    <row r="847" spans="2:65" s="1" customFormat="1" ht="11.25">
      <c r="B847" s="31"/>
      <c r="D847" s="143" t="s">
        <v>158</v>
      </c>
      <c r="F847" s="144" t="s">
        <v>1194</v>
      </c>
      <c r="I847" s="141"/>
      <c r="L847" s="31"/>
      <c r="M847" s="142"/>
      <c r="T847" s="52"/>
      <c r="AT847" s="16" t="s">
        <v>158</v>
      </c>
      <c r="AU847" s="16" t="s">
        <v>82</v>
      </c>
    </row>
    <row r="848" spans="2:65" s="13" customFormat="1" ht="11.25">
      <c r="B848" s="151"/>
      <c r="D848" s="139" t="s">
        <v>160</v>
      </c>
      <c r="E848" s="152" t="s">
        <v>19</v>
      </c>
      <c r="F848" s="153" t="s">
        <v>1195</v>
      </c>
      <c r="H848" s="154">
        <v>2.1320000000000001</v>
      </c>
      <c r="I848" s="155"/>
      <c r="L848" s="151"/>
      <c r="M848" s="156"/>
      <c r="T848" s="157"/>
      <c r="AT848" s="152" t="s">
        <v>160</v>
      </c>
      <c r="AU848" s="152" t="s">
        <v>82</v>
      </c>
      <c r="AV848" s="13" t="s">
        <v>82</v>
      </c>
      <c r="AW848" s="13" t="s">
        <v>34</v>
      </c>
      <c r="AX848" s="13" t="s">
        <v>72</v>
      </c>
      <c r="AY848" s="152" t="s">
        <v>147</v>
      </c>
    </row>
    <row r="849" spans="2:65" s="1" customFormat="1" ht="16.5" customHeight="1">
      <c r="B849" s="31"/>
      <c r="C849" s="126" t="s">
        <v>1196</v>
      </c>
      <c r="D849" s="126" t="s">
        <v>149</v>
      </c>
      <c r="E849" s="127" t="s">
        <v>1197</v>
      </c>
      <c r="F849" s="128" t="s">
        <v>1198</v>
      </c>
      <c r="G849" s="129" t="s">
        <v>232</v>
      </c>
      <c r="H849" s="130">
        <v>70.132999999999996</v>
      </c>
      <c r="I849" s="131"/>
      <c r="J849" s="132">
        <f>ROUND(I849*H849,2)</f>
        <v>0</v>
      </c>
      <c r="K849" s="128" t="s">
        <v>153</v>
      </c>
      <c r="L849" s="31"/>
      <c r="M849" s="133" t="s">
        <v>19</v>
      </c>
      <c r="N849" s="134" t="s">
        <v>43</v>
      </c>
      <c r="P849" s="135">
        <f>O849*H849</f>
        <v>0</v>
      </c>
      <c r="Q849" s="135">
        <v>0</v>
      </c>
      <c r="R849" s="135">
        <f>Q849*H849</f>
        <v>0</v>
      </c>
      <c r="S849" s="135">
        <v>4.2999999999999997E-2</v>
      </c>
      <c r="T849" s="136">
        <f>S849*H849</f>
        <v>3.0157189999999994</v>
      </c>
      <c r="AR849" s="137" t="s">
        <v>287</v>
      </c>
      <c r="AT849" s="137" t="s">
        <v>149</v>
      </c>
      <c r="AU849" s="137" t="s">
        <v>82</v>
      </c>
      <c r="AY849" s="16" t="s">
        <v>147</v>
      </c>
      <c r="BE849" s="138">
        <f>IF(N849="základní",J849,0)</f>
        <v>0</v>
      </c>
      <c r="BF849" s="138">
        <f>IF(N849="snížená",J849,0)</f>
        <v>0</v>
      </c>
      <c r="BG849" s="138">
        <f>IF(N849="zákl. přenesená",J849,0)</f>
        <v>0</v>
      </c>
      <c r="BH849" s="138">
        <f>IF(N849="sníž. přenesená",J849,0)</f>
        <v>0</v>
      </c>
      <c r="BI849" s="138">
        <f>IF(N849="nulová",J849,0)</f>
        <v>0</v>
      </c>
      <c r="BJ849" s="16" t="s">
        <v>80</v>
      </c>
      <c r="BK849" s="138">
        <f>ROUND(I849*H849,2)</f>
        <v>0</v>
      </c>
      <c r="BL849" s="16" t="s">
        <v>287</v>
      </c>
      <c r="BM849" s="137" t="s">
        <v>1199</v>
      </c>
    </row>
    <row r="850" spans="2:65" s="1" customFormat="1" ht="11.25">
      <c r="B850" s="31"/>
      <c r="D850" s="139" t="s">
        <v>156</v>
      </c>
      <c r="F850" s="140" t="s">
        <v>1200</v>
      </c>
      <c r="I850" s="141"/>
      <c r="L850" s="31"/>
      <c r="M850" s="142"/>
      <c r="T850" s="52"/>
      <c r="AT850" s="16" t="s">
        <v>156</v>
      </c>
      <c r="AU850" s="16" t="s">
        <v>82</v>
      </c>
    </row>
    <row r="851" spans="2:65" s="1" customFormat="1" ht="11.25">
      <c r="B851" s="31"/>
      <c r="D851" s="143" t="s">
        <v>158</v>
      </c>
      <c r="F851" s="144" t="s">
        <v>1201</v>
      </c>
      <c r="I851" s="141"/>
      <c r="L851" s="31"/>
      <c r="M851" s="142"/>
      <c r="T851" s="52"/>
      <c r="AT851" s="16" t="s">
        <v>158</v>
      </c>
      <c r="AU851" s="16" t="s">
        <v>82</v>
      </c>
    </row>
    <row r="852" spans="2:65" s="13" customFormat="1" ht="11.25">
      <c r="B852" s="151"/>
      <c r="D852" s="139" t="s">
        <v>160</v>
      </c>
      <c r="E852" s="152" t="s">
        <v>19</v>
      </c>
      <c r="F852" s="153" t="s">
        <v>1202</v>
      </c>
      <c r="H852" s="154">
        <v>65.825999999999993</v>
      </c>
      <c r="I852" s="155"/>
      <c r="L852" s="151"/>
      <c r="M852" s="156"/>
      <c r="T852" s="157"/>
      <c r="AT852" s="152" t="s">
        <v>160</v>
      </c>
      <c r="AU852" s="152" t="s">
        <v>82</v>
      </c>
      <c r="AV852" s="13" t="s">
        <v>82</v>
      </c>
      <c r="AW852" s="13" t="s">
        <v>34</v>
      </c>
      <c r="AX852" s="13" t="s">
        <v>72</v>
      </c>
      <c r="AY852" s="152" t="s">
        <v>147</v>
      </c>
    </row>
    <row r="853" spans="2:65" s="13" customFormat="1" ht="11.25">
      <c r="B853" s="151"/>
      <c r="D853" s="139" t="s">
        <v>160</v>
      </c>
      <c r="E853" s="152" t="s">
        <v>19</v>
      </c>
      <c r="F853" s="153" t="s">
        <v>1203</v>
      </c>
      <c r="H853" s="154">
        <v>4.3070000000000004</v>
      </c>
      <c r="I853" s="155"/>
      <c r="L853" s="151"/>
      <c r="M853" s="156"/>
      <c r="T853" s="157"/>
      <c r="AT853" s="152" t="s">
        <v>160</v>
      </c>
      <c r="AU853" s="152" t="s">
        <v>82</v>
      </c>
      <c r="AV853" s="13" t="s">
        <v>82</v>
      </c>
      <c r="AW853" s="13" t="s">
        <v>34</v>
      </c>
      <c r="AX853" s="13" t="s">
        <v>72</v>
      </c>
      <c r="AY853" s="152" t="s">
        <v>147</v>
      </c>
    </row>
    <row r="854" spans="2:65" s="1" customFormat="1" ht="16.5" customHeight="1">
      <c r="B854" s="31"/>
      <c r="C854" s="126" t="s">
        <v>1204</v>
      </c>
      <c r="D854" s="126" t="s">
        <v>149</v>
      </c>
      <c r="E854" s="127" t="s">
        <v>1205</v>
      </c>
      <c r="F854" s="128" t="s">
        <v>1206</v>
      </c>
      <c r="G854" s="129" t="s">
        <v>232</v>
      </c>
      <c r="H854" s="130">
        <v>7.82</v>
      </c>
      <c r="I854" s="131"/>
      <c r="J854" s="132">
        <f>ROUND(I854*H854,2)</f>
        <v>0</v>
      </c>
      <c r="K854" s="128" t="s">
        <v>153</v>
      </c>
      <c r="L854" s="31"/>
      <c r="M854" s="133" t="s">
        <v>19</v>
      </c>
      <c r="N854" s="134" t="s">
        <v>43</v>
      </c>
      <c r="P854" s="135">
        <f>O854*H854</f>
        <v>0</v>
      </c>
      <c r="Q854" s="135">
        <v>0</v>
      </c>
      <c r="R854" s="135">
        <f>Q854*H854</f>
        <v>0</v>
      </c>
      <c r="S854" s="135">
        <v>5.2999999999999999E-2</v>
      </c>
      <c r="T854" s="136">
        <f>S854*H854</f>
        <v>0.41446</v>
      </c>
      <c r="AR854" s="137" t="s">
        <v>287</v>
      </c>
      <c r="AT854" s="137" t="s">
        <v>149</v>
      </c>
      <c r="AU854" s="137" t="s">
        <v>82</v>
      </c>
      <c r="AY854" s="16" t="s">
        <v>147</v>
      </c>
      <c r="BE854" s="138">
        <f>IF(N854="základní",J854,0)</f>
        <v>0</v>
      </c>
      <c r="BF854" s="138">
        <f>IF(N854="snížená",J854,0)</f>
        <v>0</v>
      </c>
      <c r="BG854" s="138">
        <f>IF(N854="zákl. přenesená",J854,0)</f>
        <v>0</v>
      </c>
      <c r="BH854" s="138">
        <f>IF(N854="sníž. přenesená",J854,0)</f>
        <v>0</v>
      </c>
      <c r="BI854" s="138">
        <f>IF(N854="nulová",J854,0)</f>
        <v>0</v>
      </c>
      <c r="BJ854" s="16" t="s">
        <v>80</v>
      </c>
      <c r="BK854" s="138">
        <f>ROUND(I854*H854,2)</f>
        <v>0</v>
      </c>
      <c r="BL854" s="16" t="s">
        <v>287</v>
      </c>
      <c r="BM854" s="137" t="s">
        <v>1207</v>
      </c>
    </row>
    <row r="855" spans="2:65" s="1" customFormat="1" ht="19.5">
      <c r="B855" s="31"/>
      <c r="D855" s="139" t="s">
        <v>156</v>
      </c>
      <c r="F855" s="140" t="s">
        <v>1208</v>
      </c>
      <c r="I855" s="141"/>
      <c r="L855" s="31"/>
      <c r="M855" s="142"/>
      <c r="T855" s="52"/>
      <c r="AT855" s="16" t="s">
        <v>156</v>
      </c>
      <c r="AU855" s="16" t="s">
        <v>82</v>
      </c>
    </row>
    <row r="856" spans="2:65" s="1" customFormat="1" ht="11.25">
      <c r="B856" s="31"/>
      <c r="D856" s="143" t="s">
        <v>158</v>
      </c>
      <c r="F856" s="144" t="s">
        <v>1209</v>
      </c>
      <c r="I856" s="141"/>
      <c r="L856" s="31"/>
      <c r="M856" s="142"/>
      <c r="T856" s="52"/>
      <c r="AT856" s="16" t="s">
        <v>158</v>
      </c>
      <c r="AU856" s="16" t="s">
        <v>82</v>
      </c>
    </row>
    <row r="857" spans="2:65" s="13" customFormat="1" ht="11.25">
      <c r="B857" s="151"/>
      <c r="D857" s="139" t="s">
        <v>160</v>
      </c>
      <c r="E857" s="152" t="s">
        <v>19</v>
      </c>
      <c r="F857" s="153" t="s">
        <v>1210</v>
      </c>
      <c r="H857" s="154">
        <v>4.72</v>
      </c>
      <c r="I857" s="155"/>
      <c r="L857" s="151"/>
      <c r="M857" s="156"/>
      <c r="T857" s="157"/>
      <c r="AT857" s="152" t="s">
        <v>160</v>
      </c>
      <c r="AU857" s="152" t="s">
        <v>82</v>
      </c>
      <c r="AV857" s="13" t="s">
        <v>82</v>
      </c>
      <c r="AW857" s="13" t="s">
        <v>34</v>
      </c>
      <c r="AX857" s="13" t="s">
        <v>72</v>
      </c>
      <c r="AY857" s="152" t="s">
        <v>147</v>
      </c>
    </row>
    <row r="858" spans="2:65" s="12" customFormat="1" ht="11.25">
      <c r="B858" s="145"/>
      <c r="D858" s="139" t="s">
        <v>160</v>
      </c>
      <c r="E858" s="146" t="s">
        <v>19</v>
      </c>
      <c r="F858" s="147" t="s">
        <v>1211</v>
      </c>
      <c r="H858" s="146" t="s">
        <v>19</v>
      </c>
      <c r="I858" s="148"/>
      <c r="L858" s="145"/>
      <c r="M858" s="149"/>
      <c r="T858" s="150"/>
      <c r="AT858" s="146" t="s">
        <v>160</v>
      </c>
      <c r="AU858" s="146" t="s">
        <v>82</v>
      </c>
      <c r="AV858" s="12" t="s">
        <v>80</v>
      </c>
      <c r="AW858" s="12" t="s">
        <v>34</v>
      </c>
      <c r="AX858" s="12" t="s">
        <v>72</v>
      </c>
      <c r="AY858" s="146" t="s">
        <v>147</v>
      </c>
    </row>
    <row r="859" spans="2:65" s="13" customFormat="1" ht="11.25">
      <c r="B859" s="151"/>
      <c r="D859" s="139" t="s">
        <v>160</v>
      </c>
      <c r="E859" s="152" t="s">
        <v>19</v>
      </c>
      <c r="F859" s="153" t="s">
        <v>361</v>
      </c>
      <c r="H859" s="154">
        <v>3.1</v>
      </c>
      <c r="I859" s="155"/>
      <c r="L859" s="151"/>
      <c r="M859" s="156"/>
      <c r="T859" s="157"/>
      <c r="AT859" s="152" t="s">
        <v>160</v>
      </c>
      <c r="AU859" s="152" t="s">
        <v>82</v>
      </c>
      <c r="AV859" s="13" t="s">
        <v>82</v>
      </c>
      <c r="AW859" s="13" t="s">
        <v>34</v>
      </c>
      <c r="AX859" s="13" t="s">
        <v>72</v>
      </c>
      <c r="AY859" s="152" t="s">
        <v>147</v>
      </c>
    </row>
    <row r="860" spans="2:65" s="1" customFormat="1" ht="16.5" customHeight="1">
      <c r="B860" s="31"/>
      <c r="C860" s="126" t="s">
        <v>1212</v>
      </c>
      <c r="D860" s="126" t="s">
        <v>149</v>
      </c>
      <c r="E860" s="127" t="s">
        <v>1213</v>
      </c>
      <c r="F860" s="128" t="s">
        <v>1214</v>
      </c>
      <c r="G860" s="129" t="s">
        <v>232</v>
      </c>
      <c r="H860" s="130">
        <v>5.1260000000000003</v>
      </c>
      <c r="I860" s="131"/>
      <c r="J860" s="132">
        <f>ROUND(I860*H860,2)</f>
        <v>0</v>
      </c>
      <c r="K860" s="128" t="s">
        <v>153</v>
      </c>
      <c r="L860" s="31"/>
      <c r="M860" s="133" t="s">
        <v>19</v>
      </c>
      <c r="N860" s="134" t="s">
        <v>43</v>
      </c>
      <c r="P860" s="135">
        <f>O860*H860</f>
        <v>0</v>
      </c>
      <c r="Q860" s="135">
        <v>0</v>
      </c>
      <c r="R860" s="135">
        <f>Q860*H860</f>
        <v>0</v>
      </c>
      <c r="S860" s="135">
        <v>0.05</v>
      </c>
      <c r="T860" s="136">
        <f>S860*H860</f>
        <v>0.25630000000000003</v>
      </c>
      <c r="AR860" s="137" t="s">
        <v>287</v>
      </c>
      <c r="AT860" s="137" t="s">
        <v>149</v>
      </c>
      <c r="AU860" s="137" t="s">
        <v>82</v>
      </c>
      <c r="AY860" s="16" t="s">
        <v>147</v>
      </c>
      <c r="BE860" s="138">
        <f>IF(N860="základní",J860,0)</f>
        <v>0</v>
      </c>
      <c r="BF860" s="138">
        <f>IF(N860="snížená",J860,0)</f>
        <v>0</v>
      </c>
      <c r="BG860" s="138">
        <f>IF(N860="zákl. přenesená",J860,0)</f>
        <v>0</v>
      </c>
      <c r="BH860" s="138">
        <f>IF(N860="sníž. přenesená",J860,0)</f>
        <v>0</v>
      </c>
      <c r="BI860" s="138">
        <f>IF(N860="nulová",J860,0)</f>
        <v>0</v>
      </c>
      <c r="BJ860" s="16" t="s">
        <v>80</v>
      </c>
      <c r="BK860" s="138">
        <f>ROUND(I860*H860,2)</f>
        <v>0</v>
      </c>
      <c r="BL860" s="16" t="s">
        <v>287</v>
      </c>
      <c r="BM860" s="137" t="s">
        <v>1215</v>
      </c>
    </row>
    <row r="861" spans="2:65" s="1" customFormat="1" ht="19.5">
      <c r="B861" s="31"/>
      <c r="D861" s="139" t="s">
        <v>156</v>
      </c>
      <c r="F861" s="140" t="s">
        <v>1216</v>
      </c>
      <c r="I861" s="141"/>
      <c r="L861" s="31"/>
      <c r="M861" s="142"/>
      <c r="T861" s="52"/>
      <c r="AT861" s="16" t="s">
        <v>156</v>
      </c>
      <c r="AU861" s="16" t="s">
        <v>82</v>
      </c>
    </row>
    <row r="862" spans="2:65" s="1" customFormat="1" ht="11.25">
      <c r="B862" s="31"/>
      <c r="D862" s="143" t="s">
        <v>158</v>
      </c>
      <c r="F862" s="144" t="s">
        <v>1217</v>
      </c>
      <c r="I862" s="141"/>
      <c r="L862" s="31"/>
      <c r="M862" s="142"/>
      <c r="T862" s="52"/>
      <c r="AT862" s="16" t="s">
        <v>158</v>
      </c>
      <c r="AU862" s="16" t="s">
        <v>82</v>
      </c>
    </row>
    <row r="863" spans="2:65" s="12" customFormat="1" ht="11.25">
      <c r="B863" s="145"/>
      <c r="D863" s="139" t="s">
        <v>160</v>
      </c>
      <c r="E863" s="146" t="s">
        <v>19</v>
      </c>
      <c r="F863" s="147" t="s">
        <v>1218</v>
      </c>
      <c r="H863" s="146" t="s">
        <v>19</v>
      </c>
      <c r="I863" s="148"/>
      <c r="L863" s="145"/>
      <c r="M863" s="149"/>
      <c r="T863" s="150"/>
      <c r="AT863" s="146" t="s">
        <v>160</v>
      </c>
      <c r="AU863" s="146" t="s">
        <v>82</v>
      </c>
      <c r="AV863" s="12" t="s">
        <v>80</v>
      </c>
      <c r="AW863" s="12" t="s">
        <v>34</v>
      </c>
      <c r="AX863" s="12" t="s">
        <v>72</v>
      </c>
      <c r="AY863" s="146" t="s">
        <v>147</v>
      </c>
    </row>
    <row r="864" spans="2:65" s="13" customFormat="1" ht="11.25">
      <c r="B864" s="151"/>
      <c r="D864" s="139" t="s">
        <v>160</v>
      </c>
      <c r="E864" s="152" t="s">
        <v>19</v>
      </c>
      <c r="F864" s="153" t="s">
        <v>1219</v>
      </c>
      <c r="H864" s="154">
        <v>5.1260000000000003</v>
      </c>
      <c r="I864" s="155"/>
      <c r="L864" s="151"/>
      <c r="M864" s="156"/>
      <c r="T864" s="157"/>
      <c r="AT864" s="152" t="s">
        <v>160</v>
      </c>
      <c r="AU864" s="152" t="s">
        <v>82</v>
      </c>
      <c r="AV864" s="13" t="s">
        <v>82</v>
      </c>
      <c r="AW864" s="13" t="s">
        <v>34</v>
      </c>
      <c r="AX864" s="13" t="s">
        <v>72</v>
      </c>
      <c r="AY864" s="152" t="s">
        <v>147</v>
      </c>
    </row>
    <row r="865" spans="2:65" s="1" customFormat="1" ht="16.5" customHeight="1">
      <c r="B865" s="31"/>
      <c r="C865" s="126" t="s">
        <v>1220</v>
      </c>
      <c r="D865" s="126" t="s">
        <v>149</v>
      </c>
      <c r="E865" s="127" t="s">
        <v>1221</v>
      </c>
      <c r="F865" s="128" t="s">
        <v>1222</v>
      </c>
      <c r="G865" s="129" t="s">
        <v>260</v>
      </c>
      <c r="H865" s="130">
        <v>6.4</v>
      </c>
      <c r="I865" s="131"/>
      <c r="J865" s="132">
        <f>ROUND(I865*H865,2)</f>
        <v>0</v>
      </c>
      <c r="K865" s="128" t="s">
        <v>153</v>
      </c>
      <c r="L865" s="31"/>
      <c r="M865" s="133" t="s">
        <v>19</v>
      </c>
      <c r="N865" s="134" t="s">
        <v>43</v>
      </c>
      <c r="P865" s="135">
        <f>O865*H865</f>
        <v>0</v>
      </c>
      <c r="Q865" s="135">
        <v>0</v>
      </c>
      <c r="R865" s="135">
        <f>Q865*H865</f>
        <v>0</v>
      </c>
      <c r="S865" s="135">
        <v>4.2000000000000003E-2</v>
      </c>
      <c r="T865" s="136">
        <f>S865*H865</f>
        <v>0.26880000000000004</v>
      </c>
      <c r="AR865" s="137" t="s">
        <v>287</v>
      </c>
      <c r="AT865" s="137" t="s">
        <v>149</v>
      </c>
      <c r="AU865" s="137" t="s">
        <v>82</v>
      </c>
      <c r="AY865" s="16" t="s">
        <v>147</v>
      </c>
      <c r="BE865" s="138">
        <f>IF(N865="základní",J865,0)</f>
        <v>0</v>
      </c>
      <c r="BF865" s="138">
        <f>IF(N865="snížená",J865,0)</f>
        <v>0</v>
      </c>
      <c r="BG865" s="138">
        <f>IF(N865="zákl. přenesená",J865,0)</f>
        <v>0</v>
      </c>
      <c r="BH865" s="138">
        <f>IF(N865="sníž. přenesená",J865,0)</f>
        <v>0</v>
      </c>
      <c r="BI865" s="138">
        <f>IF(N865="nulová",J865,0)</f>
        <v>0</v>
      </c>
      <c r="BJ865" s="16" t="s">
        <v>80</v>
      </c>
      <c r="BK865" s="138">
        <f>ROUND(I865*H865,2)</f>
        <v>0</v>
      </c>
      <c r="BL865" s="16" t="s">
        <v>287</v>
      </c>
      <c r="BM865" s="137" t="s">
        <v>1223</v>
      </c>
    </row>
    <row r="866" spans="2:65" s="1" customFormat="1" ht="19.5">
      <c r="B866" s="31"/>
      <c r="D866" s="139" t="s">
        <v>156</v>
      </c>
      <c r="F866" s="140" t="s">
        <v>1224</v>
      </c>
      <c r="I866" s="141"/>
      <c r="L866" s="31"/>
      <c r="M866" s="142"/>
      <c r="T866" s="52"/>
      <c r="AT866" s="16" t="s">
        <v>156</v>
      </c>
      <c r="AU866" s="16" t="s">
        <v>82</v>
      </c>
    </row>
    <row r="867" spans="2:65" s="1" customFormat="1" ht="11.25">
      <c r="B867" s="31"/>
      <c r="D867" s="143" t="s">
        <v>158</v>
      </c>
      <c r="F867" s="144" t="s">
        <v>1225</v>
      </c>
      <c r="I867" s="141"/>
      <c r="L867" s="31"/>
      <c r="M867" s="142"/>
      <c r="T867" s="52"/>
      <c r="AT867" s="16" t="s">
        <v>158</v>
      </c>
      <c r="AU867" s="16" t="s">
        <v>82</v>
      </c>
    </row>
    <row r="868" spans="2:65" s="13" customFormat="1" ht="11.25">
      <c r="B868" s="151"/>
      <c r="D868" s="139" t="s">
        <v>160</v>
      </c>
      <c r="E868" s="152" t="s">
        <v>19</v>
      </c>
      <c r="F868" s="153" t="s">
        <v>1226</v>
      </c>
      <c r="H868" s="154">
        <v>6.4</v>
      </c>
      <c r="I868" s="155"/>
      <c r="L868" s="151"/>
      <c r="M868" s="156"/>
      <c r="T868" s="157"/>
      <c r="AT868" s="152" t="s">
        <v>160</v>
      </c>
      <c r="AU868" s="152" t="s">
        <v>82</v>
      </c>
      <c r="AV868" s="13" t="s">
        <v>82</v>
      </c>
      <c r="AW868" s="13" t="s">
        <v>34</v>
      </c>
      <c r="AX868" s="13" t="s">
        <v>72</v>
      </c>
      <c r="AY868" s="152" t="s">
        <v>147</v>
      </c>
    </row>
    <row r="869" spans="2:65" s="1" customFormat="1" ht="24.2" customHeight="1">
      <c r="B869" s="31"/>
      <c r="C869" s="126" t="s">
        <v>1227</v>
      </c>
      <c r="D869" s="126" t="s">
        <v>149</v>
      </c>
      <c r="E869" s="127" t="s">
        <v>1228</v>
      </c>
      <c r="F869" s="128" t="s">
        <v>1229</v>
      </c>
      <c r="G869" s="129" t="s">
        <v>232</v>
      </c>
      <c r="H869" s="130">
        <v>361.55200000000002</v>
      </c>
      <c r="I869" s="131"/>
      <c r="J869" s="132">
        <f>ROUND(I869*H869,2)</f>
        <v>0</v>
      </c>
      <c r="K869" s="128" t="s">
        <v>153</v>
      </c>
      <c r="L869" s="31"/>
      <c r="M869" s="133" t="s">
        <v>19</v>
      </c>
      <c r="N869" s="134" t="s">
        <v>43</v>
      </c>
      <c r="P869" s="135">
        <f>O869*H869</f>
        <v>0</v>
      </c>
      <c r="Q869" s="135">
        <v>0</v>
      </c>
      <c r="R869" s="135">
        <f>Q869*H869</f>
        <v>0</v>
      </c>
      <c r="S869" s="135">
        <v>6.0000000000000001E-3</v>
      </c>
      <c r="T869" s="136">
        <f>S869*H869</f>
        <v>2.1693120000000001</v>
      </c>
      <c r="AR869" s="137" t="s">
        <v>287</v>
      </c>
      <c r="AT869" s="137" t="s">
        <v>149</v>
      </c>
      <c r="AU869" s="137" t="s">
        <v>82</v>
      </c>
      <c r="AY869" s="16" t="s">
        <v>147</v>
      </c>
      <c r="BE869" s="138">
        <f>IF(N869="základní",J869,0)</f>
        <v>0</v>
      </c>
      <c r="BF869" s="138">
        <f>IF(N869="snížená",J869,0)</f>
        <v>0</v>
      </c>
      <c r="BG869" s="138">
        <f>IF(N869="zákl. přenesená",J869,0)</f>
        <v>0</v>
      </c>
      <c r="BH869" s="138">
        <f>IF(N869="sníž. přenesená",J869,0)</f>
        <v>0</v>
      </c>
      <c r="BI869" s="138">
        <f>IF(N869="nulová",J869,0)</f>
        <v>0</v>
      </c>
      <c r="BJ869" s="16" t="s">
        <v>80</v>
      </c>
      <c r="BK869" s="138">
        <f>ROUND(I869*H869,2)</f>
        <v>0</v>
      </c>
      <c r="BL869" s="16" t="s">
        <v>287</v>
      </c>
      <c r="BM869" s="137" t="s">
        <v>1230</v>
      </c>
    </row>
    <row r="870" spans="2:65" s="1" customFormat="1" ht="19.5">
      <c r="B870" s="31"/>
      <c r="D870" s="139" t="s">
        <v>156</v>
      </c>
      <c r="F870" s="140" t="s">
        <v>1231</v>
      </c>
      <c r="I870" s="141"/>
      <c r="L870" s="31"/>
      <c r="M870" s="142"/>
      <c r="T870" s="52"/>
      <c r="AT870" s="16" t="s">
        <v>156</v>
      </c>
      <c r="AU870" s="16" t="s">
        <v>82</v>
      </c>
    </row>
    <row r="871" spans="2:65" s="1" customFormat="1" ht="11.25">
      <c r="B871" s="31"/>
      <c r="D871" s="143" t="s">
        <v>158</v>
      </c>
      <c r="F871" s="144" t="s">
        <v>1232</v>
      </c>
      <c r="I871" s="141"/>
      <c r="L871" s="31"/>
      <c r="M871" s="142"/>
      <c r="T871" s="52"/>
      <c r="AT871" s="16" t="s">
        <v>158</v>
      </c>
      <c r="AU871" s="16" t="s">
        <v>82</v>
      </c>
    </row>
    <row r="872" spans="2:65" s="1" customFormat="1" ht="24.2" customHeight="1">
      <c r="B872" s="31"/>
      <c r="C872" s="126" t="s">
        <v>1233</v>
      </c>
      <c r="D872" s="126" t="s">
        <v>149</v>
      </c>
      <c r="E872" s="127" t="s">
        <v>1234</v>
      </c>
      <c r="F872" s="128" t="s">
        <v>1235</v>
      </c>
      <c r="G872" s="129" t="s">
        <v>232</v>
      </c>
      <c r="H872" s="130">
        <v>211.893</v>
      </c>
      <c r="I872" s="131"/>
      <c r="J872" s="132">
        <f>ROUND(I872*H872,2)</f>
        <v>0</v>
      </c>
      <c r="K872" s="128" t="s">
        <v>153</v>
      </c>
      <c r="L872" s="31"/>
      <c r="M872" s="133" t="s">
        <v>19</v>
      </c>
      <c r="N872" s="134" t="s">
        <v>43</v>
      </c>
      <c r="P872" s="135">
        <f>O872*H872</f>
        <v>0</v>
      </c>
      <c r="Q872" s="135">
        <v>0</v>
      </c>
      <c r="R872" s="135">
        <f>Q872*H872</f>
        <v>0</v>
      </c>
      <c r="S872" s="135">
        <v>1.7000000000000001E-2</v>
      </c>
      <c r="T872" s="136">
        <f>S872*H872</f>
        <v>3.6021810000000003</v>
      </c>
      <c r="AR872" s="137" t="s">
        <v>287</v>
      </c>
      <c r="AT872" s="137" t="s">
        <v>149</v>
      </c>
      <c r="AU872" s="137" t="s">
        <v>82</v>
      </c>
      <c r="AY872" s="16" t="s">
        <v>147</v>
      </c>
      <c r="BE872" s="138">
        <f>IF(N872="základní",J872,0)</f>
        <v>0</v>
      </c>
      <c r="BF872" s="138">
        <f>IF(N872="snížená",J872,0)</f>
        <v>0</v>
      </c>
      <c r="BG872" s="138">
        <f>IF(N872="zákl. přenesená",J872,0)</f>
        <v>0</v>
      </c>
      <c r="BH872" s="138">
        <f>IF(N872="sníž. přenesená",J872,0)</f>
        <v>0</v>
      </c>
      <c r="BI872" s="138">
        <f>IF(N872="nulová",J872,0)</f>
        <v>0</v>
      </c>
      <c r="BJ872" s="16" t="s">
        <v>80</v>
      </c>
      <c r="BK872" s="138">
        <f>ROUND(I872*H872,2)</f>
        <v>0</v>
      </c>
      <c r="BL872" s="16" t="s">
        <v>287</v>
      </c>
      <c r="BM872" s="137" t="s">
        <v>1236</v>
      </c>
    </row>
    <row r="873" spans="2:65" s="1" customFormat="1" ht="19.5">
      <c r="B873" s="31"/>
      <c r="D873" s="139" t="s">
        <v>156</v>
      </c>
      <c r="F873" s="140" t="s">
        <v>1237</v>
      </c>
      <c r="I873" s="141"/>
      <c r="L873" s="31"/>
      <c r="M873" s="142"/>
      <c r="T873" s="52"/>
      <c r="AT873" s="16" t="s">
        <v>156</v>
      </c>
      <c r="AU873" s="16" t="s">
        <v>82</v>
      </c>
    </row>
    <row r="874" spans="2:65" s="1" customFormat="1" ht="11.25">
      <c r="B874" s="31"/>
      <c r="D874" s="143" t="s">
        <v>158</v>
      </c>
      <c r="F874" s="144" t="s">
        <v>1238</v>
      </c>
      <c r="I874" s="141"/>
      <c r="L874" s="31"/>
      <c r="M874" s="142"/>
      <c r="T874" s="52"/>
      <c r="AT874" s="16" t="s">
        <v>158</v>
      </c>
      <c r="AU874" s="16" t="s">
        <v>82</v>
      </c>
    </row>
    <row r="875" spans="2:65" s="11" customFormat="1" ht="22.9" customHeight="1">
      <c r="B875" s="114"/>
      <c r="D875" s="115" t="s">
        <v>71</v>
      </c>
      <c r="E875" s="124" t="s">
        <v>1239</v>
      </c>
      <c r="F875" s="124" t="s">
        <v>1240</v>
      </c>
      <c r="I875" s="117"/>
      <c r="J875" s="125">
        <f>BK875</f>
        <v>0</v>
      </c>
      <c r="L875" s="114"/>
      <c r="M875" s="119"/>
      <c r="P875" s="120">
        <f>SUM(P876:P888)</f>
        <v>0</v>
      </c>
      <c r="R875" s="120">
        <f>SUM(R876:R888)</f>
        <v>0</v>
      </c>
      <c r="T875" s="121">
        <f>SUM(T876:T888)</f>
        <v>0</v>
      </c>
      <c r="AR875" s="115" t="s">
        <v>80</v>
      </c>
      <c r="AT875" s="122" t="s">
        <v>71</v>
      </c>
      <c r="AU875" s="122" t="s">
        <v>80</v>
      </c>
      <c r="AY875" s="115" t="s">
        <v>147</v>
      </c>
      <c r="BK875" s="123">
        <f>SUM(BK876:BK888)</f>
        <v>0</v>
      </c>
    </row>
    <row r="876" spans="2:65" s="1" customFormat="1" ht="21.75" customHeight="1">
      <c r="B876" s="31"/>
      <c r="C876" s="126" t="s">
        <v>1241</v>
      </c>
      <c r="D876" s="126" t="s">
        <v>149</v>
      </c>
      <c r="E876" s="127" t="s">
        <v>1242</v>
      </c>
      <c r="F876" s="128" t="s">
        <v>1243</v>
      </c>
      <c r="G876" s="129" t="s">
        <v>209</v>
      </c>
      <c r="H876" s="130">
        <v>210.18199999999999</v>
      </c>
      <c r="I876" s="131"/>
      <c r="J876" s="132">
        <f>ROUND(I876*H876,2)</f>
        <v>0</v>
      </c>
      <c r="K876" s="128" t="s">
        <v>153</v>
      </c>
      <c r="L876" s="31"/>
      <c r="M876" s="133" t="s">
        <v>19</v>
      </c>
      <c r="N876" s="134" t="s">
        <v>43</v>
      </c>
      <c r="P876" s="135">
        <f>O876*H876</f>
        <v>0</v>
      </c>
      <c r="Q876" s="135">
        <v>0</v>
      </c>
      <c r="R876" s="135">
        <f>Q876*H876</f>
        <v>0</v>
      </c>
      <c r="S876" s="135">
        <v>0</v>
      </c>
      <c r="T876" s="136">
        <f>S876*H876</f>
        <v>0</v>
      </c>
      <c r="AR876" s="137" t="s">
        <v>154</v>
      </c>
      <c r="AT876" s="137" t="s">
        <v>149</v>
      </c>
      <c r="AU876" s="137" t="s">
        <v>82</v>
      </c>
      <c r="AY876" s="16" t="s">
        <v>147</v>
      </c>
      <c r="BE876" s="138">
        <f>IF(N876="základní",J876,0)</f>
        <v>0</v>
      </c>
      <c r="BF876" s="138">
        <f>IF(N876="snížená",J876,0)</f>
        <v>0</v>
      </c>
      <c r="BG876" s="138">
        <f>IF(N876="zákl. přenesená",J876,0)</f>
        <v>0</v>
      </c>
      <c r="BH876" s="138">
        <f>IF(N876="sníž. přenesená",J876,0)</f>
        <v>0</v>
      </c>
      <c r="BI876" s="138">
        <f>IF(N876="nulová",J876,0)</f>
        <v>0</v>
      </c>
      <c r="BJ876" s="16" t="s">
        <v>80</v>
      </c>
      <c r="BK876" s="138">
        <f>ROUND(I876*H876,2)</f>
        <v>0</v>
      </c>
      <c r="BL876" s="16" t="s">
        <v>154</v>
      </c>
      <c r="BM876" s="137" t="s">
        <v>1244</v>
      </c>
    </row>
    <row r="877" spans="2:65" s="1" customFormat="1" ht="19.5">
      <c r="B877" s="31"/>
      <c r="D877" s="139" t="s">
        <v>156</v>
      </c>
      <c r="F877" s="140" t="s">
        <v>1245</v>
      </c>
      <c r="I877" s="141"/>
      <c r="L877" s="31"/>
      <c r="M877" s="142"/>
      <c r="T877" s="52"/>
      <c r="AT877" s="16" t="s">
        <v>156</v>
      </c>
      <c r="AU877" s="16" t="s">
        <v>82</v>
      </c>
    </row>
    <row r="878" spans="2:65" s="1" customFormat="1" ht="11.25">
      <c r="B878" s="31"/>
      <c r="D878" s="143" t="s">
        <v>158</v>
      </c>
      <c r="F878" s="144" t="s">
        <v>1246</v>
      </c>
      <c r="I878" s="141"/>
      <c r="L878" s="31"/>
      <c r="M878" s="142"/>
      <c r="T878" s="52"/>
      <c r="AT878" s="16" t="s">
        <v>158</v>
      </c>
      <c r="AU878" s="16" t="s">
        <v>82</v>
      </c>
    </row>
    <row r="879" spans="2:65" s="1" customFormat="1" ht="16.5" customHeight="1">
      <c r="B879" s="31"/>
      <c r="C879" s="126" t="s">
        <v>1247</v>
      </c>
      <c r="D879" s="126" t="s">
        <v>149</v>
      </c>
      <c r="E879" s="127" t="s">
        <v>1248</v>
      </c>
      <c r="F879" s="128" t="s">
        <v>1249</v>
      </c>
      <c r="G879" s="129" t="s">
        <v>209</v>
      </c>
      <c r="H879" s="130">
        <v>210.18199999999999</v>
      </c>
      <c r="I879" s="131"/>
      <c r="J879" s="132">
        <f>ROUND(I879*H879,2)</f>
        <v>0</v>
      </c>
      <c r="K879" s="128" t="s">
        <v>153</v>
      </c>
      <c r="L879" s="31"/>
      <c r="M879" s="133" t="s">
        <v>19</v>
      </c>
      <c r="N879" s="134" t="s">
        <v>43</v>
      </c>
      <c r="P879" s="135">
        <f>O879*H879</f>
        <v>0</v>
      </c>
      <c r="Q879" s="135">
        <v>0</v>
      </c>
      <c r="R879" s="135">
        <f>Q879*H879</f>
        <v>0</v>
      </c>
      <c r="S879" s="135">
        <v>0</v>
      </c>
      <c r="T879" s="136">
        <f>S879*H879</f>
        <v>0</v>
      </c>
      <c r="AR879" s="137" t="s">
        <v>154</v>
      </c>
      <c r="AT879" s="137" t="s">
        <v>149</v>
      </c>
      <c r="AU879" s="137" t="s">
        <v>82</v>
      </c>
      <c r="AY879" s="16" t="s">
        <v>147</v>
      </c>
      <c r="BE879" s="138">
        <f>IF(N879="základní",J879,0)</f>
        <v>0</v>
      </c>
      <c r="BF879" s="138">
        <f>IF(N879="snížená",J879,0)</f>
        <v>0</v>
      </c>
      <c r="BG879" s="138">
        <f>IF(N879="zákl. přenesená",J879,0)</f>
        <v>0</v>
      </c>
      <c r="BH879" s="138">
        <f>IF(N879="sníž. přenesená",J879,0)</f>
        <v>0</v>
      </c>
      <c r="BI879" s="138">
        <f>IF(N879="nulová",J879,0)</f>
        <v>0</v>
      </c>
      <c r="BJ879" s="16" t="s">
        <v>80</v>
      </c>
      <c r="BK879" s="138">
        <f>ROUND(I879*H879,2)</f>
        <v>0</v>
      </c>
      <c r="BL879" s="16" t="s">
        <v>154</v>
      </c>
      <c r="BM879" s="137" t="s">
        <v>1250</v>
      </c>
    </row>
    <row r="880" spans="2:65" s="1" customFormat="1" ht="11.25">
      <c r="B880" s="31"/>
      <c r="D880" s="139" t="s">
        <v>156</v>
      </c>
      <c r="F880" s="140" t="s">
        <v>1251</v>
      </c>
      <c r="I880" s="141"/>
      <c r="L880" s="31"/>
      <c r="M880" s="142"/>
      <c r="T880" s="52"/>
      <c r="AT880" s="16" t="s">
        <v>156</v>
      </c>
      <c r="AU880" s="16" t="s">
        <v>82</v>
      </c>
    </row>
    <row r="881" spans="2:65" s="1" customFormat="1" ht="11.25">
      <c r="B881" s="31"/>
      <c r="D881" s="143" t="s">
        <v>158</v>
      </c>
      <c r="F881" s="144" t="s">
        <v>1252</v>
      </c>
      <c r="I881" s="141"/>
      <c r="L881" s="31"/>
      <c r="M881" s="142"/>
      <c r="T881" s="52"/>
      <c r="AT881" s="16" t="s">
        <v>158</v>
      </c>
      <c r="AU881" s="16" t="s">
        <v>82</v>
      </c>
    </row>
    <row r="882" spans="2:65" s="1" customFormat="1" ht="16.5" customHeight="1">
      <c r="B882" s="31"/>
      <c r="C882" s="126" t="s">
        <v>1253</v>
      </c>
      <c r="D882" s="126" t="s">
        <v>149</v>
      </c>
      <c r="E882" s="127" t="s">
        <v>1254</v>
      </c>
      <c r="F882" s="128" t="s">
        <v>1255</v>
      </c>
      <c r="G882" s="129" t="s">
        <v>209</v>
      </c>
      <c r="H882" s="130">
        <v>2942.5479999999998</v>
      </c>
      <c r="I882" s="131"/>
      <c r="J882" s="132">
        <f>ROUND(I882*H882,2)</f>
        <v>0</v>
      </c>
      <c r="K882" s="128" t="s">
        <v>153</v>
      </c>
      <c r="L882" s="31"/>
      <c r="M882" s="133" t="s">
        <v>19</v>
      </c>
      <c r="N882" s="134" t="s">
        <v>43</v>
      </c>
      <c r="P882" s="135">
        <f>O882*H882</f>
        <v>0</v>
      </c>
      <c r="Q882" s="135">
        <v>0</v>
      </c>
      <c r="R882" s="135">
        <f>Q882*H882</f>
        <v>0</v>
      </c>
      <c r="S882" s="135">
        <v>0</v>
      </c>
      <c r="T882" s="136">
        <f>S882*H882</f>
        <v>0</v>
      </c>
      <c r="AR882" s="137" t="s">
        <v>154</v>
      </c>
      <c r="AT882" s="137" t="s">
        <v>149</v>
      </c>
      <c r="AU882" s="137" t="s">
        <v>82</v>
      </c>
      <c r="AY882" s="16" t="s">
        <v>147</v>
      </c>
      <c r="BE882" s="138">
        <f>IF(N882="základní",J882,0)</f>
        <v>0</v>
      </c>
      <c r="BF882" s="138">
        <f>IF(N882="snížená",J882,0)</f>
        <v>0</v>
      </c>
      <c r="BG882" s="138">
        <f>IF(N882="zákl. přenesená",J882,0)</f>
        <v>0</v>
      </c>
      <c r="BH882" s="138">
        <f>IF(N882="sníž. přenesená",J882,0)</f>
        <v>0</v>
      </c>
      <c r="BI882" s="138">
        <f>IF(N882="nulová",J882,0)</f>
        <v>0</v>
      </c>
      <c r="BJ882" s="16" t="s">
        <v>80</v>
      </c>
      <c r="BK882" s="138">
        <f>ROUND(I882*H882,2)</f>
        <v>0</v>
      </c>
      <c r="BL882" s="16" t="s">
        <v>154</v>
      </c>
      <c r="BM882" s="137" t="s">
        <v>1256</v>
      </c>
    </row>
    <row r="883" spans="2:65" s="1" customFormat="1" ht="19.5">
      <c r="B883" s="31"/>
      <c r="D883" s="139" t="s">
        <v>156</v>
      </c>
      <c r="F883" s="140" t="s">
        <v>1257</v>
      </c>
      <c r="I883" s="141"/>
      <c r="L883" s="31"/>
      <c r="M883" s="142"/>
      <c r="T883" s="52"/>
      <c r="AT883" s="16" t="s">
        <v>156</v>
      </c>
      <c r="AU883" s="16" t="s">
        <v>82</v>
      </c>
    </row>
    <row r="884" spans="2:65" s="1" customFormat="1" ht="11.25">
      <c r="B884" s="31"/>
      <c r="D884" s="143" t="s">
        <v>158</v>
      </c>
      <c r="F884" s="144" t="s">
        <v>1258</v>
      </c>
      <c r="I884" s="141"/>
      <c r="L884" s="31"/>
      <c r="M884" s="142"/>
      <c r="T884" s="52"/>
      <c r="AT884" s="16" t="s">
        <v>158</v>
      </c>
      <c r="AU884" s="16" t="s">
        <v>82</v>
      </c>
    </row>
    <row r="885" spans="2:65" s="13" customFormat="1" ht="11.25">
      <c r="B885" s="151"/>
      <c r="D885" s="139" t="s">
        <v>160</v>
      </c>
      <c r="F885" s="153" t="s">
        <v>1259</v>
      </c>
      <c r="H885" s="154">
        <v>2942.5479999999998</v>
      </c>
      <c r="I885" s="155"/>
      <c r="L885" s="151"/>
      <c r="M885" s="156"/>
      <c r="T885" s="157"/>
      <c r="AT885" s="152" t="s">
        <v>160</v>
      </c>
      <c r="AU885" s="152" t="s">
        <v>82</v>
      </c>
      <c r="AV885" s="13" t="s">
        <v>82</v>
      </c>
      <c r="AW885" s="13" t="s">
        <v>4</v>
      </c>
      <c r="AX885" s="13" t="s">
        <v>80</v>
      </c>
      <c r="AY885" s="152" t="s">
        <v>147</v>
      </c>
    </row>
    <row r="886" spans="2:65" s="1" customFormat="1" ht="24.2" customHeight="1">
      <c r="B886" s="31"/>
      <c r="C886" s="126" t="s">
        <v>1260</v>
      </c>
      <c r="D886" s="126" t="s">
        <v>149</v>
      </c>
      <c r="E886" s="127" t="s">
        <v>1261</v>
      </c>
      <c r="F886" s="128" t="s">
        <v>1262</v>
      </c>
      <c r="G886" s="129" t="s">
        <v>209</v>
      </c>
      <c r="H886" s="130">
        <v>210.18199999999999</v>
      </c>
      <c r="I886" s="131"/>
      <c r="J886" s="132">
        <f>ROUND(I886*H886,2)</f>
        <v>0</v>
      </c>
      <c r="K886" s="128" t="s">
        <v>153</v>
      </c>
      <c r="L886" s="31"/>
      <c r="M886" s="133" t="s">
        <v>19</v>
      </c>
      <c r="N886" s="134" t="s">
        <v>43</v>
      </c>
      <c r="P886" s="135">
        <f>O886*H886</f>
        <v>0</v>
      </c>
      <c r="Q886" s="135">
        <v>0</v>
      </c>
      <c r="R886" s="135">
        <f>Q886*H886</f>
        <v>0</v>
      </c>
      <c r="S886" s="135">
        <v>0</v>
      </c>
      <c r="T886" s="136">
        <f>S886*H886</f>
        <v>0</v>
      </c>
      <c r="AR886" s="137" t="s">
        <v>154</v>
      </c>
      <c r="AT886" s="137" t="s">
        <v>149</v>
      </c>
      <c r="AU886" s="137" t="s">
        <v>82</v>
      </c>
      <c r="AY886" s="16" t="s">
        <v>147</v>
      </c>
      <c r="BE886" s="138">
        <f>IF(N886="základní",J886,0)</f>
        <v>0</v>
      </c>
      <c r="BF886" s="138">
        <f>IF(N886="snížená",J886,0)</f>
        <v>0</v>
      </c>
      <c r="BG886" s="138">
        <f>IF(N886="zákl. přenesená",J886,0)</f>
        <v>0</v>
      </c>
      <c r="BH886" s="138">
        <f>IF(N886="sníž. přenesená",J886,0)</f>
        <v>0</v>
      </c>
      <c r="BI886" s="138">
        <f>IF(N886="nulová",J886,0)</f>
        <v>0</v>
      </c>
      <c r="BJ886" s="16" t="s">
        <v>80</v>
      </c>
      <c r="BK886" s="138">
        <f>ROUND(I886*H886,2)</f>
        <v>0</v>
      </c>
      <c r="BL886" s="16" t="s">
        <v>154</v>
      </c>
      <c r="BM886" s="137" t="s">
        <v>1263</v>
      </c>
    </row>
    <row r="887" spans="2:65" s="1" customFormat="1" ht="19.5">
      <c r="B887" s="31"/>
      <c r="D887" s="139" t="s">
        <v>156</v>
      </c>
      <c r="F887" s="140" t="s">
        <v>1264</v>
      </c>
      <c r="I887" s="141"/>
      <c r="L887" s="31"/>
      <c r="M887" s="142"/>
      <c r="T887" s="52"/>
      <c r="AT887" s="16" t="s">
        <v>156</v>
      </c>
      <c r="AU887" s="16" t="s">
        <v>82</v>
      </c>
    </row>
    <row r="888" spans="2:65" s="1" customFormat="1" ht="11.25">
      <c r="B888" s="31"/>
      <c r="D888" s="143" t="s">
        <v>158</v>
      </c>
      <c r="F888" s="144" t="s">
        <v>1265</v>
      </c>
      <c r="I888" s="141"/>
      <c r="L888" s="31"/>
      <c r="M888" s="142"/>
      <c r="T888" s="52"/>
      <c r="AT888" s="16" t="s">
        <v>158</v>
      </c>
      <c r="AU888" s="16" t="s">
        <v>82</v>
      </c>
    </row>
    <row r="889" spans="2:65" s="11" customFormat="1" ht="22.9" customHeight="1">
      <c r="B889" s="114"/>
      <c r="D889" s="115" t="s">
        <v>71</v>
      </c>
      <c r="E889" s="124" t="s">
        <v>1266</v>
      </c>
      <c r="F889" s="124" t="s">
        <v>1267</v>
      </c>
      <c r="I889" s="117"/>
      <c r="J889" s="125">
        <f>BK889</f>
        <v>0</v>
      </c>
      <c r="L889" s="114"/>
      <c r="M889" s="119"/>
      <c r="P889" s="120">
        <f>SUM(P890:P892)</f>
        <v>0</v>
      </c>
      <c r="R889" s="120">
        <f>SUM(R890:R892)</f>
        <v>0</v>
      </c>
      <c r="T889" s="121">
        <f>SUM(T890:T892)</f>
        <v>0</v>
      </c>
      <c r="AR889" s="115" t="s">
        <v>80</v>
      </c>
      <c r="AT889" s="122" t="s">
        <v>71</v>
      </c>
      <c r="AU889" s="122" t="s">
        <v>80</v>
      </c>
      <c r="AY889" s="115" t="s">
        <v>147</v>
      </c>
      <c r="BK889" s="123">
        <f>SUM(BK890:BK892)</f>
        <v>0</v>
      </c>
    </row>
    <row r="890" spans="2:65" s="1" customFormat="1" ht="16.5" customHeight="1">
      <c r="B890" s="31"/>
      <c r="C890" s="126" t="s">
        <v>1268</v>
      </c>
      <c r="D890" s="126" t="s">
        <v>149</v>
      </c>
      <c r="E890" s="127" t="s">
        <v>1269</v>
      </c>
      <c r="F890" s="128" t="s">
        <v>1270</v>
      </c>
      <c r="G890" s="129" t="s">
        <v>209</v>
      </c>
      <c r="H890" s="130">
        <v>113.06100000000001</v>
      </c>
      <c r="I890" s="131"/>
      <c r="J890" s="132">
        <f>ROUND(I890*H890,2)</f>
        <v>0</v>
      </c>
      <c r="K890" s="128" t="s">
        <v>153</v>
      </c>
      <c r="L890" s="31"/>
      <c r="M890" s="133" t="s">
        <v>19</v>
      </c>
      <c r="N890" s="134" t="s">
        <v>43</v>
      </c>
      <c r="P890" s="135">
        <f>O890*H890</f>
        <v>0</v>
      </c>
      <c r="Q890" s="135">
        <v>0</v>
      </c>
      <c r="R890" s="135">
        <f>Q890*H890</f>
        <v>0</v>
      </c>
      <c r="S890" s="135">
        <v>0</v>
      </c>
      <c r="T890" s="136">
        <f>S890*H890</f>
        <v>0</v>
      </c>
      <c r="AR890" s="137" t="s">
        <v>154</v>
      </c>
      <c r="AT890" s="137" t="s">
        <v>149</v>
      </c>
      <c r="AU890" s="137" t="s">
        <v>82</v>
      </c>
      <c r="AY890" s="16" t="s">
        <v>147</v>
      </c>
      <c r="BE890" s="138">
        <f>IF(N890="základní",J890,0)</f>
        <v>0</v>
      </c>
      <c r="BF890" s="138">
        <f>IF(N890="snížená",J890,0)</f>
        <v>0</v>
      </c>
      <c r="BG890" s="138">
        <f>IF(N890="zákl. přenesená",J890,0)</f>
        <v>0</v>
      </c>
      <c r="BH890" s="138">
        <f>IF(N890="sníž. přenesená",J890,0)</f>
        <v>0</v>
      </c>
      <c r="BI890" s="138">
        <f>IF(N890="nulová",J890,0)</f>
        <v>0</v>
      </c>
      <c r="BJ890" s="16" t="s">
        <v>80</v>
      </c>
      <c r="BK890" s="138">
        <f>ROUND(I890*H890,2)</f>
        <v>0</v>
      </c>
      <c r="BL890" s="16" t="s">
        <v>154</v>
      </c>
      <c r="BM890" s="137" t="s">
        <v>1271</v>
      </c>
    </row>
    <row r="891" spans="2:65" s="1" customFormat="1" ht="19.5">
      <c r="B891" s="31"/>
      <c r="D891" s="139" t="s">
        <v>156</v>
      </c>
      <c r="F891" s="140" t="s">
        <v>1272</v>
      </c>
      <c r="I891" s="141"/>
      <c r="L891" s="31"/>
      <c r="M891" s="142"/>
      <c r="T891" s="52"/>
      <c r="AT891" s="16" t="s">
        <v>156</v>
      </c>
      <c r="AU891" s="16" t="s">
        <v>82</v>
      </c>
    </row>
    <row r="892" spans="2:65" s="1" customFormat="1" ht="11.25">
      <c r="B892" s="31"/>
      <c r="D892" s="143" t="s">
        <v>158</v>
      </c>
      <c r="F892" s="144" t="s">
        <v>1273</v>
      </c>
      <c r="I892" s="141"/>
      <c r="L892" s="31"/>
      <c r="M892" s="142"/>
      <c r="T892" s="52"/>
      <c r="AT892" s="16" t="s">
        <v>158</v>
      </c>
      <c r="AU892" s="16" t="s">
        <v>82</v>
      </c>
    </row>
    <row r="893" spans="2:65" s="11" customFormat="1" ht="25.9" customHeight="1">
      <c r="B893" s="114"/>
      <c r="D893" s="115" t="s">
        <v>71</v>
      </c>
      <c r="E893" s="116" t="s">
        <v>1274</v>
      </c>
      <c r="F893" s="116" t="s">
        <v>1275</v>
      </c>
      <c r="I893" s="117"/>
      <c r="J893" s="118">
        <f>BK893</f>
        <v>0</v>
      </c>
      <c r="L893" s="114"/>
      <c r="M893" s="119"/>
      <c r="P893" s="120">
        <f>P894+P937+P1015+P1039+P1042+P1045+P1048+P1102+P1141+P1227+P1243+P1306+P1335</f>
        <v>0</v>
      </c>
      <c r="R893" s="120">
        <f>R894+R937+R1015+R1039+R1042+R1045+R1048+R1102+R1141+R1227+R1243+R1306+R1335</f>
        <v>49.260954383108107</v>
      </c>
      <c r="T893" s="121">
        <f>T894+T937+T1015+T1039+T1042+T1045+T1048+T1102+T1141+T1227+T1243+T1306+T1335</f>
        <v>13.725554899999999</v>
      </c>
      <c r="AR893" s="115" t="s">
        <v>82</v>
      </c>
      <c r="AT893" s="122" t="s">
        <v>71</v>
      </c>
      <c r="AU893" s="122" t="s">
        <v>72</v>
      </c>
      <c r="AY893" s="115" t="s">
        <v>147</v>
      </c>
      <c r="BK893" s="123">
        <f>BK894+BK937+BK1015+BK1039+BK1042+BK1045+BK1048+BK1102+BK1141+BK1227+BK1243+BK1306+BK1335</f>
        <v>0</v>
      </c>
    </row>
    <row r="894" spans="2:65" s="11" customFormat="1" ht="22.9" customHeight="1">
      <c r="B894" s="114"/>
      <c r="D894" s="115" t="s">
        <v>71</v>
      </c>
      <c r="E894" s="124" t="s">
        <v>1276</v>
      </c>
      <c r="F894" s="124" t="s">
        <v>1277</v>
      </c>
      <c r="I894" s="117"/>
      <c r="J894" s="125">
        <f>BK894</f>
        <v>0</v>
      </c>
      <c r="L894" s="114"/>
      <c r="M894" s="119"/>
      <c r="P894" s="120">
        <f>SUM(P895:P936)</f>
        <v>0</v>
      </c>
      <c r="R894" s="120">
        <f>SUM(R895:R936)</f>
        <v>0.72417097000000008</v>
      </c>
      <c r="T894" s="121">
        <f>SUM(T895:T936)</f>
        <v>0</v>
      </c>
      <c r="AR894" s="115" t="s">
        <v>82</v>
      </c>
      <c r="AT894" s="122" t="s">
        <v>71</v>
      </c>
      <c r="AU894" s="122" t="s">
        <v>80</v>
      </c>
      <c r="AY894" s="115" t="s">
        <v>147</v>
      </c>
      <c r="BK894" s="123">
        <f>SUM(BK895:BK936)</f>
        <v>0</v>
      </c>
    </row>
    <row r="895" spans="2:65" s="1" customFormat="1" ht="16.5" customHeight="1">
      <c r="B895" s="31"/>
      <c r="C895" s="126" t="s">
        <v>1278</v>
      </c>
      <c r="D895" s="126" t="s">
        <v>149</v>
      </c>
      <c r="E895" s="127" t="s">
        <v>1279</v>
      </c>
      <c r="F895" s="128" t="s">
        <v>1280</v>
      </c>
      <c r="G895" s="129" t="s">
        <v>232</v>
      </c>
      <c r="H895" s="130">
        <v>136.566</v>
      </c>
      <c r="I895" s="131"/>
      <c r="J895" s="132">
        <f>ROUND(I895*H895,2)</f>
        <v>0</v>
      </c>
      <c r="K895" s="128" t="s">
        <v>153</v>
      </c>
      <c r="L895" s="31"/>
      <c r="M895" s="133" t="s">
        <v>19</v>
      </c>
      <c r="N895" s="134" t="s">
        <v>43</v>
      </c>
      <c r="P895" s="135">
        <f>O895*H895</f>
        <v>0</v>
      </c>
      <c r="Q895" s="135">
        <v>0</v>
      </c>
      <c r="R895" s="135">
        <f>Q895*H895</f>
        <v>0</v>
      </c>
      <c r="S895" s="135">
        <v>0</v>
      </c>
      <c r="T895" s="136">
        <f>S895*H895</f>
        <v>0</v>
      </c>
      <c r="AR895" s="137" t="s">
        <v>287</v>
      </c>
      <c r="AT895" s="137" t="s">
        <v>149</v>
      </c>
      <c r="AU895" s="137" t="s">
        <v>82</v>
      </c>
      <c r="AY895" s="16" t="s">
        <v>147</v>
      </c>
      <c r="BE895" s="138">
        <f>IF(N895="základní",J895,0)</f>
        <v>0</v>
      </c>
      <c r="BF895" s="138">
        <f>IF(N895="snížená",J895,0)</f>
        <v>0</v>
      </c>
      <c r="BG895" s="138">
        <f>IF(N895="zákl. přenesená",J895,0)</f>
        <v>0</v>
      </c>
      <c r="BH895" s="138">
        <f>IF(N895="sníž. přenesená",J895,0)</f>
        <v>0</v>
      </c>
      <c r="BI895" s="138">
        <f>IF(N895="nulová",J895,0)</f>
        <v>0</v>
      </c>
      <c r="BJ895" s="16" t="s">
        <v>80</v>
      </c>
      <c r="BK895" s="138">
        <f>ROUND(I895*H895,2)</f>
        <v>0</v>
      </c>
      <c r="BL895" s="16" t="s">
        <v>287</v>
      </c>
      <c r="BM895" s="137" t="s">
        <v>1281</v>
      </c>
    </row>
    <row r="896" spans="2:65" s="1" customFormat="1" ht="11.25">
      <c r="B896" s="31"/>
      <c r="D896" s="139" t="s">
        <v>156</v>
      </c>
      <c r="F896" s="140" t="s">
        <v>1282</v>
      </c>
      <c r="I896" s="141"/>
      <c r="L896" s="31"/>
      <c r="M896" s="142"/>
      <c r="T896" s="52"/>
      <c r="AT896" s="16" t="s">
        <v>156</v>
      </c>
      <c r="AU896" s="16" t="s">
        <v>82</v>
      </c>
    </row>
    <row r="897" spans="2:65" s="1" customFormat="1" ht="11.25">
      <c r="B897" s="31"/>
      <c r="D897" s="143" t="s">
        <v>158</v>
      </c>
      <c r="F897" s="144" t="s">
        <v>1283</v>
      </c>
      <c r="I897" s="141"/>
      <c r="L897" s="31"/>
      <c r="M897" s="142"/>
      <c r="T897" s="52"/>
      <c r="AT897" s="16" t="s">
        <v>158</v>
      </c>
      <c r="AU897" s="16" t="s">
        <v>82</v>
      </c>
    </row>
    <row r="898" spans="2:65" s="12" customFormat="1" ht="11.25">
      <c r="B898" s="145"/>
      <c r="D898" s="139" t="s">
        <v>160</v>
      </c>
      <c r="E898" s="146" t="s">
        <v>19</v>
      </c>
      <c r="F898" s="147" t="s">
        <v>1284</v>
      </c>
      <c r="H898" s="146" t="s">
        <v>19</v>
      </c>
      <c r="I898" s="148"/>
      <c r="L898" s="145"/>
      <c r="M898" s="149"/>
      <c r="T898" s="150"/>
      <c r="AT898" s="146" t="s">
        <v>160</v>
      </c>
      <c r="AU898" s="146" t="s">
        <v>82</v>
      </c>
      <c r="AV898" s="12" t="s">
        <v>80</v>
      </c>
      <c r="AW898" s="12" t="s">
        <v>34</v>
      </c>
      <c r="AX898" s="12" t="s">
        <v>72</v>
      </c>
      <c r="AY898" s="146" t="s">
        <v>147</v>
      </c>
    </row>
    <row r="899" spans="2:65" s="13" customFormat="1" ht="11.25">
      <c r="B899" s="151"/>
      <c r="D899" s="139" t="s">
        <v>160</v>
      </c>
      <c r="E899" s="152" t="s">
        <v>19</v>
      </c>
      <c r="F899" s="153" t="s">
        <v>1285</v>
      </c>
      <c r="H899" s="154">
        <v>45.593000000000004</v>
      </c>
      <c r="I899" s="155"/>
      <c r="L899" s="151"/>
      <c r="M899" s="156"/>
      <c r="T899" s="157"/>
      <c r="AT899" s="152" t="s">
        <v>160</v>
      </c>
      <c r="AU899" s="152" t="s">
        <v>82</v>
      </c>
      <c r="AV899" s="13" t="s">
        <v>82</v>
      </c>
      <c r="AW899" s="13" t="s">
        <v>34</v>
      </c>
      <c r="AX899" s="13" t="s">
        <v>72</v>
      </c>
      <c r="AY899" s="152" t="s">
        <v>147</v>
      </c>
    </row>
    <row r="900" spans="2:65" s="13" customFormat="1" ht="11.25">
      <c r="B900" s="151"/>
      <c r="D900" s="139" t="s">
        <v>160</v>
      </c>
      <c r="E900" s="152" t="s">
        <v>19</v>
      </c>
      <c r="F900" s="153" t="s">
        <v>1286</v>
      </c>
      <c r="H900" s="154">
        <v>40.31</v>
      </c>
      <c r="I900" s="155"/>
      <c r="L900" s="151"/>
      <c r="M900" s="156"/>
      <c r="T900" s="157"/>
      <c r="AT900" s="152" t="s">
        <v>160</v>
      </c>
      <c r="AU900" s="152" t="s">
        <v>82</v>
      </c>
      <c r="AV900" s="13" t="s">
        <v>82</v>
      </c>
      <c r="AW900" s="13" t="s">
        <v>34</v>
      </c>
      <c r="AX900" s="13" t="s">
        <v>72</v>
      </c>
      <c r="AY900" s="152" t="s">
        <v>147</v>
      </c>
    </row>
    <row r="901" spans="2:65" s="13" customFormat="1" ht="11.25">
      <c r="B901" s="151"/>
      <c r="D901" s="139" t="s">
        <v>160</v>
      </c>
      <c r="E901" s="152" t="s">
        <v>19</v>
      </c>
      <c r="F901" s="153" t="s">
        <v>1287</v>
      </c>
      <c r="H901" s="154">
        <v>50.662999999999997</v>
      </c>
      <c r="I901" s="155"/>
      <c r="L901" s="151"/>
      <c r="M901" s="156"/>
      <c r="T901" s="157"/>
      <c r="AT901" s="152" t="s">
        <v>160</v>
      </c>
      <c r="AU901" s="152" t="s">
        <v>82</v>
      </c>
      <c r="AV901" s="13" t="s">
        <v>82</v>
      </c>
      <c r="AW901" s="13" t="s">
        <v>34</v>
      </c>
      <c r="AX901" s="13" t="s">
        <v>72</v>
      </c>
      <c r="AY901" s="152" t="s">
        <v>147</v>
      </c>
    </row>
    <row r="902" spans="2:65" s="1" customFormat="1" ht="16.5" customHeight="1">
      <c r="B902" s="31"/>
      <c r="C902" s="158" t="s">
        <v>1288</v>
      </c>
      <c r="D902" s="158" t="s">
        <v>253</v>
      </c>
      <c r="E902" s="159" t="s">
        <v>1289</v>
      </c>
      <c r="F902" s="160" t="s">
        <v>1290</v>
      </c>
      <c r="G902" s="161" t="s">
        <v>209</v>
      </c>
      <c r="H902" s="162">
        <v>5.5E-2</v>
      </c>
      <c r="I902" s="163"/>
      <c r="J902" s="164">
        <f>ROUND(I902*H902,2)</f>
        <v>0</v>
      </c>
      <c r="K902" s="160" t="s">
        <v>153</v>
      </c>
      <c r="L902" s="165"/>
      <c r="M902" s="166" t="s">
        <v>19</v>
      </c>
      <c r="N902" s="167" t="s">
        <v>43</v>
      </c>
      <c r="P902" s="135">
        <f>O902*H902</f>
        <v>0</v>
      </c>
      <c r="Q902" s="135">
        <v>1</v>
      </c>
      <c r="R902" s="135">
        <f>Q902*H902</f>
        <v>5.5E-2</v>
      </c>
      <c r="S902" s="135">
        <v>0</v>
      </c>
      <c r="T902" s="136">
        <f>S902*H902</f>
        <v>0</v>
      </c>
      <c r="AR902" s="137" t="s">
        <v>397</v>
      </c>
      <c r="AT902" s="137" t="s">
        <v>253</v>
      </c>
      <c r="AU902" s="137" t="s">
        <v>82</v>
      </c>
      <c r="AY902" s="16" t="s">
        <v>147</v>
      </c>
      <c r="BE902" s="138">
        <f>IF(N902="základní",J902,0)</f>
        <v>0</v>
      </c>
      <c r="BF902" s="138">
        <f>IF(N902="snížená",J902,0)</f>
        <v>0</v>
      </c>
      <c r="BG902" s="138">
        <f>IF(N902="zákl. přenesená",J902,0)</f>
        <v>0</v>
      </c>
      <c r="BH902" s="138">
        <f>IF(N902="sníž. přenesená",J902,0)</f>
        <v>0</v>
      </c>
      <c r="BI902" s="138">
        <f>IF(N902="nulová",J902,0)</f>
        <v>0</v>
      </c>
      <c r="BJ902" s="16" t="s">
        <v>80</v>
      </c>
      <c r="BK902" s="138">
        <f>ROUND(I902*H902,2)</f>
        <v>0</v>
      </c>
      <c r="BL902" s="16" t="s">
        <v>287</v>
      </c>
      <c r="BM902" s="137" t="s">
        <v>1291</v>
      </c>
    </row>
    <row r="903" spans="2:65" s="1" customFormat="1" ht="11.25">
      <c r="B903" s="31"/>
      <c r="D903" s="139" t="s">
        <v>156</v>
      </c>
      <c r="F903" s="140" t="s">
        <v>1290</v>
      </c>
      <c r="I903" s="141"/>
      <c r="L903" s="31"/>
      <c r="M903" s="142"/>
      <c r="T903" s="52"/>
      <c r="AT903" s="16" t="s">
        <v>156</v>
      </c>
      <c r="AU903" s="16" t="s">
        <v>82</v>
      </c>
    </row>
    <row r="904" spans="2:65" s="1" customFormat="1" ht="19.5">
      <c r="B904" s="31"/>
      <c r="D904" s="139" t="s">
        <v>351</v>
      </c>
      <c r="F904" s="168" t="s">
        <v>1292</v>
      </c>
      <c r="I904" s="141"/>
      <c r="L904" s="31"/>
      <c r="M904" s="142"/>
      <c r="T904" s="52"/>
      <c r="AT904" s="16" t="s">
        <v>351</v>
      </c>
      <c r="AU904" s="16" t="s">
        <v>82</v>
      </c>
    </row>
    <row r="905" spans="2:65" s="13" customFormat="1" ht="11.25">
      <c r="B905" s="151"/>
      <c r="D905" s="139" t="s">
        <v>160</v>
      </c>
      <c r="E905" s="152" t="s">
        <v>19</v>
      </c>
      <c r="F905" s="153" t="s">
        <v>1293</v>
      </c>
      <c r="H905" s="154">
        <v>5.5E-2</v>
      </c>
      <c r="I905" s="155"/>
      <c r="L905" s="151"/>
      <c r="M905" s="156"/>
      <c r="T905" s="157"/>
      <c r="AT905" s="152" t="s">
        <v>160</v>
      </c>
      <c r="AU905" s="152" t="s">
        <v>82</v>
      </c>
      <c r="AV905" s="13" t="s">
        <v>82</v>
      </c>
      <c r="AW905" s="13" t="s">
        <v>34</v>
      </c>
      <c r="AX905" s="13" t="s">
        <v>72</v>
      </c>
      <c r="AY905" s="152" t="s">
        <v>147</v>
      </c>
    </row>
    <row r="906" spans="2:65" s="1" customFormat="1" ht="16.5" customHeight="1">
      <c r="B906" s="31"/>
      <c r="C906" s="126" t="s">
        <v>1294</v>
      </c>
      <c r="D906" s="126" t="s">
        <v>149</v>
      </c>
      <c r="E906" s="127" t="s">
        <v>1295</v>
      </c>
      <c r="F906" s="128" t="s">
        <v>1296</v>
      </c>
      <c r="G906" s="129" t="s">
        <v>232</v>
      </c>
      <c r="H906" s="130">
        <v>136.566</v>
      </c>
      <c r="I906" s="131"/>
      <c r="J906" s="132">
        <f>ROUND(I906*H906,2)</f>
        <v>0</v>
      </c>
      <c r="K906" s="128" t="s">
        <v>153</v>
      </c>
      <c r="L906" s="31"/>
      <c r="M906" s="133" t="s">
        <v>19</v>
      </c>
      <c r="N906" s="134" t="s">
        <v>43</v>
      </c>
      <c r="P906" s="135">
        <f>O906*H906</f>
        <v>0</v>
      </c>
      <c r="Q906" s="135">
        <v>3.9500000000000001E-4</v>
      </c>
      <c r="R906" s="135">
        <f>Q906*H906</f>
        <v>5.3943570000000003E-2</v>
      </c>
      <c r="S906" s="135">
        <v>0</v>
      </c>
      <c r="T906" s="136">
        <f>S906*H906</f>
        <v>0</v>
      </c>
      <c r="AR906" s="137" t="s">
        <v>287</v>
      </c>
      <c r="AT906" s="137" t="s">
        <v>149</v>
      </c>
      <c r="AU906" s="137" t="s">
        <v>82</v>
      </c>
      <c r="AY906" s="16" t="s">
        <v>147</v>
      </c>
      <c r="BE906" s="138">
        <f>IF(N906="základní",J906,0)</f>
        <v>0</v>
      </c>
      <c r="BF906" s="138">
        <f>IF(N906="snížená",J906,0)</f>
        <v>0</v>
      </c>
      <c r="BG906" s="138">
        <f>IF(N906="zákl. přenesená",J906,0)</f>
        <v>0</v>
      </c>
      <c r="BH906" s="138">
        <f>IF(N906="sníž. přenesená",J906,0)</f>
        <v>0</v>
      </c>
      <c r="BI906" s="138">
        <f>IF(N906="nulová",J906,0)</f>
        <v>0</v>
      </c>
      <c r="BJ906" s="16" t="s">
        <v>80</v>
      </c>
      <c r="BK906" s="138">
        <f>ROUND(I906*H906,2)</f>
        <v>0</v>
      </c>
      <c r="BL906" s="16" t="s">
        <v>287</v>
      </c>
      <c r="BM906" s="137" t="s">
        <v>1297</v>
      </c>
    </row>
    <row r="907" spans="2:65" s="1" customFormat="1" ht="19.5">
      <c r="B907" s="31"/>
      <c r="D907" s="139" t="s">
        <v>156</v>
      </c>
      <c r="F907" s="140" t="s">
        <v>1298</v>
      </c>
      <c r="I907" s="141"/>
      <c r="L907" s="31"/>
      <c r="M907" s="142"/>
      <c r="T907" s="52"/>
      <c r="AT907" s="16" t="s">
        <v>156</v>
      </c>
      <c r="AU907" s="16" t="s">
        <v>82</v>
      </c>
    </row>
    <row r="908" spans="2:65" s="1" customFormat="1" ht="11.25">
      <c r="B908" s="31"/>
      <c r="D908" s="143" t="s">
        <v>158</v>
      </c>
      <c r="F908" s="144" t="s">
        <v>1299</v>
      </c>
      <c r="I908" s="141"/>
      <c r="L908" s="31"/>
      <c r="M908" s="142"/>
      <c r="T908" s="52"/>
      <c r="AT908" s="16" t="s">
        <v>158</v>
      </c>
      <c r="AU908" s="16" t="s">
        <v>82</v>
      </c>
    </row>
    <row r="909" spans="2:65" s="12" customFormat="1" ht="11.25">
      <c r="B909" s="145"/>
      <c r="D909" s="139" t="s">
        <v>160</v>
      </c>
      <c r="E909" s="146" t="s">
        <v>19</v>
      </c>
      <c r="F909" s="147" t="s">
        <v>1300</v>
      </c>
      <c r="H909" s="146" t="s">
        <v>19</v>
      </c>
      <c r="I909" s="148"/>
      <c r="L909" s="145"/>
      <c r="M909" s="149"/>
      <c r="T909" s="150"/>
      <c r="AT909" s="146" t="s">
        <v>160</v>
      </c>
      <c r="AU909" s="146" t="s">
        <v>82</v>
      </c>
      <c r="AV909" s="12" t="s">
        <v>80</v>
      </c>
      <c r="AW909" s="12" t="s">
        <v>34</v>
      </c>
      <c r="AX909" s="12" t="s">
        <v>72</v>
      </c>
      <c r="AY909" s="146" t="s">
        <v>147</v>
      </c>
    </row>
    <row r="910" spans="2:65" s="13" customFormat="1" ht="11.25">
      <c r="B910" s="151"/>
      <c r="D910" s="139" t="s">
        <v>160</v>
      </c>
      <c r="E910" s="152" t="s">
        <v>19</v>
      </c>
      <c r="F910" s="153" t="s">
        <v>1285</v>
      </c>
      <c r="H910" s="154">
        <v>45.593000000000004</v>
      </c>
      <c r="I910" s="155"/>
      <c r="L910" s="151"/>
      <c r="M910" s="156"/>
      <c r="T910" s="157"/>
      <c r="AT910" s="152" t="s">
        <v>160</v>
      </c>
      <c r="AU910" s="152" t="s">
        <v>82</v>
      </c>
      <c r="AV910" s="13" t="s">
        <v>82</v>
      </c>
      <c r="AW910" s="13" t="s">
        <v>34</v>
      </c>
      <c r="AX910" s="13" t="s">
        <v>72</v>
      </c>
      <c r="AY910" s="152" t="s">
        <v>147</v>
      </c>
    </row>
    <row r="911" spans="2:65" s="13" customFormat="1" ht="11.25">
      <c r="B911" s="151"/>
      <c r="D911" s="139" t="s">
        <v>160</v>
      </c>
      <c r="E911" s="152" t="s">
        <v>19</v>
      </c>
      <c r="F911" s="153" t="s">
        <v>1286</v>
      </c>
      <c r="H911" s="154">
        <v>40.31</v>
      </c>
      <c r="I911" s="155"/>
      <c r="L911" s="151"/>
      <c r="M911" s="156"/>
      <c r="T911" s="157"/>
      <c r="AT911" s="152" t="s">
        <v>160</v>
      </c>
      <c r="AU911" s="152" t="s">
        <v>82</v>
      </c>
      <c r="AV911" s="13" t="s">
        <v>82</v>
      </c>
      <c r="AW911" s="13" t="s">
        <v>34</v>
      </c>
      <c r="AX911" s="13" t="s">
        <v>72</v>
      </c>
      <c r="AY911" s="152" t="s">
        <v>147</v>
      </c>
    </row>
    <row r="912" spans="2:65" s="13" customFormat="1" ht="11.25">
      <c r="B912" s="151"/>
      <c r="D912" s="139" t="s">
        <v>160</v>
      </c>
      <c r="E912" s="152" t="s">
        <v>19</v>
      </c>
      <c r="F912" s="153" t="s">
        <v>1287</v>
      </c>
      <c r="H912" s="154">
        <v>50.662999999999997</v>
      </c>
      <c r="I912" s="155"/>
      <c r="L912" s="151"/>
      <c r="M912" s="156"/>
      <c r="T912" s="157"/>
      <c r="AT912" s="152" t="s">
        <v>160</v>
      </c>
      <c r="AU912" s="152" t="s">
        <v>82</v>
      </c>
      <c r="AV912" s="13" t="s">
        <v>82</v>
      </c>
      <c r="AW912" s="13" t="s">
        <v>34</v>
      </c>
      <c r="AX912" s="13" t="s">
        <v>72</v>
      </c>
      <c r="AY912" s="152" t="s">
        <v>147</v>
      </c>
    </row>
    <row r="913" spans="2:65" s="1" customFormat="1" ht="16.5" customHeight="1">
      <c r="B913" s="31"/>
      <c r="C913" s="126" t="s">
        <v>1301</v>
      </c>
      <c r="D913" s="126" t="s">
        <v>149</v>
      </c>
      <c r="E913" s="127" t="s">
        <v>1302</v>
      </c>
      <c r="F913" s="128" t="s">
        <v>1303</v>
      </c>
      <c r="G913" s="129" t="s">
        <v>232</v>
      </c>
      <c r="H913" s="130">
        <v>200.29599999999999</v>
      </c>
      <c r="I913" s="131"/>
      <c r="J913" s="132">
        <f>ROUND(I913*H913,2)</f>
        <v>0</v>
      </c>
      <c r="K913" s="128" t="s">
        <v>153</v>
      </c>
      <c r="L913" s="31"/>
      <c r="M913" s="133" t="s">
        <v>19</v>
      </c>
      <c r="N913" s="134" t="s">
        <v>43</v>
      </c>
      <c r="P913" s="135">
        <f>O913*H913</f>
        <v>0</v>
      </c>
      <c r="Q913" s="135">
        <v>0</v>
      </c>
      <c r="R913" s="135">
        <f>Q913*H913</f>
        <v>0</v>
      </c>
      <c r="S913" s="135">
        <v>0</v>
      </c>
      <c r="T913" s="136">
        <f>S913*H913</f>
        <v>0</v>
      </c>
      <c r="AR913" s="137" t="s">
        <v>287</v>
      </c>
      <c r="AT913" s="137" t="s">
        <v>149</v>
      </c>
      <c r="AU913" s="137" t="s">
        <v>82</v>
      </c>
      <c r="AY913" s="16" t="s">
        <v>147</v>
      </c>
      <c r="BE913" s="138">
        <f>IF(N913="základní",J913,0)</f>
        <v>0</v>
      </c>
      <c r="BF913" s="138">
        <f>IF(N913="snížená",J913,0)</f>
        <v>0</v>
      </c>
      <c r="BG913" s="138">
        <f>IF(N913="zákl. přenesená",J913,0)</f>
        <v>0</v>
      </c>
      <c r="BH913" s="138">
        <f>IF(N913="sníž. přenesená",J913,0)</f>
        <v>0</v>
      </c>
      <c r="BI913" s="138">
        <f>IF(N913="nulová",J913,0)</f>
        <v>0</v>
      </c>
      <c r="BJ913" s="16" t="s">
        <v>80</v>
      </c>
      <c r="BK913" s="138">
        <f>ROUND(I913*H913,2)</f>
        <v>0</v>
      </c>
      <c r="BL913" s="16" t="s">
        <v>287</v>
      </c>
      <c r="BM913" s="137" t="s">
        <v>1304</v>
      </c>
    </row>
    <row r="914" spans="2:65" s="1" customFormat="1" ht="11.25">
      <c r="B914" s="31"/>
      <c r="D914" s="139" t="s">
        <v>156</v>
      </c>
      <c r="F914" s="140" t="s">
        <v>1305</v>
      </c>
      <c r="I914" s="141"/>
      <c r="L914" s="31"/>
      <c r="M914" s="142"/>
      <c r="T914" s="52"/>
      <c r="AT914" s="16" t="s">
        <v>156</v>
      </c>
      <c r="AU914" s="16" t="s">
        <v>82</v>
      </c>
    </row>
    <row r="915" spans="2:65" s="1" customFormat="1" ht="11.25">
      <c r="B915" s="31"/>
      <c r="D915" s="143" t="s">
        <v>158</v>
      </c>
      <c r="F915" s="144" t="s">
        <v>1306</v>
      </c>
      <c r="I915" s="141"/>
      <c r="L915" s="31"/>
      <c r="M915" s="142"/>
      <c r="T915" s="52"/>
      <c r="AT915" s="16" t="s">
        <v>158</v>
      </c>
      <c r="AU915" s="16" t="s">
        <v>82</v>
      </c>
    </row>
    <row r="916" spans="2:65" s="12" customFormat="1" ht="11.25">
      <c r="B916" s="145"/>
      <c r="D916" s="139" t="s">
        <v>160</v>
      </c>
      <c r="E916" s="146" t="s">
        <v>19</v>
      </c>
      <c r="F916" s="147" t="s">
        <v>1307</v>
      </c>
      <c r="H916" s="146" t="s">
        <v>19</v>
      </c>
      <c r="I916" s="148"/>
      <c r="L916" s="145"/>
      <c r="M916" s="149"/>
      <c r="T916" s="150"/>
      <c r="AT916" s="146" t="s">
        <v>160</v>
      </c>
      <c r="AU916" s="146" t="s">
        <v>82</v>
      </c>
      <c r="AV916" s="12" t="s">
        <v>80</v>
      </c>
      <c r="AW916" s="12" t="s">
        <v>34</v>
      </c>
      <c r="AX916" s="12" t="s">
        <v>72</v>
      </c>
      <c r="AY916" s="146" t="s">
        <v>147</v>
      </c>
    </row>
    <row r="917" spans="2:65" s="13" customFormat="1" ht="11.25">
      <c r="B917" s="151"/>
      <c r="D917" s="139" t="s">
        <v>160</v>
      </c>
      <c r="E917" s="152" t="s">
        <v>19</v>
      </c>
      <c r="F917" s="153" t="s">
        <v>1308</v>
      </c>
      <c r="H917" s="154">
        <v>66.869</v>
      </c>
      <c r="I917" s="155"/>
      <c r="L917" s="151"/>
      <c r="M917" s="156"/>
      <c r="T917" s="157"/>
      <c r="AT917" s="152" t="s">
        <v>160</v>
      </c>
      <c r="AU917" s="152" t="s">
        <v>82</v>
      </c>
      <c r="AV917" s="13" t="s">
        <v>82</v>
      </c>
      <c r="AW917" s="13" t="s">
        <v>34</v>
      </c>
      <c r="AX917" s="13" t="s">
        <v>72</v>
      </c>
      <c r="AY917" s="152" t="s">
        <v>147</v>
      </c>
    </row>
    <row r="918" spans="2:65" s="13" customFormat="1" ht="11.25">
      <c r="B918" s="151"/>
      <c r="D918" s="139" t="s">
        <v>160</v>
      </c>
      <c r="E918" s="152" t="s">
        <v>19</v>
      </c>
      <c r="F918" s="153" t="s">
        <v>1309</v>
      </c>
      <c r="H918" s="154">
        <v>59.122</v>
      </c>
      <c r="I918" s="155"/>
      <c r="L918" s="151"/>
      <c r="M918" s="156"/>
      <c r="T918" s="157"/>
      <c r="AT918" s="152" t="s">
        <v>160</v>
      </c>
      <c r="AU918" s="152" t="s">
        <v>82</v>
      </c>
      <c r="AV918" s="13" t="s">
        <v>82</v>
      </c>
      <c r="AW918" s="13" t="s">
        <v>34</v>
      </c>
      <c r="AX918" s="13" t="s">
        <v>72</v>
      </c>
      <c r="AY918" s="152" t="s">
        <v>147</v>
      </c>
    </row>
    <row r="919" spans="2:65" s="13" customFormat="1" ht="11.25">
      <c r="B919" s="151"/>
      <c r="D919" s="139" t="s">
        <v>160</v>
      </c>
      <c r="E919" s="152" t="s">
        <v>19</v>
      </c>
      <c r="F919" s="153" t="s">
        <v>1310</v>
      </c>
      <c r="H919" s="154">
        <v>74.305000000000007</v>
      </c>
      <c r="I919" s="155"/>
      <c r="L919" s="151"/>
      <c r="M919" s="156"/>
      <c r="T919" s="157"/>
      <c r="AT919" s="152" t="s">
        <v>160</v>
      </c>
      <c r="AU919" s="152" t="s">
        <v>82</v>
      </c>
      <c r="AV919" s="13" t="s">
        <v>82</v>
      </c>
      <c r="AW919" s="13" t="s">
        <v>34</v>
      </c>
      <c r="AX919" s="13" t="s">
        <v>72</v>
      </c>
      <c r="AY919" s="152" t="s">
        <v>147</v>
      </c>
    </row>
    <row r="920" spans="2:65" s="1" customFormat="1" ht="16.5" customHeight="1">
      <c r="B920" s="31"/>
      <c r="C920" s="158" t="s">
        <v>1311</v>
      </c>
      <c r="D920" s="158" t="s">
        <v>253</v>
      </c>
      <c r="E920" s="159" t="s">
        <v>1312</v>
      </c>
      <c r="F920" s="160" t="s">
        <v>1313</v>
      </c>
      <c r="G920" s="161" t="s">
        <v>309</v>
      </c>
      <c r="H920" s="162">
        <v>600.88800000000003</v>
      </c>
      <c r="I920" s="163"/>
      <c r="J920" s="164">
        <f>ROUND(I920*H920,2)</f>
        <v>0</v>
      </c>
      <c r="K920" s="160" t="s">
        <v>153</v>
      </c>
      <c r="L920" s="165"/>
      <c r="M920" s="166" t="s">
        <v>19</v>
      </c>
      <c r="N920" s="167" t="s">
        <v>43</v>
      </c>
      <c r="P920" s="135">
        <f>O920*H920</f>
        <v>0</v>
      </c>
      <c r="Q920" s="135">
        <v>1E-3</v>
      </c>
      <c r="R920" s="135">
        <f>Q920*H920</f>
        <v>0.60088800000000009</v>
      </c>
      <c r="S920" s="135">
        <v>0</v>
      </c>
      <c r="T920" s="136">
        <f>S920*H920</f>
        <v>0</v>
      </c>
      <c r="AR920" s="137" t="s">
        <v>397</v>
      </c>
      <c r="AT920" s="137" t="s">
        <v>253</v>
      </c>
      <c r="AU920" s="137" t="s">
        <v>82</v>
      </c>
      <c r="AY920" s="16" t="s">
        <v>147</v>
      </c>
      <c r="BE920" s="138">
        <f>IF(N920="základní",J920,0)</f>
        <v>0</v>
      </c>
      <c r="BF920" s="138">
        <f>IF(N920="snížená",J920,0)</f>
        <v>0</v>
      </c>
      <c r="BG920" s="138">
        <f>IF(N920="zákl. přenesená",J920,0)</f>
        <v>0</v>
      </c>
      <c r="BH920" s="138">
        <f>IF(N920="sníž. přenesená",J920,0)</f>
        <v>0</v>
      </c>
      <c r="BI920" s="138">
        <f>IF(N920="nulová",J920,0)</f>
        <v>0</v>
      </c>
      <c r="BJ920" s="16" t="s">
        <v>80</v>
      </c>
      <c r="BK920" s="138">
        <f>ROUND(I920*H920,2)</f>
        <v>0</v>
      </c>
      <c r="BL920" s="16" t="s">
        <v>287</v>
      </c>
      <c r="BM920" s="137" t="s">
        <v>1314</v>
      </c>
    </row>
    <row r="921" spans="2:65" s="1" customFormat="1" ht="11.25">
      <c r="B921" s="31"/>
      <c r="D921" s="139" t="s">
        <v>156</v>
      </c>
      <c r="F921" s="140" t="s">
        <v>1313</v>
      </c>
      <c r="I921" s="141"/>
      <c r="L921" s="31"/>
      <c r="M921" s="142"/>
      <c r="T921" s="52"/>
      <c r="AT921" s="16" t="s">
        <v>156</v>
      </c>
      <c r="AU921" s="16" t="s">
        <v>82</v>
      </c>
    </row>
    <row r="922" spans="2:65" s="1" customFormat="1" ht="19.5">
      <c r="B922" s="31"/>
      <c r="D922" s="139" t="s">
        <v>351</v>
      </c>
      <c r="F922" s="168" t="s">
        <v>1315</v>
      </c>
      <c r="I922" s="141"/>
      <c r="L922" s="31"/>
      <c r="M922" s="142"/>
      <c r="T922" s="52"/>
      <c r="AT922" s="16" t="s">
        <v>351</v>
      </c>
      <c r="AU922" s="16" t="s">
        <v>82</v>
      </c>
    </row>
    <row r="923" spans="2:65" s="13" customFormat="1" ht="11.25">
      <c r="B923" s="151"/>
      <c r="D923" s="139" t="s">
        <v>160</v>
      </c>
      <c r="E923" s="152" t="s">
        <v>19</v>
      </c>
      <c r="F923" s="153" t="s">
        <v>1316</v>
      </c>
      <c r="H923" s="154">
        <v>600.88800000000003</v>
      </c>
      <c r="I923" s="155"/>
      <c r="L923" s="151"/>
      <c r="M923" s="156"/>
      <c r="T923" s="157"/>
      <c r="AT923" s="152" t="s">
        <v>160</v>
      </c>
      <c r="AU923" s="152" t="s">
        <v>82</v>
      </c>
      <c r="AV923" s="13" t="s">
        <v>82</v>
      </c>
      <c r="AW923" s="13" t="s">
        <v>34</v>
      </c>
      <c r="AX923" s="13" t="s">
        <v>72</v>
      </c>
      <c r="AY923" s="152" t="s">
        <v>147</v>
      </c>
    </row>
    <row r="924" spans="2:65" s="1" customFormat="1" ht="16.5" customHeight="1">
      <c r="B924" s="31"/>
      <c r="C924" s="126" t="s">
        <v>1317</v>
      </c>
      <c r="D924" s="126" t="s">
        <v>149</v>
      </c>
      <c r="E924" s="127" t="s">
        <v>1318</v>
      </c>
      <c r="F924" s="128" t="s">
        <v>1319</v>
      </c>
      <c r="G924" s="129" t="s">
        <v>232</v>
      </c>
      <c r="H924" s="130">
        <v>136.566</v>
      </c>
      <c r="I924" s="131"/>
      <c r="J924" s="132">
        <f>ROUND(I924*H924,2)</f>
        <v>0</v>
      </c>
      <c r="K924" s="128" t="s">
        <v>153</v>
      </c>
      <c r="L924" s="31"/>
      <c r="M924" s="133" t="s">
        <v>19</v>
      </c>
      <c r="N924" s="134" t="s">
        <v>43</v>
      </c>
      <c r="P924" s="135">
        <f>O924*H924</f>
        <v>0</v>
      </c>
      <c r="Q924" s="135">
        <v>0</v>
      </c>
      <c r="R924" s="135">
        <f>Q924*H924</f>
        <v>0</v>
      </c>
      <c r="S924" s="135">
        <v>0</v>
      </c>
      <c r="T924" s="136">
        <f>S924*H924</f>
        <v>0</v>
      </c>
      <c r="AR924" s="137" t="s">
        <v>287</v>
      </c>
      <c r="AT924" s="137" t="s">
        <v>149</v>
      </c>
      <c r="AU924" s="137" t="s">
        <v>82</v>
      </c>
      <c r="AY924" s="16" t="s">
        <v>147</v>
      </c>
      <c r="BE924" s="138">
        <f>IF(N924="základní",J924,0)</f>
        <v>0</v>
      </c>
      <c r="BF924" s="138">
        <f>IF(N924="snížená",J924,0)</f>
        <v>0</v>
      </c>
      <c r="BG924" s="138">
        <f>IF(N924="zákl. přenesená",J924,0)</f>
        <v>0</v>
      </c>
      <c r="BH924" s="138">
        <f>IF(N924="sníž. přenesená",J924,0)</f>
        <v>0</v>
      </c>
      <c r="BI924" s="138">
        <f>IF(N924="nulová",J924,0)</f>
        <v>0</v>
      </c>
      <c r="BJ924" s="16" t="s">
        <v>80</v>
      </c>
      <c r="BK924" s="138">
        <f>ROUND(I924*H924,2)</f>
        <v>0</v>
      </c>
      <c r="BL924" s="16" t="s">
        <v>287</v>
      </c>
      <c r="BM924" s="137" t="s">
        <v>1320</v>
      </c>
    </row>
    <row r="925" spans="2:65" s="1" customFormat="1" ht="11.25">
      <c r="B925" s="31"/>
      <c r="D925" s="139" t="s">
        <v>156</v>
      </c>
      <c r="F925" s="140" t="s">
        <v>1321</v>
      </c>
      <c r="I925" s="141"/>
      <c r="L925" s="31"/>
      <c r="M925" s="142"/>
      <c r="T925" s="52"/>
      <c r="AT925" s="16" t="s">
        <v>156</v>
      </c>
      <c r="AU925" s="16" t="s">
        <v>82</v>
      </c>
    </row>
    <row r="926" spans="2:65" s="1" customFormat="1" ht="11.25">
      <c r="B926" s="31"/>
      <c r="D926" s="143" t="s">
        <v>158</v>
      </c>
      <c r="F926" s="144" t="s">
        <v>1322</v>
      </c>
      <c r="I926" s="141"/>
      <c r="L926" s="31"/>
      <c r="M926" s="142"/>
      <c r="T926" s="52"/>
      <c r="AT926" s="16" t="s">
        <v>158</v>
      </c>
      <c r="AU926" s="16" t="s">
        <v>82</v>
      </c>
    </row>
    <row r="927" spans="2:65" s="12" customFormat="1" ht="11.25">
      <c r="B927" s="145"/>
      <c r="D927" s="139" t="s">
        <v>160</v>
      </c>
      <c r="E927" s="146" t="s">
        <v>19</v>
      </c>
      <c r="F927" s="147" t="s">
        <v>1323</v>
      </c>
      <c r="H927" s="146" t="s">
        <v>19</v>
      </c>
      <c r="I927" s="148"/>
      <c r="L927" s="145"/>
      <c r="M927" s="149"/>
      <c r="T927" s="150"/>
      <c r="AT927" s="146" t="s">
        <v>160</v>
      </c>
      <c r="AU927" s="146" t="s">
        <v>82</v>
      </c>
      <c r="AV927" s="12" t="s">
        <v>80</v>
      </c>
      <c r="AW927" s="12" t="s">
        <v>34</v>
      </c>
      <c r="AX927" s="12" t="s">
        <v>72</v>
      </c>
      <c r="AY927" s="146" t="s">
        <v>147</v>
      </c>
    </row>
    <row r="928" spans="2:65" s="13" customFormat="1" ht="11.25">
      <c r="B928" s="151"/>
      <c r="D928" s="139" t="s">
        <v>160</v>
      </c>
      <c r="E928" s="152" t="s">
        <v>19</v>
      </c>
      <c r="F928" s="153" t="s">
        <v>1285</v>
      </c>
      <c r="H928" s="154">
        <v>45.593000000000004</v>
      </c>
      <c r="I928" s="155"/>
      <c r="L928" s="151"/>
      <c r="M928" s="156"/>
      <c r="T928" s="157"/>
      <c r="AT928" s="152" t="s">
        <v>160</v>
      </c>
      <c r="AU928" s="152" t="s">
        <v>82</v>
      </c>
      <c r="AV928" s="13" t="s">
        <v>82</v>
      </c>
      <c r="AW928" s="13" t="s">
        <v>34</v>
      </c>
      <c r="AX928" s="13" t="s">
        <v>72</v>
      </c>
      <c r="AY928" s="152" t="s">
        <v>147</v>
      </c>
    </row>
    <row r="929" spans="2:65" s="13" customFormat="1" ht="11.25">
      <c r="B929" s="151"/>
      <c r="D929" s="139" t="s">
        <v>160</v>
      </c>
      <c r="E929" s="152" t="s">
        <v>19</v>
      </c>
      <c r="F929" s="153" t="s">
        <v>1286</v>
      </c>
      <c r="H929" s="154">
        <v>40.31</v>
      </c>
      <c r="I929" s="155"/>
      <c r="L929" s="151"/>
      <c r="M929" s="156"/>
      <c r="T929" s="157"/>
      <c r="AT929" s="152" t="s">
        <v>160</v>
      </c>
      <c r="AU929" s="152" t="s">
        <v>82</v>
      </c>
      <c r="AV929" s="13" t="s">
        <v>82</v>
      </c>
      <c r="AW929" s="13" t="s">
        <v>34</v>
      </c>
      <c r="AX929" s="13" t="s">
        <v>72</v>
      </c>
      <c r="AY929" s="152" t="s">
        <v>147</v>
      </c>
    </row>
    <row r="930" spans="2:65" s="13" customFormat="1" ht="11.25">
      <c r="B930" s="151"/>
      <c r="D930" s="139" t="s">
        <v>160</v>
      </c>
      <c r="E930" s="152" t="s">
        <v>19</v>
      </c>
      <c r="F930" s="153" t="s">
        <v>1287</v>
      </c>
      <c r="H930" s="154">
        <v>50.662999999999997</v>
      </c>
      <c r="I930" s="155"/>
      <c r="L930" s="151"/>
      <c r="M930" s="156"/>
      <c r="T930" s="157"/>
      <c r="AT930" s="152" t="s">
        <v>160</v>
      </c>
      <c r="AU930" s="152" t="s">
        <v>82</v>
      </c>
      <c r="AV930" s="13" t="s">
        <v>82</v>
      </c>
      <c r="AW930" s="13" t="s">
        <v>34</v>
      </c>
      <c r="AX930" s="13" t="s">
        <v>72</v>
      </c>
      <c r="AY930" s="152" t="s">
        <v>147</v>
      </c>
    </row>
    <row r="931" spans="2:65" s="1" customFormat="1" ht="16.5" customHeight="1">
      <c r="B931" s="31"/>
      <c r="C931" s="158" t="s">
        <v>1324</v>
      </c>
      <c r="D931" s="158" t="s">
        <v>253</v>
      </c>
      <c r="E931" s="159" t="s">
        <v>1325</v>
      </c>
      <c r="F931" s="160" t="s">
        <v>1326</v>
      </c>
      <c r="G931" s="161" t="s">
        <v>232</v>
      </c>
      <c r="H931" s="162">
        <v>143.39400000000001</v>
      </c>
      <c r="I931" s="163"/>
      <c r="J931" s="164">
        <f>ROUND(I931*H931,2)</f>
        <v>0</v>
      </c>
      <c r="K931" s="160" t="s">
        <v>153</v>
      </c>
      <c r="L931" s="165"/>
      <c r="M931" s="166" t="s">
        <v>19</v>
      </c>
      <c r="N931" s="167" t="s">
        <v>43</v>
      </c>
      <c r="P931" s="135">
        <f>O931*H931</f>
        <v>0</v>
      </c>
      <c r="Q931" s="135">
        <v>1E-4</v>
      </c>
      <c r="R931" s="135">
        <f>Q931*H931</f>
        <v>1.43394E-2</v>
      </c>
      <c r="S931" s="135">
        <v>0</v>
      </c>
      <c r="T931" s="136">
        <f>S931*H931</f>
        <v>0</v>
      </c>
      <c r="AR931" s="137" t="s">
        <v>397</v>
      </c>
      <c r="AT931" s="137" t="s">
        <v>253</v>
      </c>
      <c r="AU931" s="137" t="s">
        <v>82</v>
      </c>
      <c r="AY931" s="16" t="s">
        <v>147</v>
      </c>
      <c r="BE931" s="138">
        <f>IF(N931="základní",J931,0)</f>
        <v>0</v>
      </c>
      <c r="BF931" s="138">
        <f>IF(N931="snížená",J931,0)</f>
        <v>0</v>
      </c>
      <c r="BG931" s="138">
        <f>IF(N931="zákl. přenesená",J931,0)</f>
        <v>0</v>
      </c>
      <c r="BH931" s="138">
        <f>IF(N931="sníž. přenesená",J931,0)</f>
        <v>0</v>
      </c>
      <c r="BI931" s="138">
        <f>IF(N931="nulová",J931,0)</f>
        <v>0</v>
      </c>
      <c r="BJ931" s="16" t="s">
        <v>80</v>
      </c>
      <c r="BK931" s="138">
        <f>ROUND(I931*H931,2)</f>
        <v>0</v>
      </c>
      <c r="BL931" s="16" t="s">
        <v>287</v>
      </c>
      <c r="BM931" s="137" t="s">
        <v>1327</v>
      </c>
    </row>
    <row r="932" spans="2:65" s="1" customFormat="1" ht="11.25">
      <c r="B932" s="31"/>
      <c r="D932" s="139" t="s">
        <v>156</v>
      </c>
      <c r="F932" s="140" t="s">
        <v>1326</v>
      </c>
      <c r="I932" s="141"/>
      <c r="L932" s="31"/>
      <c r="M932" s="142"/>
      <c r="T932" s="52"/>
      <c r="AT932" s="16" t="s">
        <v>156</v>
      </c>
      <c r="AU932" s="16" t="s">
        <v>82</v>
      </c>
    </row>
    <row r="933" spans="2:65" s="13" customFormat="1" ht="11.25">
      <c r="B933" s="151"/>
      <c r="D933" s="139" t="s">
        <v>160</v>
      </c>
      <c r="F933" s="153" t="s">
        <v>1328</v>
      </c>
      <c r="H933" s="154">
        <v>143.39400000000001</v>
      </c>
      <c r="I933" s="155"/>
      <c r="L933" s="151"/>
      <c r="M933" s="156"/>
      <c r="T933" s="157"/>
      <c r="AT933" s="152" t="s">
        <v>160</v>
      </c>
      <c r="AU933" s="152" t="s">
        <v>82</v>
      </c>
      <c r="AV933" s="13" t="s">
        <v>82</v>
      </c>
      <c r="AW933" s="13" t="s">
        <v>4</v>
      </c>
      <c r="AX933" s="13" t="s">
        <v>80</v>
      </c>
      <c r="AY933" s="152" t="s">
        <v>147</v>
      </c>
    </row>
    <row r="934" spans="2:65" s="1" customFormat="1" ht="21.75" customHeight="1">
      <c r="B934" s="31"/>
      <c r="C934" s="126" t="s">
        <v>1329</v>
      </c>
      <c r="D934" s="126" t="s">
        <v>149</v>
      </c>
      <c r="E934" s="127" t="s">
        <v>1330</v>
      </c>
      <c r="F934" s="128" t="s">
        <v>1331</v>
      </c>
      <c r="G934" s="129" t="s">
        <v>209</v>
      </c>
      <c r="H934" s="130">
        <v>0.72399999999999998</v>
      </c>
      <c r="I934" s="131"/>
      <c r="J934" s="132">
        <f>ROUND(I934*H934,2)</f>
        <v>0</v>
      </c>
      <c r="K934" s="128" t="s">
        <v>153</v>
      </c>
      <c r="L934" s="31"/>
      <c r="M934" s="133" t="s">
        <v>19</v>
      </c>
      <c r="N934" s="134" t="s">
        <v>43</v>
      </c>
      <c r="P934" s="135">
        <f>O934*H934</f>
        <v>0</v>
      </c>
      <c r="Q934" s="135">
        <v>0</v>
      </c>
      <c r="R934" s="135">
        <f>Q934*H934</f>
        <v>0</v>
      </c>
      <c r="S934" s="135">
        <v>0</v>
      </c>
      <c r="T934" s="136">
        <f>S934*H934</f>
        <v>0</v>
      </c>
      <c r="AR934" s="137" t="s">
        <v>287</v>
      </c>
      <c r="AT934" s="137" t="s">
        <v>149</v>
      </c>
      <c r="AU934" s="137" t="s">
        <v>82</v>
      </c>
      <c r="AY934" s="16" t="s">
        <v>147</v>
      </c>
      <c r="BE934" s="138">
        <f>IF(N934="základní",J934,0)</f>
        <v>0</v>
      </c>
      <c r="BF934" s="138">
        <f>IF(N934="snížená",J934,0)</f>
        <v>0</v>
      </c>
      <c r="BG934" s="138">
        <f>IF(N934="zákl. přenesená",J934,0)</f>
        <v>0</v>
      </c>
      <c r="BH934" s="138">
        <f>IF(N934="sníž. přenesená",J934,0)</f>
        <v>0</v>
      </c>
      <c r="BI934" s="138">
        <f>IF(N934="nulová",J934,0)</f>
        <v>0</v>
      </c>
      <c r="BJ934" s="16" t="s">
        <v>80</v>
      </c>
      <c r="BK934" s="138">
        <f>ROUND(I934*H934,2)</f>
        <v>0</v>
      </c>
      <c r="BL934" s="16" t="s">
        <v>287</v>
      </c>
      <c r="BM934" s="137" t="s">
        <v>1332</v>
      </c>
    </row>
    <row r="935" spans="2:65" s="1" customFormat="1" ht="19.5">
      <c r="B935" s="31"/>
      <c r="D935" s="139" t="s">
        <v>156</v>
      </c>
      <c r="F935" s="140" t="s">
        <v>1333</v>
      </c>
      <c r="I935" s="141"/>
      <c r="L935" s="31"/>
      <c r="M935" s="142"/>
      <c r="T935" s="52"/>
      <c r="AT935" s="16" t="s">
        <v>156</v>
      </c>
      <c r="AU935" s="16" t="s">
        <v>82</v>
      </c>
    </row>
    <row r="936" spans="2:65" s="1" customFormat="1" ht="11.25">
      <c r="B936" s="31"/>
      <c r="D936" s="143" t="s">
        <v>158</v>
      </c>
      <c r="F936" s="144" t="s">
        <v>1334</v>
      </c>
      <c r="I936" s="141"/>
      <c r="L936" s="31"/>
      <c r="M936" s="142"/>
      <c r="T936" s="52"/>
      <c r="AT936" s="16" t="s">
        <v>158</v>
      </c>
      <c r="AU936" s="16" t="s">
        <v>82</v>
      </c>
    </row>
    <row r="937" spans="2:65" s="11" customFormat="1" ht="22.9" customHeight="1">
      <c r="B937" s="114"/>
      <c r="D937" s="115" t="s">
        <v>71</v>
      </c>
      <c r="E937" s="124" t="s">
        <v>1335</v>
      </c>
      <c r="F937" s="124" t="s">
        <v>1336</v>
      </c>
      <c r="I937" s="117"/>
      <c r="J937" s="125">
        <f>BK937</f>
        <v>0</v>
      </c>
      <c r="L937" s="114"/>
      <c r="M937" s="119"/>
      <c r="P937" s="120">
        <f>SUM(P938:P1014)</f>
        <v>0</v>
      </c>
      <c r="R937" s="120">
        <f>SUM(R938:R1014)</f>
        <v>17.431274495331998</v>
      </c>
      <c r="T937" s="121">
        <f>SUM(T938:T1014)</f>
        <v>13.592613499999999</v>
      </c>
      <c r="AR937" s="115" t="s">
        <v>82</v>
      </c>
      <c r="AT937" s="122" t="s">
        <v>71</v>
      </c>
      <c r="AU937" s="122" t="s">
        <v>80</v>
      </c>
      <c r="AY937" s="115" t="s">
        <v>147</v>
      </c>
      <c r="BK937" s="123">
        <f>SUM(BK938:BK1014)</f>
        <v>0</v>
      </c>
    </row>
    <row r="938" spans="2:65" s="1" customFormat="1" ht="16.5" customHeight="1">
      <c r="B938" s="31"/>
      <c r="C938" s="126" t="s">
        <v>1337</v>
      </c>
      <c r="D938" s="126" t="s">
        <v>149</v>
      </c>
      <c r="E938" s="127" t="s">
        <v>1338</v>
      </c>
      <c r="F938" s="128" t="s">
        <v>1339</v>
      </c>
      <c r="G938" s="129" t="s">
        <v>232</v>
      </c>
      <c r="H938" s="130">
        <v>788.23500000000001</v>
      </c>
      <c r="I938" s="131"/>
      <c r="J938" s="132">
        <f>ROUND(I938*H938,2)</f>
        <v>0</v>
      </c>
      <c r="K938" s="128" t="s">
        <v>153</v>
      </c>
      <c r="L938" s="31"/>
      <c r="M938" s="133" t="s">
        <v>19</v>
      </c>
      <c r="N938" s="134" t="s">
        <v>43</v>
      </c>
      <c r="P938" s="135">
        <f>O938*H938</f>
        <v>0</v>
      </c>
      <c r="Q938" s="135">
        <v>0</v>
      </c>
      <c r="R938" s="135">
        <f>Q938*H938</f>
        <v>0</v>
      </c>
      <c r="S938" s="135">
        <v>1.6500000000000001E-2</v>
      </c>
      <c r="T938" s="136">
        <f>S938*H938</f>
        <v>13.0058775</v>
      </c>
      <c r="AR938" s="137" t="s">
        <v>154</v>
      </c>
      <c r="AT938" s="137" t="s">
        <v>149</v>
      </c>
      <c r="AU938" s="137" t="s">
        <v>82</v>
      </c>
      <c r="AY938" s="16" t="s">
        <v>147</v>
      </c>
      <c r="BE938" s="138">
        <f>IF(N938="základní",J938,0)</f>
        <v>0</v>
      </c>
      <c r="BF938" s="138">
        <f>IF(N938="snížená",J938,0)</f>
        <v>0</v>
      </c>
      <c r="BG938" s="138">
        <f>IF(N938="zákl. přenesená",J938,0)</f>
        <v>0</v>
      </c>
      <c r="BH938" s="138">
        <f>IF(N938="sníž. přenesená",J938,0)</f>
        <v>0</v>
      </c>
      <c r="BI938" s="138">
        <f>IF(N938="nulová",J938,0)</f>
        <v>0</v>
      </c>
      <c r="BJ938" s="16" t="s">
        <v>80</v>
      </c>
      <c r="BK938" s="138">
        <f>ROUND(I938*H938,2)</f>
        <v>0</v>
      </c>
      <c r="BL938" s="16" t="s">
        <v>154</v>
      </c>
      <c r="BM938" s="137" t="s">
        <v>1340</v>
      </c>
    </row>
    <row r="939" spans="2:65" s="1" customFormat="1" ht="11.25">
      <c r="B939" s="31"/>
      <c r="D939" s="139" t="s">
        <v>156</v>
      </c>
      <c r="F939" s="140" t="s">
        <v>1341</v>
      </c>
      <c r="I939" s="141"/>
      <c r="L939" s="31"/>
      <c r="M939" s="142"/>
      <c r="T939" s="52"/>
      <c r="AT939" s="16" t="s">
        <v>156</v>
      </c>
      <c r="AU939" s="16" t="s">
        <v>82</v>
      </c>
    </row>
    <row r="940" spans="2:65" s="1" customFormat="1" ht="11.25">
      <c r="B940" s="31"/>
      <c r="D940" s="143" t="s">
        <v>158</v>
      </c>
      <c r="F940" s="144" t="s">
        <v>1342</v>
      </c>
      <c r="I940" s="141"/>
      <c r="L940" s="31"/>
      <c r="M940" s="142"/>
      <c r="T940" s="52"/>
      <c r="AT940" s="16" t="s">
        <v>158</v>
      </c>
      <c r="AU940" s="16" t="s">
        <v>82</v>
      </c>
    </row>
    <row r="941" spans="2:65" s="13" customFormat="1" ht="11.25">
      <c r="B941" s="151"/>
      <c r="D941" s="139" t="s">
        <v>160</v>
      </c>
      <c r="E941" s="152" t="s">
        <v>19</v>
      </c>
      <c r="F941" s="153" t="s">
        <v>1343</v>
      </c>
      <c r="H941" s="154">
        <v>788.23500000000001</v>
      </c>
      <c r="I941" s="155"/>
      <c r="L941" s="151"/>
      <c r="M941" s="156"/>
      <c r="T941" s="157"/>
      <c r="AT941" s="152" t="s">
        <v>160</v>
      </c>
      <c r="AU941" s="152" t="s">
        <v>82</v>
      </c>
      <c r="AV941" s="13" t="s">
        <v>82</v>
      </c>
      <c r="AW941" s="13" t="s">
        <v>34</v>
      </c>
      <c r="AX941" s="13" t="s">
        <v>72</v>
      </c>
      <c r="AY941" s="152" t="s">
        <v>147</v>
      </c>
    </row>
    <row r="942" spans="2:65" s="1" customFormat="1" ht="16.5" customHeight="1">
      <c r="B942" s="31"/>
      <c r="C942" s="126" t="s">
        <v>1344</v>
      </c>
      <c r="D942" s="126" t="s">
        <v>149</v>
      </c>
      <c r="E942" s="127" t="s">
        <v>1345</v>
      </c>
      <c r="F942" s="128" t="s">
        <v>1346</v>
      </c>
      <c r="G942" s="129" t="s">
        <v>232</v>
      </c>
      <c r="H942" s="130">
        <v>146.309</v>
      </c>
      <c r="I942" s="131"/>
      <c r="J942" s="132">
        <f>ROUND(I942*H942,2)</f>
        <v>0</v>
      </c>
      <c r="K942" s="128" t="s">
        <v>153</v>
      </c>
      <c r="L942" s="31"/>
      <c r="M942" s="133" t="s">
        <v>19</v>
      </c>
      <c r="N942" s="134" t="s">
        <v>43</v>
      </c>
      <c r="P942" s="135">
        <f>O942*H942</f>
        <v>0</v>
      </c>
      <c r="Q942" s="135">
        <v>0</v>
      </c>
      <c r="R942" s="135">
        <f>Q942*H942</f>
        <v>0</v>
      </c>
      <c r="S942" s="135">
        <v>2E-3</v>
      </c>
      <c r="T942" s="136">
        <f>S942*H942</f>
        <v>0.29261799999999999</v>
      </c>
      <c r="AR942" s="137" t="s">
        <v>287</v>
      </c>
      <c r="AT942" s="137" t="s">
        <v>149</v>
      </c>
      <c r="AU942" s="137" t="s">
        <v>82</v>
      </c>
      <c r="AY942" s="16" t="s">
        <v>147</v>
      </c>
      <c r="BE942" s="138">
        <f>IF(N942="základní",J942,0)</f>
        <v>0</v>
      </c>
      <c r="BF942" s="138">
        <f>IF(N942="snížená",J942,0)</f>
        <v>0</v>
      </c>
      <c r="BG942" s="138">
        <f>IF(N942="zákl. přenesená",J942,0)</f>
        <v>0</v>
      </c>
      <c r="BH942" s="138">
        <f>IF(N942="sníž. přenesená",J942,0)</f>
        <v>0</v>
      </c>
      <c r="BI942" s="138">
        <f>IF(N942="nulová",J942,0)</f>
        <v>0</v>
      </c>
      <c r="BJ942" s="16" t="s">
        <v>80</v>
      </c>
      <c r="BK942" s="138">
        <f>ROUND(I942*H942,2)</f>
        <v>0</v>
      </c>
      <c r="BL942" s="16" t="s">
        <v>287</v>
      </c>
      <c r="BM942" s="137" t="s">
        <v>1347</v>
      </c>
    </row>
    <row r="943" spans="2:65" s="1" customFormat="1" ht="11.25">
      <c r="B943" s="31"/>
      <c r="D943" s="139" t="s">
        <v>156</v>
      </c>
      <c r="F943" s="140" t="s">
        <v>1348</v>
      </c>
      <c r="I943" s="141"/>
      <c r="L943" s="31"/>
      <c r="M943" s="142"/>
      <c r="T943" s="52"/>
      <c r="AT943" s="16" t="s">
        <v>156</v>
      </c>
      <c r="AU943" s="16" t="s">
        <v>82</v>
      </c>
    </row>
    <row r="944" spans="2:65" s="1" customFormat="1" ht="11.25">
      <c r="B944" s="31"/>
      <c r="D944" s="143" t="s">
        <v>158</v>
      </c>
      <c r="F944" s="144" t="s">
        <v>1349</v>
      </c>
      <c r="I944" s="141"/>
      <c r="L944" s="31"/>
      <c r="M944" s="142"/>
      <c r="T944" s="52"/>
      <c r="AT944" s="16" t="s">
        <v>158</v>
      </c>
      <c r="AU944" s="16" t="s">
        <v>82</v>
      </c>
    </row>
    <row r="945" spans="2:65" s="12" customFormat="1" ht="11.25">
      <c r="B945" s="145"/>
      <c r="D945" s="139" t="s">
        <v>160</v>
      </c>
      <c r="E945" s="146" t="s">
        <v>19</v>
      </c>
      <c r="F945" s="147" t="s">
        <v>1350</v>
      </c>
      <c r="H945" s="146" t="s">
        <v>19</v>
      </c>
      <c r="I945" s="148"/>
      <c r="L945" s="145"/>
      <c r="M945" s="149"/>
      <c r="T945" s="150"/>
      <c r="AT945" s="146" t="s">
        <v>160</v>
      </c>
      <c r="AU945" s="146" t="s">
        <v>82</v>
      </c>
      <c r="AV945" s="12" t="s">
        <v>80</v>
      </c>
      <c r="AW945" s="12" t="s">
        <v>34</v>
      </c>
      <c r="AX945" s="12" t="s">
        <v>72</v>
      </c>
      <c r="AY945" s="146" t="s">
        <v>147</v>
      </c>
    </row>
    <row r="946" spans="2:65" s="13" customFormat="1" ht="11.25">
      <c r="B946" s="151"/>
      <c r="D946" s="139" t="s">
        <v>160</v>
      </c>
      <c r="E946" s="152" t="s">
        <v>19</v>
      </c>
      <c r="F946" s="153" t="s">
        <v>1351</v>
      </c>
      <c r="H946" s="154">
        <v>56.573999999999998</v>
      </c>
      <c r="I946" s="155"/>
      <c r="L946" s="151"/>
      <c r="M946" s="156"/>
      <c r="T946" s="157"/>
      <c r="AT946" s="152" t="s">
        <v>160</v>
      </c>
      <c r="AU946" s="152" t="s">
        <v>82</v>
      </c>
      <c r="AV946" s="13" t="s">
        <v>82</v>
      </c>
      <c r="AW946" s="13" t="s">
        <v>34</v>
      </c>
      <c r="AX946" s="13" t="s">
        <v>72</v>
      </c>
      <c r="AY946" s="152" t="s">
        <v>147</v>
      </c>
    </row>
    <row r="947" spans="2:65" s="13" customFormat="1" ht="11.25">
      <c r="B947" s="151"/>
      <c r="D947" s="139" t="s">
        <v>160</v>
      </c>
      <c r="E947" s="152" t="s">
        <v>19</v>
      </c>
      <c r="F947" s="153" t="s">
        <v>1352</v>
      </c>
      <c r="H947" s="154">
        <v>13.265000000000001</v>
      </c>
      <c r="I947" s="155"/>
      <c r="L947" s="151"/>
      <c r="M947" s="156"/>
      <c r="T947" s="157"/>
      <c r="AT947" s="152" t="s">
        <v>160</v>
      </c>
      <c r="AU947" s="152" t="s">
        <v>82</v>
      </c>
      <c r="AV947" s="13" t="s">
        <v>82</v>
      </c>
      <c r="AW947" s="13" t="s">
        <v>34</v>
      </c>
      <c r="AX947" s="13" t="s">
        <v>72</v>
      </c>
      <c r="AY947" s="152" t="s">
        <v>147</v>
      </c>
    </row>
    <row r="948" spans="2:65" s="13" customFormat="1" ht="11.25">
      <c r="B948" s="151"/>
      <c r="D948" s="139" t="s">
        <v>160</v>
      </c>
      <c r="E948" s="152" t="s">
        <v>19</v>
      </c>
      <c r="F948" s="153" t="s">
        <v>1353</v>
      </c>
      <c r="H948" s="154">
        <v>63</v>
      </c>
      <c r="I948" s="155"/>
      <c r="L948" s="151"/>
      <c r="M948" s="156"/>
      <c r="T948" s="157"/>
      <c r="AT948" s="152" t="s">
        <v>160</v>
      </c>
      <c r="AU948" s="152" t="s">
        <v>82</v>
      </c>
      <c r="AV948" s="13" t="s">
        <v>82</v>
      </c>
      <c r="AW948" s="13" t="s">
        <v>34</v>
      </c>
      <c r="AX948" s="13" t="s">
        <v>72</v>
      </c>
      <c r="AY948" s="152" t="s">
        <v>147</v>
      </c>
    </row>
    <row r="949" spans="2:65" s="13" customFormat="1" ht="11.25">
      <c r="B949" s="151"/>
      <c r="D949" s="139" t="s">
        <v>160</v>
      </c>
      <c r="E949" s="152" t="s">
        <v>19</v>
      </c>
      <c r="F949" s="153" t="s">
        <v>1354</v>
      </c>
      <c r="H949" s="154">
        <v>13.47</v>
      </c>
      <c r="I949" s="155"/>
      <c r="L949" s="151"/>
      <c r="M949" s="156"/>
      <c r="T949" s="157"/>
      <c r="AT949" s="152" t="s">
        <v>160</v>
      </c>
      <c r="AU949" s="152" t="s">
        <v>82</v>
      </c>
      <c r="AV949" s="13" t="s">
        <v>82</v>
      </c>
      <c r="AW949" s="13" t="s">
        <v>34</v>
      </c>
      <c r="AX949" s="13" t="s">
        <v>72</v>
      </c>
      <c r="AY949" s="152" t="s">
        <v>147</v>
      </c>
    </row>
    <row r="950" spans="2:65" s="1" customFormat="1" ht="16.5" customHeight="1">
      <c r="B950" s="31"/>
      <c r="C950" s="126" t="s">
        <v>1355</v>
      </c>
      <c r="D950" s="126" t="s">
        <v>149</v>
      </c>
      <c r="E950" s="127" t="s">
        <v>1356</v>
      </c>
      <c r="F950" s="128" t="s">
        <v>1357</v>
      </c>
      <c r="G950" s="129" t="s">
        <v>271</v>
      </c>
      <c r="H950" s="130">
        <v>5</v>
      </c>
      <c r="I950" s="131"/>
      <c r="J950" s="132">
        <f>ROUND(I950*H950,2)</f>
        <v>0</v>
      </c>
      <c r="K950" s="128" t="s">
        <v>153</v>
      </c>
      <c r="L950" s="31"/>
      <c r="M950" s="133" t="s">
        <v>19</v>
      </c>
      <c r="N950" s="134" t="s">
        <v>43</v>
      </c>
      <c r="P950" s="135">
        <f>O950*H950</f>
        <v>0</v>
      </c>
      <c r="Q950" s="135">
        <v>0</v>
      </c>
      <c r="R950" s="135">
        <f>Q950*H950</f>
        <v>0</v>
      </c>
      <c r="S950" s="135">
        <v>2.9999999999999997E-4</v>
      </c>
      <c r="T950" s="136">
        <f>S950*H950</f>
        <v>1.4999999999999998E-3</v>
      </c>
      <c r="AR950" s="137" t="s">
        <v>287</v>
      </c>
      <c r="AT950" s="137" t="s">
        <v>149</v>
      </c>
      <c r="AU950" s="137" t="s">
        <v>82</v>
      </c>
      <c r="AY950" s="16" t="s">
        <v>147</v>
      </c>
      <c r="BE950" s="138">
        <f>IF(N950="základní",J950,0)</f>
        <v>0</v>
      </c>
      <c r="BF950" s="138">
        <f>IF(N950="snížená",J950,0)</f>
        <v>0</v>
      </c>
      <c r="BG950" s="138">
        <f>IF(N950="zákl. přenesená",J950,0)</f>
        <v>0</v>
      </c>
      <c r="BH950" s="138">
        <f>IF(N950="sníž. přenesená",J950,0)</f>
        <v>0</v>
      </c>
      <c r="BI950" s="138">
        <f>IF(N950="nulová",J950,0)</f>
        <v>0</v>
      </c>
      <c r="BJ950" s="16" t="s">
        <v>80</v>
      </c>
      <c r="BK950" s="138">
        <f>ROUND(I950*H950,2)</f>
        <v>0</v>
      </c>
      <c r="BL950" s="16" t="s">
        <v>287</v>
      </c>
      <c r="BM950" s="137" t="s">
        <v>1358</v>
      </c>
    </row>
    <row r="951" spans="2:65" s="1" customFormat="1" ht="11.25">
      <c r="B951" s="31"/>
      <c r="D951" s="139" t="s">
        <v>156</v>
      </c>
      <c r="F951" s="140" t="s">
        <v>1359</v>
      </c>
      <c r="I951" s="141"/>
      <c r="L951" s="31"/>
      <c r="M951" s="142"/>
      <c r="T951" s="52"/>
      <c r="AT951" s="16" t="s">
        <v>156</v>
      </c>
      <c r="AU951" s="16" t="s">
        <v>82</v>
      </c>
    </row>
    <row r="952" spans="2:65" s="1" customFormat="1" ht="11.25">
      <c r="B952" s="31"/>
      <c r="D952" s="143" t="s">
        <v>158</v>
      </c>
      <c r="F952" s="144" t="s">
        <v>1360</v>
      </c>
      <c r="I952" s="141"/>
      <c r="L952" s="31"/>
      <c r="M952" s="142"/>
      <c r="T952" s="52"/>
      <c r="AT952" s="16" t="s">
        <v>158</v>
      </c>
      <c r="AU952" s="16" t="s">
        <v>82</v>
      </c>
    </row>
    <row r="953" spans="2:65" s="1" customFormat="1" ht="21.75" customHeight="1">
      <c r="B953" s="31"/>
      <c r="C953" s="126" t="s">
        <v>1361</v>
      </c>
      <c r="D953" s="126" t="s">
        <v>149</v>
      </c>
      <c r="E953" s="127" t="s">
        <v>1362</v>
      </c>
      <c r="F953" s="128" t="s">
        <v>1363</v>
      </c>
      <c r="G953" s="129" t="s">
        <v>232</v>
      </c>
      <c r="H953" s="130">
        <v>146.309</v>
      </c>
      <c r="I953" s="131"/>
      <c r="J953" s="132">
        <f>ROUND(I953*H953,2)</f>
        <v>0</v>
      </c>
      <c r="K953" s="128" t="s">
        <v>153</v>
      </c>
      <c r="L953" s="31"/>
      <c r="M953" s="133" t="s">
        <v>19</v>
      </c>
      <c r="N953" s="134" t="s">
        <v>43</v>
      </c>
      <c r="P953" s="135">
        <f>O953*H953</f>
        <v>0</v>
      </c>
      <c r="Q953" s="135">
        <v>0</v>
      </c>
      <c r="R953" s="135">
        <f>Q953*H953</f>
        <v>0</v>
      </c>
      <c r="S953" s="135">
        <v>2E-3</v>
      </c>
      <c r="T953" s="136">
        <f>S953*H953</f>
        <v>0.29261799999999999</v>
      </c>
      <c r="AR953" s="137" t="s">
        <v>287</v>
      </c>
      <c r="AT953" s="137" t="s">
        <v>149</v>
      </c>
      <c r="AU953" s="137" t="s">
        <v>82</v>
      </c>
      <c r="AY953" s="16" t="s">
        <v>147</v>
      </c>
      <c r="BE953" s="138">
        <f>IF(N953="základní",J953,0)</f>
        <v>0</v>
      </c>
      <c r="BF953" s="138">
        <f>IF(N953="snížená",J953,0)</f>
        <v>0</v>
      </c>
      <c r="BG953" s="138">
        <f>IF(N953="zákl. přenesená",J953,0)</f>
        <v>0</v>
      </c>
      <c r="BH953" s="138">
        <f>IF(N953="sníž. přenesená",J953,0)</f>
        <v>0</v>
      </c>
      <c r="BI953" s="138">
        <f>IF(N953="nulová",J953,0)</f>
        <v>0</v>
      </c>
      <c r="BJ953" s="16" t="s">
        <v>80</v>
      </c>
      <c r="BK953" s="138">
        <f>ROUND(I953*H953,2)</f>
        <v>0</v>
      </c>
      <c r="BL953" s="16" t="s">
        <v>287</v>
      </c>
      <c r="BM953" s="137" t="s">
        <v>1364</v>
      </c>
    </row>
    <row r="954" spans="2:65" s="1" customFormat="1" ht="19.5">
      <c r="B954" s="31"/>
      <c r="D954" s="139" t="s">
        <v>156</v>
      </c>
      <c r="F954" s="140" t="s">
        <v>1365</v>
      </c>
      <c r="I954" s="141"/>
      <c r="L954" s="31"/>
      <c r="M954" s="142"/>
      <c r="T954" s="52"/>
      <c r="AT954" s="16" t="s">
        <v>156</v>
      </c>
      <c r="AU954" s="16" t="s">
        <v>82</v>
      </c>
    </row>
    <row r="955" spans="2:65" s="1" customFormat="1" ht="11.25">
      <c r="B955" s="31"/>
      <c r="D955" s="143" t="s">
        <v>158</v>
      </c>
      <c r="F955" s="144" t="s">
        <v>1366</v>
      </c>
      <c r="I955" s="141"/>
      <c r="L955" s="31"/>
      <c r="M955" s="142"/>
      <c r="T955" s="52"/>
      <c r="AT955" s="16" t="s">
        <v>158</v>
      </c>
      <c r="AU955" s="16" t="s">
        <v>82</v>
      </c>
    </row>
    <row r="956" spans="2:65" s="12" customFormat="1" ht="11.25">
      <c r="B956" s="145"/>
      <c r="D956" s="139" t="s">
        <v>160</v>
      </c>
      <c r="E956" s="146" t="s">
        <v>19</v>
      </c>
      <c r="F956" s="147" t="s">
        <v>1367</v>
      </c>
      <c r="H956" s="146" t="s">
        <v>19</v>
      </c>
      <c r="I956" s="148"/>
      <c r="L956" s="145"/>
      <c r="M956" s="149"/>
      <c r="T956" s="150"/>
      <c r="AT956" s="146" t="s">
        <v>160</v>
      </c>
      <c r="AU956" s="146" t="s">
        <v>82</v>
      </c>
      <c r="AV956" s="12" t="s">
        <v>80</v>
      </c>
      <c r="AW956" s="12" t="s">
        <v>34</v>
      </c>
      <c r="AX956" s="12" t="s">
        <v>72</v>
      </c>
      <c r="AY956" s="146" t="s">
        <v>147</v>
      </c>
    </row>
    <row r="957" spans="2:65" s="13" customFormat="1" ht="11.25">
      <c r="B957" s="151"/>
      <c r="D957" s="139" t="s">
        <v>160</v>
      </c>
      <c r="E957" s="152" t="s">
        <v>19</v>
      </c>
      <c r="F957" s="153" t="s">
        <v>1351</v>
      </c>
      <c r="H957" s="154">
        <v>56.573999999999998</v>
      </c>
      <c r="I957" s="155"/>
      <c r="L957" s="151"/>
      <c r="M957" s="156"/>
      <c r="T957" s="157"/>
      <c r="AT957" s="152" t="s">
        <v>160</v>
      </c>
      <c r="AU957" s="152" t="s">
        <v>82</v>
      </c>
      <c r="AV957" s="13" t="s">
        <v>82</v>
      </c>
      <c r="AW957" s="13" t="s">
        <v>34</v>
      </c>
      <c r="AX957" s="13" t="s">
        <v>72</v>
      </c>
      <c r="AY957" s="152" t="s">
        <v>147</v>
      </c>
    </row>
    <row r="958" spans="2:65" s="13" customFormat="1" ht="11.25">
      <c r="B958" s="151"/>
      <c r="D958" s="139" t="s">
        <v>160</v>
      </c>
      <c r="E958" s="152" t="s">
        <v>19</v>
      </c>
      <c r="F958" s="153" t="s">
        <v>1352</v>
      </c>
      <c r="H958" s="154">
        <v>13.265000000000001</v>
      </c>
      <c r="I958" s="155"/>
      <c r="L958" s="151"/>
      <c r="M958" s="156"/>
      <c r="T958" s="157"/>
      <c r="AT958" s="152" t="s">
        <v>160</v>
      </c>
      <c r="AU958" s="152" t="s">
        <v>82</v>
      </c>
      <c r="AV958" s="13" t="s">
        <v>82</v>
      </c>
      <c r="AW958" s="13" t="s">
        <v>34</v>
      </c>
      <c r="AX958" s="13" t="s">
        <v>72</v>
      </c>
      <c r="AY958" s="152" t="s">
        <v>147</v>
      </c>
    </row>
    <row r="959" spans="2:65" s="13" customFormat="1" ht="11.25">
      <c r="B959" s="151"/>
      <c r="D959" s="139" t="s">
        <v>160</v>
      </c>
      <c r="E959" s="152" t="s">
        <v>19</v>
      </c>
      <c r="F959" s="153" t="s">
        <v>1353</v>
      </c>
      <c r="H959" s="154">
        <v>63</v>
      </c>
      <c r="I959" s="155"/>
      <c r="L959" s="151"/>
      <c r="M959" s="156"/>
      <c r="T959" s="157"/>
      <c r="AT959" s="152" t="s">
        <v>160</v>
      </c>
      <c r="AU959" s="152" t="s">
        <v>82</v>
      </c>
      <c r="AV959" s="13" t="s">
        <v>82</v>
      </c>
      <c r="AW959" s="13" t="s">
        <v>34</v>
      </c>
      <c r="AX959" s="13" t="s">
        <v>72</v>
      </c>
      <c r="AY959" s="152" t="s">
        <v>147</v>
      </c>
    </row>
    <row r="960" spans="2:65" s="13" customFormat="1" ht="11.25">
      <c r="B960" s="151"/>
      <c r="D960" s="139" t="s">
        <v>160</v>
      </c>
      <c r="E960" s="152" t="s">
        <v>19</v>
      </c>
      <c r="F960" s="153" t="s">
        <v>1354</v>
      </c>
      <c r="H960" s="154">
        <v>13.47</v>
      </c>
      <c r="I960" s="155"/>
      <c r="L960" s="151"/>
      <c r="M960" s="156"/>
      <c r="T960" s="157"/>
      <c r="AT960" s="152" t="s">
        <v>160</v>
      </c>
      <c r="AU960" s="152" t="s">
        <v>82</v>
      </c>
      <c r="AV960" s="13" t="s">
        <v>82</v>
      </c>
      <c r="AW960" s="13" t="s">
        <v>34</v>
      </c>
      <c r="AX960" s="13" t="s">
        <v>72</v>
      </c>
      <c r="AY960" s="152" t="s">
        <v>147</v>
      </c>
    </row>
    <row r="961" spans="2:65" s="1" customFormat="1" ht="16.5" customHeight="1">
      <c r="B961" s="31"/>
      <c r="C961" s="126" t="s">
        <v>1368</v>
      </c>
      <c r="D961" s="126" t="s">
        <v>149</v>
      </c>
      <c r="E961" s="127" t="s">
        <v>1369</v>
      </c>
      <c r="F961" s="128" t="s">
        <v>1370</v>
      </c>
      <c r="G961" s="129" t="s">
        <v>232</v>
      </c>
      <c r="H961" s="130">
        <v>146.309</v>
      </c>
      <c r="I961" s="131"/>
      <c r="J961" s="132">
        <f>ROUND(I961*H961,2)</f>
        <v>0</v>
      </c>
      <c r="K961" s="128" t="s">
        <v>153</v>
      </c>
      <c r="L961" s="31"/>
      <c r="M961" s="133" t="s">
        <v>19</v>
      </c>
      <c r="N961" s="134" t="s">
        <v>43</v>
      </c>
      <c r="P961" s="135">
        <f>O961*H961</f>
        <v>0</v>
      </c>
      <c r="Q961" s="135">
        <v>0</v>
      </c>
      <c r="R961" s="135">
        <f>Q961*H961</f>
        <v>0</v>
      </c>
      <c r="S961" s="135">
        <v>0</v>
      </c>
      <c r="T961" s="136">
        <f>S961*H961</f>
        <v>0</v>
      </c>
      <c r="AR961" s="137" t="s">
        <v>287</v>
      </c>
      <c r="AT961" s="137" t="s">
        <v>149</v>
      </c>
      <c r="AU961" s="137" t="s">
        <v>82</v>
      </c>
      <c r="AY961" s="16" t="s">
        <v>147</v>
      </c>
      <c r="BE961" s="138">
        <f>IF(N961="základní",J961,0)</f>
        <v>0</v>
      </c>
      <c r="BF961" s="138">
        <f>IF(N961="snížená",J961,0)</f>
        <v>0</v>
      </c>
      <c r="BG961" s="138">
        <f>IF(N961="zákl. přenesená",J961,0)</f>
        <v>0</v>
      </c>
      <c r="BH961" s="138">
        <f>IF(N961="sníž. přenesená",J961,0)</f>
        <v>0</v>
      </c>
      <c r="BI961" s="138">
        <f>IF(N961="nulová",J961,0)</f>
        <v>0</v>
      </c>
      <c r="BJ961" s="16" t="s">
        <v>80</v>
      </c>
      <c r="BK961" s="138">
        <f>ROUND(I961*H961,2)</f>
        <v>0</v>
      </c>
      <c r="BL961" s="16" t="s">
        <v>287</v>
      </c>
      <c r="BM961" s="137" t="s">
        <v>1371</v>
      </c>
    </row>
    <row r="962" spans="2:65" s="1" customFormat="1" ht="11.25">
      <c r="B962" s="31"/>
      <c r="D962" s="139" t="s">
        <v>156</v>
      </c>
      <c r="F962" s="140" t="s">
        <v>1372</v>
      </c>
      <c r="I962" s="141"/>
      <c r="L962" s="31"/>
      <c r="M962" s="142"/>
      <c r="T962" s="52"/>
      <c r="AT962" s="16" t="s">
        <v>156</v>
      </c>
      <c r="AU962" s="16" t="s">
        <v>82</v>
      </c>
    </row>
    <row r="963" spans="2:65" s="1" customFormat="1" ht="11.25">
      <c r="B963" s="31"/>
      <c r="D963" s="143" t="s">
        <v>158</v>
      </c>
      <c r="F963" s="144" t="s">
        <v>1373</v>
      </c>
      <c r="I963" s="141"/>
      <c r="L963" s="31"/>
      <c r="M963" s="142"/>
      <c r="T963" s="52"/>
      <c r="AT963" s="16" t="s">
        <v>158</v>
      </c>
      <c r="AU963" s="16" t="s">
        <v>82</v>
      </c>
    </row>
    <row r="964" spans="2:65" s="12" customFormat="1" ht="11.25">
      <c r="B964" s="145"/>
      <c r="D964" s="139" t="s">
        <v>160</v>
      </c>
      <c r="E964" s="146" t="s">
        <v>19</v>
      </c>
      <c r="F964" s="147" t="s">
        <v>1367</v>
      </c>
      <c r="H964" s="146" t="s">
        <v>19</v>
      </c>
      <c r="I964" s="148"/>
      <c r="L964" s="145"/>
      <c r="M964" s="149"/>
      <c r="T964" s="150"/>
      <c r="AT964" s="146" t="s">
        <v>160</v>
      </c>
      <c r="AU964" s="146" t="s">
        <v>82</v>
      </c>
      <c r="AV964" s="12" t="s">
        <v>80</v>
      </c>
      <c r="AW964" s="12" t="s">
        <v>34</v>
      </c>
      <c r="AX964" s="12" t="s">
        <v>72</v>
      </c>
      <c r="AY964" s="146" t="s">
        <v>147</v>
      </c>
    </row>
    <row r="965" spans="2:65" s="13" customFormat="1" ht="11.25">
      <c r="B965" s="151"/>
      <c r="D965" s="139" t="s">
        <v>160</v>
      </c>
      <c r="E965" s="152" t="s">
        <v>19</v>
      </c>
      <c r="F965" s="153" t="s">
        <v>1351</v>
      </c>
      <c r="H965" s="154">
        <v>56.573999999999998</v>
      </c>
      <c r="I965" s="155"/>
      <c r="L965" s="151"/>
      <c r="M965" s="156"/>
      <c r="T965" s="157"/>
      <c r="AT965" s="152" t="s">
        <v>160</v>
      </c>
      <c r="AU965" s="152" t="s">
        <v>82</v>
      </c>
      <c r="AV965" s="13" t="s">
        <v>82</v>
      </c>
      <c r="AW965" s="13" t="s">
        <v>34</v>
      </c>
      <c r="AX965" s="13" t="s">
        <v>72</v>
      </c>
      <c r="AY965" s="152" t="s">
        <v>147</v>
      </c>
    </row>
    <row r="966" spans="2:65" s="13" customFormat="1" ht="11.25">
      <c r="B966" s="151"/>
      <c r="D966" s="139" t="s">
        <v>160</v>
      </c>
      <c r="E966" s="152" t="s">
        <v>19</v>
      </c>
      <c r="F966" s="153" t="s">
        <v>1352</v>
      </c>
      <c r="H966" s="154">
        <v>13.265000000000001</v>
      </c>
      <c r="I966" s="155"/>
      <c r="L966" s="151"/>
      <c r="M966" s="156"/>
      <c r="T966" s="157"/>
      <c r="AT966" s="152" t="s">
        <v>160</v>
      </c>
      <c r="AU966" s="152" t="s">
        <v>82</v>
      </c>
      <c r="AV966" s="13" t="s">
        <v>82</v>
      </c>
      <c r="AW966" s="13" t="s">
        <v>34</v>
      </c>
      <c r="AX966" s="13" t="s">
        <v>72</v>
      </c>
      <c r="AY966" s="152" t="s">
        <v>147</v>
      </c>
    </row>
    <row r="967" spans="2:65" s="13" customFormat="1" ht="11.25">
      <c r="B967" s="151"/>
      <c r="D967" s="139" t="s">
        <v>160</v>
      </c>
      <c r="E967" s="152" t="s">
        <v>19</v>
      </c>
      <c r="F967" s="153" t="s">
        <v>1353</v>
      </c>
      <c r="H967" s="154">
        <v>63</v>
      </c>
      <c r="I967" s="155"/>
      <c r="L967" s="151"/>
      <c r="M967" s="156"/>
      <c r="T967" s="157"/>
      <c r="AT967" s="152" t="s">
        <v>160</v>
      </c>
      <c r="AU967" s="152" t="s">
        <v>82</v>
      </c>
      <c r="AV967" s="13" t="s">
        <v>82</v>
      </c>
      <c r="AW967" s="13" t="s">
        <v>34</v>
      </c>
      <c r="AX967" s="13" t="s">
        <v>72</v>
      </c>
      <c r="AY967" s="152" t="s">
        <v>147</v>
      </c>
    </row>
    <row r="968" spans="2:65" s="13" customFormat="1" ht="11.25">
      <c r="B968" s="151"/>
      <c r="D968" s="139" t="s">
        <v>160</v>
      </c>
      <c r="E968" s="152" t="s">
        <v>19</v>
      </c>
      <c r="F968" s="153" t="s">
        <v>1354</v>
      </c>
      <c r="H968" s="154">
        <v>13.47</v>
      </c>
      <c r="I968" s="155"/>
      <c r="L968" s="151"/>
      <c r="M968" s="156"/>
      <c r="T968" s="157"/>
      <c r="AT968" s="152" t="s">
        <v>160</v>
      </c>
      <c r="AU968" s="152" t="s">
        <v>82</v>
      </c>
      <c r="AV968" s="13" t="s">
        <v>82</v>
      </c>
      <c r="AW968" s="13" t="s">
        <v>34</v>
      </c>
      <c r="AX968" s="13" t="s">
        <v>72</v>
      </c>
      <c r="AY968" s="152" t="s">
        <v>147</v>
      </c>
    </row>
    <row r="969" spans="2:65" s="1" customFormat="1" ht="16.5" customHeight="1">
      <c r="B969" s="31"/>
      <c r="C969" s="158" t="s">
        <v>1374</v>
      </c>
      <c r="D969" s="158" t="s">
        <v>253</v>
      </c>
      <c r="E969" s="159" t="s">
        <v>1289</v>
      </c>
      <c r="F969" s="160" t="s">
        <v>1290</v>
      </c>
      <c r="G969" s="161" t="s">
        <v>209</v>
      </c>
      <c r="H969" s="162">
        <v>5.8999999999999997E-2</v>
      </c>
      <c r="I969" s="163"/>
      <c r="J969" s="164">
        <f>ROUND(I969*H969,2)</f>
        <v>0</v>
      </c>
      <c r="K969" s="160" t="s">
        <v>153</v>
      </c>
      <c r="L969" s="165"/>
      <c r="M969" s="166" t="s">
        <v>19</v>
      </c>
      <c r="N969" s="167" t="s">
        <v>43</v>
      </c>
      <c r="P969" s="135">
        <f>O969*H969</f>
        <v>0</v>
      </c>
      <c r="Q969" s="135">
        <v>1</v>
      </c>
      <c r="R969" s="135">
        <f>Q969*H969</f>
        <v>5.8999999999999997E-2</v>
      </c>
      <c r="S969" s="135">
        <v>0</v>
      </c>
      <c r="T969" s="136">
        <f>S969*H969</f>
        <v>0</v>
      </c>
      <c r="AR969" s="137" t="s">
        <v>397</v>
      </c>
      <c r="AT969" s="137" t="s">
        <v>253</v>
      </c>
      <c r="AU969" s="137" t="s">
        <v>82</v>
      </c>
      <c r="AY969" s="16" t="s">
        <v>147</v>
      </c>
      <c r="BE969" s="138">
        <f>IF(N969="základní",J969,0)</f>
        <v>0</v>
      </c>
      <c r="BF969" s="138">
        <f>IF(N969="snížená",J969,0)</f>
        <v>0</v>
      </c>
      <c r="BG969" s="138">
        <f>IF(N969="zákl. přenesená",J969,0)</f>
        <v>0</v>
      </c>
      <c r="BH969" s="138">
        <f>IF(N969="sníž. přenesená",J969,0)</f>
        <v>0</v>
      </c>
      <c r="BI969" s="138">
        <f>IF(N969="nulová",J969,0)</f>
        <v>0</v>
      </c>
      <c r="BJ969" s="16" t="s">
        <v>80</v>
      </c>
      <c r="BK969" s="138">
        <f>ROUND(I969*H969,2)</f>
        <v>0</v>
      </c>
      <c r="BL969" s="16" t="s">
        <v>287</v>
      </c>
      <c r="BM969" s="137" t="s">
        <v>1375</v>
      </c>
    </row>
    <row r="970" spans="2:65" s="1" customFormat="1" ht="11.25">
      <c r="B970" s="31"/>
      <c r="D970" s="139" t="s">
        <v>156</v>
      </c>
      <c r="F970" s="140" t="s">
        <v>1290</v>
      </c>
      <c r="I970" s="141"/>
      <c r="L970" s="31"/>
      <c r="M970" s="142"/>
      <c r="T970" s="52"/>
      <c r="AT970" s="16" t="s">
        <v>156</v>
      </c>
      <c r="AU970" s="16" t="s">
        <v>82</v>
      </c>
    </row>
    <row r="971" spans="2:65" s="1" customFormat="1" ht="19.5">
      <c r="B971" s="31"/>
      <c r="D971" s="139" t="s">
        <v>351</v>
      </c>
      <c r="F971" s="168" t="s">
        <v>1292</v>
      </c>
      <c r="I971" s="141"/>
      <c r="L971" s="31"/>
      <c r="M971" s="142"/>
      <c r="T971" s="52"/>
      <c r="AT971" s="16" t="s">
        <v>351</v>
      </c>
      <c r="AU971" s="16" t="s">
        <v>82</v>
      </c>
    </row>
    <row r="972" spans="2:65" s="13" customFormat="1" ht="11.25">
      <c r="B972" s="151"/>
      <c r="D972" s="139" t="s">
        <v>160</v>
      </c>
      <c r="E972" s="152" t="s">
        <v>19</v>
      </c>
      <c r="F972" s="153" t="s">
        <v>1376</v>
      </c>
      <c r="H972" s="154">
        <v>5.8999999999999997E-2</v>
      </c>
      <c r="I972" s="155"/>
      <c r="L972" s="151"/>
      <c r="M972" s="156"/>
      <c r="T972" s="157"/>
      <c r="AT972" s="152" t="s">
        <v>160</v>
      </c>
      <c r="AU972" s="152" t="s">
        <v>82</v>
      </c>
      <c r="AV972" s="13" t="s">
        <v>82</v>
      </c>
      <c r="AW972" s="13" t="s">
        <v>34</v>
      </c>
      <c r="AX972" s="13" t="s">
        <v>72</v>
      </c>
      <c r="AY972" s="152" t="s">
        <v>147</v>
      </c>
    </row>
    <row r="973" spans="2:65" s="1" customFormat="1" ht="16.5" customHeight="1">
      <c r="B973" s="31"/>
      <c r="C973" s="126" t="s">
        <v>1377</v>
      </c>
      <c r="D973" s="126" t="s">
        <v>149</v>
      </c>
      <c r="E973" s="127" t="s">
        <v>1378</v>
      </c>
      <c r="F973" s="128" t="s">
        <v>1379</v>
      </c>
      <c r="G973" s="129" t="s">
        <v>232</v>
      </c>
      <c r="H973" s="130">
        <v>146.309</v>
      </c>
      <c r="I973" s="131"/>
      <c r="J973" s="132">
        <f>ROUND(I973*H973,2)</f>
        <v>0</v>
      </c>
      <c r="K973" s="128" t="s">
        <v>153</v>
      </c>
      <c r="L973" s="31"/>
      <c r="M973" s="133" t="s">
        <v>19</v>
      </c>
      <c r="N973" s="134" t="s">
        <v>43</v>
      </c>
      <c r="P973" s="135">
        <f>O973*H973</f>
        <v>0</v>
      </c>
      <c r="Q973" s="135">
        <v>7.6999999999999999E-2</v>
      </c>
      <c r="R973" s="135">
        <f>Q973*H973</f>
        <v>11.265793</v>
      </c>
      <c r="S973" s="135">
        <v>0</v>
      </c>
      <c r="T973" s="136">
        <f>S973*H973</f>
        <v>0</v>
      </c>
      <c r="AR973" s="137" t="s">
        <v>287</v>
      </c>
      <c r="AT973" s="137" t="s">
        <v>149</v>
      </c>
      <c r="AU973" s="137" t="s">
        <v>82</v>
      </c>
      <c r="AY973" s="16" t="s">
        <v>147</v>
      </c>
      <c r="BE973" s="138">
        <f>IF(N973="základní",J973,0)</f>
        <v>0</v>
      </c>
      <c r="BF973" s="138">
        <f>IF(N973="snížená",J973,0)</f>
        <v>0</v>
      </c>
      <c r="BG973" s="138">
        <f>IF(N973="zákl. přenesená",J973,0)</f>
        <v>0</v>
      </c>
      <c r="BH973" s="138">
        <f>IF(N973="sníž. přenesená",J973,0)</f>
        <v>0</v>
      </c>
      <c r="BI973" s="138">
        <f>IF(N973="nulová",J973,0)</f>
        <v>0</v>
      </c>
      <c r="BJ973" s="16" t="s">
        <v>80</v>
      </c>
      <c r="BK973" s="138">
        <f>ROUND(I973*H973,2)</f>
        <v>0</v>
      </c>
      <c r="BL973" s="16" t="s">
        <v>287</v>
      </c>
      <c r="BM973" s="137" t="s">
        <v>1380</v>
      </c>
    </row>
    <row r="974" spans="2:65" s="1" customFormat="1" ht="11.25">
      <c r="B974" s="31"/>
      <c r="D974" s="139" t="s">
        <v>156</v>
      </c>
      <c r="F974" s="140" t="s">
        <v>1381</v>
      </c>
      <c r="I974" s="141"/>
      <c r="L974" s="31"/>
      <c r="M974" s="142"/>
      <c r="T974" s="52"/>
      <c r="AT974" s="16" t="s">
        <v>156</v>
      </c>
      <c r="AU974" s="16" t="s">
        <v>82</v>
      </c>
    </row>
    <row r="975" spans="2:65" s="1" customFormat="1" ht="11.25">
      <c r="B975" s="31"/>
      <c r="D975" s="143" t="s">
        <v>158</v>
      </c>
      <c r="F975" s="144" t="s">
        <v>1382</v>
      </c>
      <c r="I975" s="141"/>
      <c r="L975" s="31"/>
      <c r="M975" s="142"/>
      <c r="T975" s="52"/>
      <c r="AT975" s="16" t="s">
        <v>158</v>
      </c>
      <c r="AU975" s="16" t="s">
        <v>82</v>
      </c>
    </row>
    <row r="976" spans="2:65" s="12" customFormat="1" ht="11.25">
      <c r="B976" s="145"/>
      <c r="D976" s="139" t="s">
        <v>160</v>
      </c>
      <c r="E976" s="146" t="s">
        <v>19</v>
      </c>
      <c r="F976" s="147" t="s">
        <v>1383</v>
      </c>
      <c r="H976" s="146" t="s">
        <v>19</v>
      </c>
      <c r="I976" s="148"/>
      <c r="L976" s="145"/>
      <c r="M976" s="149"/>
      <c r="T976" s="150"/>
      <c r="AT976" s="146" t="s">
        <v>160</v>
      </c>
      <c r="AU976" s="146" t="s">
        <v>82</v>
      </c>
      <c r="AV976" s="12" t="s">
        <v>80</v>
      </c>
      <c r="AW976" s="12" t="s">
        <v>34</v>
      </c>
      <c r="AX976" s="12" t="s">
        <v>72</v>
      </c>
      <c r="AY976" s="146" t="s">
        <v>147</v>
      </c>
    </row>
    <row r="977" spans="2:65" s="13" customFormat="1" ht="11.25">
      <c r="B977" s="151"/>
      <c r="D977" s="139" t="s">
        <v>160</v>
      </c>
      <c r="E977" s="152" t="s">
        <v>19</v>
      </c>
      <c r="F977" s="153" t="s">
        <v>1384</v>
      </c>
      <c r="H977" s="154">
        <v>146.309</v>
      </c>
      <c r="I977" s="155"/>
      <c r="L977" s="151"/>
      <c r="M977" s="156"/>
      <c r="T977" s="157"/>
      <c r="AT977" s="152" t="s">
        <v>160</v>
      </c>
      <c r="AU977" s="152" t="s">
        <v>82</v>
      </c>
      <c r="AV977" s="13" t="s">
        <v>82</v>
      </c>
      <c r="AW977" s="13" t="s">
        <v>34</v>
      </c>
      <c r="AX977" s="13" t="s">
        <v>72</v>
      </c>
      <c r="AY977" s="152" t="s">
        <v>147</v>
      </c>
    </row>
    <row r="978" spans="2:65" s="1" customFormat="1" ht="16.5" customHeight="1">
      <c r="B978" s="31"/>
      <c r="C978" s="126" t="s">
        <v>1385</v>
      </c>
      <c r="D978" s="126" t="s">
        <v>149</v>
      </c>
      <c r="E978" s="127" t="s">
        <v>1386</v>
      </c>
      <c r="F978" s="128" t="s">
        <v>1387</v>
      </c>
      <c r="G978" s="129" t="s">
        <v>232</v>
      </c>
      <c r="H978" s="130">
        <v>775.34199999999998</v>
      </c>
      <c r="I978" s="131"/>
      <c r="J978" s="132">
        <f>ROUND(I978*H978,2)</f>
        <v>0</v>
      </c>
      <c r="K978" s="128" t="s">
        <v>153</v>
      </c>
      <c r="L978" s="31"/>
      <c r="M978" s="133" t="s">
        <v>19</v>
      </c>
      <c r="N978" s="134" t="s">
        <v>43</v>
      </c>
      <c r="P978" s="135">
        <f>O978*H978</f>
        <v>0</v>
      </c>
      <c r="Q978" s="135">
        <v>0</v>
      </c>
      <c r="R978" s="135">
        <f>Q978*H978</f>
        <v>0</v>
      </c>
      <c r="S978" s="135">
        <v>0</v>
      </c>
      <c r="T978" s="136">
        <f>S978*H978</f>
        <v>0</v>
      </c>
      <c r="AR978" s="137" t="s">
        <v>287</v>
      </c>
      <c r="AT978" s="137" t="s">
        <v>149</v>
      </c>
      <c r="AU978" s="137" t="s">
        <v>82</v>
      </c>
      <c r="AY978" s="16" t="s">
        <v>147</v>
      </c>
      <c r="BE978" s="138">
        <f>IF(N978="základní",J978,0)</f>
        <v>0</v>
      </c>
      <c r="BF978" s="138">
        <f>IF(N978="snížená",J978,0)</f>
        <v>0</v>
      </c>
      <c r="BG978" s="138">
        <f>IF(N978="zákl. přenesená",J978,0)</f>
        <v>0</v>
      </c>
      <c r="BH978" s="138">
        <f>IF(N978="sníž. přenesená",J978,0)</f>
        <v>0</v>
      </c>
      <c r="BI978" s="138">
        <f>IF(N978="nulová",J978,0)</f>
        <v>0</v>
      </c>
      <c r="BJ978" s="16" t="s">
        <v>80</v>
      </c>
      <c r="BK978" s="138">
        <f>ROUND(I978*H978,2)</f>
        <v>0</v>
      </c>
      <c r="BL978" s="16" t="s">
        <v>287</v>
      </c>
      <c r="BM978" s="137" t="s">
        <v>1388</v>
      </c>
    </row>
    <row r="979" spans="2:65" s="1" customFormat="1" ht="11.25">
      <c r="B979" s="31"/>
      <c r="D979" s="139" t="s">
        <v>156</v>
      </c>
      <c r="F979" s="140" t="s">
        <v>1389</v>
      </c>
      <c r="I979" s="141"/>
      <c r="L979" s="31"/>
      <c r="M979" s="142"/>
      <c r="T979" s="52"/>
      <c r="AT979" s="16" t="s">
        <v>156</v>
      </c>
      <c r="AU979" s="16" t="s">
        <v>82</v>
      </c>
    </row>
    <row r="980" spans="2:65" s="1" customFormat="1" ht="11.25">
      <c r="B980" s="31"/>
      <c r="D980" s="143" t="s">
        <v>158</v>
      </c>
      <c r="F980" s="144" t="s">
        <v>1390</v>
      </c>
      <c r="I980" s="141"/>
      <c r="L980" s="31"/>
      <c r="M980" s="142"/>
      <c r="T980" s="52"/>
      <c r="AT980" s="16" t="s">
        <v>158</v>
      </c>
      <c r="AU980" s="16" t="s">
        <v>82</v>
      </c>
    </row>
    <row r="981" spans="2:65" s="12" customFormat="1" ht="11.25">
      <c r="B981" s="145"/>
      <c r="D981" s="139" t="s">
        <v>160</v>
      </c>
      <c r="E981" s="146" t="s">
        <v>19</v>
      </c>
      <c r="F981" s="147" t="s">
        <v>1391</v>
      </c>
      <c r="H981" s="146" t="s">
        <v>19</v>
      </c>
      <c r="I981" s="148"/>
      <c r="L981" s="145"/>
      <c r="M981" s="149"/>
      <c r="T981" s="150"/>
      <c r="AT981" s="146" t="s">
        <v>160</v>
      </c>
      <c r="AU981" s="146" t="s">
        <v>82</v>
      </c>
      <c r="AV981" s="12" t="s">
        <v>80</v>
      </c>
      <c r="AW981" s="12" t="s">
        <v>34</v>
      </c>
      <c r="AX981" s="12" t="s">
        <v>72</v>
      </c>
      <c r="AY981" s="146" t="s">
        <v>147</v>
      </c>
    </row>
    <row r="982" spans="2:65" s="13" customFormat="1" ht="11.25">
      <c r="B982" s="151"/>
      <c r="D982" s="139" t="s">
        <v>160</v>
      </c>
      <c r="E982" s="152" t="s">
        <v>19</v>
      </c>
      <c r="F982" s="153" t="s">
        <v>1384</v>
      </c>
      <c r="H982" s="154">
        <v>146.309</v>
      </c>
      <c r="I982" s="155"/>
      <c r="L982" s="151"/>
      <c r="M982" s="156"/>
      <c r="T982" s="157"/>
      <c r="AT982" s="152" t="s">
        <v>160</v>
      </c>
      <c r="AU982" s="152" t="s">
        <v>82</v>
      </c>
      <c r="AV982" s="13" t="s">
        <v>82</v>
      </c>
      <c r="AW982" s="13" t="s">
        <v>34</v>
      </c>
      <c r="AX982" s="13" t="s">
        <v>72</v>
      </c>
      <c r="AY982" s="152" t="s">
        <v>147</v>
      </c>
    </row>
    <row r="983" spans="2:65" s="12" customFormat="1" ht="11.25">
      <c r="B983" s="145"/>
      <c r="D983" s="139" t="s">
        <v>160</v>
      </c>
      <c r="E983" s="146" t="s">
        <v>19</v>
      </c>
      <c r="F983" s="147" t="s">
        <v>1392</v>
      </c>
      <c r="H983" s="146" t="s">
        <v>19</v>
      </c>
      <c r="I983" s="148"/>
      <c r="L983" s="145"/>
      <c r="M983" s="149"/>
      <c r="T983" s="150"/>
      <c r="AT983" s="146" t="s">
        <v>160</v>
      </c>
      <c r="AU983" s="146" t="s">
        <v>82</v>
      </c>
      <c r="AV983" s="12" t="s">
        <v>80</v>
      </c>
      <c r="AW983" s="12" t="s">
        <v>34</v>
      </c>
      <c r="AX983" s="12" t="s">
        <v>72</v>
      </c>
      <c r="AY983" s="146" t="s">
        <v>147</v>
      </c>
    </row>
    <row r="984" spans="2:65" s="13" customFormat="1" ht="11.25">
      <c r="B984" s="151"/>
      <c r="D984" s="139" t="s">
        <v>160</v>
      </c>
      <c r="E984" s="152" t="s">
        <v>19</v>
      </c>
      <c r="F984" s="153" t="s">
        <v>1393</v>
      </c>
      <c r="H984" s="154">
        <v>259.29000000000002</v>
      </c>
      <c r="I984" s="155"/>
      <c r="L984" s="151"/>
      <c r="M984" s="156"/>
      <c r="T984" s="157"/>
      <c r="AT984" s="152" t="s">
        <v>160</v>
      </c>
      <c r="AU984" s="152" t="s">
        <v>82</v>
      </c>
      <c r="AV984" s="13" t="s">
        <v>82</v>
      </c>
      <c r="AW984" s="13" t="s">
        <v>34</v>
      </c>
      <c r="AX984" s="13" t="s">
        <v>72</v>
      </c>
      <c r="AY984" s="152" t="s">
        <v>147</v>
      </c>
    </row>
    <row r="985" spans="2:65" s="13" customFormat="1" ht="11.25">
      <c r="B985" s="151"/>
      <c r="D985" s="139" t="s">
        <v>160</v>
      </c>
      <c r="E985" s="152" t="s">
        <v>19</v>
      </c>
      <c r="F985" s="153" t="s">
        <v>1394</v>
      </c>
      <c r="H985" s="154">
        <v>122.955</v>
      </c>
      <c r="I985" s="155"/>
      <c r="L985" s="151"/>
      <c r="M985" s="156"/>
      <c r="T985" s="157"/>
      <c r="AT985" s="152" t="s">
        <v>160</v>
      </c>
      <c r="AU985" s="152" t="s">
        <v>82</v>
      </c>
      <c r="AV985" s="13" t="s">
        <v>82</v>
      </c>
      <c r="AW985" s="13" t="s">
        <v>34</v>
      </c>
      <c r="AX985" s="13" t="s">
        <v>72</v>
      </c>
      <c r="AY985" s="152" t="s">
        <v>147</v>
      </c>
    </row>
    <row r="986" spans="2:65" s="13" customFormat="1" ht="11.25">
      <c r="B986" s="151"/>
      <c r="D986" s="139" t="s">
        <v>160</v>
      </c>
      <c r="E986" s="152" t="s">
        <v>19</v>
      </c>
      <c r="F986" s="153" t="s">
        <v>1395</v>
      </c>
      <c r="H986" s="154">
        <v>246.78800000000001</v>
      </c>
      <c r="I986" s="155"/>
      <c r="L986" s="151"/>
      <c r="M986" s="156"/>
      <c r="T986" s="157"/>
      <c r="AT986" s="152" t="s">
        <v>160</v>
      </c>
      <c r="AU986" s="152" t="s">
        <v>82</v>
      </c>
      <c r="AV986" s="13" t="s">
        <v>82</v>
      </c>
      <c r="AW986" s="13" t="s">
        <v>34</v>
      </c>
      <c r="AX986" s="13" t="s">
        <v>72</v>
      </c>
      <c r="AY986" s="152" t="s">
        <v>147</v>
      </c>
    </row>
    <row r="987" spans="2:65" s="1" customFormat="1" ht="24.2" customHeight="1">
      <c r="B987" s="31"/>
      <c r="C987" s="158" t="s">
        <v>1396</v>
      </c>
      <c r="D987" s="158" t="s">
        <v>253</v>
      </c>
      <c r="E987" s="159" t="s">
        <v>1397</v>
      </c>
      <c r="F987" s="160" t="s">
        <v>1398</v>
      </c>
      <c r="G987" s="161" t="s">
        <v>232</v>
      </c>
      <c r="H987" s="162">
        <v>903.66099999999994</v>
      </c>
      <c r="I987" s="163"/>
      <c r="J987" s="164">
        <f>ROUND(I987*H987,2)</f>
        <v>0</v>
      </c>
      <c r="K987" s="160" t="s">
        <v>153</v>
      </c>
      <c r="L987" s="165"/>
      <c r="M987" s="166" t="s">
        <v>19</v>
      </c>
      <c r="N987" s="167" t="s">
        <v>43</v>
      </c>
      <c r="P987" s="135">
        <f>O987*H987</f>
        <v>0</v>
      </c>
      <c r="Q987" s="135">
        <v>4.0000000000000001E-3</v>
      </c>
      <c r="R987" s="135">
        <f>Q987*H987</f>
        <v>3.6146439999999997</v>
      </c>
      <c r="S987" s="135">
        <v>0</v>
      </c>
      <c r="T987" s="136">
        <f>S987*H987</f>
        <v>0</v>
      </c>
      <c r="AR987" s="137" t="s">
        <v>397</v>
      </c>
      <c r="AT987" s="137" t="s">
        <v>253</v>
      </c>
      <c r="AU987" s="137" t="s">
        <v>82</v>
      </c>
      <c r="AY987" s="16" t="s">
        <v>147</v>
      </c>
      <c r="BE987" s="138">
        <f>IF(N987="základní",J987,0)</f>
        <v>0</v>
      </c>
      <c r="BF987" s="138">
        <f>IF(N987="snížená",J987,0)</f>
        <v>0</v>
      </c>
      <c r="BG987" s="138">
        <f>IF(N987="zákl. přenesená",J987,0)</f>
        <v>0</v>
      </c>
      <c r="BH987" s="138">
        <f>IF(N987="sníž. přenesená",J987,0)</f>
        <v>0</v>
      </c>
      <c r="BI987" s="138">
        <f>IF(N987="nulová",J987,0)</f>
        <v>0</v>
      </c>
      <c r="BJ987" s="16" t="s">
        <v>80</v>
      </c>
      <c r="BK987" s="138">
        <f>ROUND(I987*H987,2)</f>
        <v>0</v>
      </c>
      <c r="BL987" s="16" t="s">
        <v>287</v>
      </c>
      <c r="BM987" s="137" t="s">
        <v>1399</v>
      </c>
    </row>
    <row r="988" spans="2:65" s="1" customFormat="1" ht="19.5">
      <c r="B988" s="31"/>
      <c r="D988" s="139" t="s">
        <v>156</v>
      </c>
      <c r="F988" s="140" t="s">
        <v>1398</v>
      </c>
      <c r="I988" s="141"/>
      <c r="L988" s="31"/>
      <c r="M988" s="142"/>
      <c r="T988" s="52"/>
      <c r="AT988" s="16" t="s">
        <v>156</v>
      </c>
      <c r="AU988" s="16" t="s">
        <v>82</v>
      </c>
    </row>
    <row r="989" spans="2:65" s="13" customFormat="1" ht="11.25">
      <c r="B989" s="151"/>
      <c r="D989" s="139" t="s">
        <v>160</v>
      </c>
      <c r="F989" s="153" t="s">
        <v>1400</v>
      </c>
      <c r="H989" s="154">
        <v>903.66099999999994</v>
      </c>
      <c r="I989" s="155"/>
      <c r="L989" s="151"/>
      <c r="M989" s="156"/>
      <c r="T989" s="157"/>
      <c r="AT989" s="152" t="s">
        <v>160</v>
      </c>
      <c r="AU989" s="152" t="s">
        <v>82</v>
      </c>
      <c r="AV989" s="13" t="s">
        <v>82</v>
      </c>
      <c r="AW989" s="13" t="s">
        <v>4</v>
      </c>
      <c r="AX989" s="13" t="s">
        <v>80</v>
      </c>
      <c r="AY989" s="152" t="s">
        <v>147</v>
      </c>
    </row>
    <row r="990" spans="2:65" s="1" customFormat="1" ht="21.75" customHeight="1">
      <c r="B990" s="31"/>
      <c r="C990" s="126" t="s">
        <v>1401</v>
      </c>
      <c r="D990" s="126" t="s">
        <v>149</v>
      </c>
      <c r="E990" s="127" t="s">
        <v>1402</v>
      </c>
      <c r="F990" s="128" t="s">
        <v>1403</v>
      </c>
      <c r="G990" s="129" t="s">
        <v>232</v>
      </c>
      <c r="H990" s="130">
        <v>146.309</v>
      </c>
      <c r="I990" s="131"/>
      <c r="J990" s="132">
        <f>ROUND(I990*H990,2)</f>
        <v>0</v>
      </c>
      <c r="K990" s="128" t="s">
        <v>153</v>
      </c>
      <c r="L990" s="31"/>
      <c r="M990" s="133" t="s">
        <v>19</v>
      </c>
      <c r="N990" s="134" t="s">
        <v>43</v>
      </c>
      <c r="P990" s="135">
        <f>O990*H990</f>
        <v>0</v>
      </c>
      <c r="Q990" s="135">
        <v>1.4224800000000001E-4</v>
      </c>
      <c r="R990" s="135">
        <f>Q990*H990</f>
        <v>2.0812162632E-2</v>
      </c>
      <c r="S990" s="135">
        <v>0</v>
      </c>
      <c r="T990" s="136">
        <f>S990*H990</f>
        <v>0</v>
      </c>
      <c r="AR990" s="137" t="s">
        <v>287</v>
      </c>
      <c r="AT990" s="137" t="s">
        <v>149</v>
      </c>
      <c r="AU990" s="137" t="s">
        <v>82</v>
      </c>
      <c r="AY990" s="16" t="s">
        <v>147</v>
      </c>
      <c r="BE990" s="138">
        <f>IF(N990="základní",J990,0)</f>
        <v>0</v>
      </c>
      <c r="BF990" s="138">
        <f>IF(N990="snížená",J990,0)</f>
        <v>0</v>
      </c>
      <c r="BG990" s="138">
        <f>IF(N990="zákl. přenesená",J990,0)</f>
        <v>0</v>
      </c>
      <c r="BH990" s="138">
        <f>IF(N990="sníž. přenesená",J990,0)</f>
        <v>0</v>
      </c>
      <c r="BI990" s="138">
        <f>IF(N990="nulová",J990,0)</f>
        <v>0</v>
      </c>
      <c r="BJ990" s="16" t="s">
        <v>80</v>
      </c>
      <c r="BK990" s="138">
        <f>ROUND(I990*H990,2)</f>
        <v>0</v>
      </c>
      <c r="BL990" s="16" t="s">
        <v>287</v>
      </c>
      <c r="BM990" s="137" t="s">
        <v>1404</v>
      </c>
    </row>
    <row r="991" spans="2:65" s="1" customFormat="1" ht="19.5">
      <c r="B991" s="31"/>
      <c r="D991" s="139" t="s">
        <v>156</v>
      </c>
      <c r="F991" s="140" t="s">
        <v>1405</v>
      </c>
      <c r="I991" s="141"/>
      <c r="L991" s="31"/>
      <c r="M991" s="142"/>
      <c r="T991" s="52"/>
      <c r="AT991" s="16" t="s">
        <v>156</v>
      </c>
      <c r="AU991" s="16" t="s">
        <v>82</v>
      </c>
    </row>
    <row r="992" spans="2:65" s="1" customFormat="1" ht="11.25">
      <c r="B992" s="31"/>
      <c r="D992" s="143" t="s">
        <v>158</v>
      </c>
      <c r="F992" s="144" t="s">
        <v>1406</v>
      </c>
      <c r="I992" s="141"/>
      <c r="L992" s="31"/>
      <c r="M992" s="142"/>
      <c r="T992" s="52"/>
      <c r="AT992" s="16" t="s">
        <v>158</v>
      </c>
      <c r="AU992" s="16" t="s">
        <v>82</v>
      </c>
    </row>
    <row r="993" spans="2:65" s="12" customFormat="1" ht="11.25">
      <c r="B993" s="145"/>
      <c r="D993" s="139" t="s">
        <v>160</v>
      </c>
      <c r="E993" s="146" t="s">
        <v>19</v>
      </c>
      <c r="F993" s="147" t="s">
        <v>1407</v>
      </c>
      <c r="H993" s="146" t="s">
        <v>19</v>
      </c>
      <c r="I993" s="148"/>
      <c r="L993" s="145"/>
      <c r="M993" s="149"/>
      <c r="T993" s="150"/>
      <c r="AT993" s="146" t="s">
        <v>160</v>
      </c>
      <c r="AU993" s="146" t="s">
        <v>82</v>
      </c>
      <c r="AV993" s="12" t="s">
        <v>80</v>
      </c>
      <c r="AW993" s="12" t="s">
        <v>34</v>
      </c>
      <c r="AX993" s="12" t="s">
        <v>72</v>
      </c>
      <c r="AY993" s="146" t="s">
        <v>147</v>
      </c>
    </row>
    <row r="994" spans="2:65" s="13" customFormat="1" ht="11.25">
      <c r="B994" s="151"/>
      <c r="D994" s="139" t="s">
        <v>160</v>
      </c>
      <c r="E994" s="152" t="s">
        <v>19</v>
      </c>
      <c r="F994" s="153" t="s">
        <v>1384</v>
      </c>
      <c r="H994" s="154">
        <v>146.309</v>
      </c>
      <c r="I994" s="155"/>
      <c r="L994" s="151"/>
      <c r="M994" s="156"/>
      <c r="T994" s="157"/>
      <c r="AT994" s="152" t="s">
        <v>160</v>
      </c>
      <c r="AU994" s="152" t="s">
        <v>82</v>
      </c>
      <c r="AV994" s="13" t="s">
        <v>82</v>
      </c>
      <c r="AW994" s="13" t="s">
        <v>34</v>
      </c>
      <c r="AX994" s="13" t="s">
        <v>72</v>
      </c>
      <c r="AY994" s="152" t="s">
        <v>147</v>
      </c>
    </row>
    <row r="995" spans="2:65" s="1" customFormat="1" ht="16.5" customHeight="1">
      <c r="B995" s="31"/>
      <c r="C995" s="158" t="s">
        <v>1408</v>
      </c>
      <c r="D995" s="158" t="s">
        <v>253</v>
      </c>
      <c r="E995" s="159" t="s">
        <v>1409</v>
      </c>
      <c r="F995" s="160" t="s">
        <v>1410</v>
      </c>
      <c r="G995" s="161" t="s">
        <v>232</v>
      </c>
      <c r="H995" s="162">
        <v>170.523</v>
      </c>
      <c r="I995" s="163"/>
      <c r="J995" s="164">
        <f>ROUND(I995*H995,2)</f>
        <v>0</v>
      </c>
      <c r="K995" s="160" t="s">
        <v>153</v>
      </c>
      <c r="L995" s="165"/>
      <c r="M995" s="166" t="s">
        <v>19</v>
      </c>
      <c r="N995" s="167" t="s">
        <v>43</v>
      </c>
      <c r="P995" s="135">
        <f>O995*H995</f>
        <v>0</v>
      </c>
      <c r="Q995" s="135">
        <v>2.5000000000000001E-3</v>
      </c>
      <c r="R995" s="135">
        <f>Q995*H995</f>
        <v>0.42630750000000001</v>
      </c>
      <c r="S995" s="135">
        <v>0</v>
      </c>
      <c r="T995" s="136">
        <f>S995*H995</f>
        <v>0</v>
      </c>
      <c r="AR995" s="137" t="s">
        <v>397</v>
      </c>
      <c r="AT995" s="137" t="s">
        <v>253</v>
      </c>
      <c r="AU995" s="137" t="s">
        <v>82</v>
      </c>
      <c r="AY995" s="16" t="s">
        <v>147</v>
      </c>
      <c r="BE995" s="138">
        <f>IF(N995="základní",J995,0)</f>
        <v>0</v>
      </c>
      <c r="BF995" s="138">
        <f>IF(N995="snížená",J995,0)</f>
        <v>0</v>
      </c>
      <c r="BG995" s="138">
        <f>IF(N995="zákl. přenesená",J995,0)</f>
        <v>0</v>
      </c>
      <c r="BH995" s="138">
        <f>IF(N995="sníž. přenesená",J995,0)</f>
        <v>0</v>
      </c>
      <c r="BI995" s="138">
        <f>IF(N995="nulová",J995,0)</f>
        <v>0</v>
      </c>
      <c r="BJ995" s="16" t="s">
        <v>80</v>
      </c>
      <c r="BK995" s="138">
        <f>ROUND(I995*H995,2)</f>
        <v>0</v>
      </c>
      <c r="BL995" s="16" t="s">
        <v>287</v>
      </c>
      <c r="BM995" s="137" t="s">
        <v>1411</v>
      </c>
    </row>
    <row r="996" spans="2:65" s="1" customFormat="1" ht="11.25">
      <c r="B996" s="31"/>
      <c r="D996" s="139" t="s">
        <v>156</v>
      </c>
      <c r="F996" s="140" t="s">
        <v>1410</v>
      </c>
      <c r="I996" s="141"/>
      <c r="L996" s="31"/>
      <c r="M996" s="142"/>
      <c r="T996" s="52"/>
      <c r="AT996" s="16" t="s">
        <v>156</v>
      </c>
      <c r="AU996" s="16" t="s">
        <v>82</v>
      </c>
    </row>
    <row r="997" spans="2:65" s="13" customFormat="1" ht="11.25">
      <c r="B997" s="151"/>
      <c r="D997" s="139" t="s">
        <v>160</v>
      </c>
      <c r="F997" s="153" t="s">
        <v>1412</v>
      </c>
      <c r="H997" s="154">
        <v>170.523</v>
      </c>
      <c r="I997" s="155"/>
      <c r="L997" s="151"/>
      <c r="M997" s="156"/>
      <c r="T997" s="157"/>
      <c r="AT997" s="152" t="s">
        <v>160</v>
      </c>
      <c r="AU997" s="152" t="s">
        <v>82</v>
      </c>
      <c r="AV997" s="13" t="s">
        <v>82</v>
      </c>
      <c r="AW997" s="13" t="s">
        <v>4</v>
      </c>
      <c r="AX997" s="13" t="s">
        <v>80</v>
      </c>
      <c r="AY997" s="152" t="s">
        <v>147</v>
      </c>
    </row>
    <row r="998" spans="2:65" s="1" customFormat="1" ht="21.75" customHeight="1">
      <c r="B998" s="31"/>
      <c r="C998" s="126" t="s">
        <v>1413</v>
      </c>
      <c r="D998" s="126" t="s">
        <v>149</v>
      </c>
      <c r="E998" s="127" t="s">
        <v>1414</v>
      </c>
      <c r="F998" s="128" t="s">
        <v>1415</v>
      </c>
      <c r="G998" s="129" t="s">
        <v>232</v>
      </c>
      <c r="H998" s="130">
        <v>629.03300000000002</v>
      </c>
      <c r="I998" s="131"/>
      <c r="J998" s="132">
        <f>ROUND(I998*H998,2)</f>
        <v>0</v>
      </c>
      <c r="K998" s="128" t="s">
        <v>153</v>
      </c>
      <c r="L998" s="31"/>
      <c r="M998" s="133" t="s">
        <v>19</v>
      </c>
      <c r="N998" s="134" t="s">
        <v>43</v>
      </c>
      <c r="P998" s="135">
        <f>O998*H998</f>
        <v>0</v>
      </c>
      <c r="Q998" s="135">
        <v>1.8090000000000001E-4</v>
      </c>
      <c r="R998" s="135">
        <f>Q998*H998</f>
        <v>0.11379206970000001</v>
      </c>
      <c r="S998" s="135">
        <v>0</v>
      </c>
      <c r="T998" s="136">
        <f>S998*H998</f>
        <v>0</v>
      </c>
      <c r="AR998" s="137" t="s">
        <v>287</v>
      </c>
      <c r="AT998" s="137" t="s">
        <v>149</v>
      </c>
      <c r="AU998" s="137" t="s">
        <v>82</v>
      </c>
      <c r="AY998" s="16" t="s">
        <v>147</v>
      </c>
      <c r="BE998" s="138">
        <f>IF(N998="základní",J998,0)</f>
        <v>0</v>
      </c>
      <c r="BF998" s="138">
        <f>IF(N998="snížená",J998,0)</f>
        <v>0</v>
      </c>
      <c r="BG998" s="138">
        <f>IF(N998="zákl. přenesená",J998,0)</f>
        <v>0</v>
      </c>
      <c r="BH998" s="138">
        <f>IF(N998="sníž. přenesená",J998,0)</f>
        <v>0</v>
      </c>
      <c r="BI998" s="138">
        <f>IF(N998="nulová",J998,0)</f>
        <v>0</v>
      </c>
      <c r="BJ998" s="16" t="s">
        <v>80</v>
      </c>
      <c r="BK998" s="138">
        <f>ROUND(I998*H998,2)</f>
        <v>0</v>
      </c>
      <c r="BL998" s="16" t="s">
        <v>287</v>
      </c>
      <c r="BM998" s="137" t="s">
        <v>1416</v>
      </c>
    </row>
    <row r="999" spans="2:65" s="1" customFormat="1" ht="29.25">
      <c r="B999" s="31"/>
      <c r="D999" s="139" t="s">
        <v>156</v>
      </c>
      <c r="F999" s="140" t="s">
        <v>1417</v>
      </c>
      <c r="I999" s="141"/>
      <c r="L999" s="31"/>
      <c r="M999" s="142"/>
      <c r="T999" s="52"/>
      <c r="AT999" s="16" t="s">
        <v>156</v>
      </c>
      <c r="AU999" s="16" t="s">
        <v>82</v>
      </c>
    </row>
    <row r="1000" spans="2:65" s="1" customFormat="1" ht="11.25">
      <c r="B1000" s="31"/>
      <c r="D1000" s="143" t="s">
        <v>158</v>
      </c>
      <c r="F1000" s="144" t="s">
        <v>1418</v>
      </c>
      <c r="I1000" s="141"/>
      <c r="L1000" s="31"/>
      <c r="M1000" s="142"/>
      <c r="T1000" s="52"/>
      <c r="AT1000" s="16" t="s">
        <v>158</v>
      </c>
      <c r="AU1000" s="16" t="s">
        <v>82</v>
      </c>
    </row>
    <row r="1001" spans="2:65" s="12" customFormat="1" ht="11.25">
      <c r="B1001" s="145"/>
      <c r="D1001" s="139" t="s">
        <v>160</v>
      </c>
      <c r="E1001" s="146" t="s">
        <v>19</v>
      </c>
      <c r="F1001" s="147" t="s">
        <v>1419</v>
      </c>
      <c r="H1001" s="146" t="s">
        <v>19</v>
      </c>
      <c r="I1001" s="148"/>
      <c r="L1001" s="145"/>
      <c r="M1001" s="149"/>
      <c r="T1001" s="150"/>
      <c r="AT1001" s="146" t="s">
        <v>160</v>
      </c>
      <c r="AU1001" s="146" t="s">
        <v>82</v>
      </c>
      <c r="AV1001" s="12" t="s">
        <v>80</v>
      </c>
      <c r="AW1001" s="12" t="s">
        <v>34</v>
      </c>
      <c r="AX1001" s="12" t="s">
        <v>72</v>
      </c>
      <c r="AY1001" s="146" t="s">
        <v>147</v>
      </c>
    </row>
    <row r="1002" spans="2:65" s="13" customFormat="1" ht="11.25">
      <c r="B1002" s="151"/>
      <c r="D1002" s="139" t="s">
        <v>160</v>
      </c>
      <c r="E1002" s="152" t="s">
        <v>19</v>
      </c>
      <c r="F1002" s="153" t="s">
        <v>1393</v>
      </c>
      <c r="H1002" s="154">
        <v>259.29000000000002</v>
      </c>
      <c r="I1002" s="155"/>
      <c r="L1002" s="151"/>
      <c r="M1002" s="156"/>
      <c r="T1002" s="157"/>
      <c r="AT1002" s="152" t="s">
        <v>160</v>
      </c>
      <c r="AU1002" s="152" t="s">
        <v>82</v>
      </c>
      <c r="AV1002" s="13" t="s">
        <v>82</v>
      </c>
      <c r="AW1002" s="13" t="s">
        <v>34</v>
      </c>
      <c r="AX1002" s="13" t="s">
        <v>72</v>
      </c>
      <c r="AY1002" s="152" t="s">
        <v>147</v>
      </c>
    </row>
    <row r="1003" spans="2:65" s="13" customFormat="1" ht="11.25">
      <c r="B1003" s="151"/>
      <c r="D1003" s="139" t="s">
        <v>160</v>
      </c>
      <c r="E1003" s="152" t="s">
        <v>19</v>
      </c>
      <c r="F1003" s="153" t="s">
        <v>1394</v>
      </c>
      <c r="H1003" s="154">
        <v>122.955</v>
      </c>
      <c r="I1003" s="155"/>
      <c r="L1003" s="151"/>
      <c r="M1003" s="156"/>
      <c r="T1003" s="157"/>
      <c r="AT1003" s="152" t="s">
        <v>160</v>
      </c>
      <c r="AU1003" s="152" t="s">
        <v>82</v>
      </c>
      <c r="AV1003" s="13" t="s">
        <v>82</v>
      </c>
      <c r="AW1003" s="13" t="s">
        <v>34</v>
      </c>
      <c r="AX1003" s="13" t="s">
        <v>72</v>
      </c>
      <c r="AY1003" s="152" t="s">
        <v>147</v>
      </c>
    </row>
    <row r="1004" spans="2:65" s="13" customFormat="1" ht="11.25">
      <c r="B1004" s="151"/>
      <c r="D1004" s="139" t="s">
        <v>160</v>
      </c>
      <c r="E1004" s="152" t="s">
        <v>19</v>
      </c>
      <c r="F1004" s="153" t="s">
        <v>1395</v>
      </c>
      <c r="H1004" s="154">
        <v>246.78800000000001</v>
      </c>
      <c r="I1004" s="155"/>
      <c r="L1004" s="151"/>
      <c r="M1004" s="156"/>
      <c r="T1004" s="157"/>
      <c r="AT1004" s="152" t="s">
        <v>160</v>
      </c>
      <c r="AU1004" s="152" t="s">
        <v>82</v>
      </c>
      <c r="AV1004" s="13" t="s">
        <v>82</v>
      </c>
      <c r="AW1004" s="13" t="s">
        <v>34</v>
      </c>
      <c r="AX1004" s="13" t="s">
        <v>72</v>
      </c>
      <c r="AY1004" s="152" t="s">
        <v>147</v>
      </c>
    </row>
    <row r="1005" spans="2:65" s="1" customFormat="1" ht="16.5" customHeight="1">
      <c r="B1005" s="31"/>
      <c r="C1005" s="158" t="s">
        <v>1420</v>
      </c>
      <c r="D1005" s="158" t="s">
        <v>253</v>
      </c>
      <c r="E1005" s="159" t="s">
        <v>1409</v>
      </c>
      <c r="F1005" s="160" t="s">
        <v>1410</v>
      </c>
      <c r="G1005" s="161" t="s">
        <v>232</v>
      </c>
      <c r="H1005" s="162">
        <v>733.13800000000003</v>
      </c>
      <c r="I1005" s="163"/>
      <c r="J1005" s="164">
        <f>ROUND(I1005*H1005,2)</f>
        <v>0</v>
      </c>
      <c r="K1005" s="160" t="s">
        <v>153</v>
      </c>
      <c r="L1005" s="165"/>
      <c r="M1005" s="166" t="s">
        <v>19</v>
      </c>
      <c r="N1005" s="167" t="s">
        <v>43</v>
      </c>
      <c r="P1005" s="135">
        <f>O1005*H1005</f>
        <v>0</v>
      </c>
      <c r="Q1005" s="135">
        <v>2.5000000000000001E-3</v>
      </c>
      <c r="R1005" s="135">
        <f>Q1005*H1005</f>
        <v>1.8328450000000001</v>
      </c>
      <c r="S1005" s="135">
        <v>0</v>
      </c>
      <c r="T1005" s="136">
        <f>S1005*H1005</f>
        <v>0</v>
      </c>
      <c r="AR1005" s="137" t="s">
        <v>397</v>
      </c>
      <c r="AT1005" s="137" t="s">
        <v>253</v>
      </c>
      <c r="AU1005" s="137" t="s">
        <v>82</v>
      </c>
      <c r="AY1005" s="16" t="s">
        <v>147</v>
      </c>
      <c r="BE1005" s="138">
        <f>IF(N1005="základní",J1005,0)</f>
        <v>0</v>
      </c>
      <c r="BF1005" s="138">
        <f>IF(N1005="snížená",J1005,0)</f>
        <v>0</v>
      </c>
      <c r="BG1005" s="138">
        <f>IF(N1005="zákl. přenesená",J1005,0)</f>
        <v>0</v>
      </c>
      <c r="BH1005" s="138">
        <f>IF(N1005="sníž. přenesená",J1005,0)</f>
        <v>0</v>
      </c>
      <c r="BI1005" s="138">
        <f>IF(N1005="nulová",J1005,0)</f>
        <v>0</v>
      </c>
      <c r="BJ1005" s="16" t="s">
        <v>80</v>
      </c>
      <c r="BK1005" s="138">
        <f>ROUND(I1005*H1005,2)</f>
        <v>0</v>
      </c>
      <c r="BL1005" s="16" t="s">
        <v>287</v>
      </c>
      <c r="BM1005" s="137" t="s">
        <v>1421</v>
      </c>
    </row>
    <row r="1006" spans="2:65" s="1" customFormat="1" ht="11.25">
      <c r="B1006" s="31"/>
      <c r="D1006" s="139" t="s">
        <v>156</v>
      </c>
      <c r="F1006" s="140" t="s">
        <v>1410</v>
      </c>
      <c r="I1006" s="141"/>
      <c r="L1006" s="31"/>
      <c r="M1006" s="142"/>
      <c r="T1006" s="52"/>
      <c r="AT1006" s="16" t="s">
        <v>156</v>
      </c>
      <c r="AU1006" s="16" t="s">
        <v>82</v>
      </c>
    </row>
    <row r="1007" spans="2:65" s="13" customFormat="1" ht="11.25">
      <c r="B1007" s="151"/>
      <c r="D1007" s="139" t="s">
        <v>160</v>
      </c>
      <c r="F1007" s="153" t="s">
        <v>1422</v>
      </c>
      <c r="H1007" s="154">
        <v>733.13800000000003</v>
      </c>
      <c r="I1007" s="155"/>
      <c r="L1007" s="151"/>
      <c r="M1007" s="156"/>
      <c r="T1007" s="157"/>
      <c r="AT1007" s="152" t="s">
        <v>160</v>
      </c>
      <c r="AU1007" s="152" t="s">
        <v>82</v>
      </c>
      <c r="AV1007" s="13" t="s">
        <v>82</v>
      </c>
      <c r="AW1007" s="13" t="s">
        <v>4</v>
      </c>
      <c r="AX1007" s="13" t="s">
        <v>80</v>
      </c>
      <c r="AY1007" s="152" t="s">
        <v>147</v>
      </c>
    </row>
    <row r="1008" spans="2:65" s="1" customFormat="1" ht="16.5" customHeight="1">
      <c r="B1008" s="31"/>
      <c r="C1008" s="126" t="s">
        <v>1423</v>
      </c>
      <c r="D1008" s="126" t="s">
        <v>149</v>
      </c>
      <c r="E1008" s="127" t="s">
        <v>1424</v>
      </c>
      <c r="F1008" s="128" t="s">
        <v>1425</v>
      </c>
      <c r="G1008" s="129" t="s">
        <v>232</v>
      </c>
      <c r="H1008" s="130">
        <v>775.34199999999998</v>
      </c>
      <c r="I1008" s="131"/>
      <c r="J1008" s="132">
        <f>ROUND(I1008*H1008,2)</f>
        <v>0</v>
      </c>
      <c r="K1008" s="128" t="s">
        <v>153</v>
      </c>
      <c r="L1008" s="31"/>
      <c r="M1008" s="133" t="s">
        <v>19</v>
      </c>
      <c r="N1008" s="134" t="s">
        <v>43</v>
      </c>
      <c r="P1008" s="135">
        <f>O1008*H1008</f>
        <v>0</v>
      </c>
      <c r="Q1008" s="135">
        <v>1.2650000000000001E-4</v>
      </c>
      <c r="R1008" s="135">
        <f>Q1008*H1008</f>
        <v>9.8080763000000001E-2</v>
      </c>
      <c r="S1008" s="135">
        <v>0</v>
      </c>
      <c r="T1008" s="136">
        <f>S1008*H1008</f>
        <v>0</v>
      </c>
      <c r="AR1008" s="137" t="s">
        <v>287</v>
      </c>
      <c r="AT1008" s="137" t="s">
        <v>149</v>
      </c>
      <c r="AU1008" s="137" t="s">
        <v>82</v>
      </c>
      <c r="AY1008" s="16" t="s">
        <v>147</v>
      </c>
      <c r="BE1008" s="138">
        <f>IF(N1008="základní",J1008,0)</f>
        <v>0</v>
      </c>
      <c r="BF1008" s="138">
        <f>IF(N1008="snížená",J1008,0)</f>
        <v>0</v>
      </c>
      <c r="BG1008" s="138">
        <f>IF(N1008="zákl. přenesená",J1008,0)</f>
        <v>0</v>
      </c>
      <c r="BH1008" s="138">
        <f>IF(N1008="sníž. přenesená",J1008,0)</f>
        <v>0</v>
      </c>
      <c r="BI1008" s="138">
        <f>IF(N1008="nulová",J1008,0)</f>
        <v>0</v>
      </c>
      <c r="BJ1008" s="16" t="s">
        <v>80</v>
      </c>
      <c r="BK1008" s="138">
        <f>ROUND(I1008*H1008,2)</f>
        <v>0</v>
      </c>
      <c r="BL1008" s="16" t="s">
        <v>287</v>
      </c>
      <c r="BM1008" s="137" t="s">
        <v>1426</v>
      </c>
    </row>
    <row r="1009" spans="2:65" s="1" customFormat="1" ht="11.25">
      <c r="B1009" s="31"/>
      <c r="D1009" s="139" t="s">
        <v>156</v>
      </c>
      <c r="F1009" s="140" t="s">
        <v>1427</v>
      </c>
      <c r="I1009" s="141"/>
      <c r="L1009" s="31"/>
      <c r="M1009" s="142"/>
      <c r="T1009" s="52"/>
      <c r="AT1009" s="16" t="s">
        <v>156</v>
      </c>
      <c r="AU1009" s="16" t="s">
        <v>82</v>
      </c>
    </row>
    <row r="1010" spans="2:65" s="1" customFormat="1" ht="11.25">
      <c r="B1010" s="31"/>
      <c r="D1010" s="143" t="s">
        <v>158</v>
      </c>
      <c r="F1010" s="144" t="s">
        <v>1428</v>
      </c>
      <c r="I1010" s="141"/>
      <c r="L1010" s="31"/>
      <c r="M1010" s="142"/>
      <c r="T1010" s="52"/>
      <c r="AT1010" s="16" t="s">
        <v>158</v>
      </c>
      <c r="AU1010" s="16" t="s">
        <v>82</v>
      </c>
    </row>
    <row r="1011" spans="2:65" s="13" customFormat="1" ht="11.25">
      <c r="B1011" s="151"/>
      <c r="D1011" s="139" t="s">
        <v>160</v>
      </c>
      <c r="E1011" s="152" t="s">
        <v>19</v>
      </c>
      <c r="F1011" s="153" t="s">
        <v>1429</v>
      </c>
      <c r="H1011" s="154">
        <v>775.34199999999998</v>
      </c>
      <c r="I1011" s="155"/>
      <c r="L1011" s="151"/>
      <c r="M1011" s="156"/>
      <c r="T1011" s="157"/>
      <c r="AT1011" s="152" t="s">
        <v>160</v>
      </c>
      <c r="AU1011" s="152" t="s">
        <v>82</v>
      </c>
      <c r="AV1011" s="13" t="s">
        <v>82</v>
      </c>
      <c r="AW1011" s="13" t="s">
        <v>34</v>
      </c>
      <c r="AX1011" s="13" t="s">
        <v>72</v>
      </c>
      <c r="AY1011" s="152" t="s">
        <v>147</v>
      </c>
    </row>
    <row r="1012" spans="2:65" s="1" customFormat="1" ht="16.5" customHeight="1">
      <c r="B1012" s="31"/>
      <c r="C1012" s="126" t="s">
        <v>1430</v>
      </c>
      <c r="D1012" s="126" t="s">
        <v>149</v>
      </c>
      <c r="E1012" s="127" t="s">
        <v>1431</v>
      </c>
      <c r="F1012" s="128" t="s">
        <v>1432</v>
      </c>
      <c r="G1012" s="129" t="s">
        <v>209</v>
      </c>
      <c r="H1012" s="130">
        <v>17.431000000000001</v>
      </c>
      <c r="I1012" s="131"/>
      <c r="J1012" s="132">
        <f>ROUND(I1012*H1012,2)</f>
        <v>0</v>
      </c>
      <c r="K1012" s="128" t="s">
        <v>153</v>
      </c>
      <c r="L1012" s="31"/>
      <c r="M1012" s="133" t="s">
        <v>19</v>
      </c>
      <c r="N1012" s="134" t="s">
        <v>43</v>
      </c>
      <c r="P1012" s="135">
        <f>O1012*H1012</f>
        <v>0</v>
      </c>
      <c r="Q1012" s="135">
        <v>0</v>
      </c>
      <c r="R1012" s="135">
        <f>Q1012*H1012</f>
        <v>0</v>
      </c>
      <c r="S1012" s="135">
        <v>0</v>
      </c>
      <c r="T1012" s="136">
        <f>S1012*H1012</f>
        <v>0</v>
      </c>
      <c r="AR1012" s="137" t="s">
        <v>287</v>
      </c>
      <c r="AT1012" s="137" t="s">
        <v>149</v>
      </c>
      <c r="AU1012" s="137" t="s">
        <v>82</v>
      </c>
      <c r="AY1012" s="16" t="s">
        <v>147</v>
      </c>
      <c r="BE1012" s="138">
        <f>IF(N1012="základní",J1012,0)</f>
        <v>0</v>
      </c>
      <c r="BF1012" s="138">
        <f>IF(N1012="snížená",J1012,0)</f>
        <v>0</v>
      </c>
      <c r="BG1012" s="138">
        <f>IF(N1012="zákl. přenesená",J1012,0)</f>
        <v>0</v>
      </c>
      <c r="BH1012" s="138">
        <f>IF(N1012="sníž. přenesená",J1012,0)</f>
        <v>0</v>
      </c>
      <c r="BI1012" s="138">
        <f>IF(N1012="nulová",J1012,0)</f>
        <v>0</v>
      </c>
      <c r="BJ1012" s="16" t="s">
        <v>80</v>
      </c>
      <c r="BK1012" s="138">
        <f>ROUND(I1012*H1012,2)</f>
        <v>0</v>
      </c>
      <c r="BL1012" s="16" t="s">
        <v>287</v>
      </c>
      <c r="BM1012" s="137" t="s">
        <v>1433</v>
      </c>
    </row>
    <row r="1013" spans="2:65" s="1" customFormat="1" ht="19.5">
      <c r="B1013" s="31"/>
      <c r="D1013" s="139" t="s">
        <v>156</v>
      </c>
      <c r="F1013" s="140" t="s">
        <v>1434</v>
      </c>
      <c r="I1013" s="141"/>
      <c r="L1013" s="31"/>
      <c r="M1013" s="142"/>
      <c r="T1013" s="52"/>
      <c r="AT1013" s="16" t="s">
        <v>156</v>
      </c>
      <c r="AU1013" s="16" t="s">
        <v>82</v>
      </c>
    </row>
    <row r="1014" spans="2:65" s="1" customFormat="1" ht="11.25">
      <c r="B1014" s="31"/>
      <c r="D1014" s="143" t="s">
        <v>158</v>
      </c>
      <c r="F1014" s="144" t="s">
        <v>1435</v>
      </c>
      <c r="I1014" s="141"/>
      <c r="L1014" s="31"/>
      <c r="M1014" s="142"/>
      <c r="T1014" s="52"/>
      <c r="AT1014" s="16" t="s">
        <v>158</v>
      </c>
      <c r="AU1014" s="16" t="s">
        <v>82</v>
      </c>
    </row>
    <row r="1015" spans="2:65" s="11" customFormat="1" ht="22.9" customHeight="1">
      <c r="B1015" s="114"/>
      <c r="D1015" s="115" t="s">
        <v>71</v>
      </c>
      <c r="E1015" s="124" t="s">
        <v>1436</v>
      </c>
      <c r="F1015" s="124" t="s">
        <v>1437</v>
      </c>
      <c r="I1015" s="117"/>
      <c r="J1015" s="125">
        <f>BK1015</f>
        <v>0</v>
      </c>
      <c r="L1015" s="114"/>
      <c r="M1015" s="119"/>
      <c r="P1015" s="120">
        <f>SUM(P1016:P1038)</f>
        <v>0</v>
      </c>
      <c r="R1015" s="120">
        <f>SUM(R1016:R1038)</f>
        <v>8.8278401560000006</v>
      </c>
      <c r="T1015" s="121">
        <f>SUM(T1016:T1038)</f>
        <v>0</v>
      </c>
      <c r="AR1015" s="115" t="s">
        <v>82</v>
      </c>
      <c r="AT1015" s="122" t="s">
        <v>71</v>
      </c>
      <c r="AU1015" s="122" t="s">
        <v>80</v>
      </c>
      <c r="AY1015" s="115" t="s">
        <v>147</v>
      </c>
      <c r="BK1015" s="123">
        <f>SUM(BK1016:BK1038)</f>
        <v>0</v>
      </c>
    </row>
    <row r="1016" spans="2:65" s="1" customFormat="1" ht="16.5" customHeight="1">
      <c r="B1016" s="31"/>
      <c r="C1016" s="126" t="s">
        <v>1438</v>
      </c>
      <c r="D1016" s="126" t="s">
        <v>149</v>
      </c>
      <c r="E1016" s="127" t="s">
        <v>1439</v>
      </c>
      <c r="F1016" s="128" t="s">
        <v>1440</v>
      </c>
      <c r="G1016" s="129" t="s">
        <v>232</v>
      </c>
      <c r="H1016" s="130">
        <v>136.566</v>
      </c>
      <c r="I1016" s="131"/>
      <c r="J1016" s="132">
        <f>ROUND(I1016*H1016,2)</f>
        <v>0</v>
      </c>
      <c r="K1016" s="128" t="s">
        <v>153</v>
      </c>
      <c r="L1016" s="31"/>
      <c r="M1016" s="133" t="s">
        <v>19</v>
      </c>
      <c r="N1016" s="134" t="s">
        <v>43</v>
      </c>
      <c r="P1016" s="135">
        <f>O1016*H1016</f>
        <v>0</v>
      </c>
      <c r="Q1016" s="135">
        <v>6.0000000000000001E-3</v>
      </c>
      <c r="R1016" s="135">
        <f>Q1016*H1016</f>
        <v>0.81939600000000001</v>
      </c>
      <c r="S1016" s="135">
        <v>0</v>
      </c>
      <c r="T1016" s="136">
        <f>S1016*H1016</f>
        <v>0</v>
      </c>
      <c r="AR1016" s="137" t="s">
        <v>154</v>
      </c>
      <c r="AT1016" s="137" t="s">
        <v>149</v>
      </c>
      <c r="AU1016" s="137" t="s">
        <v>82</v>
      </c>
      <c r="AY1016" s="16" t="s">
        <v>147</v>
      </c>
      <c r="BE1016" s="138">
        <f>IF(N1016="základní",J1016,0)</f>
        <v>0</v>
      </c>
      <c r="BF1016" s="138">
        <f>IF(N1016="snížená",J1016,0)</f>
        <v>0</v>
      </c>
      <c r="BG1016" s="138">
        <f>IF(N1016="zákl. přenesená",J1016,0)</f>
        <v>0</v>
      </c>
      <c r="BH1016" s="138">
        <f>IF(N1016="sníž. přenesená",J1016,0)</f>
        <v>0</v>
      </c>
      <c r="BI1016" s="138">
        <f>IF(N1016="nulová",J1016,0)</f>
        <v>0</v>
      </c>
      <c r="BJ1016" s="16" t="s">
        <v>80</v>
      </c>
      <c r="BK1016" s="138">
        <f>ROUND(I1016*H1016,2)</f>
        <v>0</v>
      </c>
      <c r="BL1016" s="16" t="s">
        <v>154</v>
      </c>
      <c r="BM1016" s="137" t="s">
        <v>1441</v>
      </c>
    </row>
    <row r="1017" spans="2:65" s="1" customFormat="1" ht="19.5">
      <c r="B1017" s="31"/>
      <c r="D1017" s="139" t="s">
        <v>156</v>
      </c>
      <c r="F1017" s="140" t="s">
        <v>1442</v>
      </c>
      <c r="I1017" s="141"/>
      <c r="L1017" s="31"/>
      <c r="M1017" s="142"/>
      <c r="T1017" s="52"/>
      <c r="AT1017" s="16" t="s">
        <v>156</v>
      </c>
      <c r="AU1017" s="16" t="s">
        <v>82</v>
      </c>
    </row>
    <row r="1018" spans="2:65" s="1" customFormat="1" ht="11.25">
      <c r="B1018" s="31"/>
      <c r="D1018" s="143" t="s">
        <v>158</v>
      </c>
      <c r="F1018" s="144" t="s">
        <v>1443</v>
      </c>
      <c r="I1018" s="141"/>
      <c r="L1018" s="31"/>
      <c r="M1018" s="142"/>
      <c r="T1018" s="52"/>
      <c r="AT1018" s="16" t="s">
        <v>158</v>
      </c>
      <c r="AU1018" s="16" t="s">
        <v>82</v>
      </c>
    </row>
    <row r="1019" spans="2:65" s="12" customFormat="1" ht="11.25">
      <c r="B1019" s="145"/>
      <c r="D1019" s="139" t="s">
        <v>160</v>
      </c>
      <c r="E1019" s="146" t="s">
        <v>19</v>
      </c>
      <c r="F1019" s="147" t="s">
        <v>631</v>
      </c>
      <c r="H1019" s="146" t="s">
        <v>19</v>
      </c>
      <c r="I1019" s="148"/>
      <c r="L1019" s="145"/>
      <c r="M1019" s="149"/>
      <c r="T1019" s="150"/>
      <c r="AT1019" s="146" t="s">
        <v>160</v>
      </c>
      <c r="AU1019" s="146" t="s">
        <v>82</v>
      </c>
      <c r="AV1019" s="12" t="s">
        <v>80</v>
      </c>
      <c r="AW1019" s="12" t="s">
        <v>34</v>
      </c>
      <c r="AX1019" s="12" t="s">
        <v>72</v>
      </c>
      <c r="AY1019" s="146" t="s">
        <v>147</v>
      </c>
    </row>
    <row r="1020" spans="2:65" s="13" customFormat="1" ht="11.25">
      <c r="B1020" s="151"/>
      <c r="D1020" s="139" t="s">
        <v>160</v>
      </c>
      <c r="E1020" s="152" t="s">
        <v>19</v>
      </c>
      <c r="F1020" s="153" t="s">
        <v>1285</v>
      </c>
      <c r="H1020" s="154">
        <v>45.593000000000004</v>
      </c>
      <c r="I1020" s="155"/>
      <c r="L1020" s="151"/>
      <c r="M1020" s="156"/>
      <c r="T1020" s="157"/>
      <c r="AT1020" s="152" t="s">
        <v>160</v>
      </c>
      <c r="AU1020" s="152" t="s">
        <v>82</v>
      </c>
      <c r="AV1020" s="13" t="s">
        <v>82</v>
      </c>
      <c r="AW1020" s="13" t="s">
        <v>34</v>
      </c>
      <c r="AX1020" s="13" t="s">
        <v>72</v>
      </c>
      <c r="AY1020" s="152" t="s">
        <v>147</v>
      </c>
    </row>
    <row r="1021" spans="2:65" s="13" customFormat="1" ht="11.25">
      <c r="B1021" s="151"/>
      <c r="D1021" s="139" t="s">
        <v>160</v>
      </c>
      <c r="E1021" s="152" t="s">
        <v>19</v>
      </c>
      <c r="F1021" s="153" t="s">
        <v>1286</v>
      </c>
      <c r="H1021" s="154">
        <v>40.31</v>
      </c>
      <c r="I1021" s="155"/>
      <c r="L1021" s="151"/>
      <c r="M1021" s="156"/>
      <c r="T1021" s="157"/>
      <c r="AT1021" s="152" t="s">
        <v>160</v>
      </c>
      <c r="AU1021" s="152" t="s">
        <v>82</v>
      </c>
      <c r="AV1021" s="13" t="s">
        <v>82</v>
      </c>
      <c r="AW1021" s="13" t="s">
        <v>34</v>
      </c>
      <c r="AX1021" s="13" t="s">
        <v>72</v>
      </c>
      <c r="AY1021" s="152" t="s">
        <v>147</v>
      </c>
    </row>
    <row r="1022" spans="2:65" s="13" customFormat="1" ht="11.25">
      <c r="B1022" s="151"/>
      <c r="D1022" s="139" t="s">
        <v>160</v>
      </c>
      <c r="E1022" s="152" t="s">
        <v>19</v>
      </c>
      <c r="F1022" s="153" t="s">
        <v>1287</v>
      </c>
      <c r="H1022" s="154">
        <v>50.662999999999997</v>
      </c>
      <c r="I1022" s="155"/>
      <c r="L1022" s="151"/>
      <c r="M1022" s="156"/>
      <c r="T1022" s="157"/>
      <c r="AT1022" s="152" t="s">
        <v>160</v>
      </c>
      <c r="AU1022" s="152" t="s">
        <v>82</v>
      </c>
      <c r="AV1022" s="13" t="s">
        <v>82</v>
      </c>
      <c r="AW1022" s="13" t="s">
        <v>34</v>
      </c>
      <c r="AX1022" s="13" t="s">
        <v>72</v>
      </c>
      <c r="AY1022" s="152" t="s">
        <v>147</v>
      </c>
    </row>
    <row r="1023" spans="2:65" s="1" customFormat="1" ht="16.5" customHeight="1">
      <c r="B1023" s="31"/>
      <c r="C1023" s="158" t="s">
        <v>1444</v>
      </c>
      <c r="D1023" s="158" t="s">
        <v>253</v>
      </c>
      <c r="E1023" s="159" t="s">
        <v>722</v>
      </c>
      <c r="F1023" s="160" t="s">
        <v>723</v>
      </c>
      <c r="G1023" s="161" t="s">
        <v>232</v>
      </c>
      <c r="H1023" s="162">
        <v>142.34399999999999</v>
      </c>
      <c r="I1023" s="163"/>
      <c r="J1023" s="164">
        <f>ROUND(I1023*H1023,2)</f>
        <v>0</v>
      </c>
      <c r="K1023" s="160" t="s">
        <v>153</v>
      </c>
      <c r="L1023" s="165"/>
      <c r="M1023" s="166" t="s">
        <v>19</v>
      </c>
      <c r="N1023" s="167" t="s">
        <v>43</v>
      </c>
      <c r="P1023" s="135">
        <f>O1023*H1023</f>
        <v>0</v>
      </c>
      <c r="Q1023" s="135">
        <v>3.5999999999999999E-3</v>
      </c>
      <c r="R1023" s="135">
        <f>Q1023*H1023</f>
        <v>0.51243839999999996</v>
      </c>
      <c r="S1023" s="135">
        <v>0</v>
      </c>
      <c r="T1023" s="136">
        <f>S1023*H1023</f>
        <v>0</v>
      </c>
      <c r="AR1023" s="137" t="s">
        <v>220</v>
      </c>
      <c r="AT1023" s="137" t="s">
        <v>253</v>
      </c>
      <c r="AU1023" s="137" t="s">
        <v>82</v>
      </c>
      <c r="AY1023" s="16" t="s">
        <v>147</v>
      </c>
      <c r="BE1023" s="138">
        <f>IF(N1023="základní",J1023,0)</f>
        <v>0</v>
      </c>
      <c r="BF1023" s="138">
        <f>IF(N1023="snížená",J1023,0)</f>
        <v>0</v>
      </c>
      <c r="BG1023" s="138">
        <f>IF(N1023="zákl. přenesená",J1023,0)</f>
        <v>0</v>
      </c>
      <c r="BH1023" s="138">
        <f>IF(N1023="sníž. přenesená",J1023,0)</f>
        <v>0</v>
      </c>
      <c r="BI1023" s="138">
        <f>IF(N1023="nulová",J1023,0)</f>
        <v>0</v>
      </c>
      <c r="BJ1023" s="16" t="s">
        <v>80</v>
      </c>
      <c r="BK1023" s="138">
        <f>ROUND(I1023*H1023,2)</f>
        <v>0</v>
      </c>
      <c r="BL1023" s="16" t="s">
        <v>154</v>
      </c>
      <c r="BM1023" s="137" t="s">
        <v>1445</v>
      </c>
    </row>
    <row r="1024" spans="2:65" s="1" customFormat="1" ht="11.25">
      <c r="B1024" s="31"/>
      <c r="D1024" s="139" t="s">
        <v>156</v>
      </c>
      <c r="F1024" s="140" t="s">
        <v>723</v>
      </c>
      <c r="I1024" s="141"/>
      <c r="L1024" s="31"/>
      <c r="M1024" s="142"/>
      <c r="T1024" s="52"/>
      <c r="AT1024" s="16" t="s">
        <v>156</v>
      </c>
      <c r="AU1024" s="16" t="s">
        <v>82</v>
      </c>
    </row>
    <row r="1025" spans="2:65" s="13" customFormat="1" ht="11.25">
      <c r="B1025" s="151"/>
      <c r="D1025" s="139" t="s">
        <v>160</v>
      </c>
      <c r="F1025" s="153" t="s">
        <v>1446</v>
      </c>
      <c r="H1025" s="154">
        <v>142.34399999999999</v>
      </c>
      <c r="I1025" s="155"/>
      <c r="L1025" s="151"/>
      <c r="M1025" s="156"/>
      <c r="T1025" s="157"/>
      <c r="AT1025" s="152" t="s">
        <v>160</v>
      </c>
      <c r="AU1025" s="152" t="s">
        <v>82</v>
      </c>
      <c r="AV1025" s="13" t="s">
        <v>82</v>
      </c>
      <c r="AW1025" s="13" t="s">
        <v>4</v>
      </c>
      <c r="AX1025" s="13" t="s">
        <v>80</v>
      </c>
      <c r="AY1025" s="152" t="s">
        <v>147</v>
      </c>
    </row>
    <row r="1026" spans="2:65" s="1" customFormat="1" ht="21.75" customHeight="1">
      <c r="B1026" s="31"/>
      <c r="C1026" s="126" t="s">
        <v>1447</v>
      </c>
      <c r="D1026" s="126" t="s">
        <v>149</v>
      </c>
      <c r="E1026" s="127" t="s">
        <v>1448</v>
      </c>
      <c r="F1026" s="128" t="s">
        <v>1449</v>
      </c>
      <c r="G1026" s="129" t="s">
        <v>232</v>
      </c>
      <c r="H1026" s="130">
        <v>775.34199999999998</v>
      </c>
      <c r="I1026" s="131"/>
      <c r="J1026" s="132">
        <f>ROUND(I1026*H1026,2)</f>
        <v>0</v>
      </c>
      <c r="K1026" s="128" t="s">
        <v>153</v>
      </c>
      <c r="L1026" s="31"/>
      <c r="M1026" s="133" t="s">
        <v>19</v>
      </c>
      <c r="N1026" s="134" t="s">
        <v>43</v>
      </c>
      <c r="P1026" s="135">
        <f>O1026*H1026</f>
        <v>0</v>
      </c>
      <c r="Q1026" s="135">
        <v>2.3180000000000002E-3</v>
      </c>
      <c r="R1026" s="135">
        <f>Q1026*H1026</f>
        <v>1.7972427560000002</v>
      </c>
      <c r="S1026" s="135">
        <v>0</v>
      </c>
      <c r="T1026" s="136">
        <f>S1026*H1026</f>
        <v>0</v>
      </c>
      <c r="AR1026" s="137" t="s">
        <v>287</v>
      </c>
      <c r="AT1026" s="137" t="s">
        <v>149</v>
      </c>
      <c r="AU1026" s="137" t="s">
        <v>82</v>
      </c>
      <c r="AY1026" s="16" t="s">
        <v>147</v>
      </c>
      <c r="BE1026" s="138">
        <f>IF(N1026="základní",J1026,0)</f>
        <v>0</v>
      </c>
      <c r="BF1026" s="138">
        <f>IF(N1026="snížená",J1026,0)</f>
        <v>0</v>
      </c>
      <c r="BG1026" s="138">
        <f>IF(N1026="zákl. přenesená",J1026,0)</f>
        <v>0</v>
      </c>
      <c r="BH1026" s="138">
        <f>IF(N1026="sníž. přenesená",J1026,0)</f>
        <v>0</v>
      </c>
      <c r="BI1026" s="138">
        <f>IF(N1026="nulová",J1026,0)</f>
        <v>0</v>
      </c>
      <c r="BJ1026" s="16" t="s">
        <v>80</v>
      </c>
      <c r="BK1026" s="138">
        <f>ROUND(I1026*H1026,2)</f>
        <v>0</v>
      </c>
      <c r="BL1026" s="16" t="s">
        <v>287</v>
      </c>
      <c r="BM1026" s="137" t="s">
        <v>1450</v>
      </c>
    </row>
    <row r="1027" spans="2:65" s="1" customFormat="1" ht="19.5">
      <c r="B1027" s="31"/>
      <c r="D1027" s="139" t="s">
        <v>156</v>
      </c>
      <c r="F1027" s="140" t="s">
        <v>1451</v>
      </c>
      <c r="I1027" s="141"/>
      <c r="L1027" s="31"/>
      <c r="M1027" s="142"/>
      <c r="T1027" s="52"/>
      <c r="AT1027" s="16" t="s">
        <v>156</v>
      </c>
      <c r="AU1027" s="16" t="s">
        <v>82</v>
      </c>
    </row>
    <row r="1028" spans="2:65" s="1" customFormat="1" ht="11.25">
      <c r="B1028" s="31"/>
      <c r="D1028" s="143" t="s">
        <v>158</v>
      </c>
      <c r="F1028" s="144" t="s">
        <v>1452</v>
      </c>
      <c r="I1028" s="141"/>
      <c r="L1028" s="31"/>
      <c r="M1028" s="142"/>
      <c r="T1028" s="52"/>
      <c r="AT1028" s="16" t="s">
        <v>158</v>
      </c>
      <c r="AU1028" s="16" t="s">
        <v>82</v>
      </c>
    </row>
    <row r="1029" spans="2:65" s="12" customFormat="1" ht="11.25">
      <c r="B1029" s="145"/>
      <c r="D1029" s="139" t="s">
        <v>160</v>
      </c>
      <c r="E1029" s="146" t="s">
        <v>19</v>
      </c>
      <c r="F1029" s="147" t="s">
        <v>1453</v>
      </c>
      <c r="H1029" s="146" t="s">
        <v>19</v>
      </c>
      <c r="I1029" s="148"/>
      <c r="L1029" s="145"/>
      <c r="M1029" s="149"/>
      <c r="T1029" s="150"/>
      <c r="AT1029" s="146" t="s">
        <v>160</v>
      </c>
      <c r="AU1029" s="146" t="s">
        <v>82</v>
      </c>
      <c r="AV1029" s="12" t="s">
        <v>80</v>
      </c>
      <c r="AW1029" s="12" t="s">
        <v>34</v>
      </c>
      <c r="AX1029" s="12" t="s">
        <v>72</v>
      </c>
      <c r="AY1029" s="146" t="s">
        <v>147</v>
      </c>
    </row>
    <row r="1030" spans="2:65" s="13" customFormat="1" ht="11.25">
      <c r="B1030" s="151"/>
      <c r="D1030" s="139" t="s">
        <v>160</v>
      </c>
      <c r="E1030" s="152" t="s">
        <v>19</v>
      </c>
      <c r="F1030" s="153" t="s">
        <v>1384</v>
      </c>
      <c r="H1030" s="154">
        <v>146.309</v>
      </c>
      <c r="I1030" s="155"/>
      <c r="L1030" s="151"/>
      <c r="M1030" s="156"/>
      <c r="T1030" s="157"/>
      <c r="AT1030" s="152" t="s">
        <v>160</v>
      </c>
      <c r="AU1030" s="152" t="s">
        <v>82</v>
      </c>
      <c r="AV1030" s="13" t="s">
        <v>82</v>
      </c>
      <c r="AW1030" s="13" t="s">
        <v>34</v>
      </c>
      <c r="AX1030" s="13" t="s">
        <v>72</v>
      </c>
      <c r="AY1030" s="152" t="s">
        <v>147</v>
      </c>
    </row>
    <row r="1031" spans="2:65" s="12" customFormat="1" ht="11.25">
      <c r="B1031" s="145"/>
      <c r="D1031" s="139" t="s">
        <v>160</v>
      </c>
      <c r="E1031" s="146" t="s">
        <v>19</v>
      </c>
      <c r="F1031" s="147" t="s">
        <v>1454</v>
      </c>
      <c r="H1031" s="146" t="s">
        <v>19</v>
      </c>
      <c r="I1031" s="148"/>
      <c r="L1031" s="145"/>
      <c r="M1031" s="149"/>
      <c r="T1031" s="150"/>
      <c r="AT1031" s="146" t="s">
        <v>160</v>
      </c>
      <c r="AU1031" s="146" t="s">
        <v>82</v>
      </c>
      <c r="AV1031" s="12" t="s">
        <v>80</v>
      </c>
      <c r="AW1031" s="12" t="s">
        <v>34</v>
      </c>
      <c r="AX1031" s="12" t="s">
        <v>72</v>
      </c>
      <c r="AY1031" s="146" t="s">
        <v>147</v>
      </c>
    </row>
    <row r="1032" spans="2:65" s="13" customFormat="1" ht="11.25">
      <c r="B1032" s="151"/>
      <c r="D1032" s="139" t="s">
        <v>160</v>
      </c>
      <c r="E1032" s="152" t="s">
        <v>19</v>
      </c>
      <c r="F1032" s="153" t="s">
        <v>1455</v>
      </c>
      <c r="H1032" s="154">
        <v>629.03300000000002</v>
      </c>
      <c r="I1032" s="155"/>
      <c r="L1032" s="151"/>
      <c r="M1032" s="156"/>
      <c r="T1032" s="157"/>
      <c r="AT1032" s="152" t="s">
        <v>160</v>
      </c>
      <c r="AU1032" s="152" t="s">
        <v>82</v>
      </c>
      <c r="AV1032" s="13" t="s">
        <v>82</v>
      </c>
      <c r="AW1032" s="13" t="s">
        <v>34</v>
      </c>
      <c r="AX1032" s="13" t="s">
        <v>72</v>
      </c>
      <c r="AY1032" s="152" t="s">
        <v>147</v>
      </c>
    </row>
    <row r="1033" spans="2:65" s="1" customFormat="1" ht="16.5" customHeight="1">
      <c r="B1033" s="31"/>
      <c r="C1033" s="158" t="s">
        <v>1456</v>
      </c>
      <c r="D1033" s="158" t="s">
        <v>253</v>
      </c>
      <c r="E1033" s="159" t="s">
        <v>1457</v>
      </c>
      <c r="F1033" s="160" t="s">
        <v>1458</v>
      </c>
      <c r="G1033" s="161" t="s">
        <v>232</v>
      </c>
      <c r="H1033" s="162">
        <v>1628.2180000000001</v>
      </c>
      <c r="I1033" s="163"/>
      <c r="J1033" s="164">
        <f>ROUND(I1033*H1033,2)</f>
        <v>0</v>
      </c>
      <c r="K1033" s="160" t="s">
        <v>153</v>
      </c>
      <c r="L1033" s="165"/>
      <c r="M1033" s="166" t="s">
        <v>19</v>
      </c>
      <c r="N1033" s="167" t="s">
        <v>43</v>
      </c>
      <c r="P1033" s="135">
        <f>O1033*H1033</f>
        <v>0</v>
      </c>
      <c r="Q1033" s="135">
        <v>3.5000000000000001E-3</v>
      </c>
      <c r="R1033" s="135">
        <f>Q1033*H1033</f>
        <v>5.6987630000000005</v>
      </c>
      <c r="S1033" s="135">
        <v>0</v>
      </c>
      <c r="T1033" s="136">
        <f>S1033*H1033</f>
        <v>0</v>
      </c>
      <c r="AR1033" s="137" t="s">
        <v>397</v>
      </c>
      <c r="AT1033" s="137" t="s">
        <v>253</v>
      </c>
      <c r="AU1033" s="137" t="s">
        <v>82</v>
      </c>
      <c r="AY1033" s="16" t="s">
        <v>147</v>
      </c>
      <c r="BE1033" s="138">
        <f>IF(N1033="základní",J1033,0)</f>
        <v>0</v>
      </c>
      <c r="BF1033" s="138">
        <f>IF(N1033="snížená",J1033,0)</f>
        <v>0</v>
      </c>
      <c r="BG1033" s="138">
        <f>IF(N1033="zákl. přenesená",J1033,0)</f>
        <v>0</v>
      </c>
      <c r="BH1033" s="138">
        <f>IF(N1033="sníž. přenesená",J1033,0)</f>
        <v>0</v>
      </c>
      <c r="BI1033" s="138">
        <f>IF(N1033="nulová",J1033,0)</f>
        <v>0</v>
      </c>
      <c r="BJ1033" s="16" t="s">
        <v>80</v>
      </c>
      <c r="BK1033" s="138">
        <f>ROUND(I1033*H1033,2)</f>
        <v>0</v>
      </c>
      <c r="BL1033" s="16" t="s">
        <v>287</v>
      </c>
      <c r="BM1033" s="137" t="s">
        <v>1459</v>
      </c>
    </row>
    <row r="1034" spans="2:65" s="1" customFormat="1" ht="11.25">
      <c r="B1034" s="31"/>
      <c r="D1034" s="139" t="s">
        <v>156</v>
      </c>
      <c r="F1034" s="140" t="s">
        <v>1458</v>
      </c>
      <c r="I1034" s="141"/>
      <c r="L1034" s="31"/>
      <c r="M1034" s="142"/>
      <c r="T1034" s="52"/>
      <c r="AT1034" s="16" t="s">
        <v>156</v>
      </c>
      <c r="AU1034" s="16" t="s">
        <v>82</v>
      </c>
    </row>
    <row r="1035" spans="2:65" s="13" customFormat="1" ht="11.25">
      <c r="B1035" s="151"/>
      <c r="D1035" s="139" t="s">
        <v>160</v>
      </c>
      <c r="F1035" s="153" t="s">
        <v>1460</v>
      </c>
      <c r="H1035" s="154">
        <v>1628.2180000000001</v>
      </c>
      <c r="I1035" s="155"/>
      <c r="L1035" s="151"/>
      <c r="M1035" s="156"/>
      <c r="T1035" s="157"/>
      <c r="AT1035" s="152" t="s">
        <v>160</v>
      </c>
      <c r="AU1035" s="152" t="s">
        <v>82</v>
      </c>
      <c r="AV1035" s="13" t="s">
        <v>82</v>
      </c>
      <c r="AW1035" s="13" t="s">
        <v>4</v>
      </c>
      <c r="AX1035" s="13" t="s">
        <v>80</v>
      </c>
      <c r="AY1035" s="152" t="s">
        <v>147</v>
      </c>
    </row>
    <row r="1036" spans="2:65" s="1" customFormat="1" ht="16.5" customHeight="1">
      <c r="B1036" s="31"/>
      <c r="C1036" s="126" t="s">
        <v>1461</v>
      </c>
      <c r="D1036" s="126" t="s">
        <v>149</v>
      </c>
      <c r="E1036" s="127" t="s">
        <v>1462</v>
      </c>
      <c r="F1036" s="128" t="s">
        <v>1463</v>
      </c>
      <c r="G1036" s="129" t="s">
        <v>209</v>
      </c>
      <c r="H1036" s="130">
        <v>7.4960000000000004</v>
      </c>
      <c r="I1036" s="131"/>
      <c r="J1036" s="132">
        <f>ROUND(I1036*H1036,2)</f>
        <v>0</v>
      </c>
      <c r="K1036" s="128" t="s">
        <v>153</v>
      </c>
      <c r="L1036" s="31"/>
      <c r="M1036" s="133" t="s">
        <v>19</v>
      </c>
      <c r="N1036" s="134" t="s">
        <v>43</v>
      </c>
      <c r="P1036" s="135">
        <f>O1036*H1036</f>
        <v>0</v>
      </c>
      <c r="Q1036" s="135">
        <v>0</v>
      </c>
      <c r="R1036" s="135">
        <f>Q1036*H1036</f>
        <v>0</v>
      </c>
      <c r="S1036" s="135">
        <v>0</v>
      </c>
      <c r="T1036" s="136">
        <f>S1036*H1036</f>
        <v>0</v>
      </c>
      <c r="AR1036" s="137" t="s">
        <v>287</v>
      </c>
      <c r="AT1036" s="137" t="s">
        <v>149</v>
      </c>
      <c r="AU1036" s="137" t="s">
        <v>82</v>
      </c>
      <c r="AY1036" s="16" t="s">
        <v>147</v>
      </c>
      <c r="BE1036" s="138">
        <f>IF(N1036="základní",J1036,0)</f>
        <v>0</v>
      </c>
      <c r="BF1036" s="138">
        <f>IF(N1036="snížená",J1036,0)</f>
        <v>0</v>
      </c>
      <c r="BG1036" s="138">
        <f>IF(N1036="zákl. přenesená",J1036,0)</f>
        <v>0</v>
      </c>
      <c r="BH1036" s="138">
        <f>IF(N1036="sníž. přenesená",J1036,0)</f>
        <v>0</v>
      </c>
      <c r="BI1036" s="138">
        <f>IF(N1036="nulová",J1036,0)</f>
        <v>0</v>
      </c>
      <c r="BJ1036" s="16" t="s">
        <v>80</v>
      </c>
      <c r="BK1036" s="138">
        <f>ROUND(I1036*H1036,2)</f>
        <v>0</v>
      </c>
      <c r="BL1036" s="16" t="s">
        <v>287</v>
      </c>
      <c r="BM1036" s="137" t="s">
        <v>1464</v>
      </c>
    </row>
    <row r="1037" spans="2:65" s="1" customFormat="1" ht="19.5">
      <c r="B1037" s="31"/>
      <c r="D1037" s="139" t="s">
        <v>156</v>
      </c>
      <c r="F1037" s="140" t="s">
        <v>1465</v>
      </c>
      <c r="I1037" s="141"/>
      <c r="L1037" s="31"/>
      <c r="M1037" s="142"/>
      <c r="T1037" s="52"/>
      <c r="AT1037" s="16" t="s">
        <v>156</v>
      </c>
      <c r="AU1037" s="16" t="s">
        <v>82</v>
      </c>
    </row>
    <row r="1038" spans="2:65" s="1" customFormat="1" ht="11.25">
      <c r="B1038" s="31"/>
      <c r="D1038" s="143" t="s">
        <v>158</v>
      </c>
      <c r="F1038" s="144" t="s">
        <v>1466</v>
      </c>
      <c r="I1038" s="141"/>
      <c r="L1038" s="31"/>
      <c r="M1038" s="142"/>
      <c r="T1038" s="52"/>
      <c r="AT1038" s="16" t="s">
        <v>158</v>
      </c>
      <c r="AU1038" s="16" t="s">
        <v>82</v>
      </c>
    </row>
    <row r="1039" spans="2:65" s="11" customFormat="1" ht="22.9" customHeight="1">
      <c r="B1039" s="114"/>
      <c r="D1039" s="115" t="s">
        <v>71</v>
      </c>
      <c r="E1039" s="124" t="s">
        <v>1467</v>
      </c>
      <c r="F1039" s="124" t="s">
        <v>84</v>
      </c>
      <c r="I1039" s="117"/>
      <c r="J1039" s="125">
        <f>BK1039</f>
        <v>0</v>
      </c>
      <c r="L1039" s="114"/>
      <c r="M1039" s="119"/>
      <c r="P1039" s="120">
        <f>SUM(P1040:P1041)</f>
        <v>0</v>
      </c>
      <c r="R1039" s="120">
        <f>SUM(R1040:R1041)</f>
        <v>0</v>
      </c>
      <c r="T1039" s="121">
        <f>SUM(T1040:T1041)</f>
        <v>0</v>
      </c>
      <c r="AR1039" s="115" t="s">
        <v>82</v>
      </c>
      <c r="AT1039" s="122" t="s">
        <v>71</v>
      </c>
      <c r="AU1039" s="122" t="s">
        <v>80</v>
      </c>
      <c r="AY1039" s="115" t="s">
        <v>147</v>
      </c>
      <c r="BK1039" s="123">
        <f>SUM(BK1040:BK1041)</f>
        <v>0</v>
      </c>
    </row>
    <row r="1040" spans="2:65" s="1" customFormat="1" ht="16.5" customHeight="1">
      <c r="B1040" s="31"/>
      <c r="C1040" s="126" t="s">
        <v>1468</v>
      </c>
      <c r="D1040" s="126" t="s">
        <v>149</v>
      </c>
      <c r="E1040" s="127" t="s">
        <v>1469</v>
      </c>
      <c r="F1040" s="128" t="s">
        <v>1470</v>
      </c>
      <c r="G1040" s="129" t="s">
        <v>1471</v>
      </c>
      <c r="H1040" s="130">
        <v>1</v>
      </c>
      <c r="I1040" s="131"/>
      <c r="J1040" s="132">
        <f>ROUND(I1040*H1040,2)</f>
        <v>0</v>
      </c>
      <c r="K1040" s="128" t="s">
        <v>1472</v>
      </c>
      <c r="L1040" s="31"/>
      <c r="M1040" s="133" t="s">
        <v>19</v>
      </c>
      <c r="N1040" s="134" t="s">
        <v>43</v>
      </c>
      <c r="P1040" s="135">
        <f>O1040*H1040</f>
        <v>0</v>
      </c>
      <c r="Q1040" s="135">
        <v>0</v>
      </c>
      <c r="R1040" s="135">
        <f>Q1040*H1040</f>
        <v>0</v>
      </c>
      <c r="S1040" s="135">
        <v>0</v>
      </c>
      <c r="T1040" s="136">
        <f>S1040*H1040</f>
        <v>0</v>
      </c>
      <c r="AR1040" s="137" t="s">
        <v>287</v>
      </c>
      <c r="AT1040" s="137" t="s">
        <v>149</v>
      </c>
      <c r="AU1040" s="137" t="s">
        <v>82</v>
      </c>
      <c r="AY1040" s="16" t="s">
        <v>147</v>
      </c>
      <c r="BE1040" s="138">
        <f>IF(N1040="základní",J1040,0)</f>
        <v>0</v>
      </c>
      <c r="BF1040" s="138">
        <f>IF(N1040="snížená",J1040,0)</f>
        <v>0</v>
      </c>
      <c r="BG1040" s="138">
        <f>IF(N1040="zákl. přenesená",J1040,0)</f>
        <v>0</v>
      </c>
      <c r="BH1040" s="138">
        <f>IF(N1040="sníž. přenesená",J1040,0)</f>
        <v>0</v>
      </c>
      <c r="BI1040" s="138">
        <f>IF(N1040="nulová",J1040,0)</f>
        <v>0</v>
      </c>
      <c r="BJ1040" s="16" t="s">
        <v>80</v>
      </c>
      <c r="BK1040" s="138">
        <f>ROUND(I1040*H1040,2)</f>
        <v>0</v>
      </c>
      <c r="BL1040" s="16" t="s">
        <v>287</v>
      </c>
      <c r="BM1040" s="137" t="s">
        <v>1473</v>
      </c>
    </row>
    <row r="1041" spans="2:65" s="1" customFormat="1" ht="11.25">
      <c r="B1041" s="31"/>
      <c r="D1041" s="139" t="s">
        <v>156</v>
      </c>
      <c r="F1041" s="140" t="s">
        <v>1474</v>
      </c>
      <c r="I1041" s="141"/>
      <c r="L1041" s="31"/>
      <c r="M1041" s="142"/>
      <c r="T1041" s="52"/>
      <c r="AT1041" s="16" t="s">
        <v>156</v>
      </c>
      <c r="AU1041" s="16" t="s">
        <v>82</v>
      </c>
    </row>
    <row r="1042" spans="2:65" s="11" customFormat="1" ht="22.9" customHeight="1">
      <c r="B1042" s="114"/>
      <c r="D1042" s="115" t="s">
        <v>71</v>
      </c>
      <c r="E1042" s="124" t="s">
        <v>1475</v>
      </c>
      <c r="F1042" s="124" t="s">
        <v>1476</v>
      </c>
      <c r="I1042" s="117"/>
      <c r="J1042" s="125">
        <f>BK1042</f>
        <v>0</v>
      </c>
      <c r="L1042" s="114"/>
      <c r="M1042" s="119"/>
      <c r="P1042" s="120">
        <f>SUM(P1043:P1044)</f>
        <v>0</v>
      </c>
      <c r="R1042" s="120">
        <f>SUM(R1043:R1044)</f>
        <v>0</v>
      </c>
      <c r="T1042" s="121">
        <f>SUM(T1043:T1044)</f>
        <v>0</v>
      </c>
      <c r="AR1042" s="115" t="s">
        <v>82</v>
      </c>
      <c r="AT1042" s="122" t="s">
        <v>71</v>
      </c>
      <c r="AU1042" s="122" t="s">
        <v>80</v>
      </c>
      <c r="AY1042" s="115" t="s">
        <v>147</v>
      </c>
      <c r="BK1042" s="123">
        <f>SUM(BK1043:BK1044)</f>
        <v>0</v>
      </c>
    </row>
    <row r="1043" spans="2:65" s="1" customFormat="1" ht="16.5" customHeight="1">
      <c r="B1043" s="31"/>
      <c r="C1043" s="126" t="s">
        <v>1477</v>
      </c>
      <c r="D1043" s="126" t="s">
        <v>149</v>
      </c>
      <c r="E1043" s="127" t="s">
        <v>1478</v>
      </c>
      <c r="F1043" s="128" t="s">
        <v>1479</v>
      </c>
      <c r="G1043" s="129" t="s">
        <v>1471</v>
      </c>
      <c r="H1043" s="130">
        <v>1</v>
      </c>
      <c r="I1043" s="131"/>
      <c r="J1043" s="132">
        <f>ROUND(I1043*H1043,2)</f>
        <v>0</v>
      </c>
      <c r="K1043" s="128" t="s">
        <v>1472</v>
      </c>
      <c r="L1043" s="31"/>
      <c r="M1043" s="133" t="s">
        <v>19</v>
      </c>
      <c r="N1043" s="134" t="s">
        <v>43</v>
      </c>
      <c r="P1043" s="135">
        <f>O1043*H1043</f>
        <v>0</v>
      </c>
      <c r="Q1043" s="135">
        <v>0</v>
      </c>
      <c r="R1043" s="135">
        <f>Q1043*H1043</f>
        <v>0</v>
      </c>
      <c r="S1043" s="135">
        <v>0</v>
      </c>
      <c r="T1043" s="136">
        <f>S1043*H1043</f>
        <v>0</v>
      </c>
      <c r="AR1043" s="137" t="s">
        <v>287</v>
      </c>
      <c r="AT1043" s="137" t="s">
        <v>149</v>
      </c>
      <c r="AU1043" s="137" t="s">
        <v>82</v>
      </c>
      <c r="AY1043" s="16" t="s">
        <v>147</v>
      </c>
      <c r="BE1043" s="138">
        <f>IF(N1043="základní",J1043,0)</f>
        <v>0</v>
      </c>
      <c r="BF1043" s="138">
        <f>IF(N1043="snížená",J1043,0)</f>
        <v>0</v>
      </c>
      <c r="BG1043" s="138">
        <f>IF(N1043="zákl. přenesená",J1043,0)</f>
        <v>0</v>
      </c>
      <c r="BH1043" s="138">
        <f>IF(N1043="sníž. přenesená",J1043,0)</f>
        <v>0</v>
      </c>
      <c r="BI1043" s="138">
        <f>IF(N1043="nulová",J1043,0)</f>
        <v>0</v>
      </c>
      <c r="BJ1043" s="16" t="s">
        <v>80</v>
      </c>
      <c r="BK1043" s="138">
        <f>ROUND(I1043*H1043,2)</f>
        <v>0</v>
      </c>
      <c r="BL1043" s="16" t="s">
        <v>287</v>
      </c>
      <c r="BM1043" s="137" t="s">
        <v>1480</v>
      </c>
    </row>
    <row r="1044" spans="2:65" s="1" customFormat="1" ht="11.25">
      <c r="B1044" s="31"/>
      <c r="D1044" s="139" t="s">
        <v>156</v>
      </c>
      <c r="F1044" s="140" t="s">
        <v>1479</v>
      </c>
      <c r="I1044" s="141"/>
      <c r="L1044" s="31"/>
      <c r="M1044" s="142"/>
      <c r="T1044" s="52"/>
      <c r="AT1044" s="16" t="s">
        <v>156</v>
      </c>
      <c r="AU1044" s="16" t="s">
        <v>82</v>
      </c>
    </row>
    <row r="1045" spans="2:65" s="11" customFormat="1" ht="22.9" customHeight="1">
      <c r="B1045" s="114"/>
      <c r="D1045" s="115" t="s">
        <v>71</v>
      </c>
      <c r="E1045" s="124" t="s">
        <v>1481</v>
      </c>
      <c r="F1045" s="124" t="s">
        <v>90</v>
      </c>
      <c r="I1045" s="117"/>
      <c r="J1045" s="125">
        <f>BK1045</f>
        <v>0</v>
      </c>
      <c r="L1045" s="114"/>
      <c r="M1045" s="119"/>
      <c r="P1045" s="120">
        <f>SUM(P1046:P1047)</f>
        <v>0</v>
      </c>
      <c r="R1045" s="120">
        <f>SUM(R1046:R1047)</f>
        <v>0</v>
      </c>
      <c r="T1045" s="121">
        <f>SUM(T1046:T1047)</f>
        <v>0</v>
      </c>
      <c r="AR1045" s="115" t="s">
        <v>82</v>
      </c>
      <c r="AT1045" s="122" t="s">
        <v>71</v>
      </c>
      <c r="AU1045" s="122" t="s">
        <v>80</v>
      </c>
      <c r="AY1045" s="115" t="s">
        <v>147</v>
      </c>
      <c r="BK1045" s="123">
        <f>SUM(BK1046:BK1047)</f>
        <v>0</v>
      </c>
    </row>
    <row r="1046" spans="2:65" s="1" customFormat="1" ht="16.5" customHeight="1">
      <c r="B1046" s="31"/>
      <c r="C1046" s="126" t="s">
        <v>1482</v>
      </c>
      <c r="D1046" s="126" t="s">
        <v>149</v>
      </c>
      <c r="E1046" s="127" t="s">
        <v>1483</v>
      </c>
      <c r="F1046" s="128" t="s">
        <v>19</v>
      </c>
      <c r="G1046" s="129" t="s">
        <v>1471</v>
      </c>
      <c r="H1046" s="130">
        <v>1</v>
      </c>
      <c r="I1046" s="131"/>
      <c r="J1046" s="132">
        <f>ROUND(I1046*H1046,2)</f>
        <v>0</v>
      </c>
      <c r="K1046" s="128" t="s">
        <v>1472</v>
      </c>
      <c r="L1046" s="31"/>
      <c r="M1046" s="133" t="s">
        <v>19</v>
      </c>
      <c r="N1046" s="134" t="s">
        <v>43</v>
      </c>
      <c r="P1046" s="135">
        <f>O1046*H1046</f>
        <v>0</v>
      </c>
      <c r="Q1046" s="135">
        <v>0</v>
      </c>
      <c r="R1046" s="135">
        <f>Q1046*H1046</f>
        <v>0</v>
      </c>
      <c r="S1046" s="135">
        <v>0</v>
      </c>
      <c r="T1046" s="136">
        <f>S1046*H1046</f>
        <v>0</v>
      </c>
      <c r="AR1046" s="137" t="s">
        <v>287</v>
      </c>
      <c r="AT1046" s="137" t="s">
        <v>149</v>
      </c>
      <c r="AU1046" s="137" t="s">
        <v>82</v>
      </c>
      <c r="AY1046" s="16" t="s">
        <v>147</v>
      </c>
      <c r="BE1046" s="138">
        <f>IF(N1046="základní",J1046,0)</f>
        <v>0</v>
      </c>
      <c r="BF1046" s="138">
        <f>IF(N1046="snížená",J1046,0)</f>
        <v>0</v>
      </c>
      <c r="BG1046" s="138">
        <f>IF(N1046="zákl. přenesená",J1046,0)</f>
        <v>0</v>
      </c>
      <c r="BH1046" s="138">
        <f>IF(N1046="sníž. přenesená",J1046,0)</f>
        <v>0</v>
      </c>
      <c r="BI1046" s="138">
        <f>IF(N1046="nulová",J1046,0)</f>
        <v>0</v>
      </c>
      <c r="BJ1046" s="16" t="s">
        <v>80</v>
      </c>
      <c r="BK1046" s="138">
        <f>ROUND(I1046*H1046,2)</f>
        <v>0</v>
      </c>
      <c r="BL1046" s="16" t="s">
        <v>287</v>
      </c>
      <c r="BM1046" s="137" t="s">
        <v>1484</v>
      </c>
    </row>
    <row r="1047" spans="2:65" s="1" customFormat="1" ht="11.25">
      <c r="B1047" s="31"/>
      <c r="D1047" s="139" t="s">
        <v>156</v>
      </c>
      <c r="F1047" s="140" t="s">
        <v>1485</v>
      </c>
      <c r="I1047" s="141"/>
      <c r="L1047" s="31"/>
      <c r="M1047" s="142"/>
      <c r="T1047" s="52"/>
      <c r="AT1047" s="16" t="s">
        <v>156</v>
      </c>
      <c r="AU1047" s="16" t="s">
        <v>82</v>
      </c>
    </row>
    <row r="1048" spans="2:65" s="11" customFormat="1" ht="22.9" customHeight="1">
      <c r="B1048" s="114"/>
      <c r="D1048" s="115" t="s">
        <v>71</v>
      </c>
      <c r="E1048" s="124" t="s">
        <v>1486</v>
      </c>
      <c r="F1048" s="124" t="s">
        <v>1487</v>
      </c>
      <c r="I1048" s="117"/>
      <c r="J1048" s="125">
        <f>BK1048</f>
        <v>0</v>
      </c>
      <c r="L1048" s="114"/>
      <c r="M1048" s="119"/>
      <c r="P1048" s="120">
        <f>SUM(P1049:P1101)</f>
        <v>0</v>
      </c>
      <c r="R1048" s="120">
        <f>SUM(R1049:R1101)</f>
        <v>14.548434828580003</v>
      </c>
      <c r="T1048" s="121">
        <f>SUM(T1049:T1101)</f>
        <v>0</v>
      </c>
      <c r="AR1048" s="115" t="s">
        <v>82</v>
      </c>
      <c r="AT1048" s="122" t="s">
        <v>71</v>
      </c>
      <c r="AU1048" s="122" t="s">
        <v>80</v>
      </c>
      <c r="AY1048" s="115" t="s">
        <v>147</v>
      </c>
      <c r="BK1048" s="123">
        <f>SUM(BK1049:BK1101)</f>
        <v>0</v>
      </c>
    </row>
    <row r="1049" spans="2:65" s="1" customFormat="1" ht="16.5" customHeight="1">
      <c r="B1049" s="31"/>
      <c r="C1049" s="126" t="s">
        <v>1488</v>
      </c>
      <c r="D1049" s="126" t="s">
        <v>149</v>
      </c>
      <c r="E1049" s="127" t="s">
        <v>1489</v>
      </c>
      <c r="F1049" s="128" t="s">
        <v>1490</v>
      </c>
      <c r="G1049" s="129" t="s">
        <v>152</v>
      </c>
      <c r="H1049" s="130">
        <v>53.42</v>
      </c>
      <c r="I1049" s="131"/>
      <c r="J1049" s="132">
        <f>ROUND(I1049*H1049,2)</f>
        <v>0</v>
      </c>
      <c r="K1049" s="128" t="s">
        <v>153</v>
      </c>
      <c r="L1049" s="31"/>
      <c r="M1049" s="133" t="s">
        <v>19</v>
      </c>
      <c r="N1049" s="134" t="s">
        <v>43</v>
      </c>
      <c r="P1049" s="135">
        <f>O1049*H1049</f>
        <v>0</v>
      </c>
      <c r="Q1049" s="135">
        <v>1.89E-3</v>
      </c>
      <c r="R1049" s="135">
        <f>Q1049*H1049</f>
        <v>0.10096380000000001</v>
      </c>
      <c r="S1049" s="135">
        <v>0</v>
      </c>
      <c r="T1049" s="136">
        <f>S1049*H1049</f>
        <v>0</v>
      </c>
      <c r="AR1049" s="137" t="s">
        <v>287</v>
      </c>
      <c r="AT1049" s="137" t="s">
        <v>149</v>
      </c>
      <c r="AU1049" s="137" t="s">
        <v>82</v>
      </c>
      <c r="AY1049" s="16" t="s">
        <v>147</v>
      </c>
      <c r="BE1049" s="138">
        <f>IF(N1049="základní",J1049,0)</f>
        <v>0</v>
      </c>
      <c r="BF1049" s="138">
        <f>IF(N1049="snížená",J1049,0)</f>
        <v>0</v>
      </c>
      <c r="BG1049" s="138">
        <f>IF(N1049="zákl. přenesená",J1049,0)</f>
        <v>0</v>
      </c>
      <c r="BH1049" s="138">
        <f>IF(N1049="sníž. přenesená",J1049,0)</f>
        <v>0</v>
      </c>
      <c r="BI1049" s="138">
        <f>IF(N1049="nulová",J1049,0)</f>
        <v>0</v>
      </c>
      <c r="BJ1049" s="16" t="s">
        <v>80</v>
      </c>
      <c r="BK1049" s="138">
        <f>ROUND(I1049*H1049,2)</f>
        <v>0</v>
      </c>
      <c r="BL1049" s="16" t="s">
        <v>287</v>
      </c>
      <c r="BM1049" s="137" t="s">
        <v>1491</v>
      </c>
    </row>
    <row r="1050" spans="2:65" s="1" customFormat="1" ht="11.25">
      <c r="B1050" s="31"/>
      <c r="D1050" s="139" t="s">
        <v>156</v>
      </c>
      <c r="F1050" s="140" t="s">
        <v>1492</v>
      </c>
      <c r="I1050" s="141"/>
      <c r="L1050" s="31"/>
      <c r="M1050" s="142"/>
      <c r="T1050" s="52"/>
      <c r="AT1050" s="16" t="s">
        <v>156</v>
      </c>
      <c r="AU1050" s="16" t="s">
        <v>82</v>
      </c>
    </row>
    <row r="1051" spans="2:65" s="1" customFormat="1" ht="11.25">
      <c r="B1051" s="31"/>
      <c r="D1051" s="143" t="s">
        <v>158</v>
      </c>
      <c r="F1051" s="144" t="s">
        <v>1493</v>
      </c>
      <c r="I1051" s="141"/>
      <c r="L1051" s="31"/>
      <c r="M1051" s="142"/>
      <c r="T1051" s="52"/>
      <c r="AT1051" s="16" t="s">
        <v>158</v>
      </c>
      <c r="AU1051" s="16" t="s">
        <v>82</v>
      </c>
    </row>
    <row r="1052" spans="2:65" s="13" customFormat="1" ht="11.25">
      <c r="B1052" s="151"/>
      <c r="D1052" s="139" t="s">
        <v>160</v>
      </c>
      <c r="E1052" s="152" t="s">
        <v>19</v>
      </c>
      <c r="F1052" s="153" t="s">
        <v>1494</v>
      </c>
      <c r="H1052" s="154">
        <v>23.42</v>
      </c>
      <c r="I1052" s="155"/>
      <c r="L1052" s="151"/>
      <c r="M1052" s="156"/>
      <c r="T1052" s="157"/>
      <c r="AT1052" s="152" t="s">
        <v>160</v>
      </c>
      <c r="AU1052" s="152" t="s">
        <v>82</v>
      </c>
      <c r="AV1052" s="13" t="s">
        <v>82</v>
      </c>
      <c r="AW1052" s="13" t="s">
        <v>34</v>
      </c>
      <c r="AX1052" s="13" t="s">
        <v>72</v>
      </c>
      <c r="AY1052" s="152" t="s">
        <v>147</v>
      </c>
    </row>
    <row r="1053" spans="2:65" s="12" customFormat="1" ht="11.25">
      <c r="B1053" s="145"/>
      <c r="D1053" s="139" t="s">
        <v>160</v>
      </c>
      <c r="E1053" s="146" t="s">
        <v>19</v>
      </c>
      <c r="F1053" s="147" t="s">
        <v>1495</v>
      </c>
      <c r="H1053" s="146" t="s">
        <v>19</v>
      </c>
      <c r="I1053" s="148"/>
      <c r="L1053" s="145"/>
      <c r="M1053" s="149"/>
      <c r="T1053" s="150"/>
      <c r="AT1053" s="146" t="s">
        <v>160</v>
      </c>
      <c r="AU1053" s="146" t="s">
        <v>82</v>
      </c>
      <c r="AV1053" s="12" t="s">
        <v>80</v>
      </c>
      <c r="AW1053" s="12" t="s">
        <v>34</v>
      </c>
      <c r="AX1053" s="12" t="s">
        <v>72</v>
      </c>
      <c r="AY1053" s="146" t="s">
        <v>147</v>
      </c>
    </row>
    <row r="1054" spans="2:65" s="13" customFormat="1" ht="11.25">
      <c r="B1054" s="151"/>
      <c r="D1054" s="139" t="s">
        <v>160</v>
      </c>
      <c r="E1054" s="152" t="s">
        <v>19</v>
      </c>
      <c r="F1054" s="153" t="s">
        <v>539</v>
      </c>
      <c r="H1054" s="154">
        <v>30</v>
      </c>
      <c r="I1054" s="155"/>
      <c r="L1054" s="151"/>
      <c r="M1054" s="156"/>
      <c r="T1054" s="157"/>
      <c r="AT1054" s="152" t="s">
        <v>160</v>
      </c>
      <c r="AU1054" s="152" t="s">
        <v>82</v>
      </c>
      <c r="AV1054" s="13" t="s">
        <v>82</v>
      </c>
      <c r="AW1054" s="13" t="s">
        <v>34</v>
      </c>
      <c r="AX1054" s="13" t="s">
        <v>72</v>
      </c>
      <c r="AY1054" s="152" t="s">
        <v>147</v>
      </c>
    </row>
    <row r="1055" spans="2:65" s="1" customFormat="1" ht="16.5" customHeight="1">
      <c r="B1055" s="31"/>
      <c r="C1055" s="126" t="s">
        <v>1496</v>
      </c>
      <c r="D1055" s="126" t="s">
        <v>149</v>
      </c>
      <c r="E1055" s="127" t="s">
        <v>1497</v>
      </c>
      <c r="F1055" s="128" t="s">
        <v>1498</v>
      </c>
      <c r="G1055" s="129" t="s">
        <v>271</v>
      </c>
      <c r="H1055" s="130">
        <v>204</v>
      </c>
      <c r="I1055" s="131"/>
      <c r="J1055" s="132">
        <f>ROUND(I1055*H1055,2)</f>
        <v>0</v>
      </c>
      <c r="K1055" s="128" t="s">
        <v>153</v>
      </c>
      <c r="L1055" s="31"/>
      <c r="M1055" s="133" t="s">
        <v>19</v>
      </c>
      <c r="N1055" s="134" t="s">
        <v>43</v>
      </c>
      <c r="P1055" s="135">
        <f>O1055*H1055</f>
        <v>0</v>
      </c>
      <c r="Q1055" s="135">
        <v>0</v>
      </c>
      <c r="R1055" s="135">
        <f>Q1055*H1055</f>
        <v>0</v>
      </c>
      <c r="S1055" s="135">
        <v>0</v>
      </c>
      <c r="T1055" s="136">
        <f>S1055*H1055</f>
        <v>0</v>
      </c>
      <c r="AR1055" s="137" t="s">
        <v>287</v>
      </c>
      <c r="AT1055" s="137" t="s">
        <v>149</v>
      </c>
      <c r="AU1055" s="137" t="s">
        <v>82</v>
      </c>
      <c r="AY1055" s="16" t="s">
        <v>147</v>
      </c>
      <c r="BE1055" s="138">
        <f>IF(N1055="základní",J1055,0)</f>
        <v>0</v>
      </c>
      <c r="BF1055" s="138">
        <f>IF(N1055="snížená",J1055,0)</f>
        <v>0</v>
      </c>
      <c r="BG1055" s="138">
        <f>IF(N1055="zákl. přenesená",J1055,0)</f>
        <v>0</v>
      </c>
      <c r="BH1055" s="138">
        <f>IF(N1055="sníž. přenesená",J1055,0)</f>
        <v>0</v>
      </c>
      <c r="BI1055" s="138">
        <f>IF(N1055="nulová",J1055,0)</f>
        <v>0</v>
      </c>
      <c r="BJ1055" s="16" t="s">
        <v>80</v>
      </c>
      <c r="BK1055" s="138">
        <f>ROUND(I1055*H1055,2)</f>
        <v>0</v>
      </c>
      <c r="BL1055" s="16" t="s">
        <v>287</v>
      </c>
      <c r="BM1055" s="137" t="s">
        <v>1499</v>
      </c>
    </row>
    <row r="1056" spans="2:65" s="1" customFormat="1" ht="11.25">
      <c r="B1056" s="31"/>
      <c r="D1056" s="139" t="s">
        <v>156</v>
      </c>
      <c r="F1056" s="140" t="s">
        <v>1500</v>
      </c>
      <c r="I1056" s="141"/>
      <c r="L1056" s="31"/>
      <c r="M1056" s="142"/>
      <c r="T1056" s="52"/>
      <c r="AT1056" s="16" t="s">
        <v>156</v>
      </c>
      <c r="AU1056" s="16" t="s">
        <v>82</v>
      </c>
    </row>
    <row r="1057" spans="2:65" s="1" customFormat="1" ht="11.25">
      <c r="B1057" s="31"/>
      <c r="D1057" s="143" t="s">
        <v>158</v>
      </c>
      <c r="F1057" s="144" t="s">
        <v>1501</v>
      </c>
      <c r="I1057" s="141"/>
      <c r="L1057" s="31"/>
      <c r="M1057" s="142"/>
      <c r="T1057" s="52"/>
      <c r="AT1057" s="16" t="s">
        <v>158</v>
      </c>
      <c r="AU1057" s="16" t="s">
        <v>82</v>
      </c>
    </row>
    <row r="1058" spans="2:65" s="13" customFormat="1" ht="11.25">
      <c r="B1058" s="151"/>
      <c r="D1058" s="139" t="s">
        <v>160</v>
      </c>
      <c r="E1058" s="152" t="s">
        <v>19</v>
      </c>
      <c r="F1058" s="153" t="s">
        <v>1502</v>
      </c>
      <c r="H1058" s="154">
        <v>204</v>
      </c>
      <c r="I1058" s="155"/>
      <c r="L1058" s="151"/>
      <c r="M1058" s="156"/>
      <c r="T1058" s="157"/>
      <c r="AT1058" s="152" t="s">
        <v>160</v>
      </c>
      <c r="AU1058" s="152" t="s">
        <v>82</v>
      </c>
      <c r="AV1058" s="13" t="s">
        <v>82</v>
      </c>
      <c r="AW1058" s="13" t="s">
        <v>34</v>
      </c>
      <c r="AX1058" s="13" t="s">
        <v>72</v>
      </c>
      <c r="AY1058" s="152" t="s">
        <v>147</v>
      </c>
    </row>
    <row r="1059" spans="2:65" s="1" customFormat="1" ht="16.5" customHeight="1">
      <c r="B1059" s="31"/>
      <c r="C1059" s="158" t="s">
        <v>1503</v>
      </c>
      <c r="D1059" s="158" t="s">
        <v>253</v>
      </c>
      <c r="E1059" s="159" t="s">
        <v>1504</v>
      </c>
      <c r="F1059" s="160" t="s">
        <v>1505</v>
      </c>
      <c r="G1059" s="161" t="s">
        <v>260</v>
      </c>
      <c r="H1059" s="162">
        <v>204</v>
      </c>
      <c r="I1059" s="163"/>
      <c r="J1059" s="164">
        <f>ROUND(I1059*H1059,2)</f>
        <v>0</v>
      </c>
      <c r="K1059" s="160" t="s">
        <v>1472</v>
      </c>
      <c r="L1059" s="165"/>
      <c r="M1059" s="166" t="s">
        <v>19</v>
      </c>
      <c r="N1059" s="167" t="s">
        <v>43</v>
      </c>
      <c r="P1059" s="135">
        <f>O1059*H1059</f>
        <v>0</v>
      </c>
      <c r="Q1059" s="135">
        <v>3.0000000000000001E-3</v>
      </c>
      <c r="R1059" s="135">
        <f>Q1059*H1059</f>
        <v>0.61199999999999999</v>
      </c>
      <c r="S1059" s="135">
        <v>0</v>
      </c>
      <c r="T1059" s="136">
        <f>S1059*H1059</f>
        <v>0</v>
      </c>
      <c r="AR1059" s="137" t="s">
        <v>397</v>
      </c>
      <c r="AT1059" s="137" t="s">
        <v>253</v>
      </c>
      <c r="AU1059" s="137" t="s">
        <v>82</v>
      </c>
      <c r="AY1059" s="16" t="s">
        <v>147</v>
      </c>
      <c r="BE1059" s="138">
        <f>IF(N1059="základní",J1059,0)</f>
        <v>0</v>
      </c>
      <c r="BF1059" s="138">
        <f>IF(N1059="snížená",J1059,0)</f>
        <v>0</v>
      </c>
      <c r="BG1059" s="138">
        <f>IF(N1059="zákl. přenesená",J1059,0)</f>
        <v>0</v>
      </c>
      <c r="BH1059" s="138">
        <f>IF(N1059="sníž. přenesená",J1059,0)</f>
        <v>0</v>
      </c>
      <c r="BI1059" s="138">
        <f>IF(N1059="nulová",J1059,0)</f>
        <v>0</v>
      </c>
      <c r="BJ1059" s="16" t="s">
        <v>80</v>
      </c>
      <c r="BK1059" s="138">
        <f>ROUND(I1059*H1059,2)</f>
        <v>0</v>
      </c>
      <c r="BL1059" s="16" t="s">
        <v>287</v>
      </c>
      <c r="BM1059" s="137" t="s">
        <v>1506</v>
      </c>
    </row>
    <row r="1060" spans="2:65" s="1" customFormat="1" ht="11.25">
      <c r="B1060" s="31"/>
      <c r="D1060" s="139" t="s">
        <v>156</v>
      </c>
      <c r="F1060" s="140" t="s">
        <v>1505</v>
      </c>
      <c r="I1060" s="141"/>
      <c r="L1060" s="31"/>
      <c r="M1060" s="142"/>
      <c r="T1060" s="52"/>
      <c r="AT1060" s="16" t="s">
        <v>156</v>
      </c>
      <c r="AU1060" s="16" t="s">
        <v>82</v>
      </c>
    </row>
    <row r="1061" spans="2:65" s="1" customFormat="1" ht="21.75" customHeight="1">
      <c r="B1061" s="31"/>
      <c r="C1061" s="126" t="s">
        <v>1507</v>
      </c>
      <c r="D1061" s="126" t="s">
        <v>149</v>
      </c>
      <c r="E1061" s="127" t="s">
        <v>1508</v>
      </c>
      <c r="F1061" s="128" t="s">
        <v>1509</v>
      </c>
      <c r="G1061" s="129" t="s">
        <v>260</v>
      </c>
      <c r="H1061" s="130">
        <v>265.2</v>
      </c>
      <c r="I1061" s="131"/>
      <c r="J1061" s="132">
        <f>ROUND(I1061*H1061,2)</f>
        <v>0</v>
      </c>
      <c r="K1061" s="128" t="s">
        <v>153</v>
      </c>
      <c r="L1061" s="31"/>
      <c r="M1061" s="133" t="s">
        <v>19</v>
      </c>
      <c r="N1061" s="134" t="s">
        <v>43</v>
      </c>
      <c r="P1061" s="135">
        <f>O1061*H1061</f>
        <v>0</v>
      </c>
      <c r="Q1061" s="135">
        <v>0</v>
      </c>
      <c r="R1061" s="135">
        <f>Q1061*H1061</f>
        <v>0</v>
      </c>
      <c r="S1061" s="135">
        <v>0</v>
      </c>
      <c r="T1061" s="136">
        <f>S1061*H1061</f>
        <v>0</v>
      </c>
      <c r="AR1061" s="137" t="s">
        <v>287</v>
      </c>
      <c r="AT1061" s="137" t="s">
        <v>149</v>
      </c>
      <c r="AU1061" s="137" t="s">
        <v>82</v>
      </c>
      <c r="AY1061" s="16" t="s">
        <v>147</v>
      </c>
      <c r="BE1061" s="138">
        <f>IF(N1061="základní",J1061,0)</f>
        <v>0</v>
      </c>
      <c r="BF1061" s="138">
        <f>IF(N1061="snížená",J1061,0)</f>
        <v>0</v>
      </c>
      <c r="BG1061" s="138">
        <f>IF(N1061="zákl. přenesená",J1061,0)</f>
        <v>0</v>
      </c>
      <c r="BH1061" s="138">
        <f>IF(N1061="sníž. přenesená",J1061,0)</f>
        <v>0</v>
      </c>
      <c r="BI1061" s="138">
        <f>IF(N1061="nulová",J1061,0)</f>
        <v>0</v>
      </c>
      <c r="BJ1061" s="16" t="s">
        <v>80</v>
      </c>
      <c r="BK1061" s="138">
        <f>ROUND(I1061*H1061,2)</f>
        <v>0</v>
      </c>
      <c r="BL1061" s="16" t="s">
        <v>287</v>
      </c>
      <c r="BM1061" s="137" t="s">
        <v>1510</v>
      </c>
    </row>
    <row r="1062" spans="2:65" s="1" customFormat="1" ht="19.5">
      <c r="B1062" s="31"/>
      <c r="D1062" s="139" t="s">
        <v>156</v>
      </c>
      <c r="F1062" s="140" t="s">
        <v>1511</v>
      </c>
      <c r="I1062" s="141"/>
      <c r="L1062" s="31"/>
      <c r="M1062" s="142"/>
      <c r="T1062" s="52"/>
      <c r="AT1062" s="16" t="s">
        <v>156</v>
      </c>
      <c r="AU1062" s="16" t="s">
        <v>82</v>
      </c>
    </row>
    <row r="1063" spans="2:65" s="1" customFormat="1" ht="11.25">
      <c r="B1063" s="31"/>
      <c r="D1063" s="143" t="s">
        <v>158</v>
      </c>
      <c r="F1063" s="144" t="s">
        <v>1512</v>
      </c>
      <c r="I1063" s="141"/>
      <c r="L1063" s="31"/>
      <c r="M1063" s="142"/>
      <c r="T1063" s="52"/>
      <c r="AT1063" s="16" t="s">
        <v>158</v>
      </c>
      <c r="AU1063" s="16" t="s">
        <v>82</v>
      </c>
    </row>
    <row r="1064" spans="2:65" s="12" customFormat="1" ht="11.25">
      <c r="B1064" s="145"/>
      <c r="D1064" s="139" t="s">
        <v>160</v>
      </c>
      <c r="E1064" s="146" t="s">
        <v>19</v>
      </c>
      <c r="F1064" s="147" t="s">
        <v>1513</v>
      </c>
      <c r="H1064" s="146" t="s">
        <v>19</v>
      </c>
      <c r="I1064" s="148"/>
      <c r="L1064" s="145"/>
      <c r="M1064" s="149"/>
      <c r="T1064" s="150"/>
      <c r="AT1064" s="146" t="s">
        <v>160</v>
      </c>
      <c r="AU1064" s="146" t="s">
        <v>82</v>
      </c>
      <c r="AV1064" s="12" t="s">
        <v>80</v>
      </c>
      <c r="AW1064" s="12" t="s">
        <v>34</v>
      </c>
      <c r="AX1064" s="12" t="s">
        <v>72</v>
      </c>
      <c r="AY1064" s="146" t="s">
        <v>147</v>
      </c>
    </row>
    <row r="1065" spans="2:65" s="13" customFormat="1" ht="11.25">
      <c r="B1065" s="151"/>
      <c r="D1065" s="139" t="s">
        <v>160</v>
      </c>
      <c r="E1065" s="152" t="s">
        <v>19</v>
      </c>
      <c r="F1065" s="153" t="s">
        <v>1514</v>
      </c>
      <c r="H1065" s="154">
        <v>265.2</v>
      </c>
      <c r="I1065" s="155"/>
      <c r="L1065" s="151"/>
      <c r="M1065" s="156"/>
      <c r="T1065" s="157"/>
      <c r="AT1065" s="152" t="s">
        <v>160</v>
      </c>
      <c r="AU1065" s="152" t="s">
        <v>82</v>
      </c>
      <c r="AV1065" s="13" t="s">
        <v>82</v>
      </c>
      <c r="AW1065" s="13" t="s">
        <v>34</v>
      </c>
      <c r="AX1065" s="13" t="s">
        <v>72</v>
      </c>
      <c r="AY1065" s="152" t="s">
        <v>147</v>
      </c>
    </row>
    <row r="1066" spans="2:65" s="1" customFormat="1" ht="16.5" customHeight="1">
      <c r="B1066" s="31"/>
      <c r="C1066" s="158" t="s">
        <v>1515</v>
      </c>
      <c r="D1066" s="158" t="s">
        <v>253</v>
      </c>
      <c r="E1066" s="159" t="s">
        <v>1516</v>
      </c>
      <c r="F1066" s="160" t="s">
        <v>1517</v>
      </c>
      <c r="G1066" s="161" t="s">
        <v>152</v>
      </c>
      <c r="H1066" s="162">
        <v>5.4989999999999997</v>
      </c>
      <c r="I1066" s="163"/>
      <c r="J1066" s="164">
        <f>ROUND(I1066*H1066,2)</f>
        <v>0</v>
      </c>
      <c r="K1066" s="160" t="s">
        <v>1518</v>
      </c>
      <c r="L1066" s="165"/>
      <c r="M1066" s="166" t="s">
        <v>19</v>
      </c>
      <c r="N1066" s="167" t="s">
        <v>43</v>
      </c>
      <c r="P1066" s="135">
        <f>O1066*H1066</f>
        <v>0</v>
      </c>
      <c r="Q1066" s="135">
        <v>0.55000000000000004</v>
      </c>
      <c r="R1066" s="135">
        <f>Q1066*H1066</f>
        <v>3.0244499999999999</v>
      </c>
      <c r="S1066" s="135">
        <v>0</v>
      </c>
      <c r="T1066" s="136">
        <f>S1066*H1066</f>
        <v>0</v>
      </c>
      <c r="AR1066" s="137" t="s">
        <v>397</v>
      </c>
      <c r="AT1066" s="137" t="s">
        <v>253</v>
      </c>
      <c r="AU1066" s="137" t="s">
        <v>82</v>
      </c>
      <c r="AY1066" s="16" t="s">
        <v>147</v>
      </c>
      <c r="BE1066" s="138">
        <f>IF(N1066="základní",J1066,0)</f>
        <v>0</v>
      </c>
      <c r="BF1066" s="138">
        <f>IF(N1066="snížená",J1066,0)</f>
        <v>0</v>
      </c>
      <c r="BG1066" s="138">
        <f>IF(N1066="zákl. přenesená",J1066,0)</f>
        <v>0</v>
      </c>
      <c r="BH1066" s="138">
        <f>IF(N1066="sníž. přenesená",J1066,0)</f>
        <v>0</v>
      </c>
      <c r="BI1066" s="138">
        <f>IF(N1066="nulová",J1066,0)</f>
        <v>0</v>
      </c>
      <c r="BJ1066" s="16" t="s">
        <v>80</v>
      </c>
      <c r="BK1066" s="138">
        <f>ROUND(I1066*H1066,2)</f>
        <v>0</v>
      </c>
      <c r="BL1066" s="16" t="s">
        <v>287</v>
      </c>
      <c r="BM1066" s="137" t="s">
        <v>1519</v>
      </c>
    </row>
    <row r="1067" spans="2:65" s="1" customFormat="1" ht="11.25">
      <c r="B1067" s="31"/>
      <c r="D1067" s="139" t="s">
        <v>156</v>
      </c>
      <c r="F1067" s="140" t="s">
        <v>1517</v>
      </c>
      <c r="I1067" s="141"/>
      <c r="L1067" s="31"/>
      <c r="M1067" s="142"/>
      <c r="T1067" s="52"/>
      <c r="AT1067" s="16" t="s">
        <v>156</v>
      </c>
      <c r="AU1067" s="16" t="s">
        <v>82</v>
      </c>
    </row>
    <row r="1068" spans="2:65" s="1" customFormat="1" ht="19.5">
      <c r="B1068" s="31"/>
      <c r="D1068" s="139" t="s">
        <v>351</v>
      </c>
      <c r="F1068" s="168" t="s">
        <v>1520</v>
      </c>
      <c r="I1068" s="141"/>
      <c r="L1068" s="31"/>
      <c r="M1068" s="142"/>
      <c r="T1068" s="52"/>
      <c r="AT1068" s="16" t="s">
        <v>351</v>
      </c>
      <c r="AU1068" s="16" t="s">
        <v>82</v>
      </c>
    </row>
    <row r="1069" spans="2:65" s="12" customFormat="1" ht="11.25">
      <c r="B1069" s="145"/>
      <c r="D1069" s="139" t="s">
        <v>160</v>
      </c>
      <c r="E1069" s="146" t="s">
        <v>19</v>
      </c>
      <c r="F1069" s="147" t="s">
        <v>1513</v>
      </c>
      <c r="H1069" s="146" t="s">
        <v>19</v>
      </c>
      <c r="I1069" s="148"/>
      <c r="L1069" s="145"/>
      <c r="M1069" s="149"/>
      <c r="T1069" s="150"/>
      <c r="AT1069" s="146" t="s">
        <v>160</v>
      </c>
      <c r="AU1069" s="146" t="s">
        <v>82</v>
      </c>
      <c r="AV1069" s="12" t="s">
        <v>80</v>
      </c>
      <c r="AW1069" s="12" t="s">
        <v>34</v>
      </c>
      <c r="AX1069" s="12" t="s">
        <v>72</v>
      </c>
      <c r="AY1069" s="146" t="s">
        <v>147</v>
      </c>
    </row>
    <row r="1070" spans="2:65" s="13" customFormat="1" ht="11.25">
      <c r="B1070" s="151"/>
      <c r="D1070" s="139" t="s">
        <v>160</v>
      </c>
      <c r="E1070" s="152" t="s">
        <v>19</v>
      </c>
      <c r="F1070" s="153" t="s">
        <v>1521</v>
      </c>
      <c r="H1070" s="154">
        <v>5.0919999999999996</v>
      </c>
      <c r="I1070" s="155"/>
      <c r="L1070" s="151"/>
      <c r="M1070" s="156"/>
      <c r="T1070" s="157"/>
      <c r="AT1070" s="152" t="s">
        <v>160</v>
      </c>
      <c r="AU1070" s="152" t="s">
        <v>82</v>
      </c>
      <c r="AV1070" s="13" t="s">
        <v>82</v>
      </c>
      <c r="AW1070" s="13" t="s">
        <v>34</v>
      </c>
      <c r="AX1070" s="13" t="s">
        <v>72</v>
      </c>
      <c r="AY1070" s="152" t="s">
        <v>147</v>
      </c>
    </row>
    <row r="1071" spans="2:65" s="13" customFormat="1" ht="11.25">
      <c r="B1071" s="151"/>
      <c r="D1071" s="139" t="s">
        <v>160</v>
      </c>
      <c r="F1071" s="153" t="s">
        <v>1522</v>
      </c>
      <c r="H1071" s="154">
        <v>5.4989999999999997</v>
      </c>
      <c r="I1071" s="155"/>
      <c r="L1071" s="151"/>
      <c r="M1071" s="156"/>
      <c r="T1071" s="157"/>
      <c r="AT1071" s="152" t="s">
        <v>160</v>
      </c>
      <c r="AU1071" s="152" t="s">
        <v>82</v>
      </c>
      <c r="AV1071" s="13" t="s">
        <v>82</v>
      </c>
      <c r="AW1071" s="13" t="s">
        <v>4</v>
      </c>
      <c r="AX1071" s="13" t="s">
        <v>80</v>
      </c>
      <c r="AY1071" s="152" t="s">
        <v>147</v>
      </c>
    </row>
    <row r="1072" spans="2:65" s="1" customFormat="1" ht="21.75" customHeight="1">
      <c r="B1072" s="31"/>
      <c r="C1072" s="126" t="s">
        <v>1523</v>
      </c>
      <c r="D1072" s="126" t="s">
        <v>149</v>
      </c>
      <c r="E1072" s="127" t="s">
        <v>1524</v>
      </c>
      <c r="F1072" s="128" t="s">
        <v>1525</v>
      </c>
      <c r="G1072" s="129" t="s">
        <v>232</v>
      </c>
      <c r="H1072" s="130">
        <v>629.03300000000002</v>
      </c>
      <c r="I1072" s="131"/>
      <c r="J1072" s="132">
        <f>ROUND(I1072*H1072,2)</f>
        <v>0</v>
      </c>
      <c r="K1072" s="128" t="s">
        <v>153</v>
      </c>
      <c r="L1072" s="31"/>
      <c r="M1072" s="133" t="s">
        <v>19</v>
      </c>
      <c r="N1072" s="134" t="s">
        <v>43</v>
      </c>
      <c r="P1072" s="135">
        <f>O1072*H1072</f>
        <v>0</v>
      </c>
      <c r="Q1072" s="135">
        <v>0</v>
      </c>
      <c r="R1072" s="135">
        <f>Q1072*H1072</f>
        <v>0</v>
      </c>
      <c r="S1072" s="135">
        <v>0</v>
      </c>
      <c r="T1072" s="136">
        <f>S1072*H1072</f>
        <v>0</v>
      </c>
      <c r="AR1072" s="137" t="s">
        <v>287</v>
      </c>
      <c r="AT1072" s="137" t="s">
        <v>149</v>
      </c>
      <c r="AU1072" s="137" t="s">
        <v>82</v>
      </c>
      <c r="AY1072" s="16" t="s">
        <v>147</v>
      </c>
      <c r="BE1072" s="138">
        <f>IF(N1072="základní",J1072,0)</f>
        <v>0</v>
      </c>
      <c r="BF1072" s="138">
        <f>IF(N1072="snížená",J1072,0)</f>
        <v>0</v>
      </c>
      <c r="BG1072" s="138">
        <f>IF(N1072="zákl. přenesená",J1072,0)</f>
        <v>0</v>
      </c>
      <c r="BH1072" s="138">
        <f>IF(N1072="sníž. přenesená",J1072,0)</f>
        <v>0</v>
      </c>
      <c r="BI1072" s="138">
        <f>IF(N1072="nulová",J1072,0)</f>
        <v>0</v>
      </c>
      <c r="BJ1072" s="16" t="s">
        <v>80</v>
      </c>
      <c r="BK1072" s="138">
        <f>ROUND(I1072*H1072,2)</f>
        <v>0</v>
      </c>
      <c r="BL1072" s="16" t="s">
        <v>287</v>
      </c>
      <c r="BM1072" s="137" t="s">
        <v>1526</v>
      </c>
    </row>
    <row r="1073" spans="2:65" s="1" customFormat="1" ht="11.25">
      <c r="B1073" s="31"/>
      <c r="D1073" s="139" t="s">
        <v>156</v>
      </c>
      <c r="F1073" s="140" t="s">
        <v>1527</v>
      </c>
      <c r="I1073" s="141"/>
      <c r="L1073" s="31"/>
      <c r="M1073" s="142"/>
      <c r="T1073" s="52"/>
      <c r="AT1073" s="16" t="s">
        <v>156</v>
      </c>
      <c r="AU1073" s="16" t="s">
        <v>82</v>
      </c>
    </row>
    <row r="1074" spans="2:65" s="1" customFormat="1" ht="11.25">
      <c r="B1074" s="31"/>
      <c r="D1074" s="143" t="s">
        <v>158</v>
      </c>
      <c r="F1074" s="144" t="s">
        <v>1528</v>
      </c>
      <c r="I1074" s="141"/>
      <c r="L1074" s="31"/>
      <c r="M1074" s="142"/>
      <c r="T1074" s="52"/>
      <c r="AT1074" s="16" t="s">
        <v>158</v>
      </c>
      <c r="AU1074" s="16" t="s">
        <v>82</v>
      </c>
    </row>
    <row r="1075" spans="2:65" s="13" customFormat="1" ht="11.25">
      <c r="B1075" s="151"/>
      <c r="D1075" s="139" t="s">
        <v>160</v>
      </c>
      <c r="E1075" s="152" t="s">
        <v>19</v>
      </c>
      <c r="F1075" s="153" t="s">
        <v>1393</v>
      </c>
      <c r="H1075" s="154">
        <v>259.29000000000002</v>
      </c>
      <c r="I1075" s="155"/>
      <c r="L1075" s="151"/>
      <c r="M1075" s="156"/>
      <c r="T1075" s="157"/>
      <c r="AT1075" s="152" t="s">
        <v>160</v>
      </c>
      <c r="AU1075" s="152" t="s">
        <v>82</v>
      </c>
      <c r="AV1075" s="13" t="s">
        <v>82</v>
      </c>
      <c r="AW1075" s="13" t="s">
        <v>34</v>
      </c>
      <c r="AX1075" s="13" t="s">
        <v>72</v>
      </c>
      <c r="AY1075" s="152" t="s">
        <v>147</v>
      </c>
    </row>
    <row r="1076" spans="2:65" s="13" customFormat="1" ht="11.25">
      <c r="B1076" s="151"/>
      <c r="D1076" s="139" t="s">
        <v>160</v>
      </c>
      <c r="E1076" s="152" t="s">
        <v>19</v>
      </c>
      <c r="F1076" s="153" t="s">
        <v>1394</v>
      </c>
      <c r="H1076" s="154">
        <v>122.955</v>
      </c>
      <c r="I1076" s="155"/>
      <c r="L1076" s="151"/>
      <c r="M1076" s="156"/>
      <c r="T1076" s="157"/>
      <c r="AT1076" s="152" t="s">
        <v>160</v>
      </c>
      <c r="AU1076" s="152" t="s">
        <v>82</v>
      </c>
      <c r="AV1076" s="13" t="s">
        <v>82</v>
      </c>
      <c r="AW1076" s="13" t="s">
        <v>34</v>
      </c>
      <c r="AX1076" s="13" t="s">
        <v>72</v>
      </c>
      <c r="AY1076" s="152" t="s">
        <v>147</v>
      </c>
    </row>
    <row r="1077" spans="2:65" s="13" customFormat="1" ht="11.25">
      <c r="B1077" s="151"/>
      <c r="D1077" s="139" t="s">
        <v>160</v>
      </c>
      <c r="E1077" s="152" t="s">
        <v>19</v>
      </c>
      <c r="F1077" s="153" t="s">
        <v>1395</v>
      </c>
      <c r="H1077" s="154">
        <v>246.78800000000001</v>
      </c>
      <c r="I1077" s="155"/>
      <c r="L1077" s="151"/>
      <c r="M1077" s="156"/>
      <c r="T1077" s="157"/>
      <c r="AT1077" s="152" t="s">
        <v>160</v>
      </c>
      <c r="AU1077" s="152" t="s">
        <v>82</v>
      </c>
      <c r="AV1077" s="13" t="s">
        <v>82</v>
      </c>
      <c r="AW1077" s="13" t="s">
        <v>34</v>
      </c>
      <c r="AX1077" s="13" t="s">
        <v>72</v>
      </c>
      <c r="AY1077" s="152" t="s">
        <v>147</v>
      </c>
    </row>
    <row r="1078" spans="2:65" s="1" customFormat="1" ht="16.5" customHeight="1">
      <c r="B1078" s="31"/>
      <c r="C1078" s="158" t="s">
        <v>1529</v>
      </c>
      <c r="D1078" s="158" t="s">
        <v>253</v>
      </c>
      <c r="E1078" s="159" t="s">
        <v>1530</v>
      </c>
      <c r="F1078" s="160" t="s">
        <v>1531</v>
      </c>
      <c r="G1078" s="161" t="s">
        <v>152</v>
      </c>
      <c r="H1078" s="162">
        <v>16.305</v>
      </c>
      <c r="I1078" s="163"/>
      <c r="J1078" s="164">
        <f>ROUND(I1078*H1078,2)</f>
        <v>0</v>
      </c>
      <c r="K1078" s="160" t="s">
        <v>153</v>
      </c>
      <c r="L1078" s="165"/>
      <c r="M1078" s="166" t="s">
        <v>19</v>
      </c>
      <c r="N1078" s="167" t="s">
        <v>43</v>
      </c>
      <c r="P1078" s="135">
        <f>O1078*H1078</f>
        <v>0</v>
      </c>
      <c r="Q1078" s="135">
        <v>0.55000000000000004</v>
      </c>
      <c r="R1078" s="135">
        <f>Q1078*H1078</f>
        <v>8.9677500000000006</v>
      </c>
      <c r="S1078" s="135">
        <v>0</v>
      </c>
      <c r="T1078" s="136">
        <f>S1078*H1078</f>
        <v>0</v>
      </c>
      <c r="AR1078" s="137" t="s">
        <v>397</v>
      </c>
      <c r="AT1078" s="137" t="s">
        <v>253</v>
      </c>
      <c r="AU1078" s="137" t="s">
        <v>82</v>
      </c>
      <c r="AY1078" s="16" t="s">
        <v>147</v>
      </c>
      <c r="BE1078" s="138">
        <f>IF(N1078="základní",J1078,0)</f>
        <v>0</v>
      </c>
      <c r="BF1078" s="138">
        <f>IF(N1078="snížená",J1078,0)</f>
        <v>0</v>
      </c>
      <c r="BG1078" s="138">
        <f>IF(N1078="zákl. přenesená",J1078,0)</f>
        <v>0</v>
      </c>
      <c r="BH1078" s="138">
        <f>IF(N1078="sníž. přenesená",J1078,0)</f>
        <v>0</v>
      </c>
      <c r="BI1078" s="138">
        <f>IF(N1078="nulová",J1078,0)</f>
        <v>0</v>
      </c>
      <c r="BJ1078" s="16" t="s">
        <v>80</v>
      </c>
      <c r="BK1078" s="138">
        <f>ROUND(I1078*H1078,2)</f>
        <v>0</v>
      </c>
      <c r="BL1078" s="16" t="s">
        <v>287</v>
      </c>
      <c r="BM1078" s="137" t="s">
        <v>1532</v>
      </c>
    </row>
    <row r="1079" spans="2:65" s="1" customFormat="1" ht="11.25">
      <c r="B1079" s="31"/>
      <c r="D1079" s="139" t="s">
        <v>156</v>
      </c>
      <c r="F1079" s="140" t="s">
        <v>1531</v>
      </c>
      <c r="I1079" s="141"/>
      <c r="L1079" s="31"/>
      <c r="M1079" s="142"/>
      <c r="T1079" s="52"/>
      <c r="AT1079" s="16" t="s">
        <v>156</v>
      </c>
      <c r="AU1079" s="16" t="s">
        <v>82</v>
      </c>
    </row>
    <row r="1080" spans="2:65" s="13" customFormat="1" ht="11.25">
      <c r="B1080" s="151"/>
      <c r="D1080" s="139" t="s">
        <v>160</v>
      </c>
      <c r="E1080" s="152" t="s">
        <v>19</v>
      </c>
      <c r="F1080" s="153" t="s">
        <v>1533</v>
      </c>
      <c r="H1080" s="154">
        <v>15.097</v>
      </c>
      <c r="I1080" s="155"/>
      <c r="L1080" s="151"/>
      <c r="M1080" s="156"/>
      <c r="T1080" s="157"/>
      <c r="AT1080" s="152" t="s">
        <v>160</v>
      </c>
      <c r="AU1080" s="152" t="s">
        <v>82</v>
      </c>
      <c r="AV1080" s="13" t="s">
        <v>82</v>
      </c>
      <c r="AW1080" s="13" t="s">
        <v>34</v>
      </c>
      <c r="AX1080" s="13" t="s">
        <v>80</v>
      </c>
      <c r="AY1080" s="152" t="s">
        <v>147</v>
      </c>
    </row>
    <row r="1081" spans="2:65" s="13" customFormat="1" ht="11.25">
      <c r="B1081" s="151"/>
      <c r="D1081" s="139" t="s">
        <v>160</v>
      </c>
      <c r="F1081" s="153" t="s">
        <v>1534</v>
      </c>
      <c r="H1081" s="154">
        <v>16.305</v>
      </c>
      <c r="I1081" s="155"/>
      <c r="L1081" s="151"/>
      <c r="M1081" s="156"/>
      <c r="T1081" s="157"/>
      <c r="AT1081" s="152" t="s">
        <v>160</v>
      </c>
      <c r="AU1081" s="152" t="s">
        <v>82</v>
      </c>
      <c r="AV1081" s="13" t="s">
        <v>82</v>
      </c>
      <c r="AW1081" s="13" t="s">
        <v>4</v>
      </c>
      <c r="AX1081" s="13" t="s">
        <v>80</v>
      </c>
      <c r="AY1081" s="152" t="s">
        <v>147</v>
      </c>
    </row>
    <row r="1082" spans="2:65" s="1" customFormat="1" ht="16.5" customHeight="1">
      <c r="B1082" s="31"/>
      <c r="C1082" s="126" t="s">
        <v>1535</v>
      </c>
      <c r="D1082" s="126" t="s">
        <v>149</v>
      </c>
      <c r="E1082" s="127" t="s">
        <v>1536</v>
      </c>
      <c r="F1082" s="128" t="s">
        <v>1537</v>
      </c>
      <c r="G1082" s="129" t="s">
        <v>232</v>
      </c>
      <c r="H1082" s="130">
        <v>26.138000000000002</v>
      </c>
      <c r="I1082" s="131"/>
      <c r="J1082" s="132">
        <f>ROUND(I1082*H1082,2)</f>
        <v>0</v>
      </c>
      <c r="K1082" s="128" t="s">
        <v>153</v>
      </c>
      <c r="L1082" s="31"/>
      <c r="M1082" s="133" t="s">
        <v>19</v>
      </c>
      <c r="N1082" s="134" t="s">
        <v>43</v>
      </c>
      <c r="P1082" s="135">
        <f>O1082*H1082</f>
        <v>0</v>
      </c>
      <c r="Q1082" s="135">
        <v>0</v>
      </c>
      <c r="R1082" s="135">
        <f>Q1082*H1082</f>
        <v>0</v>
      </c>
      <c r="S1082" s="135">
        <v>0</v>
      </c>
      <c r="T1082" s="136">
        <f>S1082*H1082</f>
        <v>0</v>
      </c>
      <c r="AR1082" s="137" t="s">
        <v>287</v>
      </c>
      <c r="AT1082" s="137" t="s">
        <v>149</v>
      </c>
      <c r="AU1082" s="137" t="s">
        <v>82</v>
      </c>
      <c r="AY1082" s="16" t="s">
        <v>147</v>
      </c>
      <c r="BE1082" s="138">
        <f>IF(N1082="základní",J1082,0)</f>
        <v>0</v>
      </c>
      <c r="BF1082" s="138">
        <f>IF(N1082="snížená",J1082,0)</f>
        <v>0</v>
      </c>
      <c r="BG1082" s="138">
        <f>IF(N1082="zákl. přenesená",J1082,0)</f>
        <v>0</v>
      </c>
      <c r="BH1082" s="138">
        <f>IF(N1082="sníž. přenesená",J1082,0)</f>
        <v>0</v>
      </c>
      <c r="BI1082" s="138">
        <f>IF(N1082="nulová",J1082,0)</f>
        <v>0</v>
      </c>
      <c r="BJ1082" s="16" t="s">
        <v>80</v>
      </c>
      <c r="BK1082" s="138">
        <f>ROUND(I1082*H1082,2)</f>
        <v>0</v>
      </c>
      <c r="BL1082" s="16" t="s">
        <v>287</v>
      </c>
      <c r="BM1082" s="137" t="s">
        <v>1538</v>
      </c>
    </row>
    <row r="1083" spans="2:65" s="1" customFormat="1" ht="19.5">
      <c r="B1083" s="31"/>
      <c r="D1083" s="139" t="s">
        <v>156</v>
      </c>
      <c r="F1083" s="140" t="s">
        <v>1539</v>
      </c>
      <c r="I1083" s="141"/>
      <c r="L1083" s="31"/>
      <c r="M1083" s="142"/>
      <c r="T1083" s="52"/>
      <c r="AT1083" s="16" t="s">
        <v>156</v>
      </c>
      <c r="AU1083" s="16" t="s">
        <v>82</v>
      </c>
    </row>
    <row r="1084" spans="2:65" s="1" customFormat="1" ht="11.25">
      <c r="B1084" s="31"/>
      <c r="D1084" s="143" t="s">
        <v>158</v>
      </c>
      <c r="F1084" s="144" t="s">
        <v>1540</v>
      </c>
      <c r="I1084" s="141"/>
      <c r="L1084" s="31"/>
      <c r="M1084" s="142"/>
      <c r="T1084" s="52"/>
      <c r="AT1084" s="16" t="s">
        <v>158</v>
      </c>
      <c r="AU1084" s="16" t="s">
        <v>82</v>
      </c>
    </row>
    <row r="1085" spans="2:65" s="12" customFormat="1" ht="11.25">
      <c r="B1085" s="145"/>
      <c r="D1085" s="139" t="s">
        <v>160</v>
      </c>
      <c r="E1085" s="146" t="s">
        <v>19</v>
      </c>
      <c r="F1085" s="147" t="s">
        <v>1541</v>
      </c>
      <c r="H1085" s="146" t="s">
        <v>19</v>
      </c>
      <c r="I1085" s="148"/>
      <c r="L1085" s="145"/>
      <c r="M1085" s="149"/>
      <c r="T1085" s="150"/>
      <c r="AT1085" s="146" t="s">
        <v>160</v>
      </c>
      <c r="AU1085" s="146" t="s">
        <v>82</v>
      </c>
      <c r="AV1085" s="12" t="s">
        <v>80</v>
      </c>
      <c r="AW1085" s="12" t="s">
        <v>34</v>
      </c>
      <c r="AX1085" s="12" t="s">
        <v>72</v>
      </c>
      <c r="AY1085" s="146" t="s">
        <v>147</v>
      </c>
    </row>
    <row r="1086" spans="2:65" s="13" customFormat="1" ht="11.25">
      <c r="B1086" s="151"/>
      <c r="D1086" s="139" t="s">
        <v>160</v>
      </c>
      <c r="E1086" s="152" t="s">
        <v>19</v>
      </c>
      <c r="F1086" s="153" t="s">
        <v>739</v>
      </c>
      <c r="H1086" s="154">
        <v>26.138000000000002</v>
      </c>
      <c r="I1086" s="155"/>
      <c r="L1086" s="151"/>
      <c r="M1086" s="156"/>
      <c r="T1086" s="157"/>
      <c r="AT1086" s="152" t="s">
        <v>160</v>
      </c>
      <c r="AU1086" s="152" t="s">
        <v>82</v>
      </c>
      <c r="AV1086" s="13" t="s">
        <v>82</v>
      </c>
      <c r="AW1086" s="13" t="s">
        <v>34</v>
      </c>
      <c r="AX1086" s="13" t="s">
        <v>72</v>
      </c>
      <c r="AY1086" s="152" t="s">
        <v>147</v>
      </c>
    </row>
    <row r="1087" spans="2:65" s="1" customFormat="1" ht="16.5" customHeight="1">
      <c r="B1087" s="31"/>
      <c r="C1087" s="158" t="s">
        <v>1542</v>
      </c>
      <c r="D1087" s="158" t="s">
        <v>253</v>
      </c>
      <c r="E1087" s="159" t="s">
        <v>1543</v>
      </c>
      <c r="F1087" s="160" t="s">
        <v>1544</v>
      </c>
      <c r="G1087" s="161" t="s">
        <v>232</v>
      </c>
      <c r="H1087" s="162">
        <v>28.751999999999999</v>
      </c>
      <c r="I1087" s="163"/>
      <c r="J1087" s="164">
        <f>ROUND(I1087*H1087,2)</f>
        <v>0</v>
      </c>
      <c r="K1087" s="160" t="s">
        <v>153</v>
      </c>
      <c r="L1087" s="165"/>
      <c r="M1087" s="166" t="s">
        <v>19</v>
      </c>
      <c r="N1087" s="167" t="s">
        <v>43</v>
      </c>
      <c r="P1087" s="135">
        <f>O1087*H1087</f>
        <v>0</v>
      </c>
      <c r="Q1087" s="135">
        <v>1.4500000000000001E-2</v>
      </c>
      <c r="R1087" s="135">
        <f>Q1087*H1087</f>
        <v>0.416904</v>
      </c>
      <c r="S1087" s="135">
        <v>0</v>
      </c>
      <c r="T1087" s="136">
        <f>S1087*H1087</f>
        <v>0</v>
      </c>
      <c r="AR1087" s="137" t="s">
        <v>397</v>
      </c>
      <c r="AT1087" s="137" t="s">
        <v>253</v>
      </c>
      <c r="AU1087" s="137" t="s">
        <v>82</v>
      </c>
      <c r="AY1087" s="16" t="s">
        <v>147</v>
      </c>
      <c r="BE1087" s="138">
        <f>IF(N1087="základní",J1087,0)</f>
        <v>0</v>
      </c>
      <c r="BF1087" s="138">
        <f>IF(N1087="snížená",J1087,0)</f>
        <v>0</v>
      </c>
      <c r="BG1087" s="138">
        <f>IF(N1087="zákl. přenesená",J1087,0)</f>
        <v>0</v>
      </c>
      <c r="BH1087" s="138">
        <f>IF(N1087="sníž. přenesená",J1087,0)</f>
        <v>0</v>
      </c>
      <c r="BI1087" s="138">
        <f>IF(N1087="nulová",J1087,0)</f>
        <v>0</v>
      </c>
      <c r="BJ1087" s="16" t="s">
        <v>80</v>
      </c>
      <c r="BK1087" s="138">
        <f>ROUND(I1087*H1087,2)</f>
        <v>0</v>
      </c>
      <c r="BL1087" s="16" t="s">
        <v>287</v>
      </c>
      <c r="BM1087" s="137" t="s">
        <v>1545</v>
      </c>
    </row>
    <row r="1088" spans="2:65" s="1" customFormat="1" ht="11.25">
      <c r="B1088" s="31"/>
      <c r="D1088" s="139" t="s">
        <v>156</v>
      </c>
      <c r="F1088" s="140" t="s">
        <v>1544</v>
      </c>
      <c r="I1088" s="141"/>
      <c r="L1088" s="31"/>
      <c r="M1088" s="142"/>
      <c r="T1088" s="52"/>
      <c r="AT1088" s="16" t="s">
        <v>156</v>
      </c>
      <c r="AU1088" s="16" t="s">
        <v>82</v>
      </c>
    </row>
    <row r="1089" spans="2:65" s="13" customFormat="1" ht="11.25">
      <c r="B1089" s="151"/>
      <c r="D1089" s="139" t="s">
        <v>160</v>
      </c>
      <c r="F1089" s="153" t="s">
        <v>1546</v>
      </c>
      <c r="H1089" s="154">
        <v>28.751999999999999</v>
      </c>
      <c r="I1089" s="155"/>
      <c r="L1089" s="151"/>
      <c r="M1089" s="156"/>
      <c r="T1089" s="157"/>
      <c r="AT1089" s="152" t="s">
        <v>160</v>
      </c>
      <c r="AU1089" s="152" t="s">
        <v>82</v>
      </c>
      <c r="AV1089" s="13" t="s">
        <v>82</v>
      </c>
      <c r="AW1089" s="13" t="s">
        <v>4</v>
      </c>
      <c r="AX1089" s="13" t="s">
        <v>80</v>
      </c>
      <c r="AY1089" s="152" t="s">
        <v>147</v>
      </c>
    </row>
    <row r="1090" spans="2:65" s="1" customFormat="1" ht="16.5" customHeight="1">
      <c r="B1090" s="31"/>
      <c r="C1090" s="126" t="s">
        <v>1547</v>
      </c>
      <c r="D1090" s="126" t="s">
        <v>149</v>
      </c>
      <c r="E1090" s="127" t="s">
        <v>1548</v>
      </c>
      <c r="F1090" s="128" t="s">
        <v>1549</v>
      </c>
      <c r="G1090" s="129" t="s">
        <v>232</v>
      </c>
      <c r="H1090" s="130">
        <v>56.453000000000003</v>
      </c>
      <c r="I1090" s="131"/>
      <c r="J1090" s="132">
        <f>ROUND(I1090*H1090,2)</f>
        <v>0</v>
      </c>
      <c r="K1090" s="128" t="s">
        <v>153</v>
      </c>
      <c r="L1090" s="31"/>
      <c r="M1090" s="133" t="s">
        <v>19</v>
      </c>
      <c r="N1090" s="134" t="s">
        <v>43</v>
      </c>
      <c r="P1090" s="135">
        <f>O1090*H1090</f>
        <v>0</v>
      </c>
      <c r="Q1090" s="135">
        <v>1.5792E-2</v>
      </c>
      <c r="R1090" s="135">
        <f>Q1090*H1090</f>
        <v>0.89150577600000003</v>
      </c>
      <c r="S1090" s="135">
        <v>0</v>
      </c>
      <c r="T1090" s="136">
        <f>S1090*H1090</f>
        <v>0</v>
      </c>
      <c r="AR1090" s="137" t="s">
        <v>287</v>
      </c>
      <c r="AT1090" s="137" t="s">
        <v>149</v>
      </c>
      <c r="AU1090" s="137" t="s">
        <v>82</v>
      </c>
      <c r="AY1090" s="16" t="s">
        <v>147</v>
      </c>
      <c r="BE1090" s="138">
        <f>IF(N1090="základní",J1090,0)</f>
        <v>0</v>
      </c>
      <c r="BF1090" s="138">
        <f>IF(N1090="snížená",J1090,0)</f>
        <v>0</v>
      </c>
      <c r="BG1090" s="138">
        <f>IF(N1090="zákl. přenesená",J1090,0)</f>
        <v>0</v>
      </c>
      <c r="BH1090" s="138">
        <f>IF(N1090="sníž. přenesená",J1090,0)</f>
        <v>0</v>
      </c>
      <c r="BI1090" s="138">
        <f>IF(N1090="nulová",J1090,0)</f>
        <v>0</v>
      </c>
      <c r="BJ1090" s="16" t="s">
        <v>80</v>
      </c>
      <c r="BK1090" s="138">
        <f>ROUND(I1090*H1090,2)</f>
        <v>0</v>
      </c>
      <c r="BL1090" s="16" t="s">
        <v>287</v>
      </c>
      <c r="BM1090" s="137" t="s">
        <v>1550</v>
      </c>
    </row>
    <row r="1091" spans="2:65" s="1" customFormat="1" ht="19.5">
      <c r="B1091" s="31"/>
      <c r="D1091" s="139" t="s">
        <v>156</v>
      </c>
      <c r="F1091" s="140" t="s">
        <v>1551</v>
      </c>
      <c r="I1091" s="141"/>
      <c r="L1091" s="31"/>
      <c r="M1091" s="142"/>
      <c r="T1091" s="52"/>
      <c r="AT1091" s="16" t="s">
        <v>156</v>
      </c>
      <c r="AU1091" s="16" t="s">
        <v>82</v>
      </c>
    </row>
    <row r="1092" spans="2:65" s="1" customFormat="1" ht="11.25">
      <c r="B1092" s="31"/>
      <c r="D1092" s="143" t="s">
        <v>158</v>
      </c>
      <c r="F1092" s="144" t="s">
        <v>1552</v>
      </c>
      <c r="I1092" s="141"/>
      <c r="L1092" s="31"/>
      <c r="M1092" s="142"/>
      <c r="T1092" s="52"/>
      <c r="AT1092" s="16" t="s">
        <v>158</v>
      </c>
      <c r="AU1092" s="16" t="s">
        <v>82</v>
      </c>
    </row>
    <row r="1093" spans="2:65" s="12" customFormat="1" ht="11.25">
      <c r="B1093" s="145"/>
      <c r="D1093" s="139" t="s">
        <v>160</v>
      </c>
      <c r="E1093" s="146" t="s">
        <v>19</v>
      </c>
      <c r="F1093" s="147" t="s">
        <v>1553</v>
      </c>
      <c r="H1093" s="146" t="s">
        <v>19</v>
      </c>
      <c r="I1093" s="148"/>
      <c r="L1093" s="145"/>
      <c r="M1093" s="149"/>
      <c r="T1093" s="150"/>
      <c r="AT1093" s="146" t="s">
        <v>160</v>
      </c>
      <c r="AU1093" s="146" t="s">
        <v>82</v>
      </c>
      <c r="AV1093" s="12" t="s">
        <v>80</v>
      </c>
      <c r="AW1093" s="12" t="s">
        <v>34</v>
      </c>
      <c r="AX1093" s="12" t="s">
        <v>72</v>
      </c>
      <c r="AY1093" s="146" t="s">
        <v>147</v>
      </c>
    </row>
    <row r="1094" spans="2:65" s="13" customFormat="1" ht="11.25">
      <c r="B1094" s="151"/>
      <c r="D1094" s="139" t="s">
        <v>160</v>
      </c>
      <c r="E1094" s="152" t="s">
        <v>19</v>
      </c>
      <c r="F1094" s="153" t="s">
        <v>1554</v>
      </c>
      <c r="H1094" s="154">
        <v>56.453000000000003</v>
      </c>
      <c r="I1094" s="155"/>
      <c r="L1094" s="151"/>
      <c r="M1094" s="156"/>
      <c r="T1094" s="157"/>
      <c r="AT1094" s="152" t="s">
        <v>160</v>
      </c>
      <c r="AU1094" s="152" t="s">
        <v>82</v>
      </c>
      <c r="AV1094" s="13" t="s">
        <v>82</v>
      </c>
      <c r="AW1094" s="13" t="s">
        <v>34</v>
      </c>
      <c r="AX1094" s="13" t="s">
        <v>72</v>
      </c>
      <c r="AY1094" s="152" t="s">
        <v>147</v>
      </c>
    </row>
    <row r="1095" spans="2:65" s="1" customFormat="1" ht="16.5" customHeight="1">
      <c r="B1095" s="31"/>
      <c r="C1095" s="126" t="s">
        <v>1555</v>
      </c>
      <c r="D1095" s="126" t="s">
        <v>149</v>
      </c>
      <c r="E1095" s="127" t="s">
        <v>1556</v>
      </c>
      <c r="F1095" s="128" t="s">
        <v>1557</v>
      </c>
      <c r="G1095" s="129" t="s">
        <v>152</v>
      </c>
      <c r="H1095" s="130">
        <v>23.42</v>
      </c>
      <c r="I1095" s="131"/>
      <c r="J1095" s="132">
        <f>ROUND(I1095*H1095,2)</f>
        <v>0</v>
      </c>
      <c r="K1095" s="128" t="s">
        <v>153</v>
      </c>
      <c r="L1095" s="31"/>
      <c r="M1095" s="133" t="s">
        <v>19</v>
      </c>
      <c r="N1095" s="134" t="s">
        <v>43</v>
      </c>
      <c r="P1095" s="135">
        <f>O1095*H1095</f>
        <v>0</v>
      </c>
      <c r="Q1095" s="135">
        <v>2.2837798999999999E-2</v>
      </c>
      <c r="R1095" s="135">
        <f>Q1095*H1095</f>
        <v>0.53486125258000006</v>
      </c>
      <c r="S1095" s="135">
        <v>0</v>
      </c>
      <c r="T1095" s="136">
        <f>S1095*H1095</f>
        <v>0</v>
      </c>
      <c r="AR1095" s="137" t="s">
        <v>287</v>
      </c>
      <c r="AT1095" s="137" t="s">
        <v>149</v>
      </c>
      <c r="AU1095" s="137" t="s">
        <v>82</v>
      </c>
      <c r="AY1095" s="16" t="s">
        <v>147</v>
      </c>
      <c r="BE1095" s="138">
        <f>IF(N1095="základní",J1095,0)</f>
        <v>0</v>
      </c>
      <c r="BF1095" s="138">
        <f>IF(N1095="snížená",J1095,0)</f>
        <v>0</v>
      </c>
      <c r="BG1095" s="138">
        <f>IF(N1095="zákl. přenesená",J1095,0)</f>
        <v>0</v>
      </c>
      <c r="BH1095" s="138">
        <f>IF(N1095="sníž. přenesená",J1095,0)</f>
        <v>0</v>
      </c>
      <c r="BI1095" s="138">
        <f>IF(N1095="nulová",J1095,0)</f>
        <v>0</v>
      </c>
      <c r="BJ1095" s="16" t="s">
        <v>80</v>
      </c>
      <c r="BK1095" s="138">
        <f>ROUND(I1095*H1095,2)</f>
        <v>0</v>
      </c>
      <c r="BL1095" s="16" t="s">
        <v>287</v>
      </c>
      <c r="BM1095" s="137" t="s">
        <v>1558</v>
      </c>
    </row>
    <row r="1096" spans="2:65" s="1" customFormat="1" ht="11.25">
      <c r="B1096" s="31"/>
      <c r="D1096" s="139" t="s">
        <v>156</v>
      </c>
      <c r="F1096" s="140" t="s">
        <v>1559</v>
      </c>
      <c r="I1096" s="141"/>
      <c r="L1096" s="31"/>
      <c r="M1096" s="142"/>
      <c r="T1096" s="52"/>
      <c r="AT1096" s="16" t="s">
        <v>156</v>
      </c>
      <c r="AU1096" s="16" t="s">
        <v>82</v>
      </c>
    </row>
    <row r="1097" spans="2:65" s="1" customFormat="1" ht="11.25">
      <c r="B1097" s="31"/>
      <c r="D1097" s="143" t="s">
        <v>158</v>
      </c>
      <c r="F1097" s="144" t="s">
        <v>1560</v>
      </c>
      <c r="I1097" s="141"/>
      <c r="L1097" s="31"/>
      <c r="M1097" s="142"/>
      <c r="T1097" s="52"/>
      <c r="AT1097" s="16" t="s">
        <v>158</v>
      </c>
      <c r="AU1097" s="16" t="s">
        <v>82</v>
      </c>
    </row>
    <row r="1098" spans="2:65" s="13" customFormat="1" ht="11.25">
      <c r="B1098" s="151"/>
      <c r="D1098" s="139" t="s">
        <v>160</v>
      </c>
      <c r="E1098" s="152" t="s">
        <v>19</v>
      </c>
      <c r="F1098" s="153" t="s">
        <v>1494</v>
      </c>
      <c r="H1098" s="154">
        <v>23.42</v>
      </c>
      <c r="I1098" s="155"/>
      <c r="L1098" s="151"/>
      <c r="M1098" s="156"/>
      <c r="T1098" s="157"/>
      <c r="AT1098" s="152" t="s">
        <v>160</v>
      </c>
      <c r="AU1098" s="152" t="s">
        <v>82</v>
      </c>
      <c r="AV1098" s="13" t="s">
        <v>82</v>
      </c>
      <c r="AW1098" s="13" t="s">
        <v>34</v>
      </c>
      <c r="AX1098" s="13" t="s">
        <v>72</v>
      </c>
      <c r="AY1098" s="152" t="s">
        <v>147</v>
      </c>
    </row>
    <row r="1099" spans="2:65" s="1" customFormat="1" ht="16.5" customHeight="1">
      <c r="B1099" s="31"/>
      <c r="C1099" s="126" t="s">
        <v>1561</v>
      </c>
      <c r="D1099" s="126" t="s">
        <v>149</v>
      </c>
      <c r="E1099" s="127" t="s">
        <v>1562</v>
      </c>
      <c r="F1099" s="128" t="s">
        <v>1563</v>
      </c>
      <c r="G1099" s="129" t="s">
        <v>209</v>
      </c>
      <c r="H1099" s="130">
        <v>14.548</v>
      </c>
      <c r="I1099" s="131"/>
      <c r="J1099" s="132">
        <f>ROUND(I1099*H1099,2)</f>
        <v>0</v>
      </c>
      <c r="K1099" s="128" t="s">
        <v>153</v>
      </c>
      <c r="L1099" s="31"/>
      <c r="M1099" s="133" t="s">
        <v>19</v>
      </c>
      <c r="N1099" s="134" t="s">
        <v>43</v>
      </c>
      <c r="P1099" s="135">
        <f>O1099*H1099</f>
        <v>0</v>
      </c>
      <c r="Q1099" s="135">
        <v>0</v>
      </c>
      <c r="R1099" s="135">
        <f>Q1099*H1099</f>
        <v>0</v>
      </c>
      <c r="S1099" s="135">
        <v>0</v>
      </c>
      <c r="T1099" s="136">
        <f>S1099*H1099</f>
        <v>0</v>
      </c>
      <c r="AR1099" s="137" t="s">
        <v>287</v>
      </c>
      <c r="AT1099" s="137" t="s">
        <v>149</v>
      </c>
      <c r="AU1099" s="137" t="s">
        <v>82</v>
      </c>
      <c r="AY1099" s="16" t="s">
        <v>147</v>
      </c>
      <c r="BE1099" s="138">
        <f>IF(N1099="základní",J1099,0)</f>
        <v>0</v>
      </c>
      <c r="BF1099" s="138">
        <f>IF(N1099="snížená",J1099,0)</f>
        <v>0</v>
      </c>
      <c r="BG1099" s="138">
        <f>IF(N1099="zákl. přenesená",J1099,0)</f>
        <v>0</v>
      </c>
      <c r="BH1099" s="138">
        <f>IF(N1099="sníž. přenesená",J1099,0)</f>
        <v>0</v>
      </c>
      <c r="BI1099" s="138">
        <f>IF(N1099="nulová",J1099,0)</f>
        <v>0</v>
      </c>
      <c r="BJ1099" s="16" t="s">
        <v>80</v>
      </c>
      <c r="BK1099" s="138">
        <f>ROUND(I1099*H1099,2)</f>
        <v>0</v>
      </c>
      <c r="BL1099" s="16" t="s">
        <v>287</v>
      </c>
      <c r="BM1099" s="137" t="s">
        <v>1564</v>
      </c>
    </row>
    <row r="1100" spans="2:65" s="1" customFormat="1" ht="19.5">
      <c r="B1100" s="31"/>
      <c r="D1100" s="139" t="s">
        <v>156</v>
      </c>
      <c r="F1100" s="140" t="s">
        <v>1565</v>
      </c>
      <c r="I1100" s="141"/>
      <c r="L1100" s="31"/>
      <c r="M1100" s="142"/>
      <c r="T1100" s="52"/>
      <c r="AT1100" s="16" t="s">
        <v>156</v>
      </c>
      <c r="AU1100" s="16" t="s">
        <v>82</v>
      </c>
    </row>
    <row r="1101" spans="2:65" s="1" customFormat="1" ht="11.25">
      <c r="B1101" s="31"/>
      <c r="D1101" s="143" t="s">
        <v>158</v>
      </c>
      <c r="F1101" s="144" t="s">
        <v>1566</v>
      </c>
      <c r="I1101" s="141"/>
      <c r="L1101" s="31"/>
      <c r="M1101" s="142"/>
      <c r="T1101" s="52"/>
      <c r="AT1101" s="16" t="s">
        <v>158</v>
      </c>
      <c r="AU1101" s="16" t="s">
        <v>82</v>
      </c>
    </row>
    <row r="1102" spans="2:65" s="11" customFormat="1" ht="22.9" customHeight="1">
      <c r="B1102" s="114"/>
      <c r="D1102" s="115" t="s">
        <v>71</v>
      </c>
      <c r="E1102" s="124" t="s">
        <v>1567</v>
      </c>
      <c r="F1102" s="124" t="s">
        <v>1568</v>
      </c>
      <c r="I1102" s="117"/>
      <c r="J1102" s="125">
        <f>BK1102</f>
        <v>0</v>
      </c>
      <c r="L1102" s="114"/>
      <c r="M1102" s="119"/>
      <c r="P1102" s="120">
        <f>SUM(P1103:P1140)</f>
        <v>0</v>
      </c>
      <c r="R1102" s="120">
        <f>SUM(R1103:R1140)</f>
        <v>1.3356678928000001</v>
      </c>
      <c r="T1102" s="121">
        <f>SUM(T1103:T1140)</f>
        <v>0</v>
      </c>
      <c r="AR1102" s="115" t="s">
        <v>82</v>
      </c>
      <c r="AT1102" s="122" t="s">
        <v>71</v>
      </c>
      <c r="AU1102" s="122" t="s">
        <v>80</v>
      </c>
      <c r="AY1102" s="115" t="s">
        <v>147</v>
      </c>
      <c r="BK1102" s="123">
        <f>SUM(BK1103:BK1140)</f>
        <v>0</v>
      </c>
    </row>
    <row r="1103" spans="2:65" s="1" customFormat="1" ht="16.5" customHeight="1">
      <c r="B1103" s="31"/>
      <c r="C1103" s="126" t="s">
        <v>1569</v>
      </c>
      <c r="D1103" s="126" t="s">
        <v>149</v>
      </c>
      <c r="E1103" s="127" t="s">
        <v>1570</v>
      </c>
      <c r="F1103" s="128" t="s">
        <v>1571</v>
      </c>
      <c r="G1103" s="129" t="s">
        <v>260</v>
      </c>
      <c r="H1103" s="130">
        <v>163.97300000000001</v>
      </c>
      <c r="I1103" s="131"/>
      <c r="J1103" s="132">
        <f>ROUND(I1103*H1103,2)</f>
        <v>0</v>
      </c>
      <c r="K1103" s="128" t="s">
        <v>153</v>
      </c>
      <c r="L1103" s="31"/>
      <c r="M1103" s="133" t="s">
        <v>19</v>
      </c>
      <c r="N1103" s="134" t="s">
        <v>43</v>
      </c>
      <c r="P1103" s="135">
        <f>O1103*H1103</f>
        <v>0</v>
      </c>
      <c r="Q1103" s="135">
        <v>2.8668500000000002E-3</v>
      </c>
      <c r="R1103" s="135">
        <f>Q1103*H1103</f>
        <v>0.47008599505000009</v>
      </c>
      <c r="S1103" s="135">
        <v>0</v>
      </c>
      <c r="T1103" s="136">
        <f>S1103*H1103</f>
        <v>0</v>
      </c>
      <c r="AR1103" s="137" t="s">
        <v>287</v>
      </c>
      <c r="AT1103" s="137" t="s">
        <v>149</v>
      </c>
      <c r="AU1103" s="137" t="s">
        <v>82</v>
      </c>
      <c r="AY1103" s="16" t="s">
        <v>147</v>
      </c>
      <c r="BE1103" s="138">
        <f>IF(N1103="základní",J1103,0)</f>
        <v>0</v>
      </c>
      <c r="BF1103" s="138">
        <f>IF(N1103="snížená",J1103,0)</f>
        <v>0</v>
      </c>
      <c r="BG1103" s="138">
        <f>IF(N1103="zákl. přenesená",J1103,0)</f>
        <v>0</v>
      </c>
      <c r="BH1103" s="138">
        <f>IF(N1103="sníž. přenesená",J1103,0)</f>
        <v>0</v>
      </c>
      <c r="BI1103" s="138">
        <f>IF(N1103="nulová",J1103,0)</f>
        <v>0</v>
      </c>
      <c r="BJ1103" s="16" t="s">
        <v>80</v>
      </c>
      <c r="BK1103" s="138">
        <f>ROUND(I1103*H1103,2)</f>
        <v>0</v>
      </c>
      <c r="BL1103" s="16" t="s">
        <v>287</v>
      </c>
      <c r="BM1103" s="137" t="s">
        <v>1572</v>
      </c>
    </row>
    <row r="1104" spans="2:65" s="1" customFormat="1" ht="11.25">
      <c r="B1104" s="31"/>
      <c r="D1104" s="139" t="s">
        <v>156</v>
      </c>
      <c r="F1104" s="140" t="s">
        <v>1573</v>
      </c>
      <c r="I1104" s="141"/>
      <c r="L1104" s="31"/>
      <c r="M1104" s="142"/>
      <c r="T1104" s="52"/>
      <c r="AT1104" s="16" t="s">
        <v>156</v>
      </c>
      <c r="AU1104" s="16" t="s">
        <v>82</v>
      </c>
    </row>
    <row r="1105" spans="2:65" s="1" customFormat="1" ht="11.25">
      <c r="B1105" s="31"/>
      <c r="D1105" s="143" t="s">
        <v>158</v>
      </c>
      <c r="F1105" s="144" t="s">
        <v>1574</v>
      </c>
      <c r="I1105" s="141"/>
      <c r="L1105" s="31"/>
      <c r="M1105" s="142"/>
      <c r="T1105" s="52"/>
      <c r="AT1105" s="16" t="s">
        <v>158</v>
      </c>
      <c r="AU1105" s="16" t="s">
        <v>82</v>
      </c>
    </row>
    <row r="1106" spans="2:65" s="12" customFormat="1" ht="11.25">
      <c r="B1106" s="145"/>
      <c r="D1106" s="139" t="s">
        <v>160</v>
      </c>
      <c r="E1106" s="146" t="s">
        <v>19</v>
      </c>
      <c r="F1106" s="147" t="s">
        <v>1575</v>
      </c>
      <c r="H1106" s="146" t="s">
        <v>19</v>
      </c>
      <c r="I1106" s="148"/>
      <c r="L1106" s="145"/>
      <c r="M1106" s="149"/>
      <c r="T1106" s="150"/>
      <c r="AT1106" s="146" t="s">
        <v>160</v>
      </c>
      <c r="AU1106" s="146" t="s">
        <v>82</v>
      </c>
      <c r="AV1106" s="12" t="s">
        <v>80</v>
      </c>
      <c r="AW1106" s="12" t="s">
        <v>34</v>
      </c>
      <c r="AX1106" s="12" t="s">
        <v>72</v>
      </c>
      <c r="AY1106" s="146" t="s">
        <v>147</v>
      </c>
    </row>
    <row r="1107" spans="2:65" s="13" customFormat="1" ht="11.25">
      <c r="B1107" s="151"/>
      <c r="D1107" s="139" t="s">
        <v>160</v>
      </c>
      <c r="E1107" s="152" t="s">
        <v>19</v>
      </c>
      <c r="F1107" s="153" t="s">
        <v>1576</v>
      </c>
      <c r="H1107" s="154">
        <v>55.122999999999998</v>
      </c>
      <c r="I1107" s="155"/>
      <c r="L1107" s="151"/>
      <c r="M1107" s="156"/>
      <c r="T1107" s="157"/>
      <c r="AT1107" s="152" t="s">
        <v>160</v>
      </c>
      <c r="AU1107" s="152" t="s">
        <v>82</v>
      </c>
      <c r="AV1107" s="13" t="s">
        <v>82</v>
      </c>
      <c r="AW1107" s="13" t="s">
        <v>34</v>
      </c>
      <c r="AX1107" s="13" t="s">
        <v>72</v>
      </c>
      <c r="AY1107" s="152" t="s">
        <v>147</v>
      </c>
    </row>
    <row r="1108" spans="2:65" s="13" customFormat="1" ht="11.25">
      <c r="B1108" s="151"/>
      <c r="D1108" s="139" t="s">
        <v>160</v>
      </c>
      <c r="E1108" s="152" t="s">
        <v>19</v>
      </c>
      <c r="F1108" s="153" t="s">
        <v>1577</v>
      </c>
      <c r="H1108" s="154">
        <v>91.31</v>
      </c>
      <c r="I1108" s="155"/>
      <c r="L1108" s="151"/>
      <c r="M1108" s="156"/>
      <c r="T1108" s="157"/>
      <c r="AT1108" s="152" t="s">
        <v>160</v>
      </c>
      <c r="AU1108" s="152" t="s">
        <v>82</v>
      </c>
      <c r="AV1108" s="13" t="s">
        <v>82</v>
      </c>
      <c r="AW1108" s="13" t="s">
        <v>34</v>
      </c>
      <c r="AX1108" s="13" t="s">
        <v>72</v>
      </c>
      <c r="AY1108" s="152" t="s">
        <v>147</v>
      </c>
    </row>
    <row r="1109" spans="2:65" s="13" customFormat="1" ht="11.25">
      <c r="B1109" s="151"/>
      <c r="D1109" s="139" t="s">
        <v>160</v>
      </c>
      <c r="E1109" s="152" t="s">
        <v>19</v>
      </c>
      <c r="F1109" s="153" t="s">
        <v>1578</v>
      </c>
      <c r="H1109" s="154">
        <v>17.54</v>
      </c>
      <c r="I1109" s="155"/>
      <c r="L1109" s="151"/>
      <c r="M1109" s="156"/>
      <c r="T1109" s="157"/>
      <c r="AT1109" s="152" t="s">
        <v>160</v>
      </c>
      <c r="AU1109" s="152" t="s">
        <v>82</v>
      </c>
      <c r="AV1109" s="13" t="s">
        <v>82</v>
      </c>
      <c r="AW1109" s="13" t="s">
        <v>34</v>
      </c>
      <c r="AX1109" s="13" t="s">
        <v>72</v>
      </c>
      <c r="AY1109" s="152" t="s">
        <v>147</v>
      </c>
    </row>
    <row r="1110" spans="2:65" s="1" customFormat="1" ht="16.5" customHeight="1">
      <c r="B1110" s="31"/>
      <c r="C1110" s="126" t="s">
        <v>1579</v>
      </c>
      <c r="D1110" s="126" t="s">
        <v>149</v>
      </c>
      <c r="E1110" s="127" t="s">
        <v>1580</v>
      </c>
      <c r="F1110" s="128" t="s">
        <v>1581</v>
      </c>
      <c r="G1110" s="129" t="s">
        <v>260</v>
      </c>
      <c r="H1110" s="130">
        <v>86.85</v>
      </c>
      <c r="I1110" s="131"/>
      <c r="J1110" s="132">
        <f>ROUND(I1110*H1110,2)</f>
        <v>0</v>
      </c>
      <c r="K1110" s="128" t="s">
        <v>153</v>
      </c>
      <c r="L1110" s="31"/>
      <c r="M1110" s="133" t="s">
        <v>19</v>
      </c>
      <c r="N1110" s="134" t="s">
        <v>43</v>
      </c>
      <c r="P1110" s="135">
        <f>O1110*H1110</f>
        <v>0</v>
      </c>
      <c r="Q1110" s="135">
        <v>3.0579499999999998E-3</v>
      </c>
      <c r="R1110" s="135">
        <f>Q1110*H1110</f>
        <v>0.26558295749999999</v>
      </c>
      <c r="S1110" s="135">
        <v>0</v>
      </c>
      <c r="T1110" s="136">
        <f>S1110*H1110</f>
        <v>0</v>
      </c>
      <c r="AR1110" s="137" t="s">
        <v>287</v>
      </c>
      <c r="AT1110" s="137" t="s">
        <v>149</v>
      </c>
      <c r="AU1110" s="137" t="s">
        <v>82</v>
      </c>
      <c r="AY1110" s="16" t="s">
        <v>147</v>
      </c>
      <c r="BE1110" s="138">
        <f>IF(N1110="základní",J1110,0)</f>
        <v>0</v>
      </c>
      <c r="BF1110" s="138">
        <f>IF(N1110="snížená",J1110,0)</f>
        <v>0</v>
      </c>
      <c r="BG1110" s="138">
        <f>IF(N1110="zákl. přenesená",J1110,0)</f>
        <v>0</v>
      </c>
      <c r="BH1110" s="138">
        <f>IF(N1110="sníž. přenesená",J1110,0)</f>
        <v>0</v>
      </c>
      <c r="BI1110" s="138">
        <f>IF(N1110="nulová",J1110,0)</f>
        <v>0</v>
      </c>
      <c r="BJ1110" s="16" t="s">
        <v>80</v>
      </c>
      <c r="BK1110" s="138">
        <f>ROUND(I1110*H1110,2)</f>
        <v>0</v>
      </c>
      <c r="BL1110" s="16" t="s">
        <v>287</v>
      </c>
      <c r="BM1110" s="137" t="s">
        <v>1582</v>
      </c>
    </row>
    <row r="1111" spans="2:65" s="1" customFormat="1" ht="11.25">
      <c r="B1111" s="31"/>
      <c r="D1111" s="139" t="s">
        <v>156</v>
      </c>
      <c r="F1111" s="140" t="s">
        <v>1583</v>
      </c>
      <c r="I1111" s="141"/>
      <c r="L1111" s="31"/>
      <c r="M1111" s="142"/>
      <c r="T1111" s="52"/>
      <c r="AT1111" s="16" t="s">
        <v>156</v>
      </c>
      <c r="AU1111" s="16" t="s">
        <v>82</v>
      </c>
    </row>
    <row r="1112" spans="2:65" s="1" customFormat="1" ht="11.25">
      <c r="B1112" s="31"/>
      <c r="D1112" s="143" t="s">
        <v>158</v>
      </c>
      <c r="F1112" s="144" t="s">
        <v>1584</v>
      </c>
      <c r="I1112" s="141"/>
      <c r="L1112" s="31"/>
      <c r="M1112" s="142"/>
      <c r="T1112" s="52"/>
      <c r="AT1112" s="16" t="s">
        <v>158</v>
      </c>
      <c r="AU1112" s="16" t="s">
        <v>82</v>
      </c>
    </row>
    <row r="1113" spans="2:65" s="13" customFormat="1" ht="11.25">
      <c r="B1113" s="151"/>
      <c r="D1113" s="139" t="s">
        <v>160</v>
      </c>
      <c r="E1113" s="152" t="s">
        <v>19</v>
      </c>
      <c r="F1113" s="153" t="s">
        <v>1585</v>
      </c>
      <c r="H1113" s="154">
        <v>86.85</v>
      </c>
      <c r="I1113" s="155"/>
      <c r="L1113" s="151"/>
      <c r="M1113" s="156"/>
      <c r="T1113" s="157"/>
      <c r="AT1113" s="152" t="s">
        <v>160</v>
      </c>
      <c r="AU1113" s="152" t="s">
        <v>82</v>
      </c>
      <c r="AV1113" s="13" t="s">
        <v>82</v>
      </c>
      <c r="AW1113" s="13" t="s">
        <v>34</v>
      </c>
      <c r="AX1113" s="13" t="s">
        <v>72</v>
      </c>
      <c r="AY1113" s="152" t="s">
        <v>147</v>
      </c>
    </row>
    <row r="1114" spans="2:65" s="1" customFormat="1" ht="16.5" customHeight="1">
      <c r="B1114" s="31"/>
      <c r="C1114" s="126" t="s">
        <v>1586</v>
      </c>
      <c r="D1114" s="126" t="s">
        <v>149</v>
      </c>
      <c r="E1114" s="127" t="s">
        <v>1587</v>
      </c>
      <c r="F1114" s="128" t="s">
        <v>1588</v>
      </c>
      <c r="G1114" s="129" t="s">
        <v>260</v>
      </c>
      <c r="H1114" s="130">
        <v>64.41</v>
      </c>
      <c r="I1114" s="131"/>
      <c r="J1114" s="132">
        <f>ROUND(I1114*H1114,2)</f>
        <v>0</v>
      </c>
      <c r="K1114" s="128" t="s">
        <v>153</v>
      </c>
      <c r="L1114" s="31"/>
      <c r="M1114" s="133" t="s">
        <v>19</v>
      </c>
      <c r="N1114" s="134" t="s">
        <v>43</v>
      </c>
      <c r="P1114" s="135">
        <f>O1114*H1114</f>
        <v>0</v>
      </c>
      <c r="Q1114" s="135">
        <v>2.1668999999999998E-3</v>
      </c>
      <c r="R1114" s="135">
        <f>Q1114*H1114</f>
        <v>0.13957002899999998</v>
      </c>
      <c r="S1114" s="135">
        <v>0</v>
      </c>
      <c r="T1114" s="136">
        <f>S1114*H1114</f>
        <v>0</v>
      </c>
      <c r="AR1114" s="137" t="s">
        <v>287</v>
      </c>
      <c r="AT1114" s="137" t="s">
        <v>149</v>
      </c>
      <c r="AU1114" s="137" t="s">
        <v>82</v>
      </c>
      <c r="AY1114" s="16" t="s">
        <v>147</v>
      </c>
      <c r="BE1114" s="138">
        <f>IF(N1114="základní",J1114,0)</f>
        <v>0</v>
      </c>
      <c r="BF1114" s="138">
        <f>IF(N1114="snížená",J1114,0)</f>
        <v>0</v>
      </c>
      <c r="BG1114" s="138">
        <f>IF(N1114="zákl. přenesená",J1114,0)</f>
        <v>0</v>
      </c>
      <c r="BH1114" s="138">
        <f>IF(N1114="sníž. přenesená",J1114,0)</f>
        <v>0</v>
      </c>
      <c r="BI1114" s="138">
        <f>IF(N1114="nulová",J1114,0)</f>
        <v>0</v>
      </c>
      <c r="BJ1114" s="16" t="s">
        <v>80</v>
      </c>
      <c r="BK1114" s="138">
        <f>ROUND(I1114*H1114,2)</f>
        <v>0</v>
      </c>
      <c r="BL1114" s="16" t="s">
        <v>287</v>
      </c>
      <c r="BM1114" s="137" t="s">
        <v>1589</v>
      </c>
    </row>
    <row r="1115" spans="2:65" s="1" customFormat="1" ht="11.25">
      <c r="B1115" s="31"/>
      <c r="D1115" s="139" t="s">
        <v>156</v>
      </c>
      <c r="F1115" s="140" t="s">
        <v>1590</v>
      </c>
      <c r="I1115" s="141"/>
      <c r="L1115" s="31"/>
      <c r="M1115" s="142"/>
      <c r="T1115" s="52"/>
      <c r="AT1115" s="16" t="s">
        <v>156</v>
      </c>
      <c r="AU1115" s="16" t="s">
        <v>82</v>
      </c>
    </row>
    <row r="1116" spans="2:65" s="1" customFormat="1" ht="11.25">
      <c r="B1116" s="31"/>
      <c r="D1116" s="143" t="s">
        <v>158</v>
      </c>
      <c r="F1116" s="144" t="s">
        <v>1591</v>
      </c>
      <c r="I1116" s="141"/>
      <c r="L1116" s="31"/>
      <c r="M1116" s="142"/>
      <c r="T1116" s="52"/>
      <c r="AT1116" s="16" t="s">
        <v>158</v>
      </c>
      <c r="AU1116" s="16" t="s">
        <v>82</v>
      </c>
    </row>
    <row r="1117" spans="2:65" s="13" customFormat="1" ht="11.25">
      <c r="B1117" s="151"/>
      <c r="D1117" s="139" t="s">
        <v>160</v>
      </c>
      <c r="E1117" s="152" t="s">
        <v>19</v>
      </c>
      <c r="F1117" s="153" t="s">
        <v>1592</v>
      </c>
      <c r="H1117" s="154">
        <v>57.77</v>
      </c>
      <c r="I1117" s="155"/>
      <c r="L1117" s="151"/>
      <c r="M1117" s="156"/>
      <c r="T1117" s="157"/>
      <c r="AT1117" s="152" t="s">
        <v>160</v>
      </c>
      <c r="AU1117" s="152" t="s">
        <v>82</v>
      </c>
      <c r="AV1117" s="13" t="s">
        <v>82</v>
      </c>
      <c r="AW1117" s="13" t="s">
        <v>34</v>
      </c>
      <c r="AX1117" s="13" t="s">
        <v>72</v>
      </c>
      <c r="AY1117" s="152" t="s">
        <v>147</v>
      </c>
    </row>
    <row r="1118" spans="2:65" s="13" customFormat="1" ht="11.25">
      <c r="B1118" s="151"/>
      <c r="D1118" s="139" t="s">
        <v>160</v>
      </c>
      <c r="E1118" s="152" t="s">
        <v>19</v>
      </c>
      <c r="F1118" s="153" t="s">
        <v>1593</v>
      </c>
      <c r="H1118" s="154">
        <v>6.64</v>
      </c>
      <c r="I1118" s="155"/>
      <c r="L1118" s="151"/>
      <c r="M1118" s="156"/>
      <c r="T1118" s="157"/>
      <c r="AT1118" s="152" t="s">
        <v>160</v>
      </c>
      <c r="AU1118" s="152" t="s">
        <v>82</v>
      </c>
      <c r="AV1118" s="13" t="s">
        <v>82</v>
      </c>
      <c r="AW1118" s="13" t="s">
        <v>34</v>
      </c>
      <c r="AX1118" s="13" t="s">
        <v>72</v>
      </c>
      <c r="AY1118" s="152" t="s">
        <v>147</v>
      </c>
    </row>
    <row r="1119" spans="2:65" s="1" customFormat="1" ht="16.5" customHeight="1">
      <c r="B1119" s="31"/>
      <c r="C1119" s="126" t="s">
        <v>1594</v>
      </c>
      <c r="D1119" s="126" t="s">
        <v>149</v>
      </c>
      <c r="E1119" s="127" t="s">
        <v>1595</v>
      </c>
      <c r="F1119" s="128" t="s">
        <v>1596</v>
      </c>
      <c r="G1119" s="129" t="s">
        <v>260</v>
      </c>
      <c r="H1119" s="130">
        <v>66.325000000000003</v>
      </c>
      <c r="I1119" s="131"/>
      <c r="J1119" s="132">
        <f>ROUND(I1119*H1119,2)</f>
        <v>0</v>
      </c>
      <c r="K1119" s="128" t="s">
        <v>153</v>
      </c>
      <c r="L1119" s="31"/>
      <c r="M1119" s="133" t="s">
        <v>19</v>
      </c>
      <c r="N1119" s="134" t="s">
        <v>43</v>
      </c>
      <c r="P1119" s="135">
        <f>O1119*H1119</f>
        <v>0</v>
      </c>
      <c r="Q1119" s="135">
        <v>2.8912500000000002E-3</v>
      </c>
      <c r="R1119" s="135">
        <f>Q1119*H1119</f>
        <v>0.19176215625000001</v>
      </c>
      <c r="S1119" s="135">
        <v>0</v>
      </c>
      <c r="T1119" s="136">
        <f>S1119*H1119</f>
        <v>0</v>
      </c>
      <c r="AR1119" s="137" t="s">
        <v>287</v>
      </c>
      <c r="AT1119" s="137" t="s">
        <v>149</v>
      </c>
      <c r="AU1119" s="137" t="s">
        <v>82</v>
      </c>
      <c r="AY1119" s="16" t="s">
        <v>147</v>
      </c>
      <c r="BE1119" s="138">
        <f>IF(N1119="základní",J1119,0)</f>
        <v>0</v>
      </c>
      <c r="BF1119" s="138">
        <f>IF(N1119="snížená",J1119,0)</f>
        <v>0</v>
      </c>
      <c r="BG1119" s="138">
        <f>IF(N1119="zákl. přenesená",J1119,0)</f>
        <v>0</v>
      </c>
      <c r="BH1119" s="138">
        <f>IF(N1119="sníž. přenesená",J1119,0)</f>
        <v>0</v>
      </c>
      <c r="BI1119" s="138">
        <f>IF(N1119="nulová",J1119,0)</f>
        <v>0</v>
      </c>
      <c r="BJ1119" s="16" t="s">
        <v>80</v>
      </c>
      <c r="BK1119" s="138">
        <f>ROUND(I1119*H1119,2)</f>
        <v>0</v>
      </c>
      <c r="BL1119" s="16" t="s">
        <v>287</v>
      </c>
      <c r="BM1119" s="137" t="s">
        <v>1597</v>
      </c>
    </row>
    <row r="1120" spans="2:65" s="1" customFormat="1" ht="19.5">
      <c r="B1120" s="31"/>
      <c r="D1120" s="139" t="s">
        <v>156</v>
      </c>
      <c r="F1120" s="140" t="s">
        <v>1598</v>
      </c>
      <c r="I1120" s="141"/>
      <c r="L1120" s="31"/>
      <c r="M1120" s="142"/>
      <c r="T1120" s="52"/>
      <c r="AT1120" s="16" t="s">
        <v>156</v>
      </c>
      <c r="AU1120" s="16" t="s">
        <v>82</v>
      </c>
    </row>
    <row r="1121" spans="2:65" s="1" customFormat="1" ht="11.25">
      <c r="B1121" s="31"/>
      <c r="D1121" s="143" t="s">
        <v>158</v>
      </c>
      <c r="F1121" s="144" t="s">
        <v>1599</v>
      </c>
      <c r="I1121" s="141"/>
      <c r="L1121" s="31"/>
      <c r="M1121" s="142"/>
      <c r="T1121" s="52"/>
      <c r="AT1121" s="16" t="s">
        <v>158</v>
      </c>
      <c r="AU1121" s="16" t="s">
        <v>82</v>
      </c>
    </row>
    <row r="1122" spans="2:65" s="13" customFormat="1" ht="11.25">
      <c r="B1122" s="151"/>
      <c r="D1122" s="139" t="s">
        <v>160</v>
      </c>
      <c r="E1122" s="152" t="s">
        <v>19</v>
      </c>
      <c r="F1122" s="153" t="s">
        <v>1600</v>
      </c>
      <c r="H1122" s="154">
        <v>62.71</v>
      </c>
      <c r="I1122" s="155"/>
      <c r="L1122" s="151"/>
      <c r="M1122" s="156"/>
      <c r="T1122" s="157"/>
      <c r="AT1122" s="152" t="s">
        <v>160</v>
      </c>
      <c r="AU1122" s="152" t="s">
        <v>82</v>
      </c>
      <c r="AV1122" s="13" t="s">
        <v>82</v>
      </c>
      <c r="AW1122" s="13" t="s">
        <v>34</v>
      </c>
      <c r="AX1122" s="13" t="s">
        <v>72</v>
      </c>
      <c r="AY1122" s="152" t="s">
        <v>147</v>
      </c>
    </row>
    <row r="1123" spans="2:65" s="13" customFormat="1" ht="11.25">
      <c r="B1123" s="151"/>
      <c r="D1123" s="139" t="s">
        <v>160</v>
      </c>
      <c r="E1123" s="152" t="s">
        <v>19</v>
      </c>
      <c r="F1123" s="153" t="s">
        <v>1601</v>
      </c>
      <c r="H1123" s="154">
        <v>3.6150000000000002</v>
      </c>
      <c r="I1123" s="155"/>
      <c r="L1123" s="151"/>
      <c r="M1123" s="156"/>
      <c r="T1123" s="157"/>
      <c r="AT1123" s="152" t="s">
        <v>160</v>
      </c>
      <c r="AU1123" s="152" t="s">
        <v>82</v>
      </c>
      <c r="AV1123" s="13" t="s">
        <v>82</v>
      </c>
      <c r="AW1123" s="13" t="s">
        <v>34</v>
      </c>
      <c r="AX1123" s="13" t="s">
        <v>72</v>
      </c>
      <c r="AY1123" s="152" t="s">
        <v>147</v>
      </c>
    </row>
    <row r="1124" spans="2:65" s="1" customFormat="1" ht="16.5" customHeight="1">
      <c r="B1124" s="31"/>
      <c r="C1124" s="126" t="s">
        <v>1602</v>
      </c>
      <c r="D1124" s="126" t="s">
        <v>149</v>
      </c>
      <c r="E1124" s="127" t="s">
        <v>1603</v>
      </c>
      <c r="F1124" s="128" t="s">
        <v>1604</v>
      </c>
      <c r="G1124" s="129" t="s">
        <v>260</v>
      </c>
      <c r="H1124" s="130">
        <v>86.85</v>
      </c>
      <c r="I1124" s="131"/>
      <c r="J1124" s="132">
        <f>ROUND(I1124*H1124,2)</f>
        <v>0</v>
      </c>
      <c r="K1124" s="128" t="s">
        <v>153</v>
      </c>
      <c r="L1124" s="31"/>
      <c r="M1124" s="133" t="s">
        <v>19</v>
      </c>
      <c r="N1124" s="134" t="s">
        <v>43</v>
      </c>
      <c r="P1124" s="135">
        <f>O1124*H1124</f>
        <v>0</v>
      </c>
      <c r="Q1124" s="135">
        <v>2.7366999999999999E-3</v>
      </c>
      <c r="R1124" s="135">
        <f>Q1124*H1124</f>
        <v>0.23768239499999996</v>
      </c>
      <c r="S1124" s="135">
        <v>0</v>
      </c>
      <c r="T1124" s="136">
        <f>S1124*H1124</f>
        <v>0</v>
      </c>
      <c r="AR1124" s="137" t="s">
        <v>287</v>
      </c>
      <c r="AT1124" s="137" t="s">
        <v>149</v>
      </c>
      <c r="AU1124" s="137" t="s">
        <v>82</v>
      </c>
      <c r="AY1124" s="16" t="s">
        <v>147</v>
      </c>
      <c r="BE1124" s="138">
        <f>IF(N1124="základní",J1124,0)</f>
        <v>0</v>
      </c>
      <c r="BF1124" s="138">
        <f>IF(N1124="snížená",J1124,0)</f>
        <v>0</v>
      </c>
      <c r="BG1124" s="138">
        <f>IF(N1124="zákl. přenesená",J1124,0)</f>
        <v>0</v>
      </c>
      <c r="BH1124" s="138">
        <f>IF(N1124="sníž. přenesená",J1124,0)</f>
        <v>0</v>
      </c>
      <c r="BI1124" s="138">
        <f>IF(N1124="nulová",J1124,0)</f>
        <v>0</v>
      </c>
      <c r="BJ1124" s="16" t="s">
        <v>80</v>
      </c>
      <c r="BK1124" s="138">
        <f>ROUND(I1124*H1124,2)</f>
        <v>0</v>
      </c>
      <c r="BL1124" s="16" t="s">
        <v>287</v>
      </c>
      <c r="BM1124" s="137" t="s">
        <v>1605</v>
      </c>
    </row>
    <row r="1125" spans="2:65" s="1" customFormat="1" ht="11.25">
      <c r="B1125" s="31"/>
      <c r="D1125" s="139" t="s">
        <v>156</v>
      </c>
      <c r="F1125" s="140" t="s">
        <v>1606</v>
      </c>
      <c r="I1125" s="141"/>
      <c r="L1125" s="31"/>
      <c r="M1125" s="142"/>
      <c r="T1125" s="52"/>
      <c r="AT1125" s="16" t="s">
        <v>156</v>
      </c>
      <c r="AU1125" s="16" t="s">
        <v>82</v>
      </c>
    </row>
    <row r="1126" spans="2:65" s="1" customFormat="1" ht="11.25">
      <c r="B1126" s="31"/>
      <c r="D1126" s="143" t="s">
        <v>158</v>
      </c>
      <c r="F1126" s="144" t="s">
        <v>1607</v>
      </c>
      <c r="I1126" s="141"/>
      <c r="L1126" s="31"/>
      <c r="M1126" s="142"/>
      <c r="T1126" s="52"/>
      <c r="AT1126" s="16" t="s">
        <v>158</v>
      </c>
      <c r="AU1126" s="16" t="s">
        <v>82</v>
      </c>
    </row>
    <row r="1127" spans="2:65" s="13" customFormat="1" ht="11.25">
      <c r="B1127" s="151"/>
      <c r="D1127" s="139" t="s">
        <v>160</v>
      </c>
      <c r="E1127" s="152" t="s">
        <v>19</v>
      </c>
      <c r="F1127" s="153" t="s">
        <v>1585</v>
      </c>
      <c r="H1127" s="154">
        <v>86.85</v>
      </c>
      <c r="I1127" s="155"/>
      <c r="L1127" s="151"/>
      <c r="M1127" s="156"/>
      <c r="T1127" s="157"/>
      <c r="AT1127" s="152" t="s">
        <v>160</v>
      </c>
      <c r="AU1127" s="152" t="s">
        <v>82</v>
      </c>
      <c r="AV1127" s="13" t="s">
        <v>82</v>
      </c>
      <c r="AW1127" s="13" t="s">
        <v>34</v>
      </c>
      <c r="AX1127" s="13" t="s">
        <v>72</v>
      </c>
      <c r="AY1127" s="152" t="s">
        <v>147</v>
      </c>
    </row>
    <row r="1128" spans="2:65" s="1" customFormat="1" ht="16.5" customHeight="1">
      <c r="B1128" s="31"/>
      <c r="C1128" s="126" t="s">
        <v>1608</v>
      </c>
      <c r="D1128" s="126" t="s">
        <v>149</v>
      </c>
      <c r="E1128" s="127" t="s">
        <v>1609</v>
      </c>
      <c r="F1128" s="128" t="s">
        <v>1610</v>
      </c>
      <c r="G1128" s="129" t="s">
        <v>271</v>
      </c>
      <c r="H1128" s="130">
        <v>1</v>
      </c>
      <c r="I1128" s="131"/>
      <c r="J1128" s="132">
        <f>ROUND(I1128*H1128,2)</f>
        <v>0</v>
      </c>
      <c r="K1128" s="128" t="s">
        <v>153</v>
      </c>
      <c r="L1128" s="31"/>
      <c r="M1128" s="133" t="s">
        <v>19</v>
      </c>
      <c r="N1128" s="134" t="s">
        <v>43</v>
      </c>
      <c r="P1128" s="135">
        <f>O1128*H1128</f>
        <v>0</v>
      </c>
      <c r="Q1128" s="135">
        <v>8.116E-4</v>
      </c>
      <c r="R1128" s="135">
        <f>Q1128*H1128</f>
        <v>8.116E-4</v>
      </c>
      <c r="S1128" s="135">
        <v>0</v>
      </c>
      <c r="T1128" s="136">
        <f>S1128*H1128</f>
        <v>0</v>
      </c>
      <c r="AR1128" s="137" t="s">
        <v>287</v>
      </c>
      <c r="AT1128" s="137" t="s">
        <v>149</v>
      </c>
      <c r="AU1128" s="137" t="s">
        <v>82</v>
      </c>
      <c r="AY1128" s="16" t="s">
        <v>147</v>
      </c>
      <c r="BE1128" s="138">
        <f>IF(N1128="základní",J1128,0)</f>
        <v>0</v>
      </c>
      <c r="BF1128" s="138">
        <f>IF(N1128="snížená",J1128,0)</f>
        <v>0</v>
      </c>
      <c r="BG1128" s="138">
        <f>IF(N1128="zákl. přenesená",J1128,0)</f>
        <v>0</v>
      </c>
      <c r="BH1128" s="138">
        <f>IF(N1128="sníž. přenesená",J1128,0)</f>
        <v>0</v>
      </c>
      <c r="BI1128" s="138">
        <f>IF(N1128="nulová",J1128,0)</f>
        <v>0</v>
      </c>
      <c r="BJ1128" s="16" t="s">
        <v>80</v>
      </c>
      <c r="BK1128" s="138">
        <f>ROUND(I1128*H1128,2)</f>
        <v>0</v>
      </c>
      <c r="BL1128" s="16" t="s">
        <v>287</v>
      </c>
      <c r="BM1128" s="137" t="s">
        <v>1611</v>
      </c>
    </row>
    <row r="1129" spans="2:65" s="1" customFormat="1" ht="11.25">
      <c r="B1129" s="31"/>
      <c r="D1129" s="139" t="s">
        <v>156</v>
      </c>
      <c r="F1129" s="140" t="s">
        <v>1612</v>
      </c>
      <c r="I1129" s="141"/>
      <c r="L1129" s="31"/>
      <c r="M1129" s="142"/>
      <c r="T1129" s="52"/>
      <c r="AT1129" s="16" t="s">
        <v>156</v>
      </c>
      <c r="AU1129" s="16" t="s">
        <v>82</v>
      </c>
    </row>
    <row r="1130" spans="2:65" s="1" customFormat="1" ht="11.25">
      <c r="B1130" s="31"/>
      <c r="D1130" s="143" t="s">
        <v>158</v>
      </c>
      <c r="F1130" s="144" t="s">
        <v>1613</v>
      </c>
      <c r="I1130" s="141"/>
      <c r="L1130" s="31"/>
      <c r="M1130" s="142"/>
      <c r="T1130" s="52"/>
      <c r="AT1130" s="16" t="s">
        <v>158</v>
      </c>
      <c r="AU1130" s="16" t="s">
        <v>82</v>
      </c>
    </row>
    <row r="1131" spans="2:65" s="1" customFormat="1" ht="16.5" customHeight="1">
      <c r="B1131" s="31"/>
      <c r="C1131" s="126" t="s">
        <v>1614</v>
      </c>
      <c r="D1131" s="126" t="s">
        <v>149</v>
      </c>
      <c r="E1131" s="127" t="s">
        <v>1615</v>
      </c>
      <c r="F1131" s="128" t="s">
        <v>1616</v>
      </c>
      <c r="G1131" s="129" t="s">
        <v>271</v>
      </c>
      <c r="H1131" s="130">
        <v>8</v>
      </c>
      <c r="I1131" s="131"/>
      <c r="J1131" s="132">
        <f>ROUND(I1131*H1131,2)</f>
        <v>0</v>
      </c>
      <c r="K1131" s="128" t="s">
        <v>153</v>
      </c>
      <c r="L1131" s="31"/>
      <c r="M1131" s="133" t="s">
        <v>19</v>
      </c>
      <c r="N1131" s="134" t="s">
        <v>43</v>
      </c>
      <c r="P1131" s="135">
        <f>O1131*H1131</f>
        <v>0</v>
      </c>
      <c r="Q1131" s="135">
        <v>4.4200000000000001E-4</v>
      </c>
      <c r="R1131" s="135">
        <f>Q1131*H1131</f>
        <v>3.5360000000000001E-3</v>
      </c>
      <c r="S1131" s="135">
        <v>0</v>
      </c>
      <c r="T1131" s="136">
        <f>S1131*H1131</f>
        <v>0</v>
      </c>
      <c r="AR1131" s="137" t="s">
        <v>287</v>
      </c>
      <c r="AT1131" s="137" t="s">
        <v>149</v>
      </c>
      <c r="AU1131" s="137" t="s">
        <v>82</v>
      </c>
      <c r="AY1131" s="16" t="s">
        <v>147</v>
      </c>
      <c r="BE1131" s="138">
        <f>IF(N1131="základní",J1131,0)</f>
        <v>0</v>
      </c>
      <c r="BF1131" s="138">
        <f>IF(N1131="snížená",J1131,0)</f>
        <v>0</v>
      </c>
      <c r="BG1131" s="138">
        <f>IF(N1131="zákl. přenesená",J1131,0)</f>
        <v>0</v>
      </c>
      <c r="BH1131" s="138">
        <f>IF(N1131="sníž. přenesená",J1131,0)</f>
        <v>0</v>
      </c>
      <c r="BI1131" s="138">
        <f>IF(N1131="nulová",J1131,0)</f>
        <v>0</v>
      </c>
      <c r="BJ1131" s="16" t="s">
        <v>80</v>
      </c>
      <c r="BK1131" s="138">
        <f>ROUND(I1131*H1131,2)</f>
        <v>0</v>
      </c>
      <c r="BL1131" s="16" t="s">
        <v>287</v>
      </c>
      <c r="BM1131" s="137" t="s">
        <v>1617</v>
      </c>
    </row>
    <row r="1132" spans="2:65" s="1" customFormat="1" ht="11.25">
      <c r="B1132" s="31"/>
      <c r="D1132" s="139" t="s">
        <v>156</v>
      </c>
      <c r="F1132" s="140" t="s">
        <v>1618</v>
      </c>
      <c r="I1132" s="141"/>
      <c r="L1132" s="31"/>
      <c r="M1132" s="142"/>
      <c r="T1132" s="52"/>
      <c r="AT1132" s="16" t="s">
        <v>156</v>
      </c>
      <c r="AU1132" s="16" t="s">
        <v>82</v>
      </c>
    </row>
    <row r="1133" spans="2:65" s="1" customFormat="1" ht="11.25">
      <c r="B1133" s="31"/>
      <c r="D1133" s="143" t="s">
        <v>158</v>
      </c>
      <c r="F1133" s="144" t="s">
        <v>1619</v>
      </c>
      <c r="I1133" s="141"/>
      <c r="L1133" s="31"/>
      <c r="M1133" s="142"/>
      <c r="T1133" s="52"/>
      <c r="AT1133" s="16" t="s">
        <v>158</v>
      </c>
      <c r="AU1133" s="16" t="s">
        <v>82</v>
      </c>
    </row>
    <row r="1134" spans="2:65" s="1" customFormat="1" ht="16.5" customHeight="1">
      <c r="B1134" s="31"/>
      <c r="C1134" s="126" t="s">
        <v>1620</v>
      </c>
      <c r="D1134" s="126" t="s">
        <v>149</v>
      </c>
      <c r="E1134" s="127" t="s">
        <v>1621</v>
      </c>
      <c r="F1134" s="128" t="s">
        <v>1622</v>
      </c>
      <c r="G1134" s="129" t="s">
        <v>260</v>
      </c>
      <c r="H1134" s="130">
        <v>27.6</v>
      </c>
      <c r="I1134" s="131"/>
      <c r="J1134" s="132">
        <f>ROUND(I1134*H1134,2)</f>
        <v>0</v>
      </c>
      <c r="K1134" s="128" t="s">
        <v>153</v>
      </c>
      <c r="L1134" s="31"/>
      <c r="M1134" s="133" t="s">
        <v>19</v>
      </c>
      <c r="N1134" s="134" t="s">
        <v>43</v>
      </c>
      <c r="P1134" s="135">
        <f>O1134*H1134</f>
        <v>0</v>
      </c>
      <c r="Q1134" s="135">
        <v>9.6509999999999999E-4</v>
      </c>
      <c r="R1134" s="135">
        <f>Q1134*H1134</f>
        <v>2.6636760000000002E-2</v>
      </c>
      <c r="S1134" s="135">
        <v>0</v>
      </c>
      <c r="T1134" s="136">
        <f>S1134*H1134</f>
        <v>0</v>
      </c>
      <c r="AR1134" s="137" t="s">
        <v>287</v>
      </c>
      <c r="AT1134" s="137" t="s">
        <v>149</v>
      </c>
      <c r="AU1134" s="137" t="s">
        <v>82</v>
      </c>
      <c r="AY1134" s="16" t="s">
        <v>147</v>
      </c>
      <c r="BE1134" s="138">
        <f>IF(N1134="základní",J1134,0)</f>
        <v>0</v>
      </c>
      <c r="BF1134" s="138">
        <f>IF(N1134="snížená",J1134,0)</f>
        <v>0</v>
      </c>
      <c r="BG1134" s="138">
        <f>IF(N1134="zákl. přenesená",J1134,0)</f>
        <v>0</v>
      </c>
      <c r="BH1134" s="138">
        <f>IF(N1134="sníž. přenesená",J1134,0)</f>
        <v>0</v>
      </c>
      <c r="BI1134" s="138">
        <f>IF(N1134="nulová",J1134,0)</f>
        <v>0</v>
      </c>
      <c r="BJ1134" s="16" t="s">
        <v>80</v>
      </c>
      <c r="BK1134" s="138">
        <f>ROUND(I1134*H1134,2)</f>
        <v>0</v>
      </c>
      <c r="BL1134" s="16" t="s">
        <v>287</v>
      </c>
      <c r="BM1134" s="137" t="s">
        <v>1623</v>
      </c>
    </row>
    <row r="1135" spans="2:65" s="1" customFormat="1" ht="11.25">
      <c r="B1135" s="31"/>
      <c r="D1135" s="139" t="s">
        <v>156</v>
      </c>
      <c r="F1135" s="140" t="s">
        <v>1624</v>
      </c>
      <c r="I1135" s="141"/>
      <c r="L1135" s="31"/>
      <c r="M1135" s="142"/>
      <c r="T1135" s="52"/>
      <c r="AT1135" s="16" t="s">
        <v>156</v>
      </c>
      <c r="AU1135" s="16" t="s">
        <v>82</v>
      </c>
    </row>
    <row r="1136" spans="2:65" s="1" customFormat="1" ht="11.25">
      <c r="B1136" s="31"/>
      <c r="D1136" s="143" t="s">
        <v>158</v>
      </c>
      <c r="F1136" s="144" t="s">
        <v>1625</v>
      </c>
      <c r="I1136" s="141"/>
      <c r="L1136" s="31"/>
      <c r="M1136" s="142"/>
      <c r="T1136" s="52"/>
      <c r="AT1136" s="16" t="s">
        <v>158</v>
      </c>
      <c r="AU1136" s="16" t="s">
        <v>82</v>
      </c>
    </row>
    <row r="1137" spans="2:65" s="13" customFormat="1" ht="11.25">
      <c r="B1137" s="151"/>
      <c r="D1137" s="139" t="s">
        <v>160</v>
      </c>
      <c r="E1137" s="152" t="s">
        <v>19</v>
      </c>
      <c r="F1137" s="153" t="s">
        <v>1626</v>
      </c>
      <c r="H1137" s="154">
        <v>27.6</v>
      </c>
      <c r="I1137" s="155"/>
      <c r="L1137" s="151"/>
      <c r="M1137" s="156"/>
      <c r="T1137" s="157"/>
      <c r="AT1137" s="152" t="s">
        <v>160</v>
      </c>
      <c r="AU1137" s="152" t="s">
        <v>82</v>
      </c>
      <c r="AV1137" s="13" t="s">
        <v>82</v>
      </c>
      <c r="AW1137" s="13" t="s">
        <v>34</v>
      </c>
      <c r="AX1137" s="13" t="s">
        <v>72</v>
      </c>
      <c r="AY1137" s="152" t="s">
        <v>147</v>
      </c>
    </row>
    <row r="1138" spans="2:65" s="1" customFormat="1" ht="21.75" customHeight="1">
      <c r="B1138" s="31"/>
      <c r="C1138" s="126" t="s">
        <v>1627</v>
      </c>
      <c r="D1138" s="126" t="s">
        <v>149</v>
      </c>
      <c r="E1138" s="127" t="s">
        <v>1628</v>
      </c>
      <c r="F1138" s="128" t="s">
        <v>1629</v>
      </c>
      <c r="G1138" s="129" t="s">
        <v>209</v>
      </c>
      <c r="H1138" s="130">
        <v>1.3360000000000001</v>
      </c>
      <c r="I1138" s="131"/>
      <c r="J1138" s="132">
        <f>ROUND(I1138*H1138,2)</f>
        <v>0</v>
      </c>
      <c r="K1138" s="128" t="s">
        <v>153</v>
      </c>
      <c r="L1138" s="31"/>
      <c r="M1138" s="133" t="s">
        <v>19</v>
      </c>
      <c r="N1138" s="134" t="s">
        <v>43</v>
      </c>
      <c r="P1138" s="135">
        <f>O1138*H1138</f>
        <v>0</v>
      </c>
      <c r="Q1138" s="135">
        <v>0</v>
      </c>
      <c r="R1138" s="135">
        <f>Q1138*H1138</f>
        <v>0</v>
      </c>
      <c r="S1138" s="135">
        <v>0</v>
      </c>
      <c r="T1138" s="136">
        <f>S1138*H1138</f>
        <v>0</v>
      </c>
      <c r="AR1138" s="137" t="s">
        <v>287</v>
      </c>
      <c r="AT1138" s="137" t="s">
        <v>149</v>
      </c>
      <c r="AU1138" s="137" t="s">
        <v>82</v>
      </c>
      <c r="AY1138" s="16" t="s">
        <v>147</v>
      </c>
      <c r="BE1138" s="138">
        <f>IF(N1138="základní",J1138,0)</f>
        <v>0</v>
      </c>
      <c r="BF1138" s="138">
        <f>IF(N1138="snížená",J1138,0)</f>
        <v>0</v>
      </c>
      <c r="BG1138" s="138">
        <f>IF(N1138="zákl. přenesená",J1138,0)</f>
        <v>0</v>
      </c>
      <c r="BH1138" s="138">
        <f>IF(N1138="sníž. přenesená",J1138,0)</f>
        <v>0</v>
      </c>
      <c r="BI1138" s="138">
        <f>IF(N1138="nulová",J1138,0)</f>
        <v>0</v>
      </c>
      <c r="BJ1138" s="16" t="s">
        <v>80</v>
      </c>
      <c r="BK1138" s="138">
        <f>ROUND(I1138*H1138,2)</f>
        <v>0</v>
      </c>
      <c r="BL1138" s="16" t="s">
        <v>287</v>
      </c>
      <c r="BM1138" s="137" t="s">
        <v>1630</v>
      </c>
    </row>
    <row r="1139" spans="2:65" s="1" customFormat="1" ht="19.5">
      <c r="B1139" s="31"/>
      <c r="D1139" s="139" t="s">
        <v>156</v>
      </c>
      <c r="F1139" s="140" t="s">
        <v>1631</v>
      </c>
      <c r="I1139" s="141"/>
      <c r="L1139" s="31"/>
      <c r="M1139" s="142"/>
      <c r="T1139" s="52"/>
      <c r="AT1139" s="16" t="s">
        <v>156</v>
      </c>
      <c r="AU1139" s="16" t="s">
        <v>82</v>
      </c>
    </row>
    <row r="1140" spans="2:65" s="1" customFormat="1" ht="11.25">
      <c r="B1140" s="31"/>
      <c r="D1140" s="143" t="s">
        <v>158</v>
      </c>
      <c r="F1140" s="144" t="s">
        <v>1632</v>
      </c>
      <c r="I1140" s="141"/>
      <c r="L1140" s="31"/>
      <c r="M1140" s="142"/>
      <c r="T1140" s="52"/>
      <c r="AT1140" s="16" t="s">
        <v>158</v>
      </c>
      <c r="AU1140" s="16" t="s">
        <v>82</v>
      </c>
    </row>
    <row r="1141" spans="2:65" s="11" customFormat="1" ht="22.9" customHeight="1">
      <c r="B1141" s="114"/>
      <c r="D1141" s="115" t="s">
        <v>71</v>
      </c>
      <c r="E1141" s="124" t="s">
        <v>1633</v>
      </c>
      <c r="F1141" s="124" t="s">
        <v>1634</v>
      </c>
      <c r="I1141" s="117"/>
      <c r="J1141" s="125">
        <f>BK1141</f>
        <v>0</v>
      </c>
      <c r="L1141" s="114"/>
      <c r="M1141" s="119"/>
      <c r="P1141" s="120">
        <f>SUM(P1142:P1226)</f>
        <v>0</v>
      </c>
      <c r="R1141" s="120">
        <f>SUM(R1142:R1226)</f>
        <v>4.1080076849761005</v>
      </c>
      <c r="T1141" s="121">
        <f>SUM(T1142:T1226)</f>
        <v>0</v>
      </c>
      <c r="AR1141" s="115" t="s">
        <v>82</v>
      </c>
      <c r="AT1141" s="122" t="s">
        <v>71</v>
      </c>
      <c r="AU1141" s="122" t="s">
        <v>80</v>
      </c>
      <c r="AY1141" s="115" t="s">
        <v>147</v>
      </c>
      <c r="BK1141" s="123">
        <f>SUM(BK1142:BK1226)</f>
        <v>0</v>
      </c>
    </row>
    <row r="1142" spans="2:65" s="1" customFormat="1" ht="16.5" customHeight="1">
      <c r="B1142" s="31"/>
      <c r="C1142" s="126" t="s">
        <v>1635</v>
      </c>
      <c r="D1142" s="126" t="s">
        <v>149</v>
      </c>
      <c r="E1142" s="127" t="s">
        <v>1636</v>
      </c>
      <c r="F1142" s="128" t="s">
        <v>1637</v>
      </c>
      <c r="G1142" s="129" t="s">
        <v>232</v>
      </c>
      <c r="H1142" s="130">
        <v>9.2490000000000006</v>
      </c>
      <c r="I1142" s="131"/>
      <c r="J1142" s="132">
        <f>ROUND(I1142*H1142,2)</f>
        <v>0</v>
      </c>
      <c r="K1142" s="128" t="s">
        <v>153</v>
      </c>
      <c r="L1142" s="31"/>
      <c r="M1142" s="133" t="s">
        <v>19</v>
      </c>
      <c r="N1142" s="134" t="s">
        <v>43</v>
      </c>
      <c r="P1142" s="135">
        <f>O1142*H1142</f>
        <v>0</v>
      </c>
      <c r="Q1142" s="135">
        <v>2.5560010000000001E-4</v>
      </c>
      <c r="R1142" s="135">
        <f>Q1142*H1142</f>
        <v>2.3640453249000001E-3</v>
      </c>
      <c r="S1142" s="135">
        <v>0</v>
      </c>
      <c r="T1142" s="136">
        <f>S1142*H1142</f>
        <v>0</v>
      </c>
      <c r="AR1142" s="137" t="s">
        <v>287</v>
      </c>
      <c r="AT1142" s="137" t="s">
        <v>149</v>
      </c>
      <c r="AU1142" s="137" t="s">
        <v>82</v>
      </c>
      <c r="AY1142" s="16" t="s">
        <v>147</v>
      </c>
      <c r="BE1142" s="138">
        <f>IF(N1142="základní",J1142,0)</f>
        <v>0</v>
      </c>
      <c r="BF1142" s="138">
        <f>IF(N1142="snížená",J1142,0)</f>
        <v>0</v>
      </c>
      <c r="BG1142" s="138">
        <f>IF(N1142="zákl. přenesená",J1142,0)</f>
        <v>0</v>
      </c>
      <c r="BH1142" s="138">
        <f>IF(N1142="sníž. přenesená",J1142,0)</f>
        <v>0</v>
      </c>
      <c r="BI1142" s="138">
        <f>IF(N1142="nulová",J1142,0)</f>
        <v>0</v>
      </c>
      <c r="BJ1142" s="16" t="s">
        <v>80</v>
      </c>
      <c r="BK1142" s="138">
        <f>ROUND(I1142*H1142,2)</f>
        <v>0</v>
      </c>
      <c r="BL1142" s="16" t="s">
        <v>287</v>
      </c>
      <c r="BM1142" s="137" t="s">
        <v>1638</v>
      </c>
    </row>
    <row r="1143" spans="2:65" s="1" customFormat="1" ht="11.25">
      <c r="B1143" s="31"/>
      <c r="D1143" s="139" t="s">
        <v>156</v>
      </c>
      <c r="F1143" s="140" t="s">
        <v>1639</v>
      </c>
      <c r="I1143" s="141"/>
      <c r="L1143" s="31"/>
      <c r="M1143" s="142"/>
      <c r="T1143" s="52"/>
      <c r="AT1143" s="16" t="s">
        <v>156</v>
      </c>
      <c r="AU1143" s="16" t="s">
        <v>82</v>
      </c>
    </row>
    <row r="1144" spans="2:65" s="1" customFormat="1" ht="11.25">
      <c r="B1144" s="31"/>
      <c r="D1144" s="143" t="s">
        <v>158</v>
      </c>
      <c r="F1144" s="144" t="s">
        <v>1640</v>
      </c>
      <c r="I1144" s="141"/>
      <c r="L1144" s="31"/>
      <c r="M1144" s="142"/>
      <c r="T1144" s="52"/>
      <c r="AT1144" s="16" t="s">
        <v>158</v>
      </c>
      <c r="AU1144" s="16" t="s">
        <v>82</v>
      </c>
    </row>
    <row r="1145" spans="2:65" s="12" customFormat="1" ht="11.25">
      <c r="B1145" s="145"/>
      <c r="D1145" s="139" t="s">
        <v>160</v>
      </c>
      <c r="E1145" s="146" t="s">
        <v>19</v>
      </c>
      <c r="F1145" s="147" t="s">
        <v>1641</v>
      </c>
      <c r="H1145" s="146" t="s">
        <v>19</v>
      </c>
      <c r="I1145" s="148"/>
      <c r="L1145" s="145"/>
      <c r="M1145" s="149"/>
      <c r="T1145" s="150"/>
      <c r="AT1145" s="146" t="s">
        <v>160</v>
      </c>
      <c r="AU1145" s="146" t="s">
        <v>82</v>
      </c>
      <c r="AV1145" s="12" t="s">
        <v>80</v>
      </c>
      <c r="AW1145" s="12" t="s">
        <v>34</v>
      </c>
      <c r="AX1145" s="12" t="s">
        <v>72</v>
      </c>
      <c r="AY1145" s="146" t="s">
        <v>147</v>
      </c>
    </row>
    <row r="1146" spans="2:65" s="13" customFormat="1" ht="11.25">
      <c r="B1146" s="151"/>
      <c r="D1146" s="139" t="s">
        <v>160</v>
      </c>
      <c r="E1146" s="152" t="s">
        <v>19</v>
      </c>
      <c r="F1146" s="153" t="s">
        <v>1642</v>
      </c>
      <c r="H1146" s="154">
        <v>1.8</v>
      </c>
      <c r="I1146" s="155"/>
      <c r="L1146" s="151"/>
      <c r="M1146" s="156"/>
      <c r="T1146" s="157"/>
      <c r="AT1146" s="152" t="s">
        <v>160</v>
      </c>
      <c r="AU1146" s="152" t="s">
        <v>82</v>
      </c>
      <c r="AV1146" s="13" t="s">
        <v>82</v>
      </c>
      <c r="AW1146" s="13" t="s">
        <v>34</v>
      </c>
      <c r="AX1146" s="13" t="s">
        <v>72</v>
      </c>
      <c r="AY1146" s="152" t="s">
        <v>147</v>
      </c>
    </row>
    <row r="1147" spans="2:65" s="12" customFormat="1" ht="11.25">
      <c r="B1147" s="145"/>
      <c r="D1147" s="139" t="s">
        <v>160</v>
      </c>
      <c r="E1147" s="146" t="s">
        <v>19</v>
      </c>
      <c r="F1147" s="147" t="s">
        <v>1643</v>
      </c>
      <c r="H1147" s="146" t="s">
        <v>19</v>
      </c>
      <c r="I1147" s="148"/>
      <c r="L1147" s="145"/>
      <c r="M1147" s="149"/>
      <c r="T1147" s="150"/>
      <c r="AT1147" s="146" t="s">
        <v>160</v>
      </c>
      <c r="AU1147" s="146" t="s">
        <v>82</v>
      </c>
      <c r="AV1147" s="12" t="s">
        <v>80</v>
      </c>
      <c r="AW1147" s="12" t="s">
        <v>34</v>
      </c>
      <c r="AX1147" s="12" t="s">
        <v>72</v>
      </c>
      <c r="AY1147" s="146" t="s">
        <v>147</v>
      </c>
    </row>
    <row r="1148" spans="2:65" s="13" customFormat="1" ht="11.25">
      <c r="B1148" s="151"/>
      <c r="D1148" s="139" t="s">
        <v>160</v>
      </c>
      <c r="E1148" s="152" t="s">
        <v>19</v>
      </c>
      <c r="F1148" s="153" t="s">
        <v>1644</v>
      </c>
      <c r="H1148" s="154">
        <v>1.2</v>
      </c>
      <c r="I1148" s="155"/>
      <c r="L1148" s="151"/>
      <c r="M1148" s="156"/>
      <c r="T1148" s="157"/>
      <c r="AT1148" s="152" t="s">
        <v>160</v>
      </c>
      <c r="AU1148" s="152" t="s">
        <v>82</v>
      </c>
      <c r="AV1148" s="13" t="s">
        <v>82</v>
      </c>
      <c r="AW1148" s="13" t="s">
        <v>34</v>
      </c>
      <c r="AX1148" s="13" t="s">
        <v>72</v>
      </c>
      <c r="AY1148" s="152" t="s">
        <v>147</v>
      </c>
    </row>
    <row r="1149" spans="2:65" s="12" customFormat="1" ht="11.25">
      <c r="B1149" s="145"/>
      <c r="D1149" s="139" t="s">
        <v>160</v>
      </c>
      <c r="E1149" s="146" t="s">
        <v>19</v>
      </c>
      <c r="F1149" s="147" t="s">
        <v>1645</v>
      </c>
      <c r="H1149" s="146" t="s">
        <v>19</v>
      </c>
      <c r="I1149" s="148"/>
      <c r="L1149" s="145"/>
      <c r="M1149" s="149"/>
      <c r="T1149" s="150"/>
      <c r="AT1149" s="146" t="s">
        <v>160</v>
      </c>
      <c r="AU1149" s="146" t="s">
        <v>82</v>
      </c>
      <c r="AV1149" s="12" t="s">
        <v>80</v>
      </c>
      <c r="AW1149" s="12" t="s">
        <v>34</v>
      </c>
      <c r="AX1149" s="12" t="s">
        <v>72</v>
      </c>
      <c r="AY1149" s="146" t="s">
        <v>147</v>
      </c>
    </row>
    <row r="1150" spans="2:65" s="13" customFormat="1" ht="11.25">
      <c r="B1150" s="151"/>
      <c r="D1150" s="139" t="s">
        <v>160</v>
      </c>
      <c r="E1150" s="152" t="s">
        <v>19</v>
      </c>
      <c r="F1150" s="153" t="s">
        <v>1646</v>
      </c>
      <c r="H1150" s="154">
        <v>1.9419999999999999</v>
      </c>
      <c r="I1150" s="155"/>
      <c r="L1150" s="151"/>
      <c r="M1150" s="156"/>
      <c r="T1150" s="157"/>
      <c r="AT1150" s="152" t="s">
        <v>160</v>
      </c>
      <c r="AU1150" s="152" t="s">
        <v>82</v>
      </c>
      <c r="AV1150" s="13" t="s">
        <v>82</v>
      </c>
      <c r="AW1150" s="13" t="s">
        <v>34</v>
      </c>
      <c r="AX1150" s="13" t="s">
        <v>72</v>
      </c>
      <c r="AY1150" s="152" t="s">
        <v>147</v>
      </c>
    </row>
    <row r="1151" spans="2:65" s="12" customFormat="1" ht="11.25">
      <c r="B1151" s="145"/>
      <c r="D1151" s="139" t="s">
        <v>160</v>
      </c>
      <c r="E1151" s="146" t="s">
        <v>19</v>
      </c>
      <c r="F1151" s="147" t="s">
        <v>1647</v>
      </c>
      <c r="H1151" s="146" t="s">
        <v>19</v>
      </c>
      <c r="I1151" s="148"/>
      <c r="L1151" s="145"/>
      <c r="M1151" s="149"/>
      <c r="T1151" s="150"/>
      <c r="AT1151" s="146" t="s">
        <v>160</v>
      </c>
      <c r="AU1151" s="146" t="s">
        <v>82</v>
      </c>
      <c r="AV1151" s="12" t="s">
        <v>80</v>
      </c>
      <c r="AW1151" s="12" t="s">
        <v>34</v>
      </c>
      <c r="AX1151" s="12" t="s">
        <v>72</v>
      </c>
      <c r="AY1151" s="146" t="s">
        <v>147</v>
      </c>
    </row>
    <row r="1152" spans="2:65" s="13" customFormat="1" ht="11.25">
      <c r="B1152" s="151"/>
      <c r="D1152" s="139" t="s">
        <v>160</v>
      </c>
      <c r="E1152" s="152" t="s">
        <v>19</v>
      </c>
      <c r="F1152" s="153" t="s">
        <v>1203</v>
      </c>
      <c r="H1152" s="154">
        <v>4.3070000000000004</v>
      </c>
      <c r="I1152" s="155"/>
      <c r="L1152" s="151"/>
      <c r="M1152" s="156"/>
      <c r="T1152" s="157"/>
      <c r="AT1152" s="152" t="s">
        <v>160</v>
      </c>
      <c r="AU1152" s="152" t="s">
        <v>82</v>
      </c>
      <c r="AV1152" s="13" t="s">
        <v>82</v>
      </c>
      <c r="AW1152" s="13" t="s">
        <v>34</v>
      </c>
      <c r="AX1152" s="13" t="s">
        <v>72</v>
      </c>
      <c r="AY1152" s="152" t="s">
        <v>147</v>
      </c>
    </row>
    <row r="1153" spans="2:65" s="1" customFormat="1" ht="16.5" customHeight="1">
      <c r="B1153" s="31"/>
      <c r="C1153" s="158" t="s">
        <v>1648</v>
      </c>
      <c r="D1153" s="158" t="s">
        <v>253</v>
      </c>
      <c r="E1153" s="159" t="s">
        <v>1649</v>
      </c>
      <c r="F1153" s="160" t="s">
        <v>1650</v>
      </c>
      <c r="G1153" s="161" t="s">
        <v>232</v>
      </c>
      <c r="H1153" s="162">
        <v>9.2490000000000006</v>
      </c>
      <c r="I1153" s="163"/>
      <c r="J1153" s="164">
        <f>ROUND(I1153*H1153,2)</f>
        <v>0</v>
      </c>
      <c r="K1153" s="160" t="s">
        <v>153</v>
      </c>
      <c r="L1153" s="165"/>
      <c r="M1153" s="166" t="s">
        <v>19</v>
      </c>
      <c r="N1153" s="167" t="s">
        <v>43</v>
      </c>
      <c r="P1153" s="135">
        <f>O1153*H1153</f>
        <v>0</v>
      </c>
      <c r="Q1153" s="135">
        <v>3.6810000000000002E-2</v>
      </c>
      <c r="R1153" s="135">
        <f>Q1153*H1153</f>
        <v>0.34045569000000003</v>
      </c>
      <c r="S1153" s="135">
        <v>0</v>
      </c>
      <c r="T1153" s="136">
        <f>S1153*H1153</f>
        <v>0</v>
      </c>
      <c r="AR1153" s="137" t="s">
        <v>397</v>
      </c>
      <c r="AT1153" s="137" t="s">
        <v>253</v>
      </c>
      <c r="AU1153" s="137" t="s">
        <v>82</v>
      </c>
      <c r="AY1153" s="16" t="s">
        <v>147</v>
      </c>
      <c r="BE1153" s="138">
        <f>IF(N1153="základní",J1153,0)</f>
        <v>0</v>
      </c>
      <c r="BF1153" s="138">
        <f>IF(N1153="snížená",J1153,0)</f>
        <v>0</v>
      </c>
      <c r="BG1153" s="138">
        <f>IF(N1153="zákl. přenesená",J1153,0)</f>
        <v>0</v>
      </c>
      <c r="BH1153" s="138">
        <f>IF(N1153="sníž. přenesená",J1153,0)</f>
        <v>0</v>
      </c>
      <c r="BI1153" s="138">
        <f>IF(N1153="nulová",J1153,0)</f>
        <v>0</v>
      </c>
      <c r="BJ1153" s="16" t="s">
        <v>80</v>
      </c>
      <c r="BK1153" s="138">
        <f>ROUND(I1153*H1153,2)</f>
        <v>0</v>
      </c>
      <c r="BL1153" s="16" t="s">
        <v>287</v>
      </c>
      <c r="BM1153" s="137" t="s">
        <v>1651</v>
      </c>
    </row>
    <row r="1154" spans="2:65" s="1" customFormat="1" ht="11.25">
      <c r="B1154" s="31"/>
      <c r="D1154" s="139" t="s">
        <v>156</v>
      </c>
      <c r="F1154" s="140" t="s">
        <v>1650</v>
      </c>
      <c r="I1154" s="141"/>
      <c r="L1154" s="31"/>
      <c r="M1154" s="142"/>
      <c r="T1154" s="52"/>
      <c r="AT1154" s="16" t="s">
        <v>156</v>
      </c>
      <c r="AU1154" s="16" t="s">
        <v>82</v>
      </c>
    </row>
    <row r="1155" spans="2:65" s="1" customFormat="1" ht="16.5" customHeight="1">
      <c r="B1155" s="31"/>
      <c r="C1155" s="126" t="s">
        <v>1652</v>
      </c>
      <c r="D1155" s="126" t="s">
        <v>149</v>
      </c>
      <c r="E1155" s="127" t="s">
        <v>1653</v>
      </c>
      <c r="F1155" s="128" t="s">
        <v>1654</v>
      </c>
      <c r="G1155" s="129" t="s">
        <v>232</v>
      </c>
      <c r="H1155" s="130">
        <v>67.897000000000006</v>
      </c>
      <c r="I1155" s="131"/>
      <c r="J1155" s="132">
        <f>ROUND(I1155*H1155,2)</f>
        <v>0</v>
      </c>
      <c r="K1155" s="128" t="s">
        <v>153</v>
      </c>
      <c r="L1155" s="31"/>
      <c r="M1155" s="133" t="s">
        <v>19</v>
      </c>
      <c r="N1155" s="134" t="s">
        <v>43</v>
      </c>
      <c r="P1155" s="135">
        <f>O1155*H1155</f>
        <v>0</v>
      </c>
      <c r="Q1155" s="135">
        <v>2.4792459999999999E-4</v>
      </c>
      <c r="R1155" s="135">
        <f>Q1155*H1155</f>
        <v>1.6833336566200001E-2</v>
      </c>
      <c r="S1155" s="135">
        <v>0</v>
      </c>
      <c r="T1155" s="136">
        <f>S1155*H1155</f>
        <v>0</v>
      </c>
      <c r="AR1155" s="137" t="s">
        <v>287</v>
      </c>
      <c r="AT1155" s="137" t="s">
        <v>149</v>
      </c>
      <c r="AU1155" s="137" t="s">
        <v>82</v>
      </c>
      <c r="AY1155" s="16" t="s">
        <v>147</v>
      </c>
      <c r="BE1155" s="138">
        <f>IF(N1155="základní",J1155,0)</f>
        <v>0</v>
      </c>
      <c r="BF1155" s="138">
        <f>IF(N1155="snížená",J1155,0)</f>
        <v>0</v>
      </c>
      <c r="BG1155" s="138">
        <f>IF(N1155="zákl. přenesená",J1155,0)</f>
        <v>0</v>
      </c>
      <c r="BH1155" s="138">
        <f>IF(N1155="sníž. přenesená",J1155,0)</f>
        <v>0</v>
      </c>
      <c r="BI1155" s="138">
        <f>IF(N1155="nulová",J1155,0)</f>
        <v>0</v>
      </c>
      <c r="BJ1155" s="16" t="s">
        <v>80</v>
      </c>
      <c r="BK1155" s="138">
        <f>ROUND(I1155*H1155,2)</f>
        <v>0</v>
      </c>
      <c r="BL1155" s="16" t="s">
        <v>287</v>
      </c>
      <c r="BM1155" s="137" t="s">
        <v>1655</v>
      </c>
    </row>
    <row r="1156" spans="2:65" s="1" customFormat="1" ht="11.25">
      <c r="B1156" s="31"/>
      <c r="D1156" s="139" t="s">
        <v>156</v>
      </c>
      <c r="F1156" s="140" t="s">
        <v>1656</v>
      </c>
      <c r="I1156" s="141"/>
      <c r="L1156" s="31"/>
      <c r="M1156" s="142"/>
      <c r="T1156" s="52"/>
      <c r="AT1156" s="16" t="s">
        <v>156</v>
      </c>
      <c r="AU1156" s="16" t="s">
        <v>82</v>
      </c>
    </row>
    <row r="1157" spans="2:65" s="1" customFormat="1" ht="11.25">
      <c r="B1157" s="31"/>
      <c r="D1157" s="143" t="s">
        <v>158</v>
      </c>
      <c r="F1157" s="144" t="s">
        <v>1657</v>
      </c>
      <c r="I1157" s="141"/>
      <c r="L1157" s="31"/>
      <c r="M1157" s="142"/>
      <c r="T1157" s="52"/>
      <c r="AT1157" s="16" t="s">
        <v>158</v>
      </c>
      <c r="AU1157" s="16" t="s">
        <v>82</v>
      </c>
    </row>
    <row r="1158" spans="2:65" s="12" customFormat="1" ht="11.25">
      <c r="B1158" s="145"/>
      <c r="D1158" s="139" t="s">
        <v>160</v>
      </c>
      <c r="E1158" s="146" t="s">
        <v>19</v>
      </c>
      <c r="F1158" s="147" t="s">
        <v>1658</v>
      </c>
      <c r="H1158" s="146" t="s">
        <v>19</v>
      </c>
      <c r="I1158" s="148"/>
      <c r="L1158" s="145"/>
      <c r="M1158" s="149"/>
      <c r="T1158" s="150"/>
      <c r="AT1158" s="146" t="s">
        <v>160</v>
      </c>
      <c r="AU1158" s="146" t="s">
        <v>82</v>
      </c>
      <c r="AV1158" s="12" t="s">
        <v>80</v>
      </c>
      <c r="AW1158" s="12" t="s">
        <v>34</v>
      </c>
      <c r="AX1158" s="12" t="s">
        <v>72</v>
      </c>
      <c r="AY1158" s="146" t="s">
        <v>147</v>
      </c>
    </row>
    <row r="1159" spans="2:65" s="13" customFormat="1" ht="11.25">
      <c r="B1159" s="151"/>
      <c r="D1159" s="139" t="s">
        <v>160</v>
      </c>
      <c r="E1159" s="152" t="s">
        <v>19</v>
      </c>
      <c r="F1159" s="153" t="s">
        <v>1202</v>
      </c>
      <c r="H1159" s="154">
        <v>65.825999999999993</v>
      </c>
      <c r="I1159" s="155"/>
      <c r="L1159" s="151"/>
      <c r="M1159" s="156"/>
      <c r="T1159" s="157"/>
      <c r="AT1159" s="152" t="s">
        <v>160</v>
      </c>
      <c r="AU1159" s="152" t="s">
        <v>82</v>
      </c>
      <c r="AV1159" s="13" t="s">
        <v>82</v>
      </c>
      <c r="AW1159" s="13" t="s">
        <v>34</v>
      </c>
      <c r="AX1159" s="13" t="s">
        <v>72</v>
      </c>
      <c r="AY1159" s="152" t="s">
        <v>147</v>
      </c>
    </row>
    <row r="1160" spans="2:65" s="12" customFormat="1" ht="11.25">
      <c r="B1160" s="145"/>
      <c r="D1160" s="139" t="s">
        <v>160</v>
      </c>
      <c r="E1160" s="146" t="s">
        <v>19</v>
      </c>
      <c r="F1160" s="147" t="s">
        <v>1659</v>
      </c>
      <c r="H1160" s="146" t="s">
        <v>19</v>
      </c>
      <c r="I1160" s="148"/>
      <c r="L1160" s="145"/>
      <c r="M1160" s="149"/>
      <c r="T1160" s="150"/>
      <c r="AT1160" s="146" t="s">
        <v>160</v>
      </c>
      <c r="AU1160" s="146" t="s">
        <v>82</v>
      </c>
      <c r="AV1160" s="12" t="s">
        <v>80</v>
      </c>
      <c r="AW1160" s="12" t="s">
        <v>34</v>
      </c>
      <c r="AX1160" s="12" t="s">
        <v>72</v>
      </c>
      <c r="AY1160" s="146" t="s">
        <v>147</v>
      </c>
    </row>
    <row r="1161" spans="2:65" s="13" customFormat="1" ht="11.25">
      <c r="B1161" s="151"/>
      <c r="D1161" s="139" t="s">
        <v>160</v>
      </c>
      <c r="E1161" s="152" t="s">
        <v>19</v>
      </c>
      <c r="F1161" s="153" t="s">
        <v>1660</v>
      </c>
      <c r="H1161" s="154">
        <v>2.0710000000000002</v>
      </c>
      <c r="I1161" s="155"/>
      <c r="L1161" s="151"/>
      <c r="M1161" s="156"/>
      <c r="T1161" s="157"/>
      <c r="AT1161" s="152" t="s">
        <v>160</v>
      </c>
      <c r="AU1161" s="152" t="s">
        <v>82</v>
      </c>
      <c r="AV1161" s="13" t="s">
        <v>82</v>
      </c>
      <c r="AW1161" s="13" t="s">
        <v>34</v>
      </c>
      <c r="AX1161" s="13" t="s">
        <v>72</v>
      </c>
      <c r="AY1161" s="152" t="s">
        <v>147</v>
      </c>
    </row>
    <row r="1162" spans="2:65" s="1" customFormat="1" ht="16.5" customHeight="1">
      <c r="B1162" s="31"/>
      <c r="C1162" s="158" t="s">
        <v>1661</v>
      </c>
      <c r="D1162" s="158" t="s">
        <v>253</v>
      </c>
      <c r="E1162" s="159" t="s">
        <v>1662</v>
      </c>
      <c r="F1162" s="160" t="s">
        <v>1663</v>
      </c>
      <c r="G1162" s="161" t="s">
        <v>232</v>
      </c>
      <c r="H1162" s="162">
        <v>67.897000000000006</v>
      </c>
      <c r="I1162" s="163"/>
      <c r="J1162" s="164">
        <f>ROUND(I1162*H1162,2)</f>
        <v>0</v>
      </c>
      <c r="K1162" s="160" t="s">
        <v>153</v>
      </c>
      <c r="L1162" s="165"/>
      <c r="M1162" s="166" t="s">
        <v>19</v>
      </c>
      <c r="N1162" s="167" t="s">
        <v>43</v>
      </c>
      <c r="P1162" s="135">
        <f>O1162*H1162</f>
        <v>0</v>
      </c>
      <c r="Q1162" s="135">
        <v>3.6420000000000001E-2</v>
      </c>
      <c r="R1162" s="135">
        <f>Q1162*H1162</f>
        <v>2.4728087400000001</v>
      </c>
      <c r="S1162" s="135">
        <v>0</v>
      </c>
      <c r="T1162" s="136">
        <f>S1162*H1162</f>
        <v>0</v>
      </c>
      <c r="AR1162" s="137" t="s">
        <v>397</v>
      </c>
      <c r="AT1162" s="137" t="s">
        <v>253</v>
      </c>
      <c r="AU1162" s="137" t="s">
        <v>82</v>
      </c>
      <c r="AY1162" s="16" t="s">
        <v>147</v>
      </c>
      <c r="BE1162" s="138">
        <f>IF(N1162="základní",J1162,0)</f>
        <v>0</v>
      </c>
      <c r="BF1162" s="138">
        <f>IF(N1162="snížená",J1162,0)</f>
        <v>0</v>
      </c>
      <c r="BG1162" s="138">
        <f>IF(N1162="zákl. přenesená",J1162,0)</f>
        <v>0</v>
      </c>
      <c r="BH1162" s="138">
        <f>IF(N1162="sníž. přenesená",J1162,0)</f>
        <v>0</v>
      </c>
      <c r="BI1162" s="138">
        <f>IF(N1162="nulová",J1162,0)</f>
        <v>0</v>
      </c>
      <c r="BJ1162" s="16" t="s">
        <v>80</v>
      </c>
      <c r="BK1162" s="138">
        <f>ROUND(I1162*H1162,2)</f>
        <v>0</v>
      </c>
      <c r="BL1162" s="16" t="s">
        <v>287</v>
      </c>
      <c r="BM1162" s="137" t="s">
        <v>1664</v>
      </c>
    </row>
    <row r="1163" spans="2:65" s="1" customFormat="1" ht="11.25">
      <c r="B1163" s="31"/>
      <c r="D1163" s="139" t="s">
        <v>156</v>
      </c>
      <c r="F1163" s="140" t="s">
        <v>1663</v>
      </c>
      <c r="I1163" s="141"/>
      <c r="L1163" s="31"/>
      <c r="M1163" s="142"/>
      <c r="T1163" s="52"/>
      <c r="AT1163" s="16" t="s">
        <v>156</v>
      </c>
      <c r="AU1163" s="16" t="s">
        <v>82</v>
      </c>
    </row>
    <row r="1164" spans="2:65" s="1" customFormat="1" ht="16.5" customHeight="1">
      <c r="B1164" s="31"/>
      <c r="C1164" s="126" t="s">
        <v>1665</v>
      </c>
      <c r="D1164" s="126" t="s">
        <v>149</v>
      </c>
      <c r="E1164" s="127" t="s">
        <v>1666</v>
      </c>
      <c r="F1164" s="128" t="s">
        <v>1667</v>
      </c>
      <c r="G1164" s="129" t="s">
        <v>260</v>
      </c>
      <c r="H1164" s="130">
        <v>165.05</v>
      </c>
      <c r="I1164" s="131"/>
      <c r="J1164" s="132">
        <f>ROUND(I1164*H1164,2)</f>
        <v>0</v>
      </c>
      <c r="K1164" s="128" t="s">
        <v>153</v>
      </c>
      <c r="L1164" s="31"/>
      <c r="M1164" s="133" t="s">
        <v>19</v>
      </c>
      <c r="N1164" s="134" t="s">
        <v>43</v>
      </c>
      <c r="P1164" s="135">
        <f>O1164*H1164</f>
        <v>0</v>
      </c>
      <c r="Q1164" s="135">
        <v>2.7786370000000001E-4</v>
      </c>
      <c r="R1164" s="135">
        <f>Q1164*H1164</f>
        <v>4.5861403685000003E-2</v>
      </c>
      <c r="S1164" s="135">
        <v>0</v>
      </c>
      <c r="T1164" s="136">
        <f>S1164*H1164</f>
        <v>0</v>
      </c>
      <c r="AR1164" s="137" t="s">
        <v>287</v>
      </c>
      <c r="AT1164" s="137" t="s">
        <v>149</v>
      </c>
      <c r="AU1164" s="137" t="s">
        <v>82</v>
      </c>
      <c r="AY1164" s="16" t="s">
        <v>147</v>
      </c>
      <c r="BE1164" s="138">
        <f>IF(N1164="základní",J1164,0)</f>
        <v>0</v>
      </c>
      <c r="BF1164" s="138">
        <f>IF(N1164="snížená",J1164,0)</f>
        <v>0</v>
      </c>
      <c r="BG1164" s="138">
        <f>IF(N1164="zákl. přenesená",J1164,0)</f>
        <v>0</v>
      </c>
      <c r="BH1164" s="138">
        <f>IF(N1164="sníž. přenesená",J1164,0)</f>
        <v>0</v>
      </c>
      <c r="BI1164" s="138">
        <f>IF(N1164="nulová",J1164,0)</f>
        <v>0</v>
      </c>
      <c r="BJ1164" s="16" t="s">
        <v>80</v>
      </c>
      <c r="BK1164" s="138">
        <f>ROUND(I1164*H1164,2)</f>
        <v>0</v>
      </c>
      <c r="BL1164" s="16" t="s">
        <v>287</v>
      </c>
      <c r="BM1164" s="137" t="s">
        <v>1668</v>
      </c>
    </row>
    <row r="1165" spans="2:65" s="1" customFormat="1" ht="19.5">
      <c r="B1165" s="31"/>
      <c r="D1165" s="139" t="s">
        <v>156</v>
      </c>
      <c r="F1165" s="140" t="s">
        <v>1669</v>
      </c>
      <c r="I1165" s="141"/>
      <c r="L1165" s="31"/>
      <c r="M1165" s="142"/>
      <c r="T1165" s="52"/>
      <c r="AT1165" s="16" t="s">
        <v>156</v>
      </c>
      <c r="AU1165" s="16" t="s">
        <v>82</v>
      </c>
    </row>
    <row r="1166" spans="2:65" s="1" customFormat="1" ht="11.25">
      <c r="B1166" s="31"/>
      <c r="D1166" s="143" t="s">
        <v>158</v>
      </c>
      <c r="F1166" s="144" t="s">
        <v>1670</v>
      </c>
      <c r="I1166" s="141"/>
      <c r="L1166" s="31"/>
      <c r="M1166" s="142"/>
      <c r="T1166" s="52"/>
      <c r="AT1166" s="16" t="s">
        <v>158</v>
      </c>
      <c r="AU1166" s="16" t="s">
        <v>82</v>
      </c>
    </row>
    <row r="1167" spans="2:65" s="12" customFormat="1" ht="11.25">
      <c r="B1167" s="145"/>
      <c r="D1167" s="139" t="s">
        <v>160</v>
      </c>
      <c r="E1167" s="146" t="s">
        <v>19</v>
      </c>
      <c r="F1167" s="147" t="s">
        <v>1671</v>
      </c>
      <c r="H1167" s="146" t="s">
        <v>19</v>
      </c>
      <c r="I1167" s="148"/>
      <c r="L1167" s="145"/>
      <c r="M1167" s="149"/>
      <c r="T1167" s="150"/>
      <c r="AT1167" s="146" t="s">
        <v>160</v>
      </c>
      <c r="AU1167" s="146" t="s">
        <v>82</v>
      </c>
      <c r="AV1167" s="12" t="s">
        <v>80</v>
      </c>
      <c r="AW1167" s="12" t="s">
        <v>34</v>
      </c>
      <c r="AX1167" s="12" t="s">
        <v>72</v>
      </c>
      <c r="AY1167" s="146" t="s">
        <v>147</v>
      </c>
    </row>
    <row r="1168" spans="2:65" s="13" customFormat="1" ht="11.25">
      <c r="B1168" s="151"/>
      <c r="D1168" s="139" t="s">
        <v>160</v>
      </c>
      <c r="E1168" s="152" t="s">
        <v>19</v>
      </c>
      <c r="F1168" s="153" t="s">
        <v>585</v>
      </c>
      <c r="H1168" s="154">
        <v>123.42</v>
      </c>
      <c r="I1168" s="155"/>
      <c r="L1168" s="151"/>
      <c r="M1168" s="156"/>
      <c r="T1168" s="157"/>
      <c r="AT1168" s="152" t="s">
        <v>160</v>
      </c>
      <c r="AU1168" s="152" t="s">
        <v>82</v>
      </c>
      <c r="AV1168" s="13" t="s">
        <v>82</v>
      </c>
      <c r="AW1168" s="13" t="s">
        <v>34</v>
      </c>
      <c r="AX1168" s="13" t="s">
        <v>72</v>
      </c>
      <c r="AY1168" s="152" t="s">
        <v>147</v>
      </c>
    </row>
    <row r="1169" spans="2:65" s="13" customFormat="1" ht="11.25">
      <c r="B1169" s="151"/>
      <c r="D1169" s="139" t="s">
        <v>160</v>
      </c>
      <c r="E1169" s="152" t="s">
        <v>19</v>
      </c>
      <c r="F1169" s="153" t="s">
        <v>586</v>
      </c>
      <c r="H1169" s="154">
        <v>17.34</v>
      </c>
      <c r="I1169" s="155"/>
      <c r="L1169" s="151"/>
      <c r="M1169" s="156"/>
      <c r="T1169" s="157"/>
      <c r="AT1169" s="152" t="s">
        <v>160</v>
      </c>
      <c r="AU1169" s="152" t="s">
        <v>82</v>
      </c>
      <c r="AV1169" s="13" t="s">
        <v>82</v>
      </c>
      <c r="AW1169" s="13" t="s">
        <v>34</v>
      </c>
      <c r="AX1169" s="13" t="s">
        <v>72</v>
      </c>
      <c r="AY1169" s="152" t="s">
        <v>147</v>
      </c>
    </row>
    <row r="1170" spans="2:65" s="12" customFormat="1" ht="11.25">
      <c r="B1170" s="145"/>
      <c r="D1170" s="139" t="s">
        <v>160</v>
      </c>
      <c r="E1170" s="146" t="s">
        <v>19</v>
      </c>
      <c r="F1170" s="147" t="s">
        <v>1672</v>
      </c>
      <c r="H1170" s="146" t="s">
        <v>19</v>
      </c>
      <c r="I1170" s="148"/>
      <c r="L1170" s="145"/>
      <c r="M1170" s="149"/>
      <c r="T1170" s="150"/>
      <c r="AT1170" s="146" t="s">
        <v>160</v>
      </c>
      <c r="AU1170" s="146" t="s">
        <v>82</v>
      </c>
      <c r="AV1170" s="12" t="s">
        <v>80</v>
      </c>
      <c r="AW1170" s="12" t="s">
        <v>34</v>
      </c>
      <c r="AX1170" s="12" t="s">
        <v>72</v>
      </c>
      <c r="AY1170" s="146" t="s">
        <v>147</v>
      </c>
    </row>
    <row r="1171" spans="2:65" s="13" customFormat="1" ht="11.25">
      <c r="B1171" s="151"/>
      <c r="D1171" s="139" t="s">
        <v>160</v>
      </c>
      <c r="E1171" s="152" t="s">
        <v>19</v>
      </c>
      <c r="F1171" s="153" t="s">
        <v>1673</v>
      </c>
      <c r="H1171" s="154">
        <v>5.72</v>
      </c>
      <c r="I1171" s="155"/>
      <c r="L1171" s="151"/>
      <c r="M1171" s="156"/>
      <c r="T1171" s="157"/>
      <c r="AT1171" s="152" t="s">
        <v>160</v>
      </c>
      <c r="AU1171" s="152" t="s">
        <v>82</v>
      </c>
      <c r="AV1171" s="13" t="s">
        <v>82</v>
      </c>
      <c r="AW1171" s="13" t="s">
        <v>34</v>
      </c>
      <c r="AX1171" s="13" t="s">
        <v>72</v>
      </c>
      <c r="AY1171" s="152" t="s">
        <v>147</v>
      </c>
    </row>
    <row r="1172" spans="2:65" s="13" customFormat="1" ht="11.25">
      <c r="B1172" s="151"/>
      <c r="D1172" s="139" t="s">
        <v>160</v>
      </c>
      <c r="E1172" s="152" t="s">
        <v>19</v>
      </c>
      <c r="F1172" s="153" t="s">
        <v>1674</v>
      </c>
      <c r="H1172" s="154">
        <v>18.57</v>
      </c>
      <c r="I1172" s="155"/>
      <c r="L1172" s="151"/>
      <c r="M1172" s="156"/>
      <c r="T1172" s="157"/>
      <c r="AT1172" s="152" t="s">
        <v>160</v>
      </c>
      <c r="AU1172" s="152" t="s">
        <v>82</v>
      </c>
      <c r="AV1172" s="13" t="s">
        <v>82</v>
      </c>
      <c r="AW1172" s="13" t="s">
        <v>34</v>
      </c>
      <c r="AX1172" s="13" t="s">
        <v>72</v>
      </c>
      <c r="AY1172" s="152" t="s">
        <v>147</v>
      </c>
    </row>
    <row r="1173" spans="2:65" s="1" customFormat="1" ht="16.5" customHeight="1">
      <c r="B1173" s="31"/>
      <c r="C1173" s="126" t="s">
        <v>1675</v>
      </c>
      <c r="D1173" s="126" t="s">
        <v>149</v>
      </c>
      <c r="E1173" s="127" t="s">
        <v>1676</v>
      </c>
      <c r="F1173" s="128" t="s">
        <v>1677</v>
      </c>
      <c r="G1173" s="129" t="s">
        <v>271</v>
      </c>
      <c r="H1173" s="130">
        <v>2</v>
      </c>
      <c r="I1173" s="131"/>
      <c r="J1173" s="132">
        <f>ROUND(I1173*H1173,2)</f>
        <v>0</v>
      </c>
      <c r="K1173" s="128" t="s">
        <v>153</v>
      </c>
      <c r="L1173" s="31"/>
      <c r="M1173" s="133" t="s">
        <v>19</v>
      </c>
      <c r="N1173" s="134" t="s">
        <v>43</v>
      </c>
      <c r="P1173" s="135">
        <f>O1173*H1173</f>
        <v>0</v>
      </c>
      <c r="Q1173" s="135">
        <v>8.7384080000000002E-4</v>
      </c>
      <c r="R1173" s="135">
        <f>Q1173*H1173</f>
        <v>1.7476816E-3</v>
      </c>
      <c r="S1173" s="135">
        <v>0</v>
      </c>
      <c r="T1173" s="136">
        <f>S1173*H1173</f>
        <v>0</v>
      </c>
      <c r="AR1173" s="137" t="s">
        <v>287</v>
      </c>
      <c r="AT1173" s="137" t="s">
        <v>149</v>
      </c>
      <c r="AU1173" s="137" t="s">
        <v>82</v>
      </c>
      <c r="AY1173" s="16" t="s">
        <v>147</v>
      </c>
      <c r="BE1173" s="138">
        <f>IF(N1173="základní",J1173,0)</f>
        <v>0</v>
      </c>
      <c r="BF1173" s="138">
        <f>IF(N1173="snížená",J1173,0)</f>
        <v>0</v>
      </c>
      <c r="BG1173" s="138">
        <f>IF(N1173="zákl. přenesená",J1173,0)</f>
        <v>0</v>
      </c>
      <c r="BH1173" s="138">
        <f>IF(N1173="sníž. přenesená",J1173,0)</f>
        <v>0</v>
      </c>
      <c r="BI1173" s="138">
        <f>IF(N1173="nulová",J1173,0)</f>
        <v>0</v>
      </c>
      <c r="BJ1173" s="16" t="s">
        <v>80</v>
      </c>
      <c r="BK1173" s="138">
        <f>ROUND(I1173*H1173,2)</f>
        <v>0</v>
      </c>
      <c r="BL1173" s="16" t="s">
        <v>287</v>
      </c>
      <c r="BM1173" s="137" t="s">
        <v>1678</v>
      </c>
    </row>
    <row r="1174" spans="2:65" s="1" customFormat="1" ht="11.25">
      <c r="B1174" s="31"/>
      <c r="D1174" s="139" t="s">
        <v>156</v>
      </c>
      <c r="F1174" s="140" t="s">
        <v>1679</v>
      </c>
      <c r="I1174" s="141"/>
      <c r="L1174" s="31"/>
      <c r="M1174" s="142"/>
      <c r="T1174" s="52"/>
      <c r="AT1174" s="16" t="s">
        <v>156</v>
      </c>
      <c r="AU1174" s="16" t="s">
        <v>82</v>
      </c>
    </row>
    <row r="1175" spans="2:65" s="1" customFormat="1" ht="11.25">
      <c r="B1175" s="31"/>
      <c r="D1175" s="143" t="s">
        <v>158</v>
      </c>
      <c r="F1175" s="144" t="s">
        <v>1680</v>
      </c>
      <c r="I1175" s="141"/>
      <c r="L1175" s="31"/>
      <c r="M1175" s="142"/>
      <c r="T1175" s="52"/>
      <c r="AT1175" s="16" t="s">
        <v>158</v>
      </c>
      <c r="AU1175" s="16" t="s">
        <v>82</v>
      </c>
    </row>
    <row r="1176" spans="2:65" s="12" customFormat="1" ht="11.25">
      <c r="B1176" s="145"/>
      <c r="D1176" s="139" t="s">
        <v>160</v>
      </c>
      <c r="E1176" s="146" t="s">
        <v>19</v>
      </c>
      <c r="F1176" s="147" t="s">
        <v>1681</v>
      </c>
      <c r="H1176" s="146" t="s">
        <v>19</v>
      </c>
      <c r="I1176" s="148"/>
      <c r="L1176" s="145"/>
      <c r="M1176" s="149"/>
      <c r="T1176" s="150"/>
      <c r="AT1176" s="146" t="s">
        <v>160</v>
      </c>
      <c r="AU1176" s="146" t="s">
        <v>82</v>
      </c>
      <c r="AV1176" s="12" t="s">
        <v>80</v>
      </c>
      <c r="AW1176" s="12" t="s">
        <v>34</v>
      </c>
      <c r="AX1176" s="12" t="s">
        <v>72</v>
      </c>
      <c r="AY1176" s="146" t="s">
        <v>147</v>
      </c>
    </row>
    <row r="1177" spans="2:65" s="13" customFormat="1" ht="11.25">
      <c r="B1177" s="151"/>
      <c r="D1177" s="139" t="s">
        <v>160</v>
      </c>
      <c r="E1177" s="152" t="s">
        <v>19</v>
      </c>
      <c r="F1177" s="153" t="s">
        <v>80</v>
      </c>
      <c r="H1177" s="154">
        <v>1</v>
      </c>
      <c r="I1177" s="155"/>
      <c r="L1177" s="151"/>
      <c r="M1177" s="156"/>
      <c r="T1177" s="157"/>
      <c r="AT1177" s="152" t="s">
        <v>160</v>
      </c>
      <c r="AU1177" s="152" t="s">
        <v>82</v>
      </c>
      <c r="AV1177" s="13" t="s">
        <v>82</v>
      </c>
      <c r="AW1177" s="13" t="s">
        <v>34</v>
      </c>
      <c r="AX1177" s="13" t="s">
        <v>72</v>
      </c>
      <c r="AY1177" s="152" t="s">
        <v>147</v>
      </c>
    </row>
    <row r="1178" spans="2:65" s="12" customFormat="1" ht="11.25">
      <c r="B1178" s="145"/>
      <c r="D1178" s="139" t="s">
        <v>160</v>
      </c>
      <c r="E1178" s="146" t="s">
        <v>19</v>
      </c>
      <c r="F1178" s="147" t="s">
        <v>1682</v>
      </c>
      <c r="H1178" s="146" t="s">
        <v>19</v>
      </c>
      <c r="I1178" s="148"/>
      <c r="L1178" s="145"/>
      <c r="M1178" s="149"/>
      <c r="T1178" s="150"/>
      <c r="AT1178" s="146" t="s">
        <v>160</v>
      </c>
      <c r="AU1178" s="146" t="s">
        <v>82</v>
      </c>
      <c r="AV1178" s="12" t="s">
        <v>80</v>
      </c>
      <c r="AW1178" s="12" t="s">
        <v>34</v>
      </c>
      <c r="AX1178" s="12" t="s">
        <v>72</v>
      </c>
      <c r="AY1178" s="146" t="s">
        <v>147</v>
      </c>
    </row>
    <row r="1179" spans="2:65" s="13" customFormat="1" ht="11.25">
      <c r="B1179" s="151"/>
      <c r="D1179" s="139" t="s">
        <v>160</v>
      </c>
      <c r="E1179" s="152" t="s">
        <v>19</v>
      </c>
      <c r="F1179" s="153" t="s">
        <v>80</v>
      </c>
      <c r="H1179" s="154">
        <v>1</v>
      </c>
      <c r="I1179" s="155"/>
      <c r="L1179" s="151"/>
      <c r="M1179" s="156"/>
      <c r="T1179" s="157"/>
      <c r="AT1179" s="152" t="s">
        <v>160</v>
      </c>
      <c r="AU1179" s="152" t="s">
        <v>82</v>
      </c>
      <c r="AV1179" s="13" t="s">
        <v>82</v>
      </c>
      <c r="AW1179" s="13" t="s">
        <v>34</v>
      </c>
      <c r="AX1179" s="13" t="s">
        <v>72</v>
      </c>
      <c r="AY1179" s="152" t="s">
        <v>147</v>
      </c>
    </row>
    <row r="1180" spans="2:65" s="1" customFormat="1" ht="16.5" customHeight="1">
      <c r="B1180" s="31"/>
      <c r="C1180" s="158" t="s">
        <v>1683</v>
      </c>
      <c r="D1180" s="158" t="s">
        <v>253</v>
      </c>
      <c r="E1180" s="159" t="s">
        <v>1684</v>
      </c>
      <c r="F1180" s="160" t="s">
        <v>1685</v>
      </c>
      <c r="G1180" s="161" t="s">
        <v>232</v>
      </c>
      <c r="H1180" s="162">
        <v>5.31</v>
      </c>
      <c r="I1180" s="163"/>
      <c r="J1180" s="164">
        <f>ROUND(I1180*H1180,2)</f>
        <v>0</v>
      </c>
      <c r="K1180" s="160" t="s">
        <v>153</v>
      </c>
      <c r="L1180" s="165"/>
      <c r="M1180" s="166" t="s">
        <v>19</v>
      </c>
      <c r="N1180" s="167" t="s">
        <v>43</v>
      </c>
      <c r="P1180" s="135">
        <f>O1180*H1180</f>
        <v>0</v>
      </c>
      <c r="Q1180" s="135">
        <v>2.5440000000000001E-2</v>
      </c>
      <c r="R1180" s="135">
        <f>Q1180*H1180</f>
        <v>0.1350864</v>
      </c>
      <c r="S1180" s="135">
        <v>0</v>
      </c>
      <c r="T1180" s="136">
        <f>S1180*H1180</f>
        <v>0</v>
      </c>
      <c r="AR1180" s="137" t="s">
        <v>397</v>
      </c>
      <c r="AT1180" s="137" t="s">
        <v>253</v>
      </c>
      <c r="AU1180" s="137" t="s">
        <v>82</v>
      </c>
      <c r="AY1180" s="16" t="s">
        <v>147</v>
      </c>
      <c r="BE1180" s="138">
        <f>IF(N1180="základní",J1180,0)</f>
        <v>0</v>
      </c>
      <c r="BF1180" s="138">
        <f>IF(N1180="snížená",J1180,0)</f>
        <v>0</v>
      </c>
      <c r="BG1180" s="138">
        <f>IF(N1180="zákl. přenesená",J1180,0)</f>
        <v>0</v>
      </c>
      <c r="BH1180" s="138">
        <f>IF(N1180="sníž. přenesená",J1180,0)</f>
        <v>0</v>
      </c>
      <c r="BI1180" s="138">
        <f>IF(N1180="nulová",J1180,0)</f>
        <v>0</v>
      </c>
      <c r="BJ1180" s="16" t="s">
        <v>80</v>
      </c>
      <c r="BK1180" s="138">
        <f>ROUND(I1180*H1180,2)</f>
        <v>0</v>
      </c>
      <c r="BL1180" s="16" t="s">
        <v>287</v>
      </c>
      <c r="BM1180" s="137" t="s">
        <v>1686</v>
      </c>
    </row>
    <row r="1181" spans="2:65" s="1" customFormat="1" ht="11.25">
      <c r="B1181" s="31"/>
      <c r="D1181" s="139" t="s">
        <v>156</v>
      </c>
      <c r="F1181" s="140" t="s">
        <v>1685</v>
      </c>
      <c r="I1181" s="141"/>
      <c r="L1181" s="31"/>
      <c r="M1181" s="142"/>
      <c r="T1181" s="52"/>
      <c r="AT1181" s="16" t="s">
        <v>156</v>
      </c>
      <c r="AU1181" s="16" t="s">
        <v>82</v>
      </c>
    </row>
    <row r="1182" spans="2:65" s="1" customFormat="1" ht="19.5">
      <c r="B1182" s="31"/>
      <c r="D1182" s="139" t="s">
        <v>351</v>
      </c>
      <c r="F1182" s="168" t="s">
        <v>1687</v>
      </c>
      <c r="I1182" s="141"/>
      <c r="L1182" s="31"/>
      <c r="M1182" s="142"/>
      <c r="T1182" s="52"/>
      <c r="AT1182" s="16" t="s">
        <v>351</v>
      </c>
      <c r="AU1182" s="16" t="s">
        <v>82</v>
      </c>
    </row>
    <row r="1183" spans="2:65" s="12" customFormat="1" ht="11.25">
      <c r="B1183" s="145"/>
      <c r="D1183" s="139" t="s">
        <v>160</v>
      </c>
      <c r="E1183" s="146" t="s">
        <v>19</v>
      </c>
      <c r="F1183" s="147" t="s">
        <v>1681</v>
      </c>
      <c r="H1183" s="146" t="s">
        <v>19</v>
      </c>
      <c r="I1183" s="148"/>
      <c r="L1183" s="145"/>
      <c r="M1183" s="149"/>
      <c r="T1183" s="150"/>
      <c r="AT1183" s="146" t="s">
        <v>160</v>
      </c>
      <c r="AU1183" s="146" t="s">
        <v>82</v>
      </c>
      <c r="AV1183" s="12" t="s">
        <v>80</v>
      </c>
      <c r="AW1183" s="12" t="s">
        <v>34</v>
      </c>
      <c r="AX1183" s="12" t="s">
        <v>72</v>
      </c>
      <c r="AY1183" s="146" t="s">
        <v>147</v>
      </c>
    </row>
    <row r="1184" spans="2:65" s="13" customFormat="1" ht="11.25">
      <c r="B1184" s="151"/>
      <c r="D1184" s="139" t="s">
        <v>160</v>
      </c>
      <c r="E1184" s="152" t="s">
        <v>19</v>
      </c>
      <c r="F1184" s="153" t="s">
        <v>1688</v>
      </c>
      <c r="H1184" s="154">
        <v>2.36</v>
      </c>
      <c r="I1184" s="155"/>
      <c r="L1184" s="151"/>
      <c r="M1184" s="156"/>
      <c r="T1184" s="157"/>
      <c r="AT1184" s="152" t="s">
        <v>160</v>
      </c>
      <c r="AU1184" s="152" t="s">
        <v>82</v>
      </c>
      <c r="AV1184" s="13" t="s">
        <v>82</v>
      </c>
      <c r="AW1184" s="13" t="s">
        <v>34</v>
      </c>
      <c r="AX1184" s="13" t="s">
        <v>72</v>
      </c>
      <c r="AY1184" s="152" t="s">
        <v>147</v>
      </c>
    </row>
    <row r="1185" spans="2:65" s="12" customFormat="1" ht="11.25">
      <c r="B1185" s="145"/>
      <c r="D1185" s="139" t="s">
        <v>160</v>
      </c>
      <c r="E1185" s="146" t="s">
        <v>19</v>
      </c>
      <c r="F1185" s="147" t="s">
        <v>1682</v>
      </c>
      <c r="H1185" s="146" t="s">
        <v>19</v>
      </c>
      <c r="I1185" s="148"/>
      <c r="L1185" s="145"/>
      <c r="M1185" s="149"/>
      <c r="T1185" s="150"/>
      <c r="AT1185" s="146" t="s">
        <v>160</v>
      </c>
      <c r="AU1185" s="146" t="s">
        <v>82</v>
      </c>
      <c r="AV1185" s="12" t="s">
        <v>80</v>
      </c>
      <c r="AW1185" s="12" t="s">
        <v>34</v>
      </c>
      <c r="AX1185" s="12" t="s">
        <v>72</v>
      </c>
      <c r="AY1185" s="146" t="s">
        <v>147</v>
      </c>
    </row>
    <row r="1186" spans="2:65" s="13" customFormat="1" ht="11.25">
      <c r="B1186" s="151"/>
      <c r="D1186" s="139" t="s">
        <v>160</v>
      </c>
      <c r="E1186" s="152" t="s">
        <v>19</v>
      </c>
      <c r="F1186" s="153" t="s">
        <v>1689</v>
      </c>
      <c r="H1186" s="154">
        <v>2.95</v>
      </c>
      <c r="I1186" s="155"/>
      <c r="L1186" s="151"/>
      <c r="M1186" s="156"/>
      <c r="T1186" s="157"/>
      <c r="AT1186" s="152" t="s">
        <v>160</v>
      </c>
      <c r="AU1186" s="152" t="s">
        <v>82</v>
      </c>
      <c r="AV1186" s="13" t="s">
        <v>82</v>
      </c>
      <c r="AW1186" s="13" t="s">
        <v>34</v>
      </c>
      <c r="AX1186" s="13" t="s">
        <v>72</v>
      </c>
      <c r="AY1186" s="152" t="s">
        <v>147</v>
      </c>
    </row>
    <row r="1187" spans="2:65" s="1" customFormat="1" ht="16.5" customHeight="1">
      <c r="B1187" s="31"/>
      <c r="C1187" s="126" t="s">
        <v>1690</v>
      </c>
      <c r="D1187" s="126" t="s">
        <v>149</v>
      </c>
      <c r="E1187" s="127" t="s">
        <v>1691</v>
      </c>
      <c r="F1187" s="128" t="s">
        <v>1692</v>
      </c>
      <c r="G1187" s="129" t="s">
        <v>271</v>
      </c>
      <c r="H1187" s="130">
        <v>1</v>
      </c>
      <c r="I1187" s="131"/>
      <c r="J1187" s="132">
        <f>ROUND(I1187*H1187,2)</f>
        <v>0</v>
      </c>
      <c r="K1187" s="128" t="s">
        <v>153</v>
      </c>
      <c r="L1187" s="31"/>
      <c r="M1187" s="133" t="s">
        <v>19</v>
      </c>
      <c r="N1187" s="134" t="s">
        <v>43</v>
      </c>
      <c r="P1187" s="135">
        <f>O1187*H1187</f>
        <v>0</v>
      </c>
      <c r="Q1187" s="135">
        <v>8.3873580000000001E-4</v>
      </c>
      <c r="R1187" s="135">
        <f>Q1187*H1187</f>
        <v>8.3873580000000001E-4</v>
      </c>
      <c r="S1187" s="135">
        <v>0</v>
      </c>
      <c r="T1187" s="136">
        <f>S1187*H1187</f>
        <v>0</v>
      </c>
      <c r="AR1187" s="137" t="s">
        <v>287</v>
      </c>
      <c r="AT1187" s="137" t="s">
        <v>149</v>
      </c>
      <c r="AU1187" s="137" t="s">
        <v>82</v>
      </c>
      <c r="AY1187" s="16" t="s">
        <v>147</v>
      </c>
      <c r="BE1187" s="138">
        <f>IF(N1187="základní",J1187,0)</f>
        <v>0</v>
      </c>
      <c r="BF1187" s="138">
        <f>IF(N1187="snížená",J1187,0)</f>
        <v>0</v>
      </c>
      <c r="BG1187" s="138">
        <f>IF(N1187="zákl. přenesená",J1187,0)</f>
        <v>0</v>
      </c>
      <c r="BH1187" s="138">
        <f>IF(N1187="sníž. přenesená",J1187,0)</f>
        <v>0</v>
      </c>
      <c r="BI1187" s="138">
        <f>IF(N1187="nulová",J1187,0)</f>
        <v>0</v>
      </c>
      <c r="BJ1187" s="16" t="s">
        <v>80</v>
      </c>
      <c r="BK1187" s="138">
        <f>ROUND(I1187*H1187,2)</f>
        <v>0</v>
      </c>
      <c r="BL1187" s="16" t="s">
        <v>287</v>
      </c>
      <c r="BM1187" s="137" t="s">
        <v>1693</v>
      </c>
    </row>
    <row r="1188" spans="2:65" s="1" customFormat="1" ht="11.25">
      <c r="B1188" s="31"/>
      <c r="D1188" s="139" t="s">
        <v>156</v>
      </c>
      <c r="F1188" s="140" t="s">
        <v>1694</v>
      </c>
      <c r="I1188" s="141"/>
      <c r="L1188" s="31"/>
      <c r="M1188" s="142"/>
      <c r="T1188" s="52"/>
      <c r="AT1188" s="16" t="s">
        <v>156</v>
      </c>
      <c r="AU1188" s="16" t="s">
        <v>82</v>
      </c>
    </row>
    <row r="1189" spans="2:65" s="1" customFormat="1" ht="11.25">
      <c r="B1189" s="31"/>
      <c r="D1189" s="143" t="s">
        <v>158</v>
      </c>
      <c r="F1189" s="144" t="s">
        <v>1695</v>
      </c>
      <c r="I1189" s="141"/>
      <c r="L1189" s="31"/>
      <c r="M1189" s="142"/>
      <c r="T1189" s="52"/>
      <c r="AT1189" s="16" t="s">
        <v>158</v>
      </c>
      <c r="AU1189" s="16" t="s">
        <v>82</v>
      </c>
    </row>
    <row r="1190" spans="2:65" s="12" customFormat="1" ht="11.25">
      <c r="B1190" s="145"/>
      <c r="D1190" s="139" t="s">
        <v>160</v>
      </c>
      <c r="E1190" s="146" t="s">
        <v>19</v>
      </c>
      <c r="F1190" s="147" t="s">
        <v>1696</v>
      </c>
      <c r="H1190" s="146" t="s">
        <v>19</v>
      </c>
      <c r="I1190" s="148"/>
      <c r="L1190" s="145"/>
      <c r="M1190" s="149"/>
      <c r="T1190" s="150"/>
      <c r="AT1190" s="146" t="s">
        <v>160</v>
      </c>
      <c r="AU1190" s="146" t="s">
        <v>82</v>
      </c>
      <c r="AV1190" s="12" t="s">
        <v>80</v>
      </c>
      <c r="AW1190" s="12" t="s">
        <v>34</v>
      </c>
      <c r="AX1190" s="12" t="s">
        <v>72</v>
      </c>
      <c r="AY1190" s="146" t="s">
        <v>147</v>
      </c>
    </row>
    <row r="1191" spans="2:65" s="13" customFormat="1" ht="11.25">
      <c r="B1191" s="151"/>
      <c r="D1191" s="139" t="s">
        <v>160</v>
      </c>
      <c r="E1191" s="152" t="s">
        <v>19</v>
      </c>
      <c r="F1191" s="153" t="s">
        <v>80</v>
      </c>
      <c r="H1191" s="154">
        <v>1</v>
      </c>
      <c r="I1191" s="155"/>
      <c r="L1191" s="151"/>
      <c r="M1191" s="156"/>
      <c r="T1191" s="157"/>
      <c r="AT1191" s="152" t="s">
        <v>160</v>
      </c>
      <c r="AU1191" s="152" t="s">
        <v>82</v>
      </c>
      <c r="AV1191" s="13" t="s">
        <v>82</v>
      </c>
      <c r="AW1191" s="13" t="s">
        <v>34</v>
      </c>
      <c r="AX1191" s="13" t="s">
        <v>72</v>
      </c>
      <c r="AY1191" s="152" t="s">
        <v>147</v>
      </c>
    </row>
    <row r="1192" spans="2:65" s="1" customFormat="1" ht="21.75" customHeight="1">
      <c r="B1192" s="31"/>
      <c r="C1192" s="158" t="s">
        <v>1697</v>
      </c>
      <c r="D1192" s="158" t="s">
        <v>253</v>
      </c>
      <c r="E1192" s="159" t="s">
        <v>1698</v>
      </c>
      <c r="F1192" s="160" t="s">
        <v>1699</v>
      </c>
      <c r="G1192" s="161" t="s">
        <v>232</v>
      </c>
      <c r="H1192" s="162">
        <v>15.378</v>
      </c>
      <c r="I1192" s="163"/>
      <c r="J1192" s="164">
        <f>ROUND(I1192*H1192,2)</f>
        <v>0</v>
      </c>
      <c r="K1192" s="160" t="s">
        <v>153</v>
      </c>
      <c r="L1192" s="165"/>
      <c r="M1192" s="166" t="s">
        <v>19</v>
      </c>
      <c r="N1192" s="167" t="s">
        <v>43</v>
      </c>
      <c r="P1192" s="135">
        <f>O1192*H1192</f>
        <v>0</v>
      </c>
      <c r="Q1192" s="135">
        <v>4.0210000000000003E-2</v>
      </c>
      <c r="R1192" s="135">
        <f>Q1192*H1192</f>
        <v>0.61834938000000006</v>
      </c>
      <c r="S1192" s="135">
        <v>0</v>
      </c>
      <c r="T1192" s="136">
        <f>S1192*H1192</f>
        <v>0</v>
      </c>
      <c r="AR1192" s="137" t="s">
        <v>397</v>
      </c>
      <c r="AT1192" s="137" t="s">
        <v>253</v>
      </c>
      <c r="AU1192" s="137" t="s">
        <v>82</v>
      </c>
      <c r="AY1192" s="16" t="s">
        <v>147</v>
      </c>
      <c r="BE1192" s="138">
        <f>IF(N1192="základní",J1192,0)</f>
        <v>0</v>
      </c>
      <c r="BF1192" s="138">
        <f>IF(N1192="snížená",J1192,0)</f>
        <v>0</v>
      </c>
      <c r="BG1192" s="138">
        <f>IF(N1192="zákl. přenesená",J1192,0)</f>
        <v>0</v>
      </c>
      <c r="BH1192" s="138">
        <f>IF(N1192="sníž. přenesená",J1192,0)</f>
        <v>0</v>
      </c>
      <c r="BI1192" s="138">
        <f>IF(N1192="nulová",J1192,0)</f>
        <v>0</v>
      </c>
      <c r="BJ1192" s="16" t="s">
        <v>80</v>
      </c>
      <c r="BK1192" s="138">
        <f>ROUND(I1192*H1192,2)</f>
        <v>0</v>
      </c>
      <c r="BL1192" s="16" t="s">
        <v>287</v>
      </c>
      <c r="BM1192" s="137" t="s">
        <v>1700</v>
      </c>
    </row>
    <row r="1193" spans="2:65" s="1" customFormat="1" ht="11.25">
      <c r="B1193" s="31"/>
      <c r="D1193" s="139" t="s">
        <v>156</v>
      </c>
      <c r="F1193" s="140" t="s">
        <v>1699</v>
      </c>
      <c r="I1193" s="141"/>
      <c r="L1193" s="31"/>
      <c r="M1193" s="142"/>
      <c r="T1193" s="52"/>
      <c r="AT1193" s="16" t="s">
        <v>156</v>
      </c>
      <c r="AU1193" s="16" t="s">
        <v>82</v>
      </c>
    </row>
    <row r="1194" spans="2:65" s="1" customFormat="1" ht="19.5">
      <c r="B1194" s="31"/>
      <c r="D1194" s="139" t="s">
        <v>351</v>
      </c>
      <c r="F1194" s="168" t="s">
        <v>1687</v>
      </c>
      <c r="I1194" s="141"/>
      <c r="L1194" s="31"/>
      <c r="M1194" s="142"/>
      <c r="T1194" s="52"/>
      <c r="AT1194" s="16" t="s">
        <v>351</v>
      </c>
      <c r="AU1194" s="16" t="s">
        <v>82</v>
      </c>
    </row>
    <row r="1195" spans="2:65" s="12" customFormat="1" ht="11.25">
      <c r="B1195" s="145"/>
      <c r="D1195" s="139" t="s">
        <v>160</v>
      </c>
      <c r="E1195" s="146" t="s">
        <v>19</v>
      </c>
      <c r="F1195" s="147" t="s">
        <v>1696</v>
      </c>
      <c r="H1195" s="146" t="s">
        <v>19</v>
      </c>
      <c r="I1195" s="148"/>
      <c r="L1195" s="145"/>
      <c r="M1195" s="149"/>
      <c r="T1195" s="150"/>
      <c r="AT1195" s="146" t="s">
        <v>160</v>
      </c>
      <c r="AU1195" s="146" t="s">
        <v>82</v>
      </c>
      <c r="AV1195" s="12" t="s">
        <v>80</v>
      </c>
      <c r="AW1195" s="12" t="s">
        <v>34</v>
      </c>
      <c r="AX1195" s="12" t="s">
        <v>72</v>
      </c>
      <c r="AY1195" s="146" t="s">
        <v>147</v>
      </c>
    </row>
    <row r="1196" spans="2:65" s="13" customFormat="1" ht="11.25">
      <c r="B1196" s="151"/>
      <c r="D1196" s="139" t="s">
        <v>160</v>
      </c>
      <c r="E1196" s="152" t="s">
        <v>19</v>
      </c>
      <c r="F1196" s="153" t="s">
        <v>1701</v>
      </c>
      <c r="H1196" s="154">
        <v>5.1260000000000003</v>
      </c>
      <c r="I1196" s="155"/>
      <c r="L1196" s="151"/>
      <c r="M1196" s="156"/>
      <c r="T1196" s="157"/>
      <c r="AT1196" s="152" t="s">
        <v>160</v>
      </c>
      <c r="AU1196" s="152" t="s">
        <v>82</v>
      </c>
      <c r="AV1196" s="13" t="s">
        <v>82</v>
      </c>
      <c r="AW1196" s="13" t="s">
        <v>34</v>
      </c>
      <c r="AX1196" s="13" t="s">
        <v>72</v>
      </c>
      <c r="AY1196" s="152" t="s">
        <v>147</v>
      </c>
    </row>
    <row r="1197" spans="2:65" s="13" customFormat="1" ht="11.25">
      <c r="B1197" s="151"/>
      <c r="D1197" s="139" t="s">
        <v>160</v>
      </c>
      <c r="F1197" s="153" t="s">
        <v>1702</v>
      </c>
      <c r="H1197" s="154">
        <v>15.378</v>
      </c>
      <c r="I1197" s="155"/>
      <c r="L1197" s="151"/>
      <c r="M1197" s="156"/>
      <c r="T1197" s="157"/>
      <c r="AT1197" s="152" t="s">
        <v>160</v>
      </c>
      <c r="AU1197" s="152" t="s">
        <v>82</v>
      </c>
      <c r="AV1197" s="13" t="s">
        <v>82</v>
      </c>
      <c r="AW1197" s="13" t="s">
        <v>4</v>
      </c>
      <c r="AX1197" s="13" t="s">
        <v>80</v>
      </c>
      <c r="AY1197" s="152" t="s">
        <v>147</v>
      </c>
    </row>
    <row r="1198" spans="2:65" s="1" customFormat="1" ht="16.5" customHeight="1">
      <c r="B1198" s="31"/>
      <c r="C1198" s="126" t="s">
        <v>1703</v>
      </c>
      <c r="D1198" s="126" t="s">
        <v>149</v>
      </c>
      <c r="E1198" s="127" t="s">
        <v>1704</v>
      </c>
      <c r="F1198" s="128" t="s">
        <v>1705</v>
      </c>
      <c r="G1198" s="129" t="s">
        <v>271</v>
      </c>
      <c r="H1198" s="130">
        <v>1</v>
      </c>
      <c r="I1198" s="131"/>
      <c r="J1198" s="132">
        <f>ROUND(I1198*H1198,2)</f>
        <v>0</v>
      </c>
      <c r="K1198" s="128" t="s">
        <v>153</v>
      </c>
      <c r="L1198" s="31"/>
      <c r="M1198" s="133" t="s">
        <v>19</v>
      </c>
      <c r="N1198" s="134" t="s">
        <v>43</v>
      </c>
      <c r="P1198" s="135">
        <f>O1198*H1198</f>
        <v>0</v>
      </c>
      <c r="Q1198" s="135">
        <v>8.4228199999999997E-4</v>
      </c>
      <c r="R1198" s="135">
        <f>Q1198*H1198</f>
        <v>8.4228199999999997E-4</v>
      </c>
      <c r="S1198" s="135">
        <v>0</v>
      </c>
      <c r="T1198" s="136">
        <f>S1198*H1198</f>
        <v>0</v>
      </c>
      <c r="AR1198" s="137" t="s">
        <v>287</v>
      </c>
      <c r="AT1198" s="137" t="s">
        <v>149</v>
      </c>
      <c r="AU1198" s="137" t="s">
        <v>82</v>
      </c>
      <c r="AY1198" s="16" t="s">
        <v>147</v>
      </c>
      <c r="BE1198" s="138">
        <f>IF(N1198="základní",J1198,0)</f>
        <v>0</v>
      </c>
      <c r="BF1198" s="138">
        <f>IF(N1198="snížená",J1198,0)</f>
        <v>0</v>
      </c>
      <c r="BG1198" s="138">
        <f>IF(N1198="zákl. přenesená",J1198,0)</f>
        <v>0</v>
      </c>
      <c r="BH1198" s="138">
        <f>IF(N1198="sníž. přenesená",J1198,0)</f>
        <v>0</v>
      </c>
      <c r="BI1198" s="138">
        <f>IF(N1198="nulová",J1198,0)</f>
        <v>0</v>
      </c>
      <c r="BJ1198" s="16" t="s">
        <v>80</v>
      </c>
      <c r="BK1198" s="138">
        <f>ROUND(I1198*H1198,2)</f>
        <v>0</v>
      </c>
      <c r="BL1198" s="16" t="s">
        <v>287</v>
      </c>
      <c r="BM1198" s="137" t="s">
        <v>1706</v>
      </c>
    </row>
    <row r="1199" spans="2:65" s="1" customFormat="1" ht="11.25">
      <c r="B1199" s="31"/>
      <c r="D1199" s="139" t="s">
        <v>156</v>
      </c>
      <c r="F1199" s="140" t="s">
        <v>1707</v>
      </c>
      <c r="I1199" s="141"/>
      <c r="L1199" s="31"/>
      <c r="M1199" s="142"/>
      <c r="T1199" s="52"/>
      <c r="AT1199" s="16" t="s">
        <v>156</v>
      </c>
      <c r="AU1199" s="16" t="s">
        <v>82</v>
      </c>
    </row>
    <row r="1200" spans="2:65" s="1" customFormat="1" ht="11.25">
      <c r="B1200" s="31"/>
      <c r="D1200" s="143" t="s">
        <v>158</v>
      </c>
      <c r="F1200" s="144" t="s">
        <v>1708</v>
      </c>
      <c r="I1200" s="141"/>
      <c r="L1200" s="31"/>
      <c r="M1200" s="142"/>
      <c r="T1200" s="52"/>
      <c r="AT1200" s="16" t="s">
        <v>158</v>
      </c>
      <c r="AU1200" s="16" t="s">
        <v>82</v>
      </c>
    </row>
    <row r="1201" spans="2:65" s="12" customFormat="1" ht="11.25">
      <c r="B1201" s="145"/>
      <c r="D1201" s="139" t="s">
        <v>160</v>
      </c>
      <c r="E1201" s="146" t="s">
        <v>19</v>
      </c>
      <c r="F1201" s="147" t="s">
        <v>1709</v>
      </c>
      <c r="H1201" s="146" t="s">
        <v>19</v>
      </c>
      <c r="I1201" s="148"/>
      <c r="L1201" s="145"/>
      <c r="M1201" s="149"/>
      <c r="T1201" s="150"/>
      <c r="AT1201" s="146" t="s">
        <v>160</v>
      </c>
      <c r="AU1201" s="146" t="s">
        <v>82</v>
      </c>
      <c r="AV1201" s="12" t="s">
        <v>80</v>
      </c>
      <c r="AW1201" s="12" t="s">
        <v>34</v>
      </c>
      <c r="AX1201" s="12" t="s">
        <v>72</v>
      </c>
      <c r="AY1201" s="146" t="s">
        <v>147</v>
      </c>
    </row>
    <row r="1202" spans="2:65" s="13" customFormat="1" ht="11.25">
      <c r="B1202" s="151"/>
      <c r="D1202" s="139" t="s">
        <v>160</v>
      </c>
      <c r="E1202" s="152" t="s">
        <v>19</v>
      </c>
      <c r="F1202" s="153" t="s">
        <v>80</v>
      </c>
      <c r="H1202" s="154">
        <v>1</v>
      </c>
      <c r="I1202" s="155"/>
      <c r="L1202" s="151"/>
      <c r="M1202" s="156"/>
      <c r="T1202" s="157"/>
      <c r="AT1202" s="152" t="s">
        <v>160</v>
      </c>
      <c r="AU1202" s="152" t="s">
        <v>82</v>
      </c>
      <c r="AV1202" s="13" t="s">
        <v>82</v>
      </c>
      <c r="AW1202" s="13" t="s">
        <v>34</v>
      </c>
      <c r="AX1202" s="13" t="s">
        <v>72</v>
      </c>
      <c r="AY1202" s="152" t="s">
        <v>147</v>
      </c>
    </row>
    <row r="1203" spans="2:65" s="1" customFormat="1" ht="21.75" customHeight="1">
      <c r="B1203" s="31"/>
      <c r="C1203" s="158" t="s">
        <v>1710</v>
      </c>
      <c r="D1203" s="158" t="s">
        <v>253</v>
      </c>
      <c r="E1203" s="159" t="s">
        <v>1698</v>
      </c>
      <c r="F1203" s="160" t="s">
        <v>1699</v>
      </c>
      <c r="G1203" s="161" t="s">
        <v>232</v>
      </c>
      <c r="H1203" s="162">
        <v>9.6189999999999998</v>
      </c>
      <c r="I1203" s="163"/>
      <c r="J1203" s="164">
        <f>ROUND(I1203*H1203,2)</f>
        <v>0</v>
      </c>
      <c r="K1203" s="160" t="s">
        <v>153</v>
      </c>
      <c r="L1203" s="165"/>
      <c r="M1203" s="166" t="s">
        <v>19</v>
      </c>
      <c r="N1203" s="167" t="s">
        <v>43</v>
      </c>
      <c r="P1203" s="135">
        <f>O1203*H1203</f>
        <v>0</v>
      </c>
      <c r="Q1203" s="135">
        <v>4.0210000000000003E-2</v>
      </c>
      <c r="R1203" s="135">
        <f>Q1203*H1203</f>
        <v>0.38677999000000002</v>
      </c>
      <c r="S1203" s="135">
        <v>0</v>
      </c>
      <c r="T1203" s="136">
        <f>S1203*H1203</f>
        <v>0</v>
      </c>
      <c r="AR1203" s="137" t="s">
        <v>397</v>
      </c>
      <c r="AT1203" s="137" t="s">
        <v>253</v>
      </c>
      <c r="AU1203" s="137" t="s">
        <v>82</v>
      </c>
      <c r="AY1203" s="16" t="s">
        <v>147</v>
      </c>
      <c r="BE1203" s="138">
        <f>IF(N1203="základní",J1203,0)</f>
        <v>0</v>
      </c>
      <c r="BF1203" s="138">
        <f>IF(N1203="snížená",J1203,0)</f>
        <v>0</v>
      </c>
      <c r="BG1203" s="138">
        <f>IF(N1203="zákl. přenesená",J1203,0)</f>
        <v>0</v>
      </c>
      <c r="BH1203" s="138">
        <f>IF(N1203="sníž. přenesená",J1203,0)</f>
        <v>0</v>
      </c>
      <c r="BI1203" s="138">
        <f>IF(N1203="nulová",J1203,0)</f>
        <v>0</v>
      </c>
      <c r="BJ1203" s="16" t="s">
        <v>80</v>
      </c>
      <c r="BK1203" s="138">
        <f>ROUND(I1203*H1203,2)</f>
        <v>0</v>
      </c>
      <c r="BL1203" s="16" t="s">
        <v>287</v>
      </c>
      <c r="BM1203" s="137" t="s">
        <v>1711</v>
      </c>
    </row>
    <row r="1204" spans="2:65" s="1" customFormat="1" ht="11.25">
      <c r="B1204" s="31"/>
      <c r="D1204" s="139" t="s">
        <v>156</v>
      </c>
      <c r="F1204" s="140" t="s">
        <v>1699</v>
      </c>
      <c r="I1204" s="141"/>
      <c r="L1204" s="31"/>
      <c r="M1204" s="142"/>
      <c r="T1204" s="52"/>
      <c r="AT1204" s="16" t="s">
        <v>156</v>
      </c>
      <c r="AU1204" s="16" t="s">
        <v>82</v>
      </c>
    </row>
    <row r="1205" spans="2:65" s="1" customFormat="1" ht="19.5">
      <c r="B1205" s="31"/>
      <c r="D1205" s="139" t="s">
        <v>351</v>
      </c>
      <c r="F1205" s="168" t="s">
        <v>1687</v>
      </c>
      <c r="I1205" s="141"/>
      <c r="L1205" s="31"/>
      <c r="M1205" s="142"/>
      <c r="T1205" s="52"/>
      <c r="AT1205" s="16" t="s">
        <v>351</v>
      </c>
      <c r="AU1205" s="16" t="s">
        <v>82</v>
      </c>
    </row>
    <row r="1206" spans="2:65" s="12" customFormat="1" ht="11.25">
      <c r="B1206" s="145"/>
      <c r="D1206" s="139" t="s">
        <v>160</v>
      </c>
      <c r="E1206" s="146" t="s">
        <v>19</v>
      </c>
      <c r="F1206" s="147" t="s">
        <v>1709</v>
      </c>
      <c r="H1206" s="146" t="s">
        <v>19</v>
      </c>
      <c r="I1206" s="148"/>
      <c r="L1206" s="145"/>
      <c r="M1206" s="149"/>
      <c r="T1206" s="150"/>
      <c r="AT1206" s="146" t="s">
        <v>160</v>
      </c>
      <c r="AU1206" s="146" t="s">
        <v>82</v>
      </c>
      <c r="AV1206" s="12" t="s">
        <v>80</v>
      </c>
      <c r="AW1206" s="12" t="s">
        <v>34</v>
      </c>
      <c r="AX1206" s="12" t="s">
        <v>72</v>
      </c>
      <c r="AY1206" s="146" t="s">
        <v>147</v>
      </c>
    </row>
    <row r="1207" spans="2:65" s="13" customFormat="1" ht="11.25">
      <c r="B1207" s="151"/>
      <c r="D1207" s="139" t="s">
        <v>160</v>
      </c>
      <c r="E1207" s="152" t="s">
        <v>19</v>
      </c>
      <c r="F1207" s="153" t="s">
        <v>1712</v>
      </c>
      <c r="H1207" s="154">
        <v>3.3170000000000002</v>
      </c>
      <c r="I1207" s="155"/>
      <c r="L1207" s="151"/>
      <c r="M1207" s="156"/>
      <c r="T1207" s="157"/>
      <c r="AT1207" s="152" t="s">
        <v>160</v>
      </c>
      <c r="AU1207" s="152" t="s">
        <v>82</v>
      </c>
      <c r="AV1207" s="13" t="s">
        <v>82</v>
      </c>
      <c r="AW1207" s="13" t="s">
        <v>34</v>
      </c>
      <c r="AX1207" s="13" t="s">
        <v>72</v>
      </c>
      <c r="AY1207" s="152" t="s">
        <v>147</v>
      </c>
    </row>
    <row r="1208" spans="2:65" s="13" customFormat="1" ht="11.25">
      <c r="B1208" s="151"/>
      <c r="D1208" s="139" t="s">
        <v>160</v>
      </c>
      <c r="F1208" s="153" t="s">
        <v>1713</v>
      </c>
      <c r="H1208" s="154">
        <v>9.6189999999999998</v>
      </c>
      <c r="I1208" s="155"/>
      <c r="L1208" s="151"/>
      <c r="M1208" s="156"/>
      <c r="T1208" s="157"/>
      <c r="AT1208" s="152" t="s">
        <v>160</v>
      </c>
      <c r="AU1208" s="152" t="s">
        <v>82</v>
      </c>
      <c r="AV1208" s="13" t="s">
        <v>82</v>
      </c>
      <c r="AW1208" s="13" t="s">
        <v>4</v>
      </c>
      <c r="AX1208" s="13" t="s">
        <v>80</v>
      </c>
      <c r="AY1208" s="152" t="s">
        <v>147</v>
      </c>
    </row>
    <row r="1209" spans="2:65" s="1" customFormat="1" ht="16.5" customHeight="1">
      <c r="B1209" s="31"/>
      <c r="C1209" s="126" t="s">
        <v>1714</v>
      </c>
      <c r="D1209" s="126" t="s">
        <v>149</v>
      </c>
      <c r="E1209" s="127" t="s">
        <v>1715</v>
      </c>
      <c r="F1209" s="128" t="s">
        <v>1716</v>
      </c>
      <c r="G1209" s="129" t="s">
        <v>271</v>
      </c>
      <c r="H1209" s="130">
        <v>5</v>
      </c>
      <c r="I1209" s="131"/>
      <c r="J1209" s="132">
        <f>ROUND(I1209*H1209,2)</f>
        <v>0</v>
      </c>
      <c r="K1209" s="128" t="s">
        <v>153</v>
      </c>
      <c r="L1209" s="31"/>
      <c r="M1209" s="133" t="s">
        <v>19</v>
      </c>
      <c r="N1209" s="134" t="s">
        <v>43</v>
      </c>
      <c r="P1209" s="135">
        <f>O1209*H1209</f>
        <v>0</v>
      </c>
      <c r="Q1209" s="135">
        <v>0</v>
      </c>
      <c r="R1209" s="135">
        <f>Q1209*H1209</f>
        <v>0</v>
      </c>
      <c r="S1209" s="135">
        <v>0</v>
      </c>
      <c r="T1209" s="136">
        <f>S1209*H1209</f>
        <v>0</v>
      </c>
      <c r="AR1209" s="137" t="s">
        <v>287</v>
      </c>
      <c r="AT1209" s="137" t="s">
        <v>149</v>
      </c>
      <c r="AU1209" s="137" t="s">
        <v>82</v>
      </c>
      <c r="AY1209" s="16" t="s">
        <v>147</v>
      </c>
      <c r="BE1209" s="138">
        <f>IF(N1209="základní",J1209,0)</f>
        <v>0</v>
      </c>
      <c r="BF1209" s="138">
        <f>IF(N1209="snížená",J1209,0)</f>
        <v>0</v>
      </c>
      <c r="BG1209" s="138">
        <f>IF(N1209="zákl. přenesená",J1209,0)</f>
        <v>0</v>
      </c>
      <c r="BH1209" s="138">
        <f>IF(N1209="sníž. přenesená",J1209,0)</f>
        <v>0</v>
      </c>
      <c r="BI1209" s="138">
        <f>IF(N1209="nulová",J1209,0)</f>
        <v>0</v>
      </c>
      <c r="BJ1209" s="16" t="s">
        <v>80</v>
      </c>
      <c r="BK1209" s="138">
        <f>ROUND(I1209*H1209,2)</f>
        <v>0</v>
      </c>
      <c r="BL1209" s="16" t="s">
        <v>287</v>
      </c>
      <c r="BM1209" s="137" t="s">
        <v>1717</v>
      </c>
    </row>
    <row r="1210" spans="2:65" s="1" customFormat="1" ht="11.25">
      <c r="B1210" s="31"/>
      <c r="D1210" s="139" t="s">
        <v>156</v>
      </c>
      <c r="F1210" s="140" t="s">
        <v>1718</v>
      </c>
      <c r="I1210" s="141"/>
      <c r="L1210" s="31"/>
      <c r="M1210" s="142"/>
      <c r="T1210" s="52"/>
      <c r="AT1210" s="16" t="s">
        <v>156</v>
      </c>
      <c r="AU1210" s="16" t="s">
        <v>82</v>
      </c>
    </row>
    <row r="1211" spans="2:65" s="1" customFormat="1" ht="11.25">
      <c r="B1211" s="31"/>
      <c r="D1211" s="143" t="s">
        <v>158</v>
      </c>
      <c r="F1211" s="144" t="s">
        <v>1719</v>
      </c>
      <c r="I1211" s="141"/>
      <c r="L1211" s="31"/>
      <c r="M1211" s="142"/>
      <c r="T1211" s="52"/>
      <c r="AT1211" s="16" t="s">
        <v>158</v>
      </c>
      <c r="AU1211" s="16" t="s">
        <v>82</v>
      </c>
    </row>
    <row r="1212" spans="2:65" s="1" customFormat="1" ht="16.5" customHeight="1">
      <c r="B1212" s="31"/>
      <c r="C1212" s="158" t="s">
        <v>1720</v>
      </c>
      <c r="D1212" s="158" t="s">
        <v>253</v>
      </c>
      <c r="E1212" s="159" t="s">
        <v>1721</v>
      </c>
      <c r="F1212" s="160" t="s">
        <v>1722</v>
      </c>
      <c r="G1212" s="161" t="s">
        <v>271</v>
      </c>
      <c r="H1212" s="162">
        <v>5</v>
      </c>
      <c r="I1212" s="163"/>
      <c r="J1212" s="164">
        <f>ROUND(I1212*H1212,2)</f>
        <v>0</v>
      </c>
      <c r="K1212" s="160" t="s">
        <v>153</v>
      </c>
      <c r="L1212" s="165"/>
      <c r="M1212" s="166" t="s">
        <v>19</v>
      </c>
      <c r="N1212" s="167" t="s">
        <v>43</v>
      </c>
      <c r="P1212" s="135">
        <f>O1212*H1212</f>
        <v>0</v>
      </c>
      <c r="Q1212" s="135">
        <v>2.2000000000000001E-3</v>
      </c>
      <c r="R1212" s="135">
        <f>Q1212*H1212</f>
        <v>1.1000000000000001E-2</v>
      </c>
      <c r="S1212" s="135">
        <v>0</v>
      </c>
      <c r="T1212" s="136">
        <f>S1212*H1212</f>
        <v>0</v>
      </c>
      <c r="AR1212" s="137" t="s">
        <v>397</v>
      </c>
      <c r="AT1212" s="137" t="s">
        <v>253</v>
      </c>
      <c r="AU1212" s="137" t="s">
        <v>82</v>
      </c>
      <c r="AY1212" s="16" t="s">
        <v>147</v>
      </c>
      <c r="BE1212" s="138">
        <f>IF(N1212="základní",J1212,0)</f>
        <v>0</v>
      </c>
      <c r="BF1212" s="138">
        <f>IF(N1212="snížená",J1212,0)</f>
        <v>0</v>
      </c>
      <c r="BG1212" s="138">
        <f>IF(N1212="zákl. přenesená",J1212,0)</f>
        <v>0</v>
      </c>
      <c r="BH1212" s="138">
        <f>IF(N1212="sníž. přenesená",J1212,0)</f>
        <v>0</v>
      </c>
      <c r="BI1212" s="138">
        <f>IF(N1212="nulová",J1212,0)</f>
        <v>0</v>
      </c>
      <c r="BJ1212" s="16" t="s">
        <v>80</v>
      </c>
      <c r="BK1212" s="138">
        <f>ROUND(I1212*H1212,2)</f>
        <v>0</v>
      </c>
      <c r="BL1212" s="16" t="s">
        <v>287</v>
      </c>
      <c r="BM1212" s="137" t="s">
        <v>1723</v>
      </c>
    </row>
    <row r="1213" spans="2:65" s="1" customFormat="1" ht="11.25">
      <c r="B1213" s="31"/>
      <c r="D1213" s="139" t="s">
        <v>156</v>
      </c>
      <c r="F1213" s="140" t="s">
        <v>1722</v>
      </c>
      <c r="I1213" s="141"/>
      <c r="L1213" s="31"/>
      <c r="M1213" s="142"/>
      <c r="T1213" s="52"/>
      <c r="AT1213" s="16" t="s">
        <v>156</v>
      </c>
      <c r="AU1213" s="16" t="s">
        <v>82</v>
      </c>
    </row>
    <row r="1214" spans="2:65" s="1" customFormat="1" ht="16.5" customHeight="1">
      <c r="B1214" s="31"/>
      <c r="C1214" s="126" t="s">
        <v>1724</v>
      </c>
      <c r="D1214" s="126" t="s">
        <v>149</v>
      </c>
      <c r="E1214" s="127" t="s">
        <v>1725</v>
      </c>
      <c r="F1214" s="128" t="s">
        <v>1726</v>
      </c>
      <c r="G1214" s="129" t="s">
        <v>260</v>
      </c>
      <c r="H1214" s="130">
        <v>39.020000000000003</v>
      </c>
      <c r="I1214" s="131"/>
      <c r="J1214" s="132">
        <f>ROUND(I1214*H1214,2)</f>
        <v>0</v>
      </c>
      <c r="K1214" s="128" t="s">
        <v>153</v>
      </c>
      <c r="L1214" s="31"/>
      <c r="M1214" s="133" t="s">
        <v>19</v>
      </c>
      <c r="N1214" s="134" t="s">
        <v>43</v>
      </c>
      <c r="P1214" s="135">
        <f>O1214*H1214</f>
        <v>0</v>
      </c>
      <c r="Q1214" s="135">
        <v>0</v>
      </c>
      <c r="R1214" s="135">
        <f>Q1214*H1214</f>
        <v>0</v>
      </c>
      <c r="S1214" s="135">
        <v>0</v>
      </c>
      <c r="T1214" s="136">
        <f>S1214*H1214</f>
        <v>0</v>
      </c>
      <c r="AR1214" s="137" t="s">
        <v>287</v>
      </c>
      <c r="AT1214" s="137" t="s">
        <v>149</v>
      </c>
      <c r="AU1214" s="137" t="s">
        <v>82</v>
      </c>
      <c r="AY1214" s="16" t="s">
        <v>147</v>
      </c>
      <c r="BE1214" s="138">
        <f>IF(N1214="základní",J1214,0)</f>
        <v>0</v>
      </c>
      <c r="BF1214" s="138">
        <f>IF(N1214="snížená",J1214,0)</f>
        <v>0</v>
      </c>
      <c r="BG1214" s="138">
        <f>IF(N1214="zákl. přenesená",J1214,0)</f>
        <v>0</v>
      </c>
      <c r="BH1214" s="138">
        <f>IF(N1214="sníž. přenesená",J1214,0)</f>
        <v>0</v>
      </c>
      <c r="BI1214" s="138">
        <f>IF(N1214="nulová",J1214,0)</f>
        <v>0</v>
      </c>
      <c r="BJ1214" s="16" t="s">
        <v>80</v>
      </c>
      <c r="BK1214" s="138">
        <f>ROUND(I1214*H1214,2)</f>
        <v>0</v>
      </c>
      <c r="BL1214" s="16" t="s">
        <v>287</v>
      </c>
      <c r="BM1214" s="137" t="s">
        <v>1727</v>
      </c>
    </row>
    <row r="1215" spans="2:65" s="1" customFormat="1" ht="11.25">
      <c r="B1215" s="31"/>
      <c r="D1215" s="139" t="s">
        <v>156</v>
      </c>
      <c r="F1215" s="140" t="s">
        <v>1728</v>
      </c>
      <c r="I1215" s="141"/>
      <c r="L1215" s="31"/>
      <c r="M1215" s="142"/>
      <c r="T1215" s="52"/>
      <c r="AT1215" s="16" t="s">
        <v>156</v>
      </c>
      <c r="AU1215" s="16" t="s">
        <v>82</v>
      </c>
    </row>
    <row r="1216" spans="2:65" s="1" customFormat="1" ht="11.25">
      <c r="B1216" s="31"/>
      <c r="D1216" s="143" t="s">
        <v>158</v>
      </c>
      <c r="F1216" s="144" t="s">
        <v>1729</v>
      </c>
      <c r="I1216" s="141"/>
      <c r="L1216" s="31"/>
      <c r="M1216" s="142"/>
      <c r="T1216" s="52"/>
      <c r="AT1216" s="16" t="s">
        <v>158</v>
      </c>
      <c r="AU1216" s="16" t="s">
        <v>82</v>
      </c>
    </row>
    <row r="1217" spans="2:65" s="13" customFormat="1" ht="11.25">
      <c r="B1217" s="151"/>
      <c r="D1217" s="139" t="s">
        <v>160</v>
      </c>
      <c r="E1217" s="152" t="s">
        <v>19</v>
      </c>
      <c r="F1217" s="153" t="s">
        <v>1730</v>
      </c>
      <c r="H1217" s="154">
        <v>39.020000000000003</v>
      </c>
      <c r="I1217" s="155"/>
      <c r="L1217" s="151"/>
      <c r="M1217" s="156"/>
      <c r="T1217" s="157"/>
      <c r="AT1217" s="152" t="s">
        <v>160</v>
      </c>
      <c r="AU1217" s="152" t="s">
        <v>82</v>
      </c>
      <c r="AV1217" s="13" t="s">
        <v>82</v>
      </c>
      <c r="AW1217" s="13" t="s">
        <v>34</v>
      </c>
      <c r="AX1217" s="13" t="s">
        <v>72</v>
      </c>
      <c r="AY1217" s="152" t="s">
        <v>147</v>
      </c>
    </row>
    <row r="1218" spans="2:65" s="1" customFormat="1" ht="16.5" customHeight="1">
      <c r="B1218" s="31"/>
      <c r="C1218" s="158" t="s">
        <v>1731</v>
      </c>
      <c r="D1218" s="158" t="s">
        <v>253</v>
      </c>
      <c r="E1218" s="159" t="s">
        <v>1732</v>
      </c>
      <c r="F1218" s="160" t="s">
        <v>1733</v>
      </c>
      <c r="G1218" s="161" t="s">
        <v>260</v>
      </c>
      <c r="H1218" s="162">
        <v>39.799999999999997</v>
      </c>
      <c r="I1218" s="163"/>
      <c r="J1218" s="164">
        <f>ROUND(I1218*H1218,2)</f>
        <v>0</v>
      </c>
      <c r="K1218" s="160" t="s">
        <v>153</v>
      </c>
      <c r="L1218" s="165"/>
      <c r="M1218" s="166" t="s">
        <v>19</v>
      </c>
      <c r="N1218" s="167" t="s">
        <v>43</v>
      </c>
      <c r="P1218" s="135">
        <f>O1218*H1218</f>
        <v>0</v>
      </c>
      <c r="Q1218" s="135">
        <v>1.8E-3</v>
      </c>
      <c r="R1218" s="135">
        <f>Q1218*H1218</f>
        <v>7.1639999999999995E-2</v>
      </c>
      <c r="S1218" s="135">
        <v>0</v>
      </c>
      <c r="T1218" s="136">
        <f>S1218*H1218</f>
        <v>0</v>
      </c>
      <c r="AR1218" s="137" t="s">
        <v>397</v>
      </c>
      <c r="AT1218" s="137" t="s">
        <v>253</v>
      </c>
      <c r="AU1218" s="137" t="s">
        <v>82</v>
      </c>
      <c r="AY1218" s="16" t="s">
        <v>147</v>
      </c>
      <c r="BE1218" s="138">
        <f>IF(N1218="základní",J1218,0)</f>
        <v>0</v>
      </c>
      <c r="BF1218" s="138">
        <f>IF(N1218="snížená",J1218,0)</f>
        <v>0</v>
      </c>
      <c r="BG1218" s="138">
        <f>IF(N1218="zákl. přenesená",J1218,0)</f>
        <v>0</v>
      </c>
      <c r="BH1218" s="138">
        <f>IF(N1218="sníž. přenesená",J1218,0)</f>
        <v>0</v>
      </c>
      <c r="BI1218" s="138">
        <f>IF(N1218="nulová",J1218,0)</f>
        <v>0</v>
      </c>
      <c r="BJ1218" s="16" t="s">
        <v>80</v>
      </c>
      <c r="BK1218" s="138">
        <f>ROUND(I1218*H1218,2)</f>
        <v>0</v>
      </c>
      <c r="BL1218" s="16" t="s">
        <v>287</v>
      </c>
      <c r="BM1218" s="137" t="s">
        <v>1734</v>
      </c>
    </row>
    <row r="1219" spans="2:65" s="1" customFormat="1" ht="11.25">
      <c r="B1219" s="31"/>
      <c r="D1219" s="139" t="s">
        <v>156</v>
      </c>
      <c r="F1219" s="140" t="s">
        <v>1733</v>
      </c>
      <c r="I1219" s="141"/>
      <c r="L1219" s="31"/>
      <c r="M1219" s="142"/>
      <c r="T1219" s="52"/>
      <c r="AT1219" s="16" t="s">
        <v>156</v>
      </c>
      <c r="AU1219" s="16" t="s">
        <v>82</v>
      </c>
    </row>
    <row r="1220" spans="2:65" s="13" customFormat="1" ht="11.25">
      <c r="B1220" s="151"/>
      <c r="D1220" s="139" t="s">
        <v>160</v>
      </c>
      <c r="F1220" s="153" t="s">
        <v>1735</v>
      </c>
      <c r="H1220" s="154">
        <v>39.799999999999997</v>
      </c>
      <c r="I1220" s="155"/>
      <c r="L1220" s="151"/>
      <c r="M1220" s="156"/>
      <c r="T1220" s="157"/>
      <c r="AT1220" s="152" t="s">
        <v>160</v>
      </c>
      <c r="AU1220" s="152" t="s">
        <v>82</v>
      </c>
      <c r="AV1220" s="13" t="s">
        <v>82</v>
      </c>
      <c r="AW1220" s="13" t="s">
        <v>4</v>
      </c>
      <c r="AX1220" s="13" t="s">
        <v>80</v>
      </c>
      <c r="AY1220" s="152" t="s">
        <v>147</v>
      </c>
    </row>
    <row r="1221" spans="2:65" s="1" customFormat="1" ht="16.5" customHeight="1">
      <c r="B1221" s="31"/>
      <c r="C1221" s="158" t="s">
        <v>1736</v>
      </c>
      <c r="D1221" s="158" t="s">
        <v>253</v>
      </c>
      <c r="E1221" s="159" t="s">
        <v>1737</v>
      </c>
      <c r="F1221" s="160" t="s">
        <v>1738</v>
      </c>
      <c r="G1221" s="161" t="s">
        <v>1739</v>
      </c>
      <c r="H1221" s="162">
        <v>17</v>
      </c>
      <c r="I1221" s="163"/>
      <c r="J1221" s="164">
        <f>ROUND(I1221*H1221,2)</f>
        <v>0</v>
      </c>
      <c r="K1221" s="160" t="s">
        <v>153</v>
      </c>
      <c r="L1221" s="165"/>
      <c r="M1221" s="166" t="s">
        <v>19</v>
      </c>
      <c r="N1221" s="167" t="s">
        <v>43</v>
      </c>
      <c r="P1221" s="135">
        <f>O1221*H1221</f>
        <v>0</v>
      </c>
      <c r="Q1221" s="135">
        <v>2.0000000000000001E-4</v>
      </c>
      <c r="R1221" s="135">
        <f>Q1221*H1221</f>
        <v>3.4000000000000002E-3</v>
      </c>
      <c r="S1221" s="135">
        <v>0</v>
      </c>
      <c r="T1221" s="136">
        <f>S1221*H1221</f>
        <v>0</v>
      </c>
      <c r="AR1221" s="137" t="s">
        <v>397</v>
      </c>
      <c r="AT1221" s="137" t="s">
        <v>253</v>
      </c>
      <c r="AU1221" s="137" t="s">
        <v>82</v>
      </c>
      <c r="AY1221" s="16" t="s">
        <v>147</v>
      </c>
      <c r="BE1221" s="138">
        <f>IF(N1221="základní",J1221,0)</f>
        <v>0</v>
      </c>
      <c r="BF1221" s="138">
        <f>IF(N1221="snížená",J1221,0)</f>
        <v>0</v>
      </c>
      <c r="BG1221" s="138">
        <f>IF(N1221="zákl. přenesená",J1221,0)</f>
        <v>0</v>
      </c>
      <c r="BH1221" s="138">
        <f>IF(N1221="sníž. přenesená",J1221,0)</f>
        <v>0</v>
      </c>
      <c r="BI1221" s="138">
        <f>IF(N1221="nulová",J1221,0)</f>
        <v>0</v>
      </c>
      <c r="BJ1221" s="16" t="s">
        <v>80</v>
      </c>
      <c r="BK1221" s="138">
        <f>ROUND(I1221*H1221,2)</f>
        <v>0</v>
      </c>
      <c r="BL1221" s="16" t="s">
        <v>287</v>
      </c>
      <c r="BM1221" s="137" t="s">
        <v>1740</v>
      </c>
    </row>
    <row r="1222" spans="2:65" s="1" customFormat="1" ht="11.25">
      <c r="B1222" s="31"/>
      <c r="D1222" s="139" t="s">
        <v>156</v>
      </c>
      <c r="F1222" s="140" t="s">
        <v>1738</v>
      </c>
      <c r="I1222" s="141"/>
      <c r="L1222" s="31"/>
      <c r="M1222" s="142"/>
      <c r="T1222" s="52"/>
      <c r="AT1222" s="16" t="s">
        <v>156</v>
      </c>
      <c r="AU1222" s="16" t="s">
        <v>82</v>
      </c>
    </row>
    <row r="1223" spans="2:65" s="13" customFormat="1" ht="11.25">
      <c r="B1223" s="151"/>
      <c r="D1223" s="139" t="s">
        <v>160</v>
      </c>
      <c r="E1223" s="152" t="s">
        <v>19</v>
      </c>
      <c r="F1223" s="153" t="s">
        <v>293</v>
      </c>
      <c r="H1223" s="154">
        <v>17</v>
      </c>
      <c r="I1223" s="155"/>
      <c r="L1223" s="151"/>
      <c r="M1223" s="156"/>
      <c r="T1223" s="157"/>
      <c r="AT1223" s="152" t="s">
        <v>160</v>
      </c>
      <c r="AU1223" s="152" t="s">
        <v>82</v>
      </c>
      <c r="AV1223" s="13" t="s">
        <v>82</v>
      </c>
      <c r="AW1223" s="13" t="s">
        <v>34</v>
      </c>
      <c r="AX1223" s="13" t="s">
        <v>72</v>
      </c>
      <c r="AY1223" s="152" t="s">
        <v>147</v>
      </c>
    </row>
    <row r="1224" spans="2:65" s="1" customFormat="1" ht="16.5" customHeight="1">
      <c r="B1224" s="31"/>
      <c r="C1224" s="126" t="s">
        <v>1741</v>
      </c>
      <c r="D1224" s="126" t="s">
        <v>149</v>
      </c>
      <c r="E1224" s="127" t="s">
        <v>1742</v>
      </c>
      <c r="F1224" s="128" t="s">
        <v>1743</v>
      </c>
      <c r="G1224" s="129" t="s">
        <v>209</v>
      </c>
      <c r="H1224" s="130">
        <v>4.1079999999999997</v>
      </c>
      <c r="I1224" s="131"/>
      <c r="J1224" s="132">
        <f>ROUND(I1224*H1224,2)</f>
        <v>0</v>
      </c>
      <c r="K1224" s="128" t="s">
        <v>153</v>
      </c>
      <c r="L1224" s="31"/>
      <c r="M1224" s="133" t="s">
        <v>19</v>
      </c>
      <c r="N1224" s="134" t="s">
        <v>43</v>
      </c>
      <c r="P1224" s="135">
        <f>O1224*H1224</f>
        <v>0</v>
      </c>
      <c r="Q1224" s="135">
        <v>0</v>
      </c>
      <c r="R1224" s="135">
        <f>Q1224*H1224</f>
        <v>0</v>
      </c>
      <c r="S1224" s="135">
        <v>0</v>
      </c>
      <c r="T1224" s="136">
        <f>S1224*H1224</f>
        <v>0</v>
      </c>
      <c r="AR1224" s="137" t="s">
        <v>287</v>
      </c>
      <c r="AT1224" s="137" t="s">
        <v>149</v>
      </c>
      <c r="AU1224" s="137" t="s">
        <v>82</v>
      </c>
      <c r="AY1224" s="16" t="s">
        <v>147</v>
      </c>
      <c r="BE1224" s="138">
        <f>IF(N1224="základní",J1224,0)</f>
        <v>0</v>
      </c>
      <c r="BF1224" s="138">
        <f>IF(N1224="snížená",J1224,0)</f>
        <v>0</v>
      </c>
      <c r="BG1224" s="138">
        <f>IF(N1224="zákl. přenesená",J1224,0)</f>
        <v>0</v>
      </c>
      <c r="BH1224" s="138">
        <f>IF(N1224="sníž. přenesená",J1224,0)</f>
        <v>0</v>
      </c>
      <c r="BI1224" s="138">
        <f>IF(N1224="nulová",J1224,0)</f>
        <v>0</v>
      </c>
      <c r="BJ1224" s="16" t="s">
        <v>80</v>
      </c>
      <c r="BK1224" s="138">
        <f>ROUND(I1224*H1224,2)</f>
        <v>0</v>
      </c>
      <c r="BL1224" s="16" t="s">
        <v>287</v>
      </c>
      <c r="BM1224" s="137" t="s">
        <v>1744</v>
      </c>
    </row>
    <row r="1225" spans="2:65" s="1" customFormat="1" ht="19.5">
      <c r="B1225" s="31"/>
      <c r="D1225" s="139" t="s">
        <v>156</v>
      </c>
      <c r="F1225" s="140" t="s">
        <v>1745</v>
      </c>
      <c r="I1225" s="141"/>
      <c r="L1225" s="31"/>
      <c r="M1225" s="142"/>
      <c r="T1225" s="52"/>
      <c r="AT1225" s="16" t="s">
        <v>156</v>
      </c>
      <c r="AU1225" s="16" t="s">
        <v>82</v>
      </c>
    </row>
    <row r="1226" spans="2:65" s="1" customFormat="1" ht="11.25">
      <c r="B1226" s="31"/>
      <c r="D1226" s="143" t="s">
        <v>158</v>
      </c>
      <c r="F1226" s="144" t="s">
        <v>1746</v>
      </c>
      <c r="I1226" s="141"/>
      <c r="L1226" s="31"/>
      <c r="M1226" s="142"/>
      <c r="T1226" s="52"/>
      <c r="AT1226" s="16" t="s">
        <v>158</v>
      </c>
      <c r="AU1226" s="16" t="s">
        <v>82</v>
      </c>
    </row>
    <row r="1227" spans="2:65" s="11" customFormat="1" ht="22.9" customHeight="1">
      <c r="B1227" s="114"/>
      <c r="D1227" s="115" t="s">
        <v>71</v>
      </c>
      <c r="E1227" s="124" t="s">
        <v>1747</v>
      </c>
      <c r="F1227" s="124" t="s">
        <v>1748</v>
      </c>
      <c r="I1227" s="117"/>
      <c r="J1227" s="125">
        <f>BK1227</f>
        <v>0</v>
      </c>
      <c r="L1227" s="114"/>
      <c r="M1227" s="119"/>
      <c r="P1227" s="120">
        <f>SUM(P1228:P1242)</f>
        <v>0</v>
      </c>
      <c r="R1227" s="120">
        <f>SUM(R1228:R1242)</f>
        <v>9.5005200000000012E-2</v>
      </c>
      <c r="T1227" s="121">
        <f>SUM(T1228:T1242)</f>
        <v>0</v>
      </c>
      <c r="AR1227" s="115" t="s">
        <v>82</v>
      </c>
      <c r="AT1227" s="122" t="s">
        <v>71</v>
      </c>
      <c r="AU1227" s="122" t="s">
        <v>80</v>
      </c>
      <c r="AY1227" s="115" t="s">
        <v>147</v>
      </c>
      <c r="BK1227" s="123">
        <f>SUM(BK1228:BK1242)</f>
        <v>0</v>
      </c>
    </row>
    <row r="1228" spans="2:65" s="1" customFormat="1" ht="16.5" customHeight="1">
      <c r="B1228" s="31"/>
      <c r="C1228" s="126" t="s">
        <v>1749</v>
      </c>
      <c r="D1228" s="126" t="s">
        <v>149</v>
      </c>
      <c r="E1228" s="127" t="s">
        <v>1750</v>
      </c>
      <c r="F1228" s="128" t="s">
        <v>1751</v>
      </c>
      <c r="G1228" s="129" t="s">
        <v>260</v>
      </c>
      <c r="H1228" s="130">
        <v>3</v>
      </c>
      <c r="I1228" s="131"/>
      <c r="J1228" s="132">
        <f>ROUND(I1228*H1228,2)</f>
        <v>0</v>
      </c>
      <c r="K1228" s="128" t="s">
        <v>153</v>
      </c>
      <c r="L1228" s="31"/>
      <c r="M1228" s="133" t="s">
        <v>19</v>
      </c>
      <c r="N1228" s="134" t="s">
        <v>43</v>
      </c>
      <c r="P1228" s="135">
        <f>O1228*H1228</f>
        <v>0</v>
      </c>
      <c r="Q1228" s="135">
        <v>7.1840000000000001E-4</v>
      </c>
      <c r="R1228" s="135">
        <f>Q1228*H1228</f>
        <v>2.1551999999999999E-3</v>
      </c>
      <c r="S1228" s="135">
        <v>0</v>
      </c>
      <c r="T1228" s="136">
        <f>S1228*H1228</f>
        <v>0</v>
      </c>
      <c r="AR1228" s="137" t="s">
        <v>287</v>
      </c>
      <c r="AT1228" s="137" t="s">
        <v>149</v>
      </c>
      <c r="AU1228" s="137" t="s">
        <v>82</v>
      </c>
      <c r="AY1228" s="16" t="s">
        <v>147</v>
      </c>
      <c r="BE1228" s="138">
        <f>IF(N1228="základní",J1228,0)</f>
        <v>0</v>
      </c>
      <c r="BF1228" s="138">
        <f>IF(N1228="snížená",J1228,0)</f>
        <v>0</v>
      </c>
      <c r="BG1228" s="138">
        <f>IF(N1228="zákl. přenesená",J1228,0)</f>
        <v>0</v>
      </c>
      <c r="BH1228" s="138">
        <f>IF(N1228="sníž. přenesená",J1228,0)</f>
        <v>0</v>
      </c>
      <c r="BI1228" s="138">
        <f>IF(N1228="nulová",J1228,0)</f>
        <v>0</v>
      </c>
      <c r="BJ1228" s="16" t="s">
        <v>80</v>
      </c>
      <c r="BK1228" s="138">
        <f>ROUND(I1228*H1228,2)</f>
        <v>0</v>
      </c>
      <c r="BL1228" s="16" t="s">
        <v>287</v>
      </c>
      <c r="BM1228" s="137" t="s">
        <v>1752</v>
      </c>
    </row>
    <row r="1229" spans="2:65" s="1" customFormat="1" ht="11.25">
      <c r="B1229" s="31"/>
      <c r="D1229" s="139" t="s">
        <v>156</v>
      </c>
      <c r="F1229" s="140" t="s">
        <v>1753</v>
      </c>
      <c r="I1229" s="141"/>
      <c r="L1229" s="31"/>
      <c r="M1229" s="142"/>
      <c r="T1229" s="52"/>
      <c r="AT1229" s="16" t="s">
        <v>156</v>
      </c>
      <c r="AU1229" s="16" t="s">
        <v>82</v>
      </c>
    </row>
    <row r="1230" spans="2:65" s="1" customFormat="1" ht="11.25">
      <c r="B1230" s="31"/>
      <c r="D1230" s="143" t="s">
        <v>158</v>
      </c>
      <c r="F1230" s="144" t="s">
        <v>1754</v>
      </c>
      <c r="I1230" s="141"/>
      <c r="L1230" s="31"/>
      <c r="M1230" s="142"/>
      <c r="T1230" s="52"/>
      <c r="AT1230" s="16" t="s">
        <v>158</v>
      </c>
      <c r="AU1230" s="16" t="s">
        <v>82</v>
      </c>
    </row>
    <row r="1231" spans="2:65" s="12" customFormat="1" ht="11.25">
      <c r="B1231" s="145"/>
      <c r="D1231" s="139" t="s">
        <v>160</v>
      </c>
      <c r="E1231" s="146" t="s">
        <v>19</v>
      </c>
      <c r="F1231" s="147" t="s">
        <v>1755</v>
      </c>
      <c r="H1231" s="146" t="s">
        <v>19</v>
      </c>
      <c r="I1231" s="148"/>
      <c r="L1231" s="145"/>
      <c r="M1231" s="149"/>
      <c r="T1231" s="150"/>
      <c r="AT1231" s="146" t="s">
        <v>160</v>
      </c>
      <c r="AU1231" s="146" t="s">
        <v>82</v>
      </c>
      <c r="AV1231" s="12" t="s">
        <v>80</v>
      </c>
      <c r="AW1231" s="12" t="s">
        <v>34</v>
      </c>
      <c r="AX1231" s="12" t="s">
        <v>72</v>
      </c>
      <c r="AY1231" s="146" t="s">
        <v>147</v>
      </c>
    </row>
    <row r="1232" spans="2:65" s="13" customFormat="1" ht="11.25">
      <c r="B1232" s="151"/>
      <c r="D1232" s="139" t="s">
        <v>160</v>
      </c>
      <c r="E1232" s="152" t="s">
        <v>19</v>
      </c>
      <c r="F1232" s="153" t="s">
        <v>1756</v>
      </c>
      <c r="H1232" s="154">
        <v>3</v>
      </c>
      <c r="I1232" s="155"/>
      <c r="L1232" s="151"/>
      <c r="M1232" s="156"/>
      <c r="T1232" s="157"/>
      <c r="AT1232" s="152" t="s">
        <v>160</v>
      </c>
      <c r="AU1232" s="152" t="s">
        <v>82</v>
      </c>
      <c r="AV1232" s="13" t="s">
        <v>82</v>
      </c>
      <c r="AW1232" s="13" t="s">
        <v>34</v>
      </c>
      <c r="AX1232" s="13" t="s">
        <v>72</v>
      </c>
      <c r="AY1232" s="152" t="s">
        <v>147</v>
      </c>
    </row>
    <row r="1233" spans="2:65" s="1" customFormat="1" ht="16.5" customHeight="1">
      <c r="B1233" s="31"/>
      <c r="C1233" s="158" t="s">
        <v>1757</v>
      </c>
      <c r="D1233" s="158" t="s">
        <v>253</v>
      </c>
      <c r="E1233" s="159" t="s">
        <v>1758</v>
      </c>
      <c r="F1233" s="160" t="s">
        <v>1759</v>
      </c>
      <c r="G1233" s="161" t="s">
        <v>260</v>
      </c>
      <c r="H1233" s="162">
        <v>3</v>
      </c>
      <c r="I1233" s="163"/>
      <c r="J1233" s="164">
        <f>ROUND(I1233*H1233,2)</f>
        <v>0</v>
      </c>
      <c r="K1233" s="160" t="s">
        <v>153</v>
      </c>
      <c r="L1233" s="165"/>
      <c r="M1233" s="166" t="s">
        <v>19</v>
      </c>
      <c r="N1233" s="167" t="s">
        <v>43</v>
      </c>
      <c r="P1233" s="135">
        <f>O1233*H1233</f>
        <v>0</v>
      </c>
      <c r="Q1233" s="135">
        <v>2.5000000000000001E-2</v>
      </c>
      <c r="R1233" s="135">
        <f>Q1233*H1233</f>
        <v>7.5000000000000011E-2</v>
      </c>
      <c r="S1233" s="135">
        <v>0</v>
      </c>
      <c r="T1233" s="136">
        <f>S1233*H1233</f>
        <v>0</v>
      </c>
      <c r="AR1233" s="137" t="s">
        <v>397</v>
      </c>
      <c r="AT1233" s="137" t="s">
        <v>253</v>
      </c>
      <c r="AU1233" s="137" t="s">
        <v>82</v>
      </c>
      <c r="AY1233" s="16" t="s">
        <v>147</v>
      </c>
      <c r="BE1233" s="138">
        <f>IF(N1233="základní",J1233,0)</f>
        <v>0</v>
      </c>
      <c r="BF1233" s="138">
        <f>IF(N1233="snížená",J1233,0)</f>
        <v>0</v>
      </c>
      <c r="BG1233" s="138">
        <f>IF(N1233="zákl. přenesená",J1233,0)</f>
        <v>0</v>
      </c>
      <c r="BH1233" s="138">
        <f>IF(N1233="sníž. přenesená",J1233,0)</f>
        <v>0</v>
      </c>
      <c r="BI1233" s="138">
        <f>IF(N1233="nulová",J1233,0)</f>
        <v>0</v>
      </c>
      <c r="BJ1233" s="16" t="s">
        <v>80</v>
      </c>
      <c r="BK1233" s="138">
        <f>ROUND(I1233*H1233,2)</f>
        <v>0</v>
      </c>
      <c r="BL1233" s="16" t="s">
        <v>287</v>
      </c>
      <c r="BM1233" s="137" t="s">
        <v>1760</v>
      </c>
    </row>
    <row r="1234" spans="2:65" s="1" customFormat="1" ht="11.25">
      <c r="B1234" s="31"/>
      <c r="D1234" s="139" t="s">
        <v>156</v>
      </c>
      <c r="F1234" s="140" t="s">
        <v>1759</v>
      </c>
      <c r="I1234" s="141"/>
      <c r="L1234" s="31"/>
      <c r="M1234" s="142"/>
      <c r="T1234" s="52"/>
      <c r="AT1234" s="16" t="s">
        <v>156</v>
      </c>
      <c r="AU1234" s="16" t="s">
        <v>82</v>
      </c>
    </row>
    <row r="1235" spans="2:65" s="1" customFormat="1" ht="16.5" customHeight="1">
      <c r="B1235" s="31"/>
      <c r="C1235" s="126" t="s">
        <v>1761</v>
      </c>
      <c r="D1235" s="126" t="s">
        <v>149</v>
      </c>
      <c r="E1235" s="127" t="s">
        <v>1762</v>
      </c>
      <c r="F1235" s="128" t="s">
        <v>1763</v>
      </c>
      <c r="G1235" s="129" t="s">
        <v>260</v>
      </c>
      <c r="H1235" s="130">
        <v>5.0999999999999996</v>
      </c>
      <c r="I1235" s="131"/>
      <c r="J1235" s="132">
        <f>ROUND(I1235*H1235,2)</f>
        <v>0</v>
      </c>
      <c r="K1235" s="128" t="s">
        <v>153</v>
      </c>
      <c r="L1235" s="31"/>
      <c r="M1235" s="133" t="s">
        <v>19</v>
      </c>
      <c r="N1235" s="134" t="s">
        <v>43</v>
      </c>
      <c r="P1235" s="135">
        <f>O1235*H1235</f>
        <v>0</v>
      </c>
      <c r="Q1235" s="135">
        <v>0</v>
      </c>
      <c r="R1235" s="135">
        <f>Q1235*H1235</f>
        <v>0</v>
      </c>
      <c r="S1235" s="135">
        <v>0</v>
      </c>
      <c r="T1235" s="136">
        <f>S1235*H1235</f>
        <v>0</v>
      </c>
      <c r="AR1235" s="137" t="s">
        <v>287</v>
      </c>
      <c r="AT1235" s="137" t="s">
        <v>149</v>
      </c>
      <c r="AU1235" s="137" t="s">
        <v>82</v>
      </c>
      <c r="AY1235" s="16" t="s">
        <v>147</v>
      </c>
      <c r="BE1235" s="138">
        <f>IF(N1235="základní",J1235,0)</f>
        <v>0</v>
      </c>
      <c r="BF1235" s="138">
        <f>IF(N1235="snížená",J1235,0)</f>
        <v>0</v>
      </c>
      <c r="BG1235" s="138">
        <f>IF(N1235="zákl. přenesená",J1235,0)</f>
        <v>0</v>
      </c>
      <c r="BH1235" s="138">
        <f>IF(N1235="sníž. přenesená",J1235,0)</f>
        <v>0</v>
      </c>
      <c r="BI1235" s="138">
        <f>IF(N1235="nulová",J1235,0)</f>
        <v>0</v>
      </c>
      <c r="BJ1235" s="16" t="s">
        <v>80</v>
      </c>
      <c r="BK1235" s="138">
        <f>ROUND(I1235*H1235,2)</f>
        <v>0</v>
      </c>
      <c r="BL1235" s="16" t="s">
        <v>287</v>
      </c>
      <c r="BM1235" s="137" t="s">
        <v>1764</v>
      </c>
    </row>
    <row r="1236" spans="2:65" s="1" customFormat="1" ht="11.25">
      <c r="B1236" s="31"/>
      <c r="D1236" s="139" t="s">
        <v>156</v>
      </c>
      <c r="F1236" s="140" t="s">
        <v>1763</v>
      </c>
      <c r="I1236" s="141"/>
      <c r="L1236" s="31"/>
      <c r="M1236" s="142"/>
      <c r="T1236" s="52"/>
      <c r="AT1236" s="16" t="s">
        <v>156</v>
      </c>
      <c r="AU1236" s="16" t="s">
        <v>82</v>
      </c>
    </row>
    <row r="1237" spans="2:65" s="1" customFormat="1" ht="11.25">
      <c r="B1237" s="31"/>
      <c r="D1237" s="143" t="s">
        <v>158</v>
      </c>
      <c r="F1237" s="144" t="s">
        <v>1765</v>
      </c>
      <c r="I1237" s="141"/>
      <c r="L1237" s="31"/>
      <c r="M1237" s="142"/>
      <c r="T1237" s="52"/>
      <c r="AT1237" s="16" t="s">
        <v>158</v>
      </c>
      <c r="AU1237" s="16" t="s">
        <v>82</v>
      </c>
    </row>
    <row r="1238" spans="2:65" s="1" customFormat="1" ht="16.5" customHeight="1">
      <c r="B1238" s="31"/>
      <c r="C1238" s="158" t="s">
        <v>1766</v>
      </c>
      <c r="D1238" s="158" t="s">
        <v>253</v>
      </c>
      <c r="E1238" s="159" t="s">
        <v>1767</v>
      </c>
      <c r="F1238" s="160" t="s">
        <v>1768</v>
      </c>
      <c r="G1238" s="161" t="s">
        <v>260</v>
      </c>
      <c r="H1238" s="162">
        <v>5.0999999999999996</v>
      </c>
      <c r="I1238" s="163"/>
      <c r="J1238" s="164">
        <f>ROUND(I1238*H1238,2)</f>
        <v>0</v>
      </c>
      <c r="K1238" s="160" t="s">
        <v>153</v>
      </c>
      <c r="L1238" s="165"/>
      <c r="M1238" s="166" t="s">
        <v>19</v>
      </c>
      <c r="N1238" s="167" t="s">
        <v>43</v>
      </c>
      <c r="P1238" s="135">
        <f>O1238*H1238</f>
        <v>0</v>
      </c>
      <c r="Q1238" s="135">
        <v>3.5000000000000001E-3</v>
      </c>
      <c r="R1238" s="135">
        <f>Q1238*H1238</f>
        <v>1.7849999999999998E-2</v>
      </c>
      <c r="S1238" s="135">
        <v>0</v>
      </c>
      <c r="T1238" s="136">
        <f>S1238*H1238</f>
        <v>0</v>
      </c>
      <c r="AR1238" s="137" t="s">
        <v>397</v>
      </c>
      <c r="AT1238" s="137" t="s">
        <v>253</v>
      </c>
      <c r="AU1238" s="137" t="s">
        <v>82</v>
      </c>
      <c r="AY1238" s="16" t="s">
        <v>147</v>
      </c>
      <c r="BE1238" s="138">
        <f>IF(N1238="základní",J1238,0)</f>
        <v>0</v>
      </c>
      <c r="BF1238" s="138">
        <f>IF(N1238="snížená",J1238,0)</f>
        <v>0</v>
      </c>
      <c r="BG1238" s="138">
        <f>IF(N1238="zákl. přenesená",J1238,0)</f>
        <v>0</v>
      </c>
      <c r="BH1238" s="138">
        <f>IF(N1238="sníž. přenesená",J1238,0)</f>
        <v>0</v>
      </c>
      <c r="BI1238" s="138">
        <f>IF(N1238="nulová",J1238,0)</f>
        <v>0</v>
      </c>
      <c r="BJ1238" s="16" t="s">
        <v>80</v>
      </c>
      <c r="BK1238" s="138">
        <f>ROUND(I1238*H1238,2)</f>
        <v>0</v>
      </c>
      <c r="BL1238" s="16" t="s">
        <v>287</v>
      </c>
      <c r="BM1238" s="137" t="s">
        <v>1769</v>
      </c>
    </row>
    <row r="1239" spans="2:65" s="1" customFormat="1" ht="11.25">
      <c r="B1239" s="31"/>
      <c r="D1239" s="139" t="s">
        <v>156</v>
      </c>
      <c r="F1239" s="140" t="s">
        <v>1768</v>
      </c>
      <c r="I1239" s="141"/>
      <c r="L1239" s="31"/>
      <c r="M1239" s="142"/>
      <c r="T1239" s="52"/>
      <c r="AT1239" s="16" t="s">
        <v>156</v>
      </c>
      <c r="AU1239" s="16" t="s">
        <v>82</v>
      </c>
    </row>
    <row r="1240" spans="2:65" s="1" customFormat="1" ht="21.75" customHeight="1">
      <c r="B1240" s="31"/>
      <c r="C1240" s="126" t="s">
        <v>1770</v>
      </c>
      <c r="D1240" s="126" t="s">
        <v>149</v>
      </c>
      <c r="E1240" s="127" t="s">
        <v>1771</v>
      </c>
      <c r="F1240" s="128" t="s">
        <v>1772</v>
      </c>
      <c r="G1240" s="129" t="s">
        <v>209</v>
      </c>
      <c r="H1240" s="130">
        <v>9.5000000000000001E-2</v>
      </c>
      <c r="I1240" s="131"/>
      <c r="J1240" s="132">
        <f>ROUND(I1240*H1240,2)</f>
        <v>0</v>
      </c>
      <c r="K1240" s="128" t="s">
        <v>153</v>
      </c>
      <c r="L1240" s="31"/>
      <c r="M1240" s="133" t="s">
        <v>19</v>
      </c>
      <c r="N1240" s="134" t="s">
        <v>43</v>
      </c>
      <c r="P1240" s="135">
        <f>O1240*H1240</f>
        <v>0</v>
      </c>
      <c r="Q1240" s="135">
        <v>0</v>
      </c>
      <c r="R1240" s="135">
        <f>Q1240*H1240</f>
        <v>0</v>
      </c>
      <c r="S1240" s="135">
        <v>0</v>
      </c>
      <c r="T1240" s="136">
        <f>S1240*H1240</f>
        <v>0</v>
      </c>
      <c r="AR1240" s="137" t="s">
        <v>287</v>
      </c>
      <c r="AT1240" s="137" t="s">
        <v>149</v>
      </c>
      <c r="AU1240" s="137" t="s">
        <v>82</v>
      </c>
      <c r="AY1240" s="16" t="s">
        <v>147</v>
      </c>
      <c r="BE1240" s="138">
        <f>IF(N1240="základní",J1240,0)</f>
        <v>0</v>
      </c>
      <c r="BF1240" s="138">
        <f>IF(N1240="snížená",J1240,0)</f>
        <v>0</v>
      </c>
      <c r="BG1240" s="138">
        <f>IF(N1240="zákl. přenesená",J1240,0)</f>
        <v>0</v>
      </c>
      <c r="BH1240" s="138">
        <f>IF(N1240="sníž. přenesená",J1240,0)</f>
        <v>0</v>
      </c>
      <c r="BI1240" s="138">
        <f>IF(N1240="nulová",J1240,0)</f>
        <v>0</v>
      </c>
      <c r="BJ1240" s="16" t="s">
        <v>80</v>
      </c>
      <c r="BK1240" s="138">
        <f>ROUND(I1240*H1240,2)</f>
        <v>0</v>
      </c>
      <c r="BL1240" s="16" t="s">
        <v>287</v>
      </c>
      <c r="BM1240" s="137" t="s">
        <v>1773</v>
      </c>
    </row>
    <row r="1241" spans="2:65" s="1" customFormat="1" ht="19.5">
      <c r="B1241" s="31"/>
      <c r="D1241" s="139" t="s">
        <v>156</v>
      </c>
      <c r="F1241" s="140" t="s">
        <v>1774</v>
      </c>
      <c r="I1241" s="141"/>
      <c r="L1241" s="31"/>
      <c r="M1241" s="142"/>
      <c r="T1241" s="52"/>
      <c r="AT1241" s="16" t="s">
        <v>156</v>
      </c>
      <c r="AU1241" s="16" t="s">
        <v>82</v>
      </c>
    </row>
    <row r="1242" spans="2:65" s="1" customFormat="1" ht="11.25">
      <c r="B1242" s="31"/>
      <c r="D1242" s="143" t="s">
        <v>158</v>
      </c>
      <c r="F1242" s="144" t="s">
        <v>1775</v>
      </c>
      <c r="I1242" s="141"/>
      <c r="L1242" s="31"/>
      <c r="M1242" s="142"/>
      <c r="T1242" s="52"/>
      <c r="AT1242" s="16" t="s">
        <v>158</v>
      </c>
      <c r="AU1242" s="16" t="s">
        <v>82</v>
      </c>
    </row>
    <row r="1243" spans="2:65" s="11" customFormat="1" ht="22.9" customHeight="1">
      <c r="B1243" s="114"/>
      <c r="D1243" s="115" t="s">
        <v>71</v>
      </c>
      <c r="E1243" s="124" t="s">
        <v>1776</v>
      </c>
      <c r="F1243" s="124" t="s">
        <v>1777</v>
      </c>
      <c r="I1243" s="117"/>
      <c r="J1243" s="125">
        <f>BK1243</f>
        <v>0</v>
      </c>
      <c r="L1243" s="114"/>
      <c r="M1243" s="119"/>
      <c r="P1243" s="120">
        <f>SUM(P1244:P1305)</f>
        <v>0</v>
      </c>
      <c r="R1243" s="120">
        <f>SUM(R1244:R1305)</f>
        <v>1.6273255936800002</v>
      </c>
      <c r="T1243" s="121">
        <f>SUM(T1244:T1305)</f>
        <v>0</v>
      </c>
      <c r="AR1243" s="115" t="s">
        <v>82</v>
      </c>
      <c r="AT1243" s="122" t="s">
        <v>71</v>
      </c>
      <c r="AU1243" s="122" t="s">
        <v>80</v>
      </c>
      <c r="AY1243" s="115" t="s">
        <v>147</v>
      </c>
      <c r="BK1243" s="123">
        <f>SUM(BK1244:BK1305)</f>
        <v>0</v>
      </c>
    </row>
    <row r="1244" spans="2:65" s="1" customFormat="1" ht="16.5" customHeight="1">
      <c r="B1244" s="31"/>
      <c r="C1244" s="126" t="s">
        <v>1778</v>
      </c>
      <c r="D1244" s="126" t="s">
        <v>149</v>
      </c>
      <c r="E1244" s="127" t="s">
        <v>1779</v>
      </c>
      <c r="F1244" s="128" t="s">
        <v>1780</v>
      </c>
      <c r="G1244" s="129" t="s">
        <v>232</v>
      </c>
      <c r="H1244" s="130">
        <v>36.659999999999997</v>
      </c>
      <c r="I1244" s="131"/>
      <c r="J1244" s="132">
        <f>ROUND(I1244*H1244,2)</f>
        <v>0</v>
      </c>
      <c r="K1244" s="128" t="s">
        <v>153</v>
      </c>
      <c r="L1244" s="31"/>
      <c r="M1244" s="133" t="s">
        <v>19</v>
      </c>
      <c r="N1244" s="134" t="s">
        <v>43</v>
      </c>
      <c r="P1244" s="135">
        <f>O1244*H1244</f>
        <v>0</v>
      </c>
      <c r="Q1244" s="135">
        <v>0</v>
      </c>
      <c r="R1244" s="135">
        <f>Q1244*H1244</f>
        <v>0</v>
      </c>
      <c r="S1244" s="135">
        <v>0</v>
      </c>
      <c r="T1244" s="136">
        <f>S1244*H1244</f>
        <v>0</v>
      </c>
      <c r="AR1244" s="137" t="s">
        <v>287</v>
      </c>
      <c r="AT1244" s="137" t="s">
        <v>149</v>
      </c>
      <c r="AU1244" s="137" t="s">
        <v>82</v>
      </c>
      <c r="AY1244" s="16" t="s">
        <v>147</v>
      </c>
      <c r="BE1244" s="138">
        <f>IF(N1244="základní",J1244,0)</f>
        <v>0</v>
      </c>
      <c r="BF1244" s="138">
        <f>IF(N1244="snížená",J1244,0)</f>
        <v>0</v>
      </c>
      <c r="BG1244" s="138">
        <f>IF(N1244="zákl. přenesená",J1244,0)</f>
        <v>0</v>
      </c>
      <c r="BH1244" s="138">
        <f>IF(N1244="sníž. přenesená",J1244,0)</f>
        <v>0</v>
      </c>
      <c r="BI1244" s="138">
        <f>IF(N1244="nulová",J1244,0)</f>
        <v>0</v>
      </c>
      <c r="BJ1244" s="16" t="s">
        <v>80</v>
      </c>
      <c r="BK1244" s="138">
        <f>ROUND(I1244*H1244,2)</f>
        <v>0</v>
      </c>
      <c r="BL1244" s="16" t="s">
        <v>287</v>
      </c>
      <c r="BM1244" s="137" t="s">
        <v>1781</v>
      </c>
    </row>
    <row r="1245" spans="2:65" s="1" customFormat="1" ht="11.25">
      <c r="B1245" s="31"/>
      <c r="D1245" s="139" t="s">
        <v>156</v>
      </c>
      <c r="F1245" s="140" t="s">
        <v>1782</v>
      </c>
      <c r="I1245" s="141"/>
      <c r="L1245" s="31"/>
      <c r="M1245" s="142"/>
      <c r="T1245" s="52"/>
      <c r="AT1245" s="16" t="s">
        <v>156</v>
      </c>
      <c r="AU1245" s="16" t="s">
        <v>82</v>
      </c>
    </row>
    <row r="1246" spans="2:65" s="1" customFormat="1" ht="11.25">
      <c r="B1246" s="31"/>
      <c r="D1246" s="143" t="s">
        <v>158</v>
      </c>
      <c r="F1246" s="144" t="s">
        <v>1783</v>
      </c>
      <c r="I1246" s="141"/>
      <c r="L1246" s="31"/>
      <c r="M1246" s="142"/>
      <c r="T1246" s="52"/>
      <c r="AT1246" s="16" t="s">
        <v>158</v>
      </c>
      <c r="AU1246" s="16" t="s">
        <v>82</v>
      </c>
    </row>
    <row r="1247" spans="2:65" s="12" customFormat="1" ht="11.25">
      <c r="B1247" s="145"/>
      <c r="D1247" s="139" t="s">
        <v>160</v>
      </c>
      <c r="E1247" s="146" t="s">
        <v>19</v>
      </c>
      <c r="F1247" s="147" t="s">
        <v>1784</v>
      </c>
      <c r="H1247" s="146" t="s">
        <v>19</v>
      </c>
      <c r="I1247" s="148"/>
      <c r="L1247" s="145"/>
      <c r="M1247" s="149"/>
      <c r="T1247" s="150"/>
      <c r="AT1247" s="146" t="s">
        <v>160</v>
      </c>
      <c r="AU1247" s="146" t="s">
        <v>82</v>
      </c>
      <c r="AV1247" s="12" t="s">
        <v>80</v>
      </c>
      <c r="AW1247" s="12" t="s">
        <v>34</v>
      </c>
      <c r="AX1247" s="12" t="s">
        <v>72</v>
      </c>
      <c r="AY1247" s="146" t="s">
        <v>147</v>
      </c>
    </row>
    <row r="1248" spans="2:65" s="13" customFormat="1" ht="11.25">
      <c r="B1248" s="151"/>
      <c r="D1248" s="139" t="s">
        <v>160</v>
      </c>
      <c r="E1248" s="152" t="s">
        <v>19</v>
      </c>
      <c r="F1248" s="153" t="s">
        <v>1785</v>
      </c>
      <c r="H1248" s="154">
        <v>36.659999999999997</v>
      </c>
      <c r="I1248" s="155"/>
      <c r="L1248" s="151"/>
      <c r="M1248" s="156"/>
      <c r="T1248" s="157"/>
      <c r="AT1248" s="152" t="s">
        <v>160</v>
      </c>
      <c r="AU1248" s="152" t="s">
        <v>82</v>
      </c>
      <c r="AV1248" s="13" t="s">
        <v>82</v>
      </c>
      <c r="AW1248" s="13" t="s">
        <v>34</v>
      </c>
      <c r="AX1248" s="13" t="s">
        <v>72</v>
      </c>
      <c r="AY1248" s="152" t="s">
        <v>147</v>
      </c>
    </row>
    <row r="1249" spans="2:65" s="1" customFormat="1" ht="16.5" customHeight="1">
      <c r="B1249" s="31"/>
      <c r="C1249" s="126" t="s">
        <v>1786</v>
      </c>
      <c r="D1249" s="126" t="s">
        <v>149</v>
      </c>
      <c r="E1249" s="127" t="s">
        <v>1787</v>
      </c>
      <c r="F1249" s="128" t="s">
        <v>1788</v>
      </c>
      <c r="G1249" s="129" t="s">
        <v>232</v>
      </c>
      <c r="H1249" s="130">
        <v>40.554000000000002</v>
      </c>
      <c r="I1249" s="131"/>
      <c r="J1249" s="132">
        <f>ROUND(I1249*H1249,2)</f>
        <v>0</v>
      </c>
      <c r="K1249" s="128" t="s">
        <v>153</v>
      </c>
      <c r="L1249" s="31"/>
      <c r="M1249" s="133" t="s">
        <v>19</v>
      </c>
      <c r="N1249" s="134" t="s">
        <v>43</v>
      </c>
      <c r="P1249" s="135">
        <f>O1249*H1249</f>
        <v>0</v>
      </c>
      <c r="Q1249" s="135">
        <v>2.9999999999999997E-4</v>
      </c>
      <c r="R1249" s="135">
        <f>Q1249*H1249</f>
        <v>1.21662E-2</v>
      </c>
      <c r="S1249" s="135">
        <v>0</v>
      </c>
      <c r="T1249" s="136">
        <f>S1249*H1249</f>
        <v>0</v>
      </c>
      <c r="AR1249" s="137" t="s">
        <v>287</v>
      </c>
      <c r="AT1249" s="137" t="s">
        <v>149</v>
      </c>
      <c r="AU1249" s="137" t="s">
        <v>82</v>
      </c>
      <c r="AY1249" s="16" t="s">
        <v>147</v>
      </c>
      <c r="BE1249" s="138">
        <f>IF(N1249="základní",J1249,0)</f>
        <v>0</v>
      </c>
      <c r="BF1249" s="138">
        <f>IF(N1249="snížená",J1249,0)</f>
        <v>0</v>
      </c>
      <c r="BG1249" s="138">
        <f>IF(N1249="zákl. přenesená",J1249,0)</f>
        <v>0</v>
      </c>
      <c r="BH1249" s="138">
        <f>IF(N1249="sníž. přenesená",J1249,0)</f>
        <v>0</v>
      </c>
      <c r="BI1249" s="138">
        <f>IF(N1249="nulová",J1249,0)</f>
        <v>0</v>
      </c>
      <c r="BJ1249" s="16" t="s">
        <v>80</v>
      </c>
      <c r="BK1249" s="138">
        <f>ROUND(I1249*H1249,2)</f>
        <v>0</v>
      </c>
      <c r="BL1249" s="16" t="s">
        <v>287</v>
      </c>
      <c r="BM1249" s="137" t="s">
        <v>1789</v>
      </c>
    </row>
    <row r="1250" spans="2:65" s="1" customFormat="1" ht="11.25">
      <c r="B1250" s="31"/>
      <c r="D1250" s="139" t="s">
        <v>156</v>
      </c>
      <c r="F1250" s="140" t="s">
        <v>1790</v>
      </c>
      <c r="I1250" s="141"/>
      <c r="L1250" s="31"/>
      <c r="M1250" s="142"/>
      <c r="T1250" s="52"/>
      <c r="AT1250" s="16" t="s">
        <v>156</v>
      </c>
      <c r="AU1250" s="16" t="s">
        <v>82</v>
      </c>
    </row>
    <row r="1251" spans="2:65" s="1" customFormat="1" ht="11.25">
      <c r="B1251" s="31"/>
      <c r="D1251" s="143" t="s">
        <v>158</v>
      </c>
      <c r="F1251" s="144" t="s">
        <v>1791</v>
      </c>
      <c r="I1251" s="141"/>
      <c r="L1251" s="31"/>
      <c r="M1251" s="142"/>
      <c r="T1251" s="52"/>
      <c r="AT1251" s="16" t="s">
        <v>158</v>
      </c>
      <c r="AU1251" s="16" t="s">
        <v>82</v>
      </c>
    </row>
    <row r="1252" spans="2:65" s="12" customFormat="1" ht="11.25">
      <c r="B1252" s="145"/>
      <c r="D1252" s="139" t="s">
        <v>160</v>
      </c>
      <c r="E1252" s="146" t="s">
        <v>19</v>
      </c>
      <c r="F1252" s="147" t="s">
        <v>1784</v>
      </c>
      <c r="H1252" s="146" t="s">
        <v>19</v>
      </c>
      <c r="I1252" s="148"/>
      <c r="L1252" s="145"/>
      <c r="M1252" s="149"/>
      <c r="T1252" s="150"/>
      <c r="AT1252" s="146" t="s">
        <v>160</v>
      </c>
      <c r="AU1252" s="146" t="s">
        <v>82</v>
      </c>
      <c r="AV1252" s="12" t="s">
        <v>80</v>
      </c>
      <c r="AW1252" s="12" t="s">
        <v>34</v>
      </c>
      <c r="AX1252" s="12" t="s">
        <v>72</v>
      </c>
      <c r="AY1252" s="146" t="s">
        <v>147</v>
      </c>
    </row>
    <row r="1253" spans="2:65" s="13" customFormat="1" ht="11.25">
      <c r="B1253" s="151"/>
      <c r="D1253" s="139" t="s">
        <v>160</v>
      </c>
      <c r="E1253" s="152" t="s">
        <v>19</v>
      </c>
      <c r="F1253" s="153" t="s">
        <v>1785</v>
      </c>
      <c r="H1253" s="154">
        <v>36.659999999999997</v>
      </c>
      <c r="I1253" s="155"/>
      <c r="L1253" s="151"/>
      <c r="M1253" s="156"/>
      <c r="T1253" s="157"/>
      <c r="AT1253" s="152" t="s">
        <v>160</v>
      </c>
      <c r="AU1253" s="152" t="s">
        <v>82</v>
      </c>
      <c r="AV1253" s="13" t="s">
        <v>82</v>
      </c>
      <c r="AW1253" s="13" t="s">
        <v>34</v>
      </c>
      <c r="AX1253" s="13" t="s">
        <v>72</v>
      </c>
      <c r="AY1253" s="152" t="s">
        <v>147</v>
      </c>
    </row>
    <row r="1254" spans="2:65" s="13" customFormat="1" ht="11.25">
      <c r="B1254" s="151"/>
      <c r="D1254" s="139" t="s">
        <v>160</v>
      </c>
      <c r="E1254" s="152" t="s">
        <v>19</v>
      </c>
      <c r="F1254" s="153" t="s">
        <v>1792</v>
      </c>
      <c r="H1254" s="154">
        <v>3.8940000000000001</v>
      </c>
      <c r="I1254" s="155"/>
      <c r="L1254" s="151"/>
      <c r="M1254" s="156"/>
      <c r="T1254" s="157"/>
      <c r="AT1254" s="152" t="s">
        <v>160</v>
      </c>
      <c r="AU1254" s="152" t="s">
        <v>82</v>
      </c>
      <c r="AV1254" s="13" t="s">
        <v>82</v>
      </c>
      <c r="AW1254" s="13" t="s">
        <v>34</v>
      </c>
      <c r="AX1254" s="13" t="s">
        <v>72</v>
      </c>
      <c r="AY1254" s="152" t="s">
        <v>147</v>
      </c>
    </row>
    <row r="1255" spans="2:65" s="1" customFormat="1" ht="16.5" customHeight="1">
      <c r="B1255" s="31"/>
      <c r="C1255" s="126" t="s">
        <v>1793</v>
      </c>
      <c r="D1255" s="126" t="s">
        <v>149</v>
      </c>
      <c r="E1255" s="127" t="s">
        <v>1794</v>
      </c>
      <c r="F1255" s="128" t="s">
        <v>1795</v>
      </c>
      <c r="G1255" s="129" t="s">
        <v>232</v>
      </c>
      <c r="H1255" s="130">
        <v>36.659999999999997</v>
      </c>
      <c r="I1255" s="131"/>
      <c r="J1255" s="132">
        <f>ROUND(I1255*H1255,2)</f>
        <v>0</v>
      </c>
      <c r="K1255" s="128" t="s">
        <v>153</v>
      </c>
      <c r="L1255" s="31"/>
      <c r="M1255" s="133" t="s">
        <v>19</v>
      </c>
      <c r="N1255" s="134" t="s">
        <v>43</v>
      </c>
      <c r="P1255" s="135">
        <f>O1255*H1255</f>
        <v>0</v>
      </c>
      <c r="Q1255" s="135">
        <v>4.4799999999999999E-7</v>
      </c>
      <c r="R1255" s="135">
        <f>Q1255*H1255</f>
        <v>1.6423679999999999E-5</v>
      </c>
      <c r="S1255" s="135">
        <v>0</v>
      </c>
      <c r="T1255" s="136">
        <f>S1255*H1255</f>
        <v>0</v>
      </c>
      <c r="AR1255" s="137" t="s">
        <v>287</v>
      </c>
      <c r="AT1255" s="137" t="s">
        <v>149</v>
      </c>
      <c r="AU1255" s="137" t="s">
        <v>82</v>
      </c>
      <c r="AY1255" s="16" t="s">
        <v>147</v>
      </c>
      <c r="BE1255" s="138">
        <f>IF(N1255="základní",J1255,0)</f>
        <v>0</v>
      </c>
      <c r="BF1255" s="138">
        <f>IF(N1255="snížená",J1255,0)</f>
        <v>0</v>
      </c>
      <c r="BG1255" s="138">
        <f>IF(N1255="zákl. přenesená",J1255,0)</f>
        <v>0</v>
      </c>
      <c r="BH1255" s="138">
        <f>IF(N1255="sníž. přenesená",J1255,0)</f>
        <v>0</v>
      </c>
      <c r="BI1255" s="138">
        <f>IF(N1255="nulová",J1255,0)</f>
        <v>0</v>
      </c>
      <c r="BJ1255" s="16" t="s">
        <v>80</v>
      </c>
      <c r="BK1255" s="138">
        <f>ROUND(I1255*H1255,2)</f>
        <v>0</v>
      </c>
      <c r="BL1255" s="16" t="s">
        <v>287</v>
      </c>
      <c r="BM1255" s="137" t="s">
        <v>1796</v>
      </c>
    </row>
    <row r="1256" spans="2:65" s="1" customFormat="1" ht="11.25">
      <c r="B1256" s="31"/>
      <c r="D1256" s="139" t="s">
        <v>156</v>
      </c>
      <c r="F1256" s="140" t="s">
        <v>1797</v>
      </c>
      <c r="I1256" s="141"/>
      <c r="L1256" s="31"/>
      <c r="M1256" s="142"/>
      <c r="T1256" s="52"/>
      <c r="AT1256" s="16" t="s">
        <v>156</v>
      </c>
      <c r="AU1256" s="16" t="s">
        <v>82</v>
      </c>
    </row>
    <row r="1257" spans="2:65" s="1" customFormat="1" ht="11.25">
      <c r="B1257" s="31"/>
      <c r="D1257" s="143" t="s">
        <v>158</v>
      </c>
      <c r="F1257" s="144" t="s">
        <v>1798</v>
      </c>
      <c r="I1257" s="141"/>
      <c r="L1257" s="31"/>
      <c r="M1257" s="142"/>
      <c r="T1257" s="52"/>
      <c r="AT1257" s="16" t="s">
        <v>158</v>
      </c>
      <c r="AU1257" s="16" t="s">
        <v>82</v>
      </c>
    </row>
    <row r="1258" spans="2:65" s="12" customFormat="1" ht="11.25">
      <c r="B1258" s="145"/>
      <c r="D1258" s="139" t="s">
        <v>160</v>
      </c>
      <c r="E1258" s="146" t="s">
        <v>19</v>
      </c>
      <c r="F1258" s="147" t="s">
        <v>1784</v>
      </c>
      <c r="H1258" s="146" t="s">
        <v>19</v>
      </c>
      <c r="I1258" s="148"/>
      <c r="L1258" s="145"/>
      <c r="M1258" s="149"/>
      <c r="T1258" s="150"/>
      <c r="AT1258" s="146" t="s">
        <v>160</v>
      </c>
      <c r="AU1258" s="146" t="s">
        <v>82</v>
      </c>
      <c r="AV1258" s="12" t="s">
        <v>80</v>
      </c>
      <c r="AW1258" s="12" t="s">
        <v>34</v>
      </c>
      <c r="AX1258" s="12" t="s">
        <v>72</v>
      </c>
      <c r="AY1258" s="146" t="s">
        <v>147</v>
      </c>
    </row>
    <row r="1259" spans="2:65" s="13" customFormat="1" ht="11.25">
      <c r="B1259" s="151"/>
      <c r="D1259" s="139" t="s">
        <v>160</v>
      </c>
      <c r="E1259" s="152" t="s">
        <v>19</v>
      </c>
      <c r="F1259" s="153" t="s">
        <v>1785</v>
      </c>
      <c r="H1259" s="154">
        <v>36.659999999999997</v>
      </c>
      <c r="I1259" s="155"/>
      <c r="L1259" s="151"/>
      <c r="M1259" s="156"/>
      <c r="T1259" s="157"/>
      <c r="AT1259" s="152" t="s">
        <v>160</v>
      </c>
      <c r="AU1259" s="152" t="s">
        <v>82</v>
      </c>
      <c r="AV1259" s="13" t="s">
        <v>82</v>
      </c>
      <c r="AW1259" s="13" t="s">
        <v>34</v>
      </c>
      <c r="AX1259" s="13" t="s">
        <v>72</v>
      </c>
      <c r="AY1259" s="152" t="s">
        <v>147</v>
      </c>
    </row>
    <row r="1260" spans="2:65" s="1" customFormat="1" ht="16.5" customHeight="1">
      <c r="B1260" s="31"/>
      <c r="C1260" s="126" t="s">
        <v>1799</v>
      </c>
      <c r="D1260" s="126" t="s">
        <v>149</v>
      </c>
      <c r="E1260" s="127" t="s">
        <v>1800</v>
      </c>
      <c r="F1260" s="128" t="s">
        <v>1801</v>
      </c>
      <c r="G1260" s="129" t="s">
        <v>232</v>
      </c>
      <c r="H1260" s="130">
        <v>36.659999999999997</v>
      </c>
      <c r="I1260" s="131"/>
      <c r="J1260" s="132">
        <f>ROUND(I1260*H1260,2)</f>
        <v>0</v>
      </c>
      <c r="K1260" s="128" t="s">
        <v>153</v>
      </c>
      <c r="L1260" s="31"/>
      <c r="M1260" s="133" t="s">
        <v>19</v>
      </c>
      <c r="N1260" s="134" t="s">
        <v>43</v>
      </c>
      <c r="P1260" s="135">
        <f>O1260*H1260</f>
        <v>0</v>
      </c>
      <c r="Q1260" s="135">
        <v>7.5820000000000002E-3</v>
      </c>
      <c r="R1260" s="135">
        <f>Q1260*H1260</f>
        <v>0.27795611999999997</v>
      </c>
      <c r="S1260" s="135">
        <v>0</v>
      </c>
      <c r="T1260" s="136">
        <f>S1260*H1260</f>
        <v>0</v>
      </c>
      <c r="AR1260" s="137" t="s">
        <v>287</v>
      </c>
      <c r="AT1260" s="137" t="s">
        <v>149</v>
      </c>
      <c r="AU1260" s="137" t="s">
        <v>82</v>
      </c>
      <c r="AY1260" s="16" t="s">
        <v>147</v>
      </c>
      <c r="BE1260" s="138">
        <f>IF(N1260="základní",J1260,0)</f>
        <v>0</v>
      </c>
      <c r="BF1260" s="138">
        <f>IF(N1260="snížená",J1260,0)</f>
        <v>0</v>
      </c>
      <c r="BG1260" s="138">
        <f>IF(N1260="zákl. přenesená",J1260,0)</f>
        <v>0</v>
      </c>
      <c r="BH1260" s="138">
        <f>IF(N1260="sníž. přenesená",J1260,0)</f>
        <v>0</v>
      </c>
      <c r="BI1260" s="138">
        <f>IF(N1260="nulová",J1260,0)</f>
        <v>0</v>
      </c>
      <c r="BJ1260" s="16" t="s">
        <v>80</v>
      </c>
      <c r="BK1260" s="138">
        <f>ROUND(I1260*H1260,2)</f>
        <v>0</v>
      </c>
      <c r="BL1260" s="16" t="s">
        <v>287</v>
      </c>
      <c r="BM1260" s="137" t="s">
        <v>1802</v>
      </c>
    </row>
    <row r="1261" spans="2:65" s="1" customFormat="1" ht="11.25">
      <c r="B1261" s="31"/>
      <c r="D1261" s="139" t="s">
        <v>156</v>
      </c>
      <c r="F1261" s="140" t="s">
        <v>1803</v>
      </c>
      <c r="I1261" s="141"/>
      <c r="L1261" s="31"/>
      <c r="M1261" s="142"/>
      <c r="T1261" s="52"/>
      <c r="AT1261" s="16" t="s">
        <v>156</v>
      </c>
      <c r="AU1261" s="16" t="s">
        <v>82</v>
      </c>
    </row>
    <row r="1262" spans="2:65" s="1" customFormat="1" ht="11.25">
      <c r="B1262" s="31"/>
      <c r="D1262" s="143" t="s">
        <v>158</v>
      </c>
      <c r="F1262" s="144" t="s">
        <v>1804</v>
      </c>
      <c r="I1262" s="141"/>
      <c r="L1262" s="31"/>
      <c r="M1262" s="142"/>
      <c r="T1262" s="52"/>
      <c r="AT1262" s="16" t="s">
        <v>158</v>
      </c>
      <c r="AU1262" s="16" t="s">
        <v>82</v>
      </c>
    </row>
    <row r="1263" spans="2:65" s="12" customFormat="1" ht="11.25">
      <c r="B1263" s="145"/>
      <c r="D1263" s="139" t="s">
        <v>160</v>
      </c>
      <c r="E1263" s="146" t="s">
        <v>19</v>
      </c>
      <c r="F1263" s="147" t="s">
        <v>1784</v>
      </c>
      <c r="H1263" s="146" t="s">
        <v>19</v>
      </c>
      <c r="I1263" s="148"/>
      <c r="L1263" s="145"/>
      <c r="M1263" s="149"/>
      <c r="T1263" s="150"/>
      <c r="AT1263" s="146" t="s">
        <v>160</v>
      </c>
      <c r="AU1263" s="146" t="s">
        <v>82</v>
      </c>
      <c r="AV1263" s="12" t="s">
        <v>80</v>
      </c>
      <c r="AW1263" s="12" t="s">
        <v>34</v>
      </c>
      <c r="AX1263" s="12" t="s">
        <v>72</v>
      </c>
      <c r="AY1263" s="146" t="s">
        <v>147</v>
      </c>
    </row>
    <row r="1264" spans="2:65" s="13" customFormat="1" ht="11.25">
      <c r="B1264" s="151"/>
      <c r="D1264" s="139" t="s">
        <v>160</v>
      </c>
      <c r="E1264" s="152" t="s">
        <v>19</v>
      </c>
      <c r="F1264" s="153" t="s">
        <v>1785</v>
      </c>
      <c r="H1264" s="154">
        <v>36.659999999999997</v>
      </c>
      <c r="I1264" s="155"/>
      <c r="L1264" s="151"/>
      <c r="M1264" s="156"/>
      <c r="T1264" s="157"/>
      <c r="AT1264" s="152" t="s">
        <v>160</v>
      </c>
      <c r="AU1264" s="152" t="s">
        <v>82</v>
      </c>
      <c r="AV1264" s="13" t="s">
        <v>82</v>
      </c>
      <c r="AW1264" s="13" t="s">
        <v>34</v>
      </c>
      <c r="AX1264" s="13" t="s">
        <v>72</v>
      </c>
      <c r="AY1264" s="152" t="s">
        <v>147</v>
      </c>
    </row>
    <row r="1265" spans="2:65" s="1" customFormat="1" ht="16.5" customHeight="1">
      <c r="B1265" s="31"/>
      <c r="C1265" s="126" t="s">
        <v>1805</v>
      </c>
      <c r="D1265" s="126" t="s">
        <v>149</v>
      </c>
      <c r="E1265" s="127" t="s">
        <v>1806</v>
      </c>
      <c r="F1265" s="128" t="s">
        <v>1807</v>
      </c>
      <c r="G1265" s="129" t="s">
        <v>260</v>
      </c>
      <c r="H1265" s="130">
        <v>38.94</v>
      </c>
      <c r="I1265" s="131"/>
      <c r="J1265" s="132">
        <f>ROUND(I1265*H1265,2)</f>
        <v>0</v>
      </c>
      <c r="K1265" s="128" t="s">
        <v>153</v>
      </c>
      <c r="L1265" s="31"/>
      <c r="M1265" s="133" t="s">
        <v>19</v>
      </c>
      <c r="N1265" s="134" t="s">
        <v>43</v>
      </c>
      <c r="P1265" s="135">
        <f>O1265*H1265</f>
        <v>0</v>
      </c>
      <c r="Q1265" s="135">
        <v>2.8600000000000001E-4</v>
      </c>
      <c r="R1265" s="135">
        <f>Q1265*H1265</f>
        <v>1.113684E-2</v>
      </c>
      <c r="S1265" s="135">
        <v>0</v>
      </c>
      <c r="T1265" s="136">
        <f>S1265*H1265</f>
        <v>0</v>
      </c>
      <c r="AR1265" s="137" t="s">
        <v>287</v>
      </c>
      <c r="AT1265" s="137" t="s">
        <v>149</v>
      </c>
      <c r="AU1265" s="137" t="s">
        <v>82</v>
      </c>
      <c r="AY1265" s="16" t="s">
        <v>147</v>
      </c>
      <c r="BE1265" s="138">
        <f>IF(N1265="základní",J1265,0)</f>
        <v>0</v>
      </c>
      <c r="BF1265" s="138">
        <f>IF(N1265="snížená",J1265,0)</f>
        <v>0</v>
      </c>
      <c r="BG1265" s="138">
        <f>IF(N1265="zákl. přenesená",J1265,0)</f>
        <v>0</v>
      </c>
      <c r="BH1265" s="138">
        <f>IF(N1265="sníž. přenesená",J1265,0)</f>
        <v>0</v>
      </c>
      <c r="BI1265" s="138">
        <f>IF(N1265="nulová",J1265,0)</f>
        <v>0</v>
      </c>
      <c r="BJ1265" s="16" t="s">
        <v>80</v>
      </c>
      <c r="BK1265" s="138">
        <f>ROUND(I1265*H1265,2)</f>
        <v>0</v>
      </c>
      <c r="BL1265" s="16" t="s">
        <v>287</v>
      </c>
      <c r="BM1265" s="137" t="s">
        <v>1808</v>
      </c>
    </row>
    <row r="1266" spans="2:65" s="1" customFormat="1" ht="11.25">
      <c r="B1266" s="31"/>
      <c r="D1266" s="139" t="s">
        <v>156</v>
      </c>
      <c r="F1266" s="140" t="s">
        <v>1809</v>
      </c>
      <c r="I1266" s="141"/>
      <c r="L1266" s="31"/>
      <c r="M1266" s="142"/>
      <c r="T1266" s="52"/>
      <c r="AT1266" s="16" t="s">
        <v>156</v>
      </c>
      <c r="AU1266" s="16" t="s">
        <v>82</v>
      </c>
    </row>
    <row r="1267" spans="2:65" s="1" customFormat="1" ht="11.25">
      <c r="B1267" s="31"/>
      <c r="D1267" s="143" t="s">
        <v>158</v>
      </c>
      <c r="F1267" s="144" t="s">
        <v>1810</v>
      </c>
      <c r="I1267" s="141"/>
      <c r="L1267" s="31"/>
      <c r="M1267" s="142"/>
      <c r="T1267" s="52"/>
      <c r="AT1267" s="16" t="s">
        <v>158</v>
      </c>
      <c r="AU1267" s="16" t="s">
        <v>82</v>
      </c>
    </row>
    <row r="1268" spans="2:65" s="12" customFormat="1" ht="11.25">
      <c r="B1268" s="145"/>
      <c r="D1268" s="139" t="s">
        <v>160</v>
      </c>
      <c r="E1268" s="146" t="s">
        <v>19</v>
      </c>
      <c r="F1268" s="147" t="s">
        <v>1811</v>
      </c>
      <c r="H1268" s="146" t="s">
        <v>19</v>
      </c>
      <c r="I1268" s="148"/>
      <c r="L1268" s="145"/>
      <c r="M1268" s="149"/>
      <c r="T1268" s="150"/>
      <c r="AT1268" s="146" t="s">
        <v>160</v>
      </c>
      <c r="AU1268" s="146" t="s">
        <v>82</v>
      </c>
      <c r="AV1268" s="12" t="s">
        <v>80</v>
      </c>
      <c r="AW1268" s="12" t="s">
        <v>34</v>
      </c>
      <c r="AX1268" s="12" t="s">
        <v>72</v>
      </c>
      <c r="AY1268" s="146" t="s">
        <v>147</v>
      </c>
    </row>
    <row r="1269" spans="2:65" s="13" customFormat="1" ht="11.25">
      <c r="B1269" s="151"/>
      <c r="D1269" s="139" t="s">
        <v>160</v>
      </c>
      <c r="E1269" s="152" t="s">
        <v>19</v>
      </c>
      <c r="F1269" s="153" t="s">
        <v>1812</v>
      </c>
      <c r="H1269" s="154">
        <v>17.57</v>
      </c>
      <c r="I1269" s="155"/>
      <c r="L1269" s="151"/>
      <c r="M1269" s="156"/>
      <c r="T1269" s="157"/>
      <c r="AT1269" s="152" t="s">
        <v>160</v>
      </c>
      <c r="AU1269" s="152" t="s">
        <v>82</v>
      </c>
      <c r="AV1269" s="13" t="s">
        <v>82</v>
      </c>
      <c r="AW1269" s="13" t="s">
        <v>34</v>
      </c>
      <c r="AX1269" s="13" t="s">
        <v>72</v>
      </c>
      <c r="AY1269" s="152" t="s">
        <v>147</v>
      </c>
    </row>
    <row r="1270" spans="2:65" s="12" customFormat="1" ht="11.25">
      <c r="B1270" s="145"/>
      <c r="D1270" s="139" t="s">
        <v>160</v>
      </c>
      <c r="E1270" s="146" t="s">
        <v>19</v>
      </c>
      <c r="F1270" s="147" t="s">
        <v>1813</v>
      </c>
      <c r="H1270" s="146" t="s">
        <v>19</v>
      </c>
      <c r="I1270" s="148"/>
      <c r="L1270" s="145"/>
      <c r="M1270" s="149"/>
      <c r="T1270" s="150"/>
      <c r="AT1270" s="146" t="s">
        <v>160</v>
      </c>
      <c r="AU1270" s="146" t="s">
        <v>82</v>
      </c>
      <c r="AV1270" s="12" t="s">
        <v>80</v>
      </c>
      <c r="AW1270" s="12" t="s">
        <v>34</v>
      </c>
      <c r="AX1270" s="12" t="s">
        <v>72</v>
      </c>
      <c r="AY1270" s="146" t="s">
        <v>147</v>
      </c>
    </row>
    <row r="1271" spans="2:65" s="13" customFormat="1" ht="11.25">
      <c r="B1271" s="151"/>
      <c r="D1271" s="139" t="s">
        <v>160</v>
      </c>
      <c r="E1271" s="152" t="s">
        <v>19</v>
      </c>
      <c r="F1271" s="153" t="s">
        <v>1814</v>
      </c>
      <c r="H1271" s="154">
        <v>6.6</v>
      </c>
      <c r="I1271" s="155"/>
      <c r="L1271" s="151"/>
      <c r="M1271" s="156"/>
      <c r="T1271" s="157"/>
      <c r="AT1271" s="152" t="s">
        <v>160</v>
      </c>
      <c r="AU1271" s="152" t="s">
        <v>82</v>
      </c>
      <c r="AV1271" s="13" t="s">
        <v>82</v>
      </c>
      <c r="AW1271" s="13" t="s">
        <v>34</v>
      </c>
      <c r="AX1271" s="13" t="s">
        <v>72</v>
      </c>
      <c r="AY1271" s="152" t="s">
        <v>147</v>
      </c>
    </row>
    <row r="1272" spans="2:65" s="12" customFormat="1" ht="11.25">
      <c r="B1272" s="145"/>
      <c r="D1272" s="139" t="s">
        <v>160</v>
      </c>
      <c r="E1272" s="146" t="s">
        <v>19</v>
      </c>
      <c r="F1272" s="147" t="s">
        <v>1815</v>
      </c>
      <c r="H1272" s="146" t="s">
        <v>19</v>
      </c>
      <c r="I1272" s="148"/>
      <c r="L1272" s="145"/>
      <c r="M1272" s="149"/>
      <c r="T1272" s="150"/>
      <c r="AT1272" s="146" t="s">
        <v>160</v>
      </c>
      <c r="AU1272" s="146" t="s">
        <v>82</v>
      </c>
      <c r="AV1272" s="12" t="s">
        <v>80</v>
      </c>
      <c r="AW1272" s="12" t="s">
        <v>34</v>
      </c>
      <c r="AX1272" s="12" t="s">
        <v>72</v>
      </c>
      <c r="AY1272" s="146" t="s">
        <v>147</v>
      </c>
    </row>
    <row r="1273" spans="2:65" s="13" customFormat="1" ht="11.25">
      <c r="B1273" s="151"/>
      <c r="D1273" s="139" t="s">
        <v>160</v>
      </c>
      <c r="E1273" s="152" t="s">
        <v>19</v>
      </c>
      <c r="F1273" s="153" t="s">
        <v>1816</v>
      </c>
      <c r="H1273" s="154">
        <v>14.77</v>
      </c>
      <c r="I1273" s="155"/>
      <c r="L1273" s="151"/>
      <c r="M1273" s="156"/>
      <c r="T1273" s="157"/>
      <c r="AT1273" s="152" t="s">
        <v>160</v>
      </c>
      <c r="AU1273" s="152" t="s">
        <v>82</v>
      </c>
      <c r="AV1273" s="13" t="s">
        <v>82</v>
      </c>
      <c r="AW1273" s="13" t="s">
        <v>34</v>
      </c>
      <c r="AX1273" s="13" t="s">
        <v>72</v>
      </c>
      <c r="AY1273" s="152" t="s">
        <v>147</v>
      </c>
    </row>
    <row r="1274" spans="2:65" s="1" customFormat="1" ht="16.5" customHeight="1">
      <c r="B1274" s="31"/>
      <c r="C1274" s="158" t="s">
        <v>1817</v>
      </c>
      <c r="D1274" s="158" t="s">
        <v>253</v>
      </c>
      <c r="E1274" s="159" t="s">
        <v>1818</v>
      </c>
      <c r="F1274" s="160" t="s">
        <v>1819</v>
      </c>
      <c r="G1274" s="161" t="s">
        <v>232</v>
      </c>
      <c r="H1274" s="162">
        <v>4.2830000000000004</v>
      </c>
      <c r="I1274" s="163"/>
      <c r="J1274" s="164">
        <f>ROUND(I1274*H1274,2)</f>
        <v>0</v>
      </c>
      <c r="K1274" s="160" t="s">
        <v>153</v>
      </c>
      <c r="L1274" s="165"/>
      <c r="M1274" s="166" t="s">
        <v>19</v>
      </c>
      <c r="N1274" s="167" t="s">
        <v>43</v>
      </c>
      <c r="P1274" s="135">
        <f>O1274*H1274</f>
        <v>0</v>
      </c>
      <c r="Q1274" s="135">
        <v>2.1999999999999999E-2</v>
      </c>
      <c r="R1274" s="135">
        <f>Q1274*H1274</f>
        <v>9.4226000000000004E-2</v>
      </c>
      <c r="S1274" s="135">
        <v>0</v>
      </c>
      <c r="T1274" s="136">
        <f>S1274*H1274</f>
        <v>0</v>
      </c>
      <c r="AR1274" s="137" t="s">
        <v>397</v>
      </c>
      <c r="AT1274" s="137" t="s">
        <v>253</v>
      </c>
      <c r="AU1274" s="137" t="s">
        <v>82</v>
      </c>
      <c r="AY1274" s="16" t="s">
        <v>147</v>
      </c>
      <c r="BE1274" s="138">
        <f>IF(N1274="základní",J1274,0)</f>
        <v>0</v>
      </c>
      <c r="BF1274" s="138">
        <f>IF(N1274="snížená",J1274,0)</f>
        <v>0</v>
      </c>
      <c r="BG1274" s="138">
        <f>IF(N1274="zákl. přenesená",J1274,0)</f>
        <v>0</v>
      </c>
      <c r="BH1274" s="138">
        <f>IF(N1274="sníž. přenesená",J1274,0)</f>
        <v>0</v>
      </c>
      <c r="BI1274" s="138">
        <f>IF(N1274="nulová",J1274,0)</f>
        <v>0</v>
      </c>
      <c r="BJ1274" s="16" t="s">
        <v>80</v>
      </c>
      <c r="BK1274" s="138">
        <f>ROUND(I1274*H1274,2)</f>
        <v>0</v>
      </c>
      <c r="BL1274" s="16" t="s">
        <v>287</v>
      </c>
      <c r="BM1274" s="137" t="s">
        <v>1820</v>
      </c>
    </row>
    <row r="1275" spans="2:65" s="1" customFormat="1" ht="11.25">
      <c r="B1275" s="31"/>
      <c r="D1275" s="139" t="s">
        <v>156</v>
      </c>
      <c r="F1275" s="140" t="s">
        <v>1819</v>
      </c>
      <c r="I1275" s="141"/>
      <c r="L1275" s="31"/>
      <c r="M1275" s="142"/>
      <c r="T1275" s="52"/>
      <c r="AT1275" s="16" t="s">
        <v>156</v>
      </c>
      <c r="AU1275" s="16" t="s">
        <v>82</v>
      </c>
    </row>
    <row r="1276" spans="2:65" s="13" customFormat="1" ht="11.25">
      <c r="B1276" s="151"/>
      <c r="D1276" s="139" t="s">
        <v>160</v>
      </c>
      <c r="E1276" s="152" t="s">
        <v>19</v>
      </c>
      <c r="F1276" s="153" t="s">
        <v>1792</v>
      </c>
      <c r="H1276" s="154">
        <v>3.8940000000000001</v>
      </c>
      <c r="I1276" s="155"/>
      <c r="L1276" s="151"/>
      <c r="M1276" s="156"/>
      <c r="T1276" s="157"/>
      <c r="AT1276" s="152" t="s">
        <v>160</v>
      </c>
      <c r="AU1276" s="152" t="s">
        <v>82</v>
      </c>
      <c r="AV1276" s="13" t="s">
        <v>82</v>
      </c>
      <c r="AW1276" s="13" t="s">
        <v>34</v>
      </c>
      <c r="AX1276" s="13" t="s">
        <v>72</v>
      </c>
      <c r="AY1276" s="152" t="s">
        <v>147</v>
      </c>
    </row>
    <row r="1277" spans="2:65" s="13" customFormat="1" ht="11.25">
      <c r="B1277" s="151"/>
      <c r="D1277" s="139" t="s">
        <v>160</v>
      </c>
      <c r="F1277" s="153" t="s">
        <v>1821</v>
      </c>
      <c r="H1277" s="154">
        <v>4.2830000000000004</v>
      </c>
      <c r="I1277" s="155"/>
      <c r="L1277" s="151"/>
      <c r="M1277" s="156"/>
      <c r="T1277" s="157"/>
      <c r="AT1277" s="152" t="s">
        <v>160</v>
      </c>
      <c r="AU1277" s="152" t="s">
        <v>82</v>
      </c>
      <c r="AV1277" s="13" t="s">
        <v>82</v>
      </c>
      <c r="AW1277" s="13" t="s">
        <v>4</v>
      </c>
      <c r="AX1277" s="13" t="s">
        <v>80</v>
      </c>
      <c r="AY1277" s="152" t="s">
        <v>147</v>
      </c>
    </row>
    <row r="1278" spans="2:65" s="1" customFormat="1" ht="21.75" customHeight="1">
      <c r="B1278" s="31"/>
      <c r="C1278" s="126" t="s">
        <v>1822</v>
      </c>
      <c r="D1278" s="126" t="s">
        <v>149</v>
      </c>
      <c r="E1278" s="127" t="s">
        <v>1823</v>
      </c>
      <c r="F1278" s="128" t="s">
        <v>1824</v>
      </c>
      <c r="G1278" s="129" t="s">
        <v>232</v>
      </c>
      <c r="H1278" s="130">
        <v>36.659999999999997</v>
      </c>
      <c r="I1278" s="131"/>
      <c r="J1278" s="132">
        <f>ROUND(I1278*H1278,2)</f>
        <v>0</v>
      </c>
      <c r="K1278" s="128" t="s">
        <v>153</v>
      </c>
      <c r="L1278" s="31"/>
      <c r="M1278" s="133" t="s">
        <v>19</v>
      </c>
      <c r="N1278" s="134" t="s">
        <v>43</v>
      </c>
      <c r="P1278" s="135">
        <f>O1278*H1278</f>
        <v>0</v>
      </c>
      <c r="Q1278" s="135">
        <v>5.3759999999999997E-3</v>
      </c>
      <c r="R1278" s="135">
        <f>Q1278*H1278</f>
        <v>0.19708415999999998</v>
      </c>
      <c r="S1278" s="135">
        <v>0</v>
      </c>
      <c r="T1278" s="136">
        <f>S1278*H1278</f>
        <v>0</v>
      </c>
      <c r="AR1278" s="137" t="s">
        <v>287</v>
      </c>
      <c r="AT1278" s="137" t="s">
        <v>149</v>
      </c>
      <c r="AU1278" s="137" t="s">
        <v>82</v>
      </c>
      <c r="AY1278" s="16" t="s">
        <v>147</v>
      </c>
      <c r="BE1278" s="138">
        <f>IF(N1278="základní",J1278,0)</f>
        <v>0</v>
      </c>
      <c r="BF1278" s="138">
        <f>IF(N1278="snížená",J1278,0)</f>
        <v>0</v>
      </c>
      <c r="BG1278" s="138">
        <f>IF(N1278="zákl. přenesená",J1278,0)</f>
        <v>0</v>
      </c>
      <c r="BH1278" s="138">
        <f>IF(N1278="sníž. přenesená",J1278,0)</f>
        <v>0</v>
      </c>
      <c r="BI1278" s="138">
        <f>IF(N1278="nulová",J1278,0)</f>
        <v>0</v>
      </c>
      <c r="BJ1278" s="16" t="s">
        <v>80</v>
      </c>
      <c r="BK1278" s="138">
        <f>ROUND(I1278*H1278,2)</f>
        <v>0</v>
      </c>
      <c r="BL1278" s="16" t="s">
        <v>287</v>
      </c>
      <c r="BM1278" s="137" t="s">
        <v>1825</v>
      </c>
    </row>
    <row r="1279" spans="2:65" s="1" customFormat="1" ht="11.25">
      <c r="B1279" s="31"/>
      <c r="D1279" s="139" t="s">
        <v>156</v>
      </c>
      <c r="F1279" s="140" t="s">
        <v>1826</v>
      </c>
      <c r="I1279" s="141"/>
      <c r="L1279" s="31"/>
      <c r="M1279" s="142"/>
      <c r="T1279" s="52"/>
      <c r="AT1279" s="16" t="s">
        <v>156</v>
      </c>
      <c r="AU1279" s="16" t="s">
        <v>82</v>
      </c>
    </row>
    <row r="1280" spans="2:65" s="1" customFormat="1" ht="11.25">
      <c r="B1280" s="31"/>
      <c r="D1280" s="143" t="s">
        <v>158</v>
      </c>
      <c r="F1280" s="144" t="s">
        <v>1827</v>
      </c>
      <c r="I1280" s="141"/>
      <c r="L1280" s="31"/>
      <c r="M1280" s="142"/>
      <c r="T1280" s="52"/>
      <c r="AT1280" s="16" t="s">
        <v>158</v>
      </c>
      <c r="AU1280" s="16" t="s">
        <v>82</v>
      </c>
    </row>
    <row r="1281" spans="2:65" s="12" customFormat="1" ht="11.25">
      <c r="B1281" s="145"/>
      <c r="D1281" s="139" t="s">
        <v>160</v>
      </c>
      <c r="E1281" s="146" t="s">
        <v>19</v>
      </c>
      <c r="F1281" s="147" t="s">
        <v>1784</v>
      </c>
      <c r="H1281" s="146" t="s">
        <v>19</v>
      </c>
      <c r="I1281" s="148"/>
      <c r="L1281" s="145"/>
      <c r="M1281" s="149"/>
      <c r="T1281" s="150"/>
      <c r="AT1281" s="146" t="s">
        <v>160</v>
      </c>
      <c r="AU1281" s="146" t="s">
        <v>82</v>
      </c>
      <c r="AV1281" s="12" t="s">
        <v>80</v>
      </c>
      <c r="AW1281" s="12" t="s">
        <v>34</v>
      </c>
      <c r="AX1281" s="12" t="s">
        <v>72</v>
      </c>
      <c r="AY1281" s="146" t="s">
        <v>147</v>
      </c>
    </row>
    <row r="1282" spans="2:65" s="13" customFormat="1" ht="11.25">
      <c r="B1282" s="151"/>
      <c r="D1282" s="139" t="s">
        <v>160</v>
      </c>
      <c r="E1282" s="152" t="s">
        <v>19</v>
      </c>
      <c r="F1282" s="153" t="s">
        <v>1785</v>
      </c>
      <c r="H1282" s="154">
        <v>36.659999999999997</v>
      </c>
      <c r="I1282" s="155"/>
      <c r="L1282" s="151"/>
      <c r="M1282" s="156"/>
      <c r="T1282" s="157"/>
      <c r="AT1282" s="152" t="s">
        <v>160</v>
      </c>
      <c r="AU1282" s="152" t="s">
        <v>82</v>
      </c>
      <c r="AV1282" s="13" t="s">
        <v>82</v>
      </c>
      <c r="AW1282" s="13" t="s">
        <v>34</v>
      </c>
      <c r="AX1282" s="13" t="s">
        <v>72</v>
      </c>
      <c r="AY1282" s="152" t="s">
        <v>147</v>
      </c>
    </row>
    <row r="1283" spans="2:65" s="1" customFormat="1" ht="16.5" customHeight="1">
      <c r="B1283" s="31"/>
      <c r="C1283" s="158" t="s">
        <v>1828</v>
      </c>
      <c r="D1283" s="158" t="s">
        <v>253</v>
      </c>
      <c r="E1283" s="159" t="s">
        <v>1818</v>
      </c>
      <c r="F1283" s="160" t="s">
        <v>1819</v>
      </c>
      <c r="G1283" s="161" t="s">
        <v>232</v>
      </c>
      <c r="H1283" s="162">
        <v>40.326000000000001</v>
      </c>
      <c r="I1283" s="163"/>
      <c r="J1283" s="164">
        <f>ROUND(I1283*H1283,2)</f>
        <v>0</v>
      </c>
      <c r="K1283" s="160" t="s">
        <v>153</v>
      </c>
      <c r="L1283" s="165"/>
      <c r="M1283" s="166" t="s">
        <v>19</v>
      </c>
      <c r="N1283" s="167" t="s">
        <v>43</v>
      </c>
      <c r="P1283" s="135">
        <f>O1283*H1283</f>
        <v>0</v>
      </c>
      <c r="Q1283" s="135">
        <v>2.1999999999999999E-2</v>
      </c>
      <c r="R1283" s="135">
        <f>Q1283*H1283</f>
        <v>0.88717199999999996</v>
      </c>
      <c r="S1283" s="135">
        <v>0</v>
      </c>
      <c r="T1283" s="136">
        <f>S1283*H1283</f>
        <v>0</v>
      </c>
      <c r="AR1283" s="137" t="s">
        <v>397</v>
      </c>
      <c r="AT1283" s="137" t="s">
        <v>253</v>
      </c>
      <c r="AU1283" s="137" t="s">
        <v>82</v>
      </c>
      <c r="AY1283" s="16" t="s">
        <v>147</v>
      </c>
      <c r="BE1283" s="138">
        <f>IF(N1283="základní",J1283,0)</f>
        <v>0</v>
      </c>
      <c r="BF1283" s="138">
        <f>IF(N1283="snížená",J1283,0)</f>
        <v>0</v>
      </c>
      <c r="BG1283" s="138">
        <f>IF(N1283="zákl. přenesená",J1283,0)</f>
        <v>0</v>
      </c>
      <c r="BH1283" s="138">
        <f>IF(N1283="sníž. přenesená",J1283,0)</f>
        <v>0</v>
      </c>
      <c r="BI1283" s="138">
        <f>IF(N1283="nulová",J1283,0)</f>
        <v>0</v>
      </c>
      <c r="BJ1283" s="16" t="s">
        <v>80</v>
      </c>
      <c r="BK1283" s="138">
        <f>ROUND(I1283*H1283,2)</f>
        <v>0</v>
      </c>
      <c r="BL1283" s="16" t="s">
        <v>287</v>
      </c>
      <c r="BM1283" s="137" t="s">
        <v>1829</v>
      </c>
    </row>
    <row r="1284" spans="2:65" s="1" customFormat="1" ht="11.25">
      <c r="B1284" s="31"/>
      <c r="D1284" s="139" t="s">
        <v>156</v>
      </c>
      <c r="F1284" s="140" t="s">
        <v>1819</v>
      </c>
      <c r="I1284" s="141"/>
      <c r="L1284" s="31"/>
      <c r="M1284" s="142"/>
      <c r="T1284" s="52"/>
      <c r="AT1284" s="16" t="s">
        <v>156</v>
      </c>
      <c r="AU1284" s="16" t="s">
        <v>82</v>
      </c>
    </row>
    <row r="1285" spans="2:65" s="13" customFormat="1" ht="11.25">
      <c r="B1285" s="151"/>
      <c r="D1285" s="139" t="s">
        <v>160</v>
      </c>
      <c r="F1285" s="153" t="s">
        <v>1830</v>
      </c>
      <c r="H1285" s="154">
        <v>40.326000000000001</v>
      </c>
      <c r="I1285" s="155"/>
      <c r="L1285" s="151"/>
      <c r="M1285" s="156"/>
      <c r="T1285" s="157"/>
      <c r="AT1285" s="152" t="s">
        <v>160</v>
      </c>
      <c r="AU1285" s="152" t="s">
        <v>82</v>
      </c>
      <c r="AV1285" s="13" t="s">
        <v>82</v>
      </c>
      <c r="AW1285" s="13" t="s">
        <v>4</v>
      </c>
      <c r="AX1285" s="13" t="s">
        <v>80</v>
      </c>
      <c r="AY1285" s="152" t="s">
        <v>147</v>
      </c>
    </row>
    <row r="1286" spans="2:65" s="1" customFormat="1" ht="21.75" customHeight="1">
      <c r="B1286" s="31"/>
      <c r="C1286" s="126" t="s">
        <v>1831</v>
      </c>
      <c r="D1286" s="126" t="s">
        <v>149</v>
      </c>
      <c r="E1286" s="127" t="s">
        <v>1832</v>
      </c>
      <c r="F1286" s="128" t="s">
        <v>1833</v>
      </c>
      <c r="G1286" s="129" t="s">
        <v>232</v>
      </c>
      <c r="H1286" s="130">
        <v>3.4</v>
      </c>
      <c r="I1286" s="131"/>
      <c r="J1286" s="132">
        <f>ROUND(I1286*H1286,2)</f>
        <v>0</v>
      </c>
      <c r="K1286" s="128" t="s">
        <v>153</v>
      </c>
      <c r="L1286" s="31"/>
      <c r="M1286" s="133" t="s">
        <v>19</v>
      </c>
      <c r="N1286" s="134" t="s">
        <v>43</v>
      </c>
      <c r="P1286" s="135">
        <f>O1286*H1286</f>
        <v>0</v>
      </c>
      <c r="Q1286" s="135">
        <v>0</v>
      </c>
      <c r="R1286" s="135">
        <f>Q1286*H1286</f>
        <v>0</v>
      </c>
      <c r="S1286" s="135">
        <v>0</v>
      </c>
      <c r="T1286" s="136">
        <f>S1286*H1286</f>
        <v>0</v>
      </c>
      <c r="AR1286" s="137" t="s">
        <v>287</v>
      </c>
      <c r="AT1286" s="137" t="s">
        <v>149</v>
      </c>
      <c r="AU1286" s="137" t="s">
        <v>82</v>
      </c>
      <c r="AY1286" s="16" t="s">
        <v>147</v>
      </c>
      <c r="BE1286" s="138">
        <f>IF(N1286="základní",J1286,0)</f>
        <v>0</v>
      </c>
      <c r="BF1286" s="138">
        <f>IF(N1286="snížená",J1286,0)</f>
        <v>0</v>
      </c>
      <c r="BG1286" s="138">
        <f>IF(N1286="zákl. přenesená",J1286,0)</f>
        <v>0</v>
      </c>
      <c r="BH1286" s="138">
        <f>IF(N1286="sníž. přenesená",J1286,0)</f>
        <v>0</v>
      </c>
      <c r="BI1286" s="138">
        <f>IF(N1286="nulová",J1286,0)</f>
        <v>0</v>
      </c>
      <c r="BJ1286" s="16" t="s">
        <v>80</v>
      </c>
      <c r="BK1286" s="138">
        <f>ROUND(I1286*H1286,2)</f>
        <v>0</v>
      </c>
      <c r="BL1286" s="16" t="s">
        <v>287</v>
      </c>
      <c r="BM1286" s="137" t="s">
        <v>1834</v>
      </c>
    </row>
    <row r="1287" spans="2:65" s="1" customFormat="1" ht="11.25">
      <c r="B1287" s="31"/>
      <c r="D1287" s="139" t="s">
        <v>156</v>
      </c>
      <c r="F1287" s="140" t="s">
        <v>1835</v>
      </c>
      <c r="I1287" s="141"/>
      <c r="L1287" s="31"/>
      <c r="M1287" s="142"/>
      <c r="T1287" s="52"/>
      <c r="AT1287" s="16" t="s">
        <v>156</v>
      </c>
      <c r="AU1287" s="16" t="s">
        <v>82</v>
      </c>
    </row>
    <row r="1288" spans="2:65" s="1" customFormat="1" ht="11.25">
      <c r="B1288" s="31"/>
      <c r="D1288" s="143" t="s">
        <v>158</v>
      </c>
      <c r="F1288" s="144" t="s">
        <v>1836</v>
      </c>
      <c r="I1288" s="141"/>
      <c r="L1288" s="31"/>
      <c r="M1288" s="142"/>
      <c r="T1288" s="52"/>
      <c r="AT1288" s="16" t="s">
        <v>158</v>
      </c>
      <c r="AU1288" s="16" t="s">
        <v>82</v>
      </c>
    </row>
    <row r="1289" spans="2:65" s="1" customFormat="1" ht="16.5" customHeight="1">
      <c r="B1289" s="31"/>
      <c r="C1289" s="126" t="s">
        <v>1837</v>
      </c>
      <c r="D1289" s="126" t="s">
        <v>149</v>
      </c>
      <c r="E1289" s="127" t="s">
        <v>1838</v>
      </c>
      <c r="F1289" s="128" t="s">
        <v>1839</v>
      </c>
      <c r="G1289" s="129" t="s">
        <v>260</v>
      </c>
      <c r="H1289" s="130">
        <v>38.94</v>
      </c>
      <c r="I1289" s="131"/>
      <c r="J1289" s="132">
        <f>ROUND(I1289*H1289,2)</f>
        <v>0</v>
      </c>
      <c r="K1289" s="128" t="s">
        <v>153</v>
      </c>
      <c r="L1289" s="31"/>
      <c r="M1289" s="133" t="s">
        <v>19</v>
      </c>
      <c r="N1289" s="134" t="s">
        <v>43</v>
      </c>
      <c r="P1289" s="135">
        <f>O1289*H1289</f>
        <v>0</v>
      </c>
      <c r="Q1289" s="135">
        <v>9.0000000000000006E-5</v>
      </c>
      <c r="R1289" s="135">
        <f>Q1289*H1289</f>
        <v>3.5046000000000001E-3</v>
      </c>
      <c r="S1289" s="135">
        <v>0</v>
      </c>
      <c r="T1289" s="136">
        <f>S1289*H1289</f>
        <v>0</v>
      </c>
      <c r="AR1289" s="137" t="s">
        <v>287</v>
      </c>
      <c r="AT1289" s="137" t="s">
        <v>149</v>
      </c>
      <c r="AU1289" s="137" t="s">
        <v>82</v>
      </c>
      <c r="AY1289" s="16" t="s">
        <v>147</v>
      </c>
      <c r="BE1289" s="138">
        <f>IF(N1289="základní",J1289,0)</f>
        <v>0</v>
      </c>
      <c r="BF1289" s="138">
        <f>IF(N1289="snížená",J1289,0)</f>
        <v>0</v>
      </c>
      <c r="BG1289" s="138">
        <f>IF(N1289="zákl. přenesená",J1289,0)</f>
        <v>0</v>
      </c>
      <c r="BH1289" s="138">
        <f>IF(N1289="sníž. přenesená",J1289,0)</f>
        <v>0</v>
      </c>
      <c r="BI1289" s="138">
        <f>IF(N1289="nulová",J1289,0)</f>
        <v>0</v>
      </c>
      <c r="BJ1289" s="16" t="s">
        <v>80</v>
      </c>
      <c r="BK1289" s="138">
        <f>ROUND(I1289*H1289,2)</f>
        <v>0</v>
      </c>
      <c r="BL1289" s="16" t="s">
        <v>287</v>
      </c>
      <c r="BM1289" s="137" t="s">
        <v>1840</v>
      </c>
    </row>
    <row r="1290" spans="2:65" s="1" customFormat="1" ht="11.25">
      <c r="B1290" s="31"/>
      <c r="D1290" s="139" t="s">
        <v>156</v>
      </c>
      <c r="F1290" s="140" t="s">
        <v>1841</v>
      </c>
      <c r="I1290" s="141"/>
      <c r="L1290" s="31"/>
      <c r="M1290" s="142"/>
      <c r="T1290" s="52"/>
      <c r="AT1290" s="16" t="s">
        <v>156</v>
      </c>
      <c r="AU1290" s="16" t="s">
        <v>82</v>
      </c>
    </row>
    <row r="1291" spans="2:65" s="1" customFormat="1" ht="11.25">
      <c r="B1291" s="31"/>
      <c r="D1291" s="143" t="s">
        <v>158</v>
      </c>
      <c r="F1291" s="144" t="s">
        <v>1842</v>
      </c>
      <c r="I1291" s="141"/>
      <c r="L1291" s="31"/>
      <c r="M1291" s="142"/>
      <c r="T1291" s="52"/>
      <c r="AT1291" s="16" t="s">
        <v>158</v>
      </c>
      <c r="AU1291" s="16" t="s">
        <v>82</v>
      </c>
    </row>
    <row r="1292" spans="2:65" s="12" customFormat="1" ht="11.25">
      <c r="B1292" s="145"/>
      <c r="D1292" s="139" t="s">
        <v>160</v>
      </c>
      <c r="E1292" s="146" t="s">
        <v>19</v>
      </c>
      <c r="F1292" s="147" t="s">
        <v>1843</v>
      </c>
      <c r="H1292" s="146" t="s">
        <v>19</v>
      </c>
      <c r="I1292" s="148"/>
      <c r="L1292" s="145"/>
      <c r="M1292" s="149"/>
      <c r="T1292" s="150"/>
      <c r="AT1292" s="146" t="s">
        <v>160</v>
      </c>
      <c r="AU1292" s="146" t="s">
        <v>82</v>
      </c>
      <c r="AV1292" s="12" t="s">
        <v>80</v>
      </c>
      <c r="AW1292" s="12" t="s">
        <v>34</v>
      </c>
      <c r="AX1292" s="12" t="s">
        <v>72</v>
      </c>
      <c r="AY1292" s="146" t="s">
        <v>147</v>
      </c>
    </row>
    <row r="1293" spans="2:65" s="13" customFormat="1" ht="11.25">
      <c r="B1293" s="151"/>
      <c r="D1293" s="139" t="s">
        <v>160</v>
      </c>
      <c r="E1293" s="152" t="s">
        <v>19</v>
      </c>
      <c r="F1293" s="153" t="s">
        <v>1844</v>
      </c>
      <c r="H1293" s="154">
        <v>38.94</v>
      </c>
      <c r="I1293" s="155"/>
      <c r="L1293" s="151"/>
      <c r="M1293" s="156"/>
      <c r="T1293" s="157"/>
      <c r="AT1293" s="152" t="s">
        <v>160</v>
      </c>
      <c r="AU1293" s="152" t="s">
        <v>82</v>
      </c>
      <c r="AV1293" s="13" t="s">
        <v>82</v>
      </c>
      <c r="AW1293" s="13" t="s">
        <v>34</v>
      </c>
      <c r="AX1293" s="13" t="s">
        <v>72</v>
      </c>
      <c r="AY1293" s="152" t="s">
        <v>147</v>
      </c>
    </row>
    <row r="1294" spans="2:65" s="1" customFormat="1" ht="16.5" customHeight="1">
      <c r="B1294" s="31"/>
      <c r="C1294" s="126" t="s">
        <v>1845</v>
      </c>
      <c r="D1294" s="126" t="s">
        <v>149</v>
      </c>
      <c r="E1294" s="127" t="s">
        <v>1846</v>
      </c>
      <c r="F1294" s="128" t="s">
        <v>1847</v>
      </c>
      <c r="G1294" s="129" t="s">
        <v>232</v>
      </c>
      <c r="H1294" s="130">
        <v>40.554000000000002</v>
      </c>
      <c r="I1294" s="131"/>
      <c r="J1294" s="132">
        <f>ROUND(I1294*H1294,2)</f>
        <v>0</v>
      </c>
      <c r="K1294" s="128" t="s">
        <v>153</v>
      </c>
      <c r="L1294" s="31"/>
      <c r="M1294" s="133" t="s">
        <v>19</v>
      </c>
      <c r="N1294" s="134" t="s">
        <v>43</v>
      </c>
      <c r="P1294" s="135">
        <f>O1294*H1294</f>
        <v>0</v>
      </c>
      <c r="Q1294" s="135">
        <v>4.5000000000000003E-5</v>
      </c>
      <c r="R1294" s="135">
        <f>Q1294*H1294</f>
        <v>1.8249300000000002E-3</v>
      </c>
      <c r="S1294" s="135">
        <v>0</v>
      </c>
      <c r="T1294" s="136">
        <f>S1294*H1294</f>
        <v>0</v>
      </c>
      <c r="AR1294" s="137" t="s">
        <v>287</v>
      </c>
      <c r="AT1294" s="137" t="s">
        <v>149</v>
      </c>
      <c r="AU1294" s="137" t="s">
        <v>82</v>
      </c>
      <c r="AY1294" s="16" t="s">
        <v>147</v>
      </c>
      <c r="BE1294" s="138">
        <f>IF(N1294="základní",J1294,0)</f>
        <v>0</v>
      </c>
      <c r="BF1294" s="138">
        <f>IF(N1294="snížená",J1294,0)</f>
        <v>0</v>
      </c>
      <c r="BG1294" s="138">
        <f>IF(N1294="zákl. přenesená",J1294,0)</f>
        <v>0</v>
      </c>
      <c r="BH1294" s="138">
        <f>IF(N1294="sníž. přenesená",J1294,0)</f>
        <v>0</v>
      </c>
      <c r="BI1294" s="138">
        <f>IF(N1294="nulová",J1294,0)</f>
        <v>0</v>
      </c>
      <c r="BJ1294" s="16" t="s">
        <v>80</v>
      </c>
      <c r="BK1294" s="138">
        <f>ROUND(I1294*H1294,2)</f>
        <v>0</v>
      </c>
      <c r="BL1294" s="16" t="s">
        <v>287</v>
      </c>
      <c r="BM1294" s="137" t="s">
        <v>1848</v>
      </c>
    </row>
    <row r="1295" spans="2:65" s="1" customFormat="1" ht="11.25">
      <c r="B1295" s="31"/>
      <c r="D1295" s="139" t="s">
        <v>156</v>
      </c>
      <c r="F1295" s="140" t="s">
        <v>1849</v>
      </c>
      <c r="I1295" s="141"/>
      <c r="L1295" s="31"/>
      <c r="M1295" s="142"/>
      <c r="T1295" s="52"/>
      <c r="AT1295" s="16" t="s">
        <v>156</v>
      </c>
      <c r="AU1295" s="16" t="s">
        <v>82</v>
      </c>
    </row>
    <row r="1296" spans="2:65" s="1" customFormat="1" ht="11.25">
      <c r="B1296" s="31"/>
      <c r="D1296" s="143" t="s">
        <v>158</v>
      </c>
      <c r="F1296" s="144" t="s">
        <v>1850</v>
      </c>
      <c r="I1296" s="141"/>
      <c r="L1296" s="31"/>
      <c r="M1296" s="142"/>
      <c r="T1296" s="52"/>
      <c r="AT1296" s="16" t="s">
        <v>158</v>
      </c>
      <c r="AU1296" s="16" t="s">
        <v>82</v>
      </c>
    </row>
    <row r="1297" spans="2:65" s="12" customFormat="1" ht="11.25">
      <c r="B1297" s="145"/>
      <c r="D1297" s="139" t="s">
        <v>160</v>
      </c>
      <c r="E1297" s="146" t="s">
        <v>19</v>
      </c>
      <c r="F1297" s="147" t="s">
        <v>1784</v>
      </c>
      <c r="H1297" s="146" t="s">
        <v>19</v>
      </c>
      <c r="I1297" s="148"/>
      <c r="L1297" s="145"/>
      <c r="M1297" s="149"/>
      <c r="T1297" s="150"/>
      <c r="AT1297" s="146" t="s">
        <v>160</v>
      </c>
      <c r="AU1297" s="146" t="s">
        <v>82</v>
      </c>
      <c r="AV1297" s="12" t="s">
        <v>80</v>
      </c>
      <c r="AW1297" s="12" t="s">
        <v>34</v>
      </c>
      <c r="AX1297" s="12" t="s">
        <v>72</v>
      </c>
      <c r="AY1297" s="146" t="s">
        <v>147</v>
      </c>
    </row>
    <row r="1298" spans="2:65" s="13" customFormat="1" ht="11.25">
      <c r="B1298" s="151"/>
      <c r="D1298" s="139" t="s">
        <v>160</v>
      </c>
      <c r="E1298" s="152" t="s">
        <v>19</v>
      </c>
      <c r="F1298" s="153" t="s">
        <v>1785</v>
      </c>
      <c r="H1298" s="154">
        <v>36.659999999999997</v>
      </c>
      <c r="I1298" s="155"/>
      <c r="L1298" s="151"/>
      <c r="M1298" s="156"/>
      <c r="T1298" s="157"/>
      <c r="AT1298" s="152" t="s">
        <v>160</v>
      </c>
      <c r="AU1298" s="152" t="s">
        <v>82</v>
      </c>
      <c r="AV1298" s="13" t="s">
        <v>82</v>
      </c>
      <c r="AW1298" s="13" t="s">
        <v>34</v>
      </c>
      <c r="AX1298" s="13" t="s">
        <v>72</v>
      </c>
      <c r="AY1298" s="152" t="s">
        <v>147</v>
      </c>
    </row>
    <row r="1299" spans="2:65" s="13" customFormat="1" ht="11.25">
      <c r="B1299" s="151"/>
      <c r="D1299" s="139" t="s">
        <v>160</v>
      </c>
      <c r="E1299" s="152" t="s">
        <v>19</v>
      </c>
      <c r="F1299" s="153" t="s">
        <v>1792</v>
      </c>
      <c r="H1299" s="154">
        <v>3.8940000000000001</v>
      </c>
      <c r="I1299" s="155"/>
      <c r="L1299" s="151"/>
      <c r="M1299" s="156"/>
      <c r="T1299" s="157"/>
      <c r="AT1299" s="152" t="s">
        <v>160</v>
      </c>
      <c r="AU1299" s="152" t="s">
        <v>82</v>
      </c>
      <c r="AV1299" s="13" t="s">
        <v>82</v>
      </c>
      <c r="AW1299" s="13" t="s">
        <v>34</v>
      </c>
      <c r="AX1299" s="13" t="s">
        <v>72</v>
      </c>
      <c r="AY1299" s="152" t="s">
        <v>147</v>
      </c>
    </row>
    <row r="1300" spans="2:65" s="1" customFormat="1" ht="16.5" customHeight="1">
      <c r="B1300" s="31"/>
      <c r="C1300" s="126" t="s">
        <v>1851</v>
      </c>
      <c r="D1300" s="126" t="s">
        <v>149</v>
      </c>
      <c r="E1300" s="127" t="s">
        <v>1852</v>
      </c>
      <c r="F1300" s="128" t="s">
        <v>1853</v>
      </c>
      <c r="G1300" s="129" t="s">
        <v>209</v>
      </c>
      <c r="H1300" s="130">
        <v>1.627</v>
      </c>
      <c r="I1300" s="131"/>
      <c r="J1300" s="132">
        <f>ROUND(I1300*H1300,2)</f>
        <v>0</v>
      </c>
      <c r="K1300" s="128" t="s">
        <v>153</v>
      </c>
      <c r="L1300" s="31"/>
      <c r="M1300" s="133" t="s">
        <v>19</v>
      </c>
      <c r="N1300" s="134" t="s">
        <v>43</v>
      </c>
      <c r="P1300" s="135">
        <f>O1300*H1300</f>
        <v>0</v>
      </c>
      <c r="Q1300" s="135">
        <v>0</v>
      </c>
      <c r="R1300" s="135">
        <f>Q1300*H1300</f>
        <v>0</v>
      </c>
      <c r="S1300" s="135">
        <v>0</v>
      </c>
      <c r="T1300" s="136">
        <f>S1300*H1300</f>
        <v>0</v>
      </c>
      <c r="AR1300" s="137" t="s">
        <v>287</v>
      </c>
      <c r="AT1300" s="137" t="s">
        <v>149</v>
      </c>
      <c r="AU1300" s="137" t="s">
        <v>82</v>
      </c>
      <c r="AY1300" s="16" t="s">
        <v>147</v>
      </c>
      <c r="BE1300" s="138">
        <f>IF(N1300="základní",J1300,0)</f>
        <v>0</v>
      </c>
      <c r="BF1300" s="138">
        <f>IF(N1300="snížená",J1300,0)</f>
        <v>0</v>
      </c>
      <c r="BG1300" s="138">
        <f>IF(N1300="zákl. přenesená",J1300,0)</f>
        <v>0</v>
      </c>
      <c r="BH1300" s="138">
        <f>IF(N1300="sníž. přenesená",J1300,0)</f>
        <v>0</v>
      </c>
      <c r="BI1300" s="138">
        <f>IF(N1300="nulová",J1300,0)</f>
        <v>0</v>
      </c>
      <c r="BJ1300" s="16" t="s">
        <v>80</v>
      </c>
      <c r="BK1300" s="138">
        <f>ROUND(I1300*H1300,2)</f>
        <v>0</v>
      </c>
      <c r="BL1300" s="16" t="s">
        <v>287</v>
      </c>
      <c r="BM1300" s="137" t="s">
        <v>1854</v>
      </c>
    </row>
    <row r="1301" spans="2:65" s="1" customFormat="1" ht="19.5">
      <c r="B1301" s="31"/>
      <c r="D1301" s="139" t="s">
        <v>156</v>
      </c>
      <c r="F1301" s="140" t="s">
        <v>1855</v>
      </c>
      <c r="I1301" s="141"/>
      <c r="L1301" s="31"/>
      <c r="M1301" s="142"/>
      <c r="T1301" s="52"/>
      <c r="AT1301" s="16" t="s">
        <v>156</v>
      </c>
      <c r="AU1301" s="16" t="s">
        <v>82</v>
      </c>
    </row>
    <row r="1302" spans="2:65" s="1" customFormat="1" ht="11.25">
      <c r="B1302" s="31"/>
      <c r="D1302" s="143" t="s">
        <v>158</v>
      </c>
      <c r="F1302" s="144" t="s">
        <v>1856</v>
      </c>
      <c r="I1302" s="141"/>
      <c r="L1302" s="31"/>
      <c r="M1302" s="142"/>
      <c r="T1302" s="52"/>
      <c r="AT1302" s="16" t="s">
        <v>158</v>
      </c>
      <c r="AU1302" s="16" t="s">
        <v>82</v>
      </c>
    </row>
    <row r="1303" spans="2:65" s="1" customFormat="1" ht="21.75" customHeight="1">
      <c r="B1303" s="31"/>
      <c r="C1303" s="126" t="s">
        <v>1857</v>
      </c>
      <c r="D1303" s="126" t="s">
        <v>149</v>
      </c>
      <c r="E1303" s="127" t="s">
        <v>1858</v>
      </c>
      <c r="F1303" s="128" t="s">
        <v>1859</v>
      </c>
      <c r="G1303" s="129" t="s">
        <v>232</v>
      </c>
      <c r="H1303" s="130">
        <v>18.760000000000002</v>
      </c>
      <c r="I1303" s="131"/>
      <c r="J1303" s="132">
        <f>ROUND(I1303*H1303,2)</f>
        <v>0</v>
      </c>
      <c r="K1303" s="128" t="s">
        <v>153</v>
      </c>
      <c r="L1303" s="31"/>
      <c r="M1303" s="133" t="s">
        <v>19</v>
      </c>
      <c r="N1303" s="134" t="s">
        <v>43</v>
      </c>
      <c r="P1303" s="135">
        <f>O1303*H1303</f>
        <v>0</v>
      </c>
      <c r="Q1303" s="135">
        <v>7.5820000000000002E-3</v>
      </c>
      <c r="R1303" s="135">
        <f>Q1303*H1303</f>
        <v>0.14223832000000003</v>
      </c>
      <c r="S1303" s="135">
        <v>0</v>
      </c>
      <c r="T1303" s="136">
        <f>S1303*H1303</f>
        <v>0</v>
      </c>
      <c r="AR1303" s="137" t="s">
        <v>287</v>
      </c>
      <c r="AT1303" s="137" t="s">
        <v>149</v>
      </c>
      <c r="AU1303" s="137" t="s">
        <v>82</v>
      </c>
      <c r="AY1303" s="16" t="s">
        <v>147</v>
      </c>
      <c r="BE1303" s="138">
        <f>IF(N1303="základní",J1303,0)</f>
        <v>0</v>
      </c>
      <c r="BF1303" s="138">
        <f>IF(N1303="snížená",J1303,0)</f>
        <v>0</v>
      </c>
      <c r="BG1303" s="138">
        <f>IF(N1303="zákl. přenesená",J1303,0)</f>
        <v>0</v>
      </c>
      <c r="BH1303" s="138">
        <f>IF(N1303="sníž. přenesená",J1303,0)</f>
        <v>0</v>
      </c>
      <c r="BI1303" s="138">
        <f>IF(N1303="nulová",J1303,0)</f>
        <v>0</v>
      </c>
      <c r="BJ1303" s="16" t="s">
        <v>80</v>
      </c>
      <c r="BK1303" s="138">
        <f>ROUND(I1303*H1303,2)</f>
        <v>0</v>
      </c>
      <c r="BL1303" s="16" t="s">
        <v>287</v>
      </c>
      <c r="BM1303" s="137" t="s">
        <v>1860</v>
      </c>
    </row>
    <row r="1304" spans="2:65" s="1" customFormat="1" ht="11.25">
      <c r="B1304" s="31"/>
      <c r="D1304" s="139" t="s">
        <v>156</v>
      </c>
      <c r="F1304" s="140" t="s">
        <v>1861</v>
      </c>
      <c r="I1304" s="141"/>
      <c r="L1304" s="31"/>
      <c r="M1304" s="142"/>
      <c r="T1304" s="52"/>
      <c r="AT1304" s="16" t="s">
        <v>156</v>
      </c>
      <c r="AU1304" s="16" t="s">
        <v>82</v>
      </c>
    </row>
    <row r="1305" spans="2:65" s="1" customFormat="1" ht="11.25">
      <c r="B1305" s="31"/>
      <c r="D1305" s="143" t="s">
        <v>158</v>
      </c>
      <c r="F1305" s="144" t="s">
        <v>1862</v>
      </c>
      <c r="I1305" s="141"/>
      <c r="L1305" s="31"/>
      <c r="M1305" s="142"/>
      <c r="T1305" s="52"/>
      <c r="AT1305" s="16" t="s">
        <v>158</v>
      </c>
      <c r="AU1305" s="16" t="s">
        <v>82</v>
      </c>
    </row>
    <row r="1306" spans="2:65" s="11" customFormat="1" ht="22.9" customHeight="1">
      <c r="B1306" s="114"/>
      <c r="D1306" s="115" t="s">
        <v>71</v>
      </c>
      <c r="E1306" s="124" t="s">
        <v>1863</v>
      </c>
      <c r="F1306" s="124" t="s">
        <v>1864</v>
      </c>
      <c r="I1306" s="117"/>
      <c r="J1306" s="125">
        <f>BK1306</f>
        <v>0</v>
      </c>
      <c r="L1306" s="114"/>
      <c r="M1306" s="119"/>
      <c r="P1306" s="120">
        <f>SUM(P1307:P1334)</f>
        <v>0</v>
      </c>
      <c r="R1306" s="120">
        <f>SUM(R1307:R1334)</f>
        <v>9.9989099659999997E-2</v>
      </c>
      <c r="T1306" s="121">
        <f>SUM(T1307:T1334)</f>
        <v>0</v>
      </c>
      <c r="AR1306" s="115" t="s">
        <v>82</v>
      </c>
      <c r="AT1306" s="122" t="s">
        <v>71</v>
      </c>
      <c r="AU1306" s="122" t="s">
        <v>80</v>
      </c>
      <c r="AY1306" s="115" t="s">
        <v>147</v>
      </c>
      <c r="BK1306" s="123">
        <f>SUM(BK1307:BK1334)</f>
        <v>0</v>
      </c>
    </row>
    <row r="1307" spans="2:65" s="1" customFormat="1" ht="16.5" customHeight="1">
      <c r="B1307" s="31"/>
      <c r="C1307" s="126" t="s">
        <v>1865</v>
      </c>
      <c r="D1307" s="126" t="s">
        <v>149</v>
      </c>
      <c r="E1307" s="127" t="s">
        <v>1866</v>
      </c>
      <c r="F1307" s="128" t="s">
        <v>1867</v>
      </c>
      <c r="G1307" s="129" t="s">
        <v>232</v>
      </c>
      <c r="H1307" s="130">
        <v>19.309999999999999</v>
      </c>
      <c r="I1307" s="131"/>
      <c r="J1307" s="132">
        <f>ROUND(I1307*H1307,2)</f>
        <v>0</v>
      </c>
      <c r="K1307" s="128" t="s">
        <v>153</v>
      </c>
      <c r="L1307" s="31"/>
      <c r="M1307" s="133" t="s">
        <v>19</v>
      </c>
      <c r="N1307" s="134" t="s">
        <v>43</v>
      </c>
      <c r="P1307" s="135">
        <f>O1307*H1307</f>
        <v>0</v>
      </c>
      <c r="Q1307" s="135">
        <v>5.7599999999999997E-7</v>
      </c>
      <c r="R1307" s="135">
        <f>Q1307*H1307</f>
        <v>1.1122559999999998E-5</v>
      </c>
      <c r="S1307" s="135">
        <v>0</v>
      </c>
      <c r="T1307" s="136">
        <f>S1307*H1307</f>
        <v>0</v>
      </c>
      <c r="AR1307" s="137" t="s">
        <v>287</v>
      </c>
      <c r="AT1307" s="137" t="s">
        <v>149</v>
      </c>
      <c r="AU1307" s="137" t="s">
        <v>82</v>
      </c>
      <c r="AY1307" s="16" t="s">
        <v>147</v>
      </c>
      <c r="BE1307" s="138">
        <f>IF(N1307="základní",J1307,0)</f>
        <v>0</v>
      </c>
      <c r="BF1307" s="138">
        <f>IF(N1307="snížená",J1307,0)</f>
        <v>0</v>
      </c>
      <c r="BG1307" s="138">
        <f>IF(N1307="zákl. přenesená",J1307,0)</f>
        <v>0</v>
      </c>
      <c r="BH1307" s="138">
        <f>IF(N1307="sníž. přenesená",J1307,0)</f>
        <v>0</v>
      </c>
      <c r="BI1307" s="138">
        <f>IF(N1307="nulová",J1307,0)</f>
        <v>0</v>
      </c>
      <c r="BJ1307" s="16" t="s">
        <v>80</v>
      </c>
      <c r="BK1307" s="138">
        <f>ROUND(I1307*H1307,2)</f>
        <v>0</v>
      </c>
      <c r="BL1307" s="16" t="s">
        <v>287</v>
      </c>
      <c r="BM1307" s="137" t="s">
        <v>1868</v>
      </c>
    </row>
    <row r="1308" spans="2:65" s="1" customFormat="1" ht="11.25">
      <c r="B1308" s="31"/>
      <c r="D1308" s="139" t="s">
        <v>156</v>
      </c>
      <c r="F1308" s="140" t="s">
        <v>1869</v>
      </c>
      <c r="I1308" s="141"/>
      <c r="L1308" s="31"/>
      <c r="M1308" s="142"/>
      <c r="T1308" s="52"/>
      <c r="AT1308" s="16" t="s">
        <v>156</v>
      </c>
      <c r="AU1308" s="16" t="s">
        <v>82</v>
      </c>
    </row>
    <row r="1309" spans="2:65" s="1" customFormat="1" ht="11.25">
      <c r="B1309" s="31"/>
      <c r="D1309" s="143" t="s">
        <v>158</v>
      </c>
      <c r="F1309" s="144" t="s">
        <v>1870</v>
      </c>
      <c r="I1309" s="141"/>
      <c r="L1309" s="31"/>
      <c r="M1309" s="142"/>
      <c r="T1309" s="52"/>
      <c r="AT1309" s="16" t="s">
        <v>158</v>
      </c>
      <c r="AU1309" s="16" t="s">
        <v>82</v>
      </c>
    </row>
    <row r="1310" spans="2:65" s="12" customFormat="1" ht="11.25">
      <c r="B1310" s="145"/>
      <c r="D1310" s="139" t="s">
        <v>160</v>
      </c>
      <c r="E1310" s="146" t="s">
        <v>19</v>
      </c>
      <c r="F1310" s="147" t="s">
        <v>1871</v>
      </c>
      <c r="H1310" s="146" t="s">
        <v>19</v>
      </c>
      <c r="I1310" s="148"/>
      <c r="L1310" s="145"/>
      <c r="M1310" s="149"/>
      <c r="T1310" s="150"/>
      <c r="AT1310" s="146" t="s">
        <v>160</v>
      </c>
      <c r="AU1310" s="146" t="s">
        <v>82</v>
      </c>
      <c r="AV1310" s="12" t="s">
        <v>80</v>
      </c>
      <c r="AW1310" s="12" t="s">
        <v>34</v>
      </c>
      <c r="AX1310" s="12" t="s">
        <v>72</v>
      </c>
      <c r="AY1310" s="146" t="s">
        <v>147</v>
      </c>
    </row>
    <row r="1311" spans="2:65" s="13" customFormat="1" ht="11.25">
      <c r="B1311" s="151"/>
      <c r="D1311" s="139" t="s">
        <v>160</v>
      </c>
      <c r="E1311" s="152" t="s">
        <v>19</v>
      </c>
      <c r="F1311" s="153" t="s">
        <v>1872</v>
      </c>
      <c r="H1311" s="154">
        <v>19.309999999999999</v>
      </c>
      <c r="I1311" s="155"/>
      <c r="L1311" s="151"/>
      <c r="M1311" s="156"/>
      <c r="T1311" s="157"/>
      <c r="AT1311" s="152" t="s">
        <v>160</v>
      </c>
      <c r="AU1311" s="152" t="s">
        <v>82</v>
      </c>
      <c r="AV1311" s="13" t="s">
        <v>82</v>
      </c>
      <c r="AW1311" s="13" t="s">
        <v>34</v>
      </c>
      <c r="AX1311" s="13" t="s">
        <v>72</v>
      </c>
      <c r="AY1311" s="152" t="s">
        <v>147</v>
      </c>
    </row>
    <row r="1312" spans="2:65" s="1" customFormat="1" ht="16.5" customHeight="1">
      <c r="B1312" s="31"/>
      <c r="C1312" s="126" t="s">
        <v>1873</v>
      </c>
      <c r="D1312" s="126" t="s">
        <v>149</v>
      </c>
      <c r="E1312" s="127" t="s">
        <v>1874</v>
      </c>
      <c r="F1312" s="128" t="s">
        <v>1875</v>
      </c>
      <c r="G1312" s="129" t="s">
        <v>232</v>
      </c>
      <c r="H1312" s="130">
        <v>19.309999999999999</v>
      </c>
      <c r="I1312" s="131"/>
      <c r="J1312" s="132">
        <f>ROUND(I1312*H1312,2)</f>
        <v>0</v>
      </c>
      <c r="K1312" s="128" t="s">
        <v>153</v>
      </c>
      <c r="L1312" s="31"/>
      <c r="M1312" s="133" t="s">
        <v>19</v>
      </c>
      <c r="N1312" s="134" t="s">
        <v>43</v>
      </c>
      <c r="P1312" s="135">
        <f>O1312*H1312</f>
        <v>0</v>
      </c>
      <c r="Q1312" s="135">
        <v>0</v>
      </c>
      <c r="R1312" s="135">
        <f>Q1312*H1312</f>
        <v>0</v>
      </c>
      <c r="S1312" s="135">
        <v>0</v>
      </c>
      <c r="T1312" s="136">
        <f>S1312*H1312</f>
        <v>0</v>
      </c>
      <c r="AR1312" s="137" t="s">
        <v>287</v>
      </c>
      <c r="AT1312" s="137" t="s">
        <v>149</v>
      </c>
      <c r="AU1312" s="137" t="s">
        <v>82</v>
      </c>
      <c r="AY1312" s="16" t="s">
        <v>147</v>
      </c>
      <c r="BE1312" s="138">
        <f>IF(N1312="základní",J1312,0)</f>
        <v>0</v>
      </c>
      <c r="BF1312" s="138">
        <f>IF(N1312="snížená",J1312,0)</f>
        <v>0</v>
      </c>
      <c r="BG1312" s="138">
        <f>IF(N1312="zákl. přenesená",J1312,0)</f>
        <v>0</v>
      </c>
      <c r="BH1312" s="138">
        <f>IF(N1312="sníž. přenesená",J1312,0)</f>
        <v>0</v>
      </c>
      <c r="BI1312" s="138">
        <f>IF(N1312="nulová",J1312,0)</f>
        <v>0</v>
      </c>
      <c r="BJ1312" s="16" t="s">
        <v>80</v>
      </c>
      <c r="BK1312" s="138">
        <f>ROUND(I1312*H1312,2)</f>
        <v>0</v>
      </c>
      <c r="BL1312" s="16" t="s">
        <v>287</v>
      </c>
      <c r="BM1312" s="137" t="s">
        <v>1876</v>
      </c>
    </row>
    <row r="1313" spans="2:65" s="1" customFormat="1" ht="11.25">
      <c r="B1313" s="31"/>
      <c r="D1313" s="139" t="s">
        <v>156</v>
      </c>
      <c r="F1313" s="140" t="s">
        <v>1877</v>
      </c>
      <c r="I1313" s="141"/>
      <c r="L1313" s="31"/>
      <c r="M1313" s="142"/>
      <c r="T1313" s="52"/>
      <c r="AT1313" s="16" t="s">
        <v>156</v>
      </c>
      <c r="AU1313" s="16" t="s">
        <v>82</v>
      </c>
    </row>
    <row r="1314" spans="2:65" s="1" customFormat="1" ht="11.25">
      <c r="B1314" s="31"/>
      <c r="D1314" s="143" t="s">
        <v>158</v>
      </c>
      <c r="F1314" s="144" t="s">
        <v>1878</v>
      </c>
      <c r="I1314" s="141"/>
      <c r="L1314" s="31"/>
      <c r="M1314" s="142"/>
      <c r="T1314" s="52"/>
      <c r="AT1314" s="16" t="s">
        <v>158</v>
      </c>
      <c r="AU1314" s="16" t="s">
        <v>82</v>
      </c>
    </row>
    <row r="1315" spans="2:65" s="1" customFormat="1" ht="16.5" customHeight="1">
      <c r="B1315" s="31"/>
      <c r="C1315" s="126" t="s">
        <v>1879</v>
      </c>
      <c r="D1315" s="126" t="s">
        <v>149</v>
      </c>
      <c r="E1315" s="127" t="s">
        <v>1880</v>
      </c>
      <c r="F1315" s="128" t="s">
        <v>1881</v>
      </c>
      <c r="G1315" s="129" t="s">
        <v>232</v>
      </c>
      <c r="H1315" s="130">
        <v>19.309999999999999</v>
      </c>
      <c r="I1315" s="131"/>
      <c r="J1315" s="132">
        <f>ROUND(I1315*H1315,2)</f>
        <v>0</v>
      </c>
      <c r="K1315" s="128" t="s">
        <v>153</v>
      </c>
      <c r="L1315" s="31"/>
      <c r="M1315" s="133" t="s">
        <v>19</v>
      </c>
      <c r="N1315" s="134" t="s">
        <v>43</v>
      </c>
      <c r="P1315" s="135">
        <f>O1315*H1315</f>
        <v>0</v>
      </c>
      <c r="Q1315" s="135">
        <v>3.3000000000000003E-5</v>
      </c>
      <c r="R1315" s="135">
        <f>Q1315*H1315</f>
        <v>6.3723000000000002E-4</v>
      </c>
      <c r="S1315" s="135">
        <v>0</v>
      </c>
      <c r="T1315" s="136">
        <f>S1315*H1315</f>
        <v>0</v>
      </c>
      <c r="AR1315" s="137" t="s">
        <v>287</v>
      </c>
      <c r="AT1315" s="137" t="s">
        <v>149</v>
      </c>
      <c r="AU1315" s="137" t="s">
        <v>82</v>
      </c>
      <c r="AY1315" s="16" t="s">
        <v>147</v>
      </c>
      <c r="BE1315" s="138">
        <f>IF(N1315="základní",J1315,0)</f>
        <v>0</v>
      </c>
      <c r="BF1315" s="138">
        <f>IF(N1315="snížená",J1315,0)</f>
        <v>0</v>
      </c>
      <c r="BG1315" s="138">
        <f>IF(N1315="zákl. přenesená",J1315,0)</f>
        <v>0</v>
      </c>
      <c r="BH1315" s="138">
        <f>IF(N1315="sníž. přenesená",J1315,0)</f>
        <v>0</v>
      </c>
      <c r="BI1315" s="138">
        <f>IF(N1315="nulová",J1315,0)</f>
        <v>0</v>
      </c>
      <c r="BJ1315" s="16" t="s">
        <v>80</v>
      </c>
      <c r="BK1315" s="138">
        <f>ROUND(I1315*H1315,2)</f>
        <v>0</v>
      </c>
      <c r="BL1315" s="16" t="s">
        <v>287</v>
      </c>
      <c r="BM1315" s="137" t="s">
        <v>1882</v>
      </c>
    </row>
    <row r="1316" spans="2:65" s="1" customFormat="1" ht="11.25">
      <c r="B1316" s="31"/>
      <c r="D1316" s="139" t="s">
        <v>156</v>
      </c>
      <c r="F1316" s="140" t="s">
        <v>1883</v>
      </c>
      <c r="I1316" s="141"/>
      <c r="L1316" s="31"/>
      <c r="M1316" s="142"/>
      <c r="T1316" s="52"/>
      <c r="AT1316" s="16" t="s">
        <v>156</v>
      </c>
      <c r="AU1316" s="16" t="s">
        <v>82</v>
      </c>
    </row>
    <row r="1317" spans="2:65" s="1" customFormat="1" ht="11.25">
      <c r="B1317" s="31"/>
      <c r="D1317" s="143" t="s">
        <v>158</v>
      </c>
      <c r="F1317" s="144" t="s">
        <v>1884</v>
      </c>
      <c r="I1317" s="141"/>
      <c r="L1317" s="31"/>
      <c r="M1317" s="142"/>
      <c r="T1317" s="52"/>
      <c r="AT1317" s="16" t="s">
        <v>158</v>
      </c>
      <c r="AU1317" s="16" t="s">
        <v>82</v>
      </c>
    </row>
    <row r="1318" spans="2:65" s="1" customFormat="1" ht="16.5" customHeight="1">
      <c r="B1318" s="31"/>
      <c r="C1318" s="126" t="s">
        <v>1885</v>
      </c>
      <c r="D1318" s="126" t="s">
        <v>149</v>
      </c>
      <c r="E1318" s="127" t="s">
        <v>1886</v>
      </c>
      <c r="F1318" s="128" t="s">
        <v>1887</v>
      </c>
      <c r="G1318" s="129" t="s">
        <v>232</v>
      </c>
      <c r="H1318" s="130">
        <v>19.309999999999999</v>
      </c>
      <c r="I1318" s="131"/>
      <c r="J1318" s="132">
        <f>ROUND(I1318*H1318,2)</f>
        <v>0</v>
      </c>
      <c r="K1318" s="128" t="s">
        <v>1518</v>
      </c>
      <c r="L1318" s="31"/>
      <c r="M1318" s="133" t="s">
        <v>19</v>
      </c>
      <c r="N1318" s="134" t="s">
        <v>43</v>
      </c>
      <c r="P1318" s="135">
        <f>O1318*H1318</f>
        <v>0</v>
      </c>
      <c r="Q1318" s="135">
        <v>6.9999999999999999E-4</v>
      </c>
      <c r="R1318" s="135">
        <f>Q1318*H1318</f>
        <v>1.3517E-2</v>
      </c>
      <c r="S1318" s="135">
        <v>0</v>
      </c>
      <c r="T1318" s="136">
        <f>S1318*H1318</f>
        <v>0</v>
      </c>
      <c r="AR1318" s="137" t="s">
        <v>287</v>
      </c>
      <c r="AT1318" s="137" t="s">
        <v>149</v>
      </c>
      <c r="AU1318" s="137" t="s">
        <v>82</v>
      </c>
      <c r="AY1318" s="16" t="s">
        <v>147</v>
      </c>
      <c r="BE1318" s="138">
        <f>IF(N1318="základní",J1318,0)</f>
        <v>0</v>
      </c>
      <c r="BF1318" s="138">
        <f>IF(N1318="snížená",J1318,0)</f>
        <v>0</v>
      </c>
      <c r="BG1318" s="138">
        <f>IF(N1318="zákl. přenesená",J1318,0)</f>
        <v>0</v>
      </c>
      <c r="BH1318" s="138">
        <f>IF(N1318="sníž. přenesená",J1318,0)</f>
        <v>0</v>
      </c>
      <c r="BI1318" s="138">
        <f>IF(N1318="nulová",J1318,0)</f>
        <v>0</v>
      </c>
      <c r="BJ1318" s="16" t="s">
        <v>80</v>
      </c>
      <c r="BK1318" s="138">
        <f>ROUND(I1318*H1318,2)</f>
        <v>0</v>
      </c>
      <c r="BL1318" s="16" t="s">
        <v>287</v>
      </c>
      <c r="BM1318" s="137" t="s">
        <v>1888</v>
      </c>
    </row>
    <row r="1319" spans="2:65" s="1" customFormat="1" ht="11.25">
      <c r="B1319" s="31"/>
      <c r="D1319" s="139" t="s">
        <v>156</v>
      </c>
      <c r="F1319" s="140" t="s">
        <v>1889</v>
      </c>
      <c r="I1319" s="141"/>
      <c r="L1319" s="31"/>
      <c r="M1319" s="142"/>
      <c r="T1319" s="52"/>
      <c r="AT1319" s="16" t="s">
        <v>156</v>
      </c>
      <c r="AU1319" s="16" t="s">
        <v>82</v>
      </c>
    </row>
    <row r="1320" spans="2:65" s="1" customFormat="1" ht="11.25">
      <c r="B1320" s="31"/>
      <c r="D1320" s="143" t="s">
        <v>158</v>
      </c>
      <c r="F1320" s="144" t="s">
        <v>1890</v>
      </c>
      <c r="I1320" s="141"/>
      <c r="L1320" s="31"/>
      <c r="M1320" s="142"/>
      <c r="T1320" s="52"/>
      <c r="AT1320" s="16" t="s">
        <v>158</v>
      </c>
      <c r="AU1320" s="16" t="s">
        <v>82</v>
      </c>
    </row>
    <row r="1321" spans="2:65" s="1" customFormat="1" ht="24.2" customHeight="1">
      <c r="B1321" s="31"/>
      <c r="C1321" s="158" t="s">
        <v>1891</v>
      </c>
      <c r="D1321" s="158" t="s">
        <v>253</v>
      </c>
      <c r="E1321" s="159" t="s">
        <v>1892</v>
      </c>
      <c r="F1321" s="160" t="s">
        <v>1893</v>
      </c>
      <c r="G1321" s="161" t="s">
        <v>232</v>
      </c>
      <c r="H1321" s="162">
        <v>21.241</v>
      </c>
      <c r="I1321" s="163"/>
      <c r="J1321" s="164">
        <f>ROUND(I1321*H1321,2)</f>
        <v>0</v>
      </c>
      <c r="K1321" s="160" t="s">
        <v>153</v>
      </c>
      <c r="L1321" s="165"/>
      <c r="M1321" s="166" t="s">
        <v>19</v>
      </c>
      <c r="N1321" s="167" t="s">
        <v>43</v>
      </c>
      <c r="P1321" s="135">
        <f>O1321*H1321</f>
        <v>0</v>
      </c>
      <c r="Q1321" s="135">
        <v>3.5999999999999999E-3</v>
      </c>
      <c r="R1321" s="135">
        <f>Q1321*H1321</f>
        <v>7.6467599999999997E-2</v>
      </c>
      <c r="S1321" s="135">
        <v>0</v>
      </c>
      <c r="T1321" s="136">
        <f>S1321*H1321</f>
        <v>0</v>
      </c>
      <c r="AR1321" s="137" t="s">
        <v>397</v>
      </c>
      <c r="AT1321" s="137" t="s">
        <v>253</v>
      </c>
      <c r="AU1321" s="137" t="s">
        <v>82</v>
      </c>
      <c r="AY1321" s="16" t="s">
        <v>147</v>
      </c>
      <c r="BE1321" s="138">
        <f>IF(N1321="základní",J1321,0)</f>
        <v>0</v>
      </c>
      <c r="BF1321" s="138">
        <f>IF(N1321="snížená",J1321,0)</f>
        <v>0</v>
      </c>
      <c r="BG1321" s="138">
        <f>IF(N1321="zákl. přenesená",J1321,0)</f>
        <v>0</v>
      </c>
      <c r="BH1321" s="138">
        <f>IF(N1321="sníž. přenesená",J1321,0)</f>
        <v>0</v>
      </c>
      <c r="BI1321" s="138">
        <f>IF(N1321="nulová",J1321,0)</f>
        <v>0</v>
      </c>
      <c r="BJ1321" s="16" t="s">
        <v>80</v>
      </c>
      <c r="BK1321" s="138">
        <f>ROUND(I1321*H1321,2)</f>
        <v>0</v>
      </c>
      <c r="BL1321" s="16" t="s">
        <v>287</v>
      </c>
      <c r="BM1321" s="137" t="s">
        <v>1894</v>
      </c>
    </row>
    <row r="1322" spans="2:65" s="1" customFormat="1" ht="11.25">
      <c r="B1322" s="31"/>
      <c r="D1322" s="139" t="s">
        <v>156</v>
      </c>
      <c r="F1322" s="140" t="s">
        <v>1893</v>
      </c>
      <c r="I1322" s="141"/>
      <c r="L1322" s="31"/>
      <c r="M1322" s="142"/>
      <c r="T1322" s="52"/>
      <c r="AT1322" s="16" t="s">
        <v>156</v>
      </c>
      <c r="AU1322" s="16" t="s">
        <v>82</v>
      </c>
    </row>
    <row r="1323" spans="2:65" s="13" customFormat="1" ht="11.25">
      <c r="B1323" s="151"/>
      <c r="D1323" s="139" t="s">
        <v>160</v>
      </c>
      <c r="F1323" s="153" t="s">
        <v>1895</v>
      </c>
      <c r="H1323" s="154">
        <v>21.241</v>
      </c>
      <c r="I1323" s="155"/>
      <c r="L1323" s="151"/>
      <c r="M1323" s="156"/>
      <c r="T1323" s="157"/>
      <c r="AT1323" s="152" t="s">
        <v>160</v>
      </c>
      <c r="AU1323" s="152" t="s">
        <v>82</v>
      </c>
      <c r="AV1323" s="13" t="s">
        <v>82</v>
      </c>
      <c r="AW1323" s="13" t="s">
        <v>4</v>
      </c>
      <c r="AX1323" s="13" t="s">
        <v>80</v>
      </c>
      <c r="AY1323" s="152" t="s">
        <v>147</v>
      </c>
    </row>
    <row r="1324" spans="2:65" s="1" customFormat="1" ht="16.5" customHeight="1">
      <c r="B1324" s="31"/>
      <c r="C1324" s="126" t="s">
        <v>1896</v>
      </c>
      <c r="D1324" s="126" t="s">
        <v>149</v>
      </c>
      <c r="E1324" s="127" t="s">
        <v>1897</v>
      </c>
      <c r="F1324" s="128" t="s">
        <v>1898</v>
      </c>
      <c r="G1324" s="129" t="s">
        <v>260</v>
      </c>
      <c r="H1324" s="130">
        <v>17.329999999999998</v>
      </c>
      <c r="I1324" s="131"/>
      <c r="J1324" s="132">
        <f>ROUND(I1324*H1324,2)</f>
        <v>0</v>
      </c>
      <c r="K1324" s="128" t="s">
        <v>153</v>
      </c>
      <c r="L1324" s="31"/>
      <c r="M1324" s="133" t="s">
        <v>19</v>
      </c>
      <c r="N1324" s="134" t="s">
        <v>43</v>
      </c>
      <c r="P1324" s="135">
        <f>O1324*H1324</f>
        <v>0</v>
      </c>
      <c r="Q1324" s="135">
        <v>2.987E-5</v>
      </c>
      <c r="R1324" s="135">
        <f>Q1324*H1324</f>
        <v>5.1764709999999991E-4</v>
      </c>
      <c r="S1324" s="135">
        <v>0</v>
      </c>
      <c r="T1324" s="136">
        <f>S1324*H1324</f>
        <v>0</v>
      </c>
      <c r="AR1324" s="137" t="s">
        <v>287</v>
      </c>
      <c r="AT1324" s="137" t="s">
        <v>149</v>
      </c>
      <c r="AU1324" s="137" t="s">
        <v>82</v>
      </c>
      <c r="AY1324" s="16" t="s">
        <v>147</v>
      </c>
      <c r="BE1324" s="138">
        <f>IF(N1324="základní",J1324,0)</f>
        <v>0</v>
      </c>
      <c r="BF1324" s="138">
        <f>IF(N1324="snížená",J1324,0)</f>
        <v>0</v>
      </c>
      <c r="BG1324" s="138">
        <f>IF(N1324="zákl. přenesená",J1324,0)</f>
        <v>0</v>
      </c>
      <c r="BH1324" s="138">
        <f>IF(N1324="sníž. přenesená",J1324,0)</f>
        <v>0</v>
      </c>
      <c r="BI1324" s="138">
        <f>IF(N1324="nulová",J1324,0)</f>
        <v>0</v>
      </c>
      <c r="BJ1324" s="16" t="s">
        <v>80</v>
      </c>
      <c r="BK1324" s="138">
        <f>ROUND(I1324*H1324,2)</f>
        <v>0</v>
      </c>
      <c r="BL1324" s="16" t="s">
        <v>287</v>
      </c>
      <c r="BM1324" s="137" t="s">
        <v>1899</v>
      </c>
    </row>
    <row r="1325" spans="2:65" s="1" customFormat="1" ht="11.25">
      <c r="B1325" s="31"/>
      <c r="D1325" s="139" t="s">
        <v>156</v>
      </c>
      <c r="F1325" s="140" t="s">
        <v>1900</v>
      </c>
      <c r="I1325" s="141"/>
      <c r="L1325" s="31"/>
      <c r="M1325" s="142"/>
      <c r="T1325" s="52"/>
      <c r="AT1325" s="16" t="s">
        <v>156</v>
      </c>
      <c r="AU1325" s="16" t="s">
        <v>82</v>
      </c>
    </row>
    <row r="1326" spans="2:65" s="1" customFormat="1" ht="11.25">
      <c r="B1326" s="31"/>
      <c r="D1326" s="143" t="s">
        <v>158</v>
      </c>
      <c r="F1326" s="144" t="s">
        <v>1901</v>
      </c>
      <c r="I1326" s="141"/>
      <c r="L1326" s="31"/>
      <c r="M1326" s="142"/>
      <c r="T1326" s="52"/>
      <c r="AT1326" s="16" t="s">
        <v>158</v>
      </c>
      <c r="AU1326" s="16" t="s">
        <v>82</v>
      </c>
    </row>
    <row r="1327" spans="2:65" s="12" customFormat="1" ht="11.25">
      <c r="B1327" s="145"/>
      <c r="D1327" s="139" t="s">
        <v>160</v>
      </c>
      <c r="E1327" s="146" t="s">
        <v>19</v>
      </c>
      <c r="F1327" s="147" t="s">
        <v>1902</v>
      </c>
      <c r="H1327" s="146" t="s">
        <v>19</v>
      </c>
      <c r="I1327" s="148"/>
      <c r="L1327" s="145"/>
      <c r="M1327" s="149"/>
      <c r="T1327" s="150"/>
      <c r="AT1327" s="146" t="s">
        <v>160</v>
      </c>
      <c r="AU1327" s="146" t="s">
        <v>82</v>
      </c>
      <c r="AV1327" s="12" t="s">
        <v>80</v>
      </c>
      <c r="AW1327" s="12" t="s">
        <v>34</v>
      </c>
      <c r="AX1327" s="12" t="s">
        <v>72</v>
      </c>
      <c r="AY1327" s="146" t="s">
        <v>147</v>
      </c>
    </row>
    <row r="1328" spans="2:65" s="13" customFormat="1" ht="11.25">
      <c r="B1328" s="151"/>
      <c r="D1328" s="139" t="s">
        <v>160</v>
      </c>
      <c r="E1328" s="152" t="s">
        <v>19</v>
      </c>
      <c r="F1328" s="153" t="s">
        <v>1903</v>
      </c>
      <c r="H1328" s="154">
        <v>17.329999999999998</v>
      </c>
      <c r="I1328" s="155"/>
      <c r="L1328" s="151"/>
      <c r="M1328" s="156"/>
      <c r="T1328" s="157"/>
      <c r="AT1328" s="152" t="s">
        <v>160</v>
      </c>
      <c r="AU1328" s="152" t="s">
        <v>82</v>
      </c>
      <c r="AV1328" s="13" t="s">
        <v>82</v>
      </c>
      <c r="AW1328" s="13" t="s">
        <v>34</v>
      </c>
      <c r="AX1328" s="13" t="s">
        <v>72</v>
      </c>
      <c r="AY1328" s="152" t="s">
        <v>147</v>
      </c>
    </row>
    <row r="1329" spans="2:65" s="1" customFormat="1" ht="16.5" customHeight="1">
      <c r="B1329" s="31"/>
      <c r="C1329" s="158" t="s">
        <v>1904</v>
      </c>
      <c r="D1329" s="158" t="s">
        <v>253</v>
      </c>
      <c r="E1329" s="159" t="s">
        <v>1905</v>
      </c>
      <c r="F1329" s="160" t="s">
        <v>1906</v>
      </c>
      <c r="G1329" s="161" t="s">
        <v>260</v>
      </c>
      <c r="H1329" s="162">
        <v>17.677</v>
      </c>
      <c r="I1329" s="163"/>
      <c r="J1329" s="164">
        <f>ROUND(I1329*H1329,2)</f>
        <v>0</v>
      </c>
      <c r="K1329" s="160" t="s">
        <v>153</v>
      </c>
      <c r="L1329" s="165"/>
      <c r="M1329" s="166" t="s">
        <v>19</v>
      </c>
      <c r="N1329" s="167" t="s">
        <v>43</v>
      </c>
      <c r="P1329" s="135">
        <f>O1329*H1329</f>
        <v>0</v>
      </c>
      <c r="Q1329" s="135">
        <v>5.0000000000000001E-4</v>
      </c>
      <c r="R1329" s="135">
        <f>Q1329*H1329</f>
        <v>8.8384999999999991E-3</v>
      </c>
      <c r="S1329" s="135">
        <v>0</v>
      </c>
      <c r="T1329" s="136">
        <f>S1329*H1329</f>
        <v>0</v>
      </c>
      <c r="AR1329" s="137" t="s">
        <v>397</v>
      </c>
      <c r="AT1329" s="137" t="s">
        <v>253</v>
      </c>
      <c r="AU1329" s="137" t="s">
        <v>82</v>
      </c>
      <c r="AY1329" s="16" t="s">
        <v>147</v>
      </c>
      <c r="BE1329" s="138">
        <f>IF(N1329="základní",J1329,0)</f>
        <v>0</v>
      </c>
      <c r="BF1329" s="138">
        <f>IF(N1329="snížená",J1329,0)</f>
        <v>0</v>
      </c>
      <c r="BG1329" s="138">
        <f>IF(N1329="zákl. přenesená",J1329,0)</f>
        <v>0</v>
      </c>
      <c r="BH1329" s="138">
        <f>IF(N1329="sníž. přenesená",J1329,0)</f>
        <v>0</v>
      </c>
      <c r="BI1329" s="138">
        <f>IF(N1329="nulová",J1329,0)</f>
        <v>0</v>
      </c>
      <c r="BJ1329" s="16" t="s">
        <v>80</v>
      </c>
      <c r="BK1329" s="138">
        <f>ROUND(I1329*H1329,2)</f>
        <v>0</v>
      </c>
      <c r="BL1329" s="16" t="s">
        <v>287</v>
      </c>
      <c r="BM1329" s="137" t="s">
        <v>1907</v>
      </c>
    </row>
    <row r="1330" spans="2:65" s="1" customFormat="1" ht="11.25">
      <c r="B1330" s="31"/>
      <c r="D1330" s="139" t="s">
        <v>156</v>
      </c>
      <c r="F1330" s="140" t="s">
        <v>1906</v>
      </c>
      <c r="I1330" s="141"/>
      <c r="L1330" s="31"/>
      <c r="M1330" s="142"/>
      <c r="T1330" s="52"/>
      <c r="AT1330" s="16" t="s">
        <v>156</v>
      </c>
      <c r="AU1330" s="16" t="s">
        <v>82</v>
      </c>
    </row>
    <row r="1331" spans="2:65" s="13" customFormat="1" ht="11.25">
      <c r="B1331" s="151"/>
      <c r="D1331" s="139" t="s">
        <v>160</v>
      </c>
      <c r="F1331" s="153" t="s">
        <v>1908</v>
      </c>
      <c r="H1331" s="154">
        <v>17.677</v>
      </c>
      <c r="I1331" s="155"/>
      <c r="L1331" s="151"/>
      <c r="M1331" s="156"/>
      <c r="T1331" s="157"/>
      <c r="AT1331" s="152" t="s">
        <v>160</v>
      </c>
      <c r="AU1331" s="152" t="s">
        <v>82</v>
      </c>
      <c r="AV1331" s="13" t="s">
        <v>82</v>
      </c>
      <c r="AW1331" s="13" t="s">
        <v>4</v>
      </c>
      <c r="AX1331" s="13" t="s">
        <v>80</v>
      </c>
      <c r="AY1331" s="152" t="s">
        <v>147</v>
      </c>
    </row>
    <row r="1332" spans="2:65" s="1" customFormat="1" ht="16.5" customHeight="1">
      <c r="B1332" s="31"/>
      <c r="C1332" s="126" t="s">
        <v>1909</v>
      </c>
      <c r="D1332" s="126" t="s">
        <v>149</v>
      </c>
      <c r="E1332" s="127" t="s">
        <v>1910</v>
      </c>
      <c r="F1332" s="128" t="s">
        <v>1911</v>
      </c>
      <c r="G1332" s="129" t="s">
        <v>209</v>
      </c>
      <c r="H1332" s="130">
        <v>0.1</v>
      </c>
      <c r="I1332" s="131"/>
      <c r="J1332" s="132">
        <f>ROUND(I1332*H1332,2)</f>
        <v>0</v>
      </c>
      <c r="K1332" s="128" t="s">
        <v>153</v>
      </c>
      <c r="L1332" s="31"/>
      <c r="M1332" s="133" t="s">
        <v>19</v>
      </c>
      <c r="N1332" s="134" t="s">
        <v>43</v>
      </c>
      <c r="P1332" s="135">
        <f>O1332*H1332</f>
        <v>0</v>
      </c>
      <c r="Q1332" s="135">
        <v>0</v>
      </c>
      <c r="R1332" s="135">
        <f>Q1332*H1332</f>
        <v>0</v>
      </c>
      <c r="S1332" s="135">
        <v>0</v>
      </c>
      <c r="T1332" s="136">
        <f>S1332*H1332</f>
        <v>0</v>
      </c>
      <c r="AR1332" s="137" t="s">
        <v>287</v>
      </c>
      <c r="AT1332" s="137" t="s">
        <v>149</v>
      </c>
      <c r="AU1332" s="137" t="s">
        <v>82</v>
      </c>
      <c r="AY1332" s="16" t="s">
        <v>147</v>
      </c>
      <c r="BE1332" s="138">
        <f>IF(N1332="základní",J1332,0)</f>
        <v>0</v>
      </c>
      <c r="BF1332" s="138">
        <f>IF(N1332="snížená",J1332,0)</f>
        <v>0</v>
      </c>
      <c r="BG1332" s="138">
        <f>IF(N1332="zákl. přenesená",J1332,0)</f>
        <v>0</v>
      </c>
      <c r="BH1332" s="138">
        <f>IF(N1332="sníž. přenesená",J1332,0)</f>
        <v>0</v>
      </c>
      <c r="BI1332" s="138">
        <f>IF(N1332="nulová",J1332,0)</f>
        <v>0</v>
      </c>
      <c r="BJ1332" s="16" t="s">
        <v>80</v>
      </c>
      <c r="BK1332" s="138">
        <f>ROUND(I1332*H1332,2)</f>
        <v>0</v>
      </c>
      <c r="BL1332" s="16" t="s">
        <v>287</v>
      </c>
      <c r="BM1332" s="137" t="s">
        <v>1912</v>
      </c>
    </row>
    <row r="1333" spans="2:65" s="1" customFormat="1" ht="19.5">
      <c r="B1333" s="31"/>
      <c r="D1333" s="139" t="s">
        <v>156</v>
      </c>
      <c r="F1333" s="140" t="s">
        <v>1913</v>
      </c>
      <c r="I1333" s="141"/>
      <c r="L1333" s="31"/>
      <c r="M1333" s="142"/>
      <c r="T1333" s="52"/>
      <c r="AT1333" s="16" t="s">
        <v>156</v>
      </c>
      <c r="AU1333" s="16" t="s">
        <v>82</v>
      </c>
    </row>
    <row r="1334" spans="2:65" s="1" customFormat="1" ht="11.25">
      <c r="B1334" s="31"/>
      <c r="D1334" s="143" t="s">
        <v>158</v>
      </c>
      <c r="F1334" s="144" t="s">
        <v>1914</v>
      </c>
      <c r="I1334" s="141"/>
      <c r="L1334" s="31"/>
      <c r="M1334" s="142"/>
      <c r="T1334" s="52"/>
      <c r="AT1334" s="16" t="s">
        <v>158</v>
      </c>
      <c r="AU1334" s="16" t="s">
        <v>82</v>
      </c>
    </row>
    <row r="1335" spans="2:65" s="11" customFormat="1" ht="22.9" customHeight="1">
      <c r="B1335" s="114"/>
      <c r="D1335" s="115" t="s">
        <v>71</v>
      </c>
      <c r="E1335" s="124" t="s">
        <v>1915</v>
      </c>
      <c r="F1335" s="124" t="s">
        <v>1916</v>
      </c>
      <c r="I1335" s="117"/>
      <c r="J1335" s="125">
        <f>BK1335</f>
        <v>0</v>
      </c>
      <c r="L1335" s="114"/>
      <c r="M1335" s="119"/>
      <c r="P1335" s="120">
        <f>SUM(P1336:P1368)</f>
        <v>0</v>
      </c>
      <c r="R1335" s="120">
        <f>SUM(R1336:R1368)</f>
        <v>0.46323846208000002</v>
      </c>
      <c r="T1335" s="121">
        <f>SUM(T1336:T1368)</f>
        <v>0.13294139999999999</v>
      </c>
      <c r="AR1335" s="115" t="s">
        <v>82</v>
      </c>
      <c r="AT1335" s="122" t="s">
        <v>71</v>
      </c>
      <c r="AU1335" s="122" t="s">
        <v>80</v>
      </c>
      <c r="AY1335" s="115" t="s">
        <v>147</v>
      </c>
      <c r="BK1335" s="123">
        <f>SUM(BK1336:BK1368)</f>
        <v>0</v>
      </c>
    </row>
    <row r="1336" spans="2:65" s="1" customFormat="1" ht="16.5" customHeight="1">
      <c r="B1336" s="31"/>
      <c r="C1336" s="126" t="s">
        <v>1917</v>
      </c>
      <c r="D1336" s="126" t="s">
        <v>149</v>
      </c>
      <c r="E1336" s="127" t="s">
        <v>1918</v>
      </c>
      <c r="F1336" s="128" t="s">
        <v>1919</v>
      </c>
      <c r="G1336" s="129" t="s">
        <v>232</v>
      </c>
      <c r="H1336" s="130">
        <v>886.27599999999995</v>
      </c>
      <c r="I1336" s="131"/>
      <c r="J1336" s="132">
        <f>ROUND(I1336*H1336,2)</f>
        <v>0</v>
      </c>
      <c r="K1336" s="128" t="s">
        <v>153</v>
      </c>
      <c r="L1336" s="31"/>
      <c r="M1336" s="133" t="s">
        <v>19</v>
      </c>
      <c r="N1336" s="134" t="s">
        <v>43</v>
      </c>
      <c r="P1336" s="135">
        <f>O1336*H1336</f>
        <v>0</v>
      </c>
      <c r="Q1336" s="135">
        <v>0</v>
      </c>
      <c r="R1336" s="135">
        <f>Q1336*H1336</f>
        <v>0</v>
      </c>
      <c r="S1336" s="135">
        <v>0</v>
      </c>
      <c r="T1336" s="136">
        <f>S1336*H1336</f>
        <v>0</v>
      </c>
      <c r="AR1336" s="137" t="s">
        <v>287</v>
      </c>
      <c r="AT1336" s="137" t="s">
        <v>149</v>
      </c>
      <c r="AU1336" s="137" t="s">
        <v>82</v>
      </c>
      <c r="AY1336" s="16" t="s">
        <v>147</v>
      </c>
      <c r="BE1336" s="138">
        <f>IF(N1336="základní",J1336,0)</f>
        <v>0</v>
      </c>
      <c r="BF1336" s="138">
        <f>IF(N1336="snížená",J1336,0)</f>
        <v>0</v>
      </c>
      <c r="BG1336" s="138">
        <f>IF(N1336="zákl. přenesená",J1336,0)</f>
        <v>0</v>
      </c>
      <c r="BH1336" s="138">
        <f>IF(N1336="sníž. přenesená",J1336,0)</f>
        <v>0</v>
      </c>
      <c r="BI1336" s="138">
        <f>IF(N1336="nulová",J1336,0)</f>
        <v>0</v>
      </c>
      <c r="BJ1336" s="16" t="s">
        <v>80</v>
      </c>
      <c r="BK1336" s="138">
        <f>ROUND(I1336*H1336,2)</f>
        <v>0</v>
      </c>
      <c r="BL1336" s="16" t="s">
        <v>287</v>
      </c>
      <c r="BM1336" s="137" t="s">
        <v>1920</v>
      </c>
    </row>
    <row r="1337" spans="2:65" s="1" customFormat="1" ht="11.25">
      <c r="B1337" s="31"/>
      <c r="D1337" s="139" t="s">
        <v>156</v>
      </c>
      <c r="F1337" s="140" t="s">
        <v>1921</v>
      </c>
      <c r="I1337" s="141"/>
      <c r="L1337" s="31"/>
      <c r="M1337" s="142"/>
      <c r="T1337" s="52"/>
      <c r="AT1337" s="16" t="s">
        <v>156</v>
      </c>
      <c r="AU1337" s="16" t="s">
        <v>82</v>
      </c>
    </row>
    <row r="1338" spans="2:65" s="1" customFormat="1" ht="11.25">
      <c r="B1338" s="31"/>
      <c r="D1338" s="143" t="s">
        <v>158</v>
      </c>
      <c r="F1338" s="144" t="s">
        <v>1922</v>
      </c>
      <c r="I1338" s="141"/>
      <c r="L1338" s="31"/>
      <c r="M1338" s="142"/>
      <c r="T1338" s="52"/>
      <c r="AT1338" s="16" t="s">
        <v>158</v>
      </c>
      <c r="AU1338" s="16" t="s">
        <v>82</v>
      </c>
    </row>
    <row r="1339" spans="2:65" s="1" customFormat="1" ht="16.5" customHeight="1">
      <c r="B1339" s="31"/>
      <c r="C1339" s="126" t="s">
        <v>1923</v>
      </c>
      <c r="D1339" s="126" t="s">
        <v>149</v>
      </c>
      <c r="E1339" s="127" t="s">
        <v>1924</v>
      </c>
      <c r="F1339" s="128" t="s">
        <v>1925</v>
      </c>
      <c r="G1339" s="129" t="s">
        <v>232</v>
      </c>
      <c r="H1339" s="130">
        <v>886.27599999999995</v>
      </c>
      <c r="I1339" s="131"/>
      <c r="J1339" s="132">
        <f>ROUND(I1339*H1339,2)</f>
        <v>0</v>
      </c>
      <c r="K1339" s="128" t="s">
        <v>153</v>
      </c>
      <c r="L1339" s="31"/>
      <c r="M1339" s="133" t="s">
        <v>19</v>
      </c>
      <c r="N1339" s="134" t="s">
        <v>43</v>
      </c>
      <c r="P1339" s="135">
        <f>O1339*H1339</f>
        <v>0</v>
      </c>
      <c r="Q1339" s="135">
        <v>2.08E-6</v>
      </c>
      <c r="R1339" s="135">
        <f>Q1339*H1339</f>
        <v>1.8434540799999999E-3</v>
      </c>
      <c r="S1339" s="135">
        <v>1.4999999999999999E-4</v>
      </c>
      <c r="T1339" s="136">
        <f>S1339*H1339</f>
        <v>0.13294139999999999</v>
      </c>
      <c r="AR1339" s="137" t="s">
        <v>287</v>
      </c>
      <c r="AT1339" s="137" t="s">
        <v>149</v>
      </c>
      <c r="AU1339" s="137" t="s">
        <v>82</v>
      </c>
      <c r="AY1339" s="16" t="s">
        <v>147</v>
      </c>
      <c r="BE1339" s="138">
        <f>IF(N1339="základní",J1339,0)</f>
        <v>0</v>
      </c>
      <c r="BF1339" s="138">
        <f>IF(N1339="snížená",J1339,0)</f>
        <v>0</v>
      </c>
      <c r="BG1339" s="138">
        <f>IF(N1339="zákl. přenesená",J1339,0)</f>
        <v>0</v>
      </c>
      <c r="BH1339" s="138">
        <f>IF(N1339="sníž. přenesená",J1339,0)</f>
        <v>0</v>
      </c>
      <c r="BI1339" s="138">
        <f>IF(N1339="nulová",J1339,0)</f>
        <v>0</v>
      </c>
      <c r="BJ1339" s="16" t="s">
        <v>80</v>
      </c>
      <c r="BK1339" s="138">
        <f>ROUND(I1339*H1339,2)</f>
        <v>0</v>
      </c>
      <c r="BL1339" s="16" t="s">
        <v>287</v>
      </c>
      <c r="BM1339" s="137" t="s">
        <v>1926</v>
      </c>
    </row>
    <row r="1340" spans="2:65" s="1" customFormat="1" ht="11.25">
      <c r="B1340" s="31"/>
      <c r="D1340" s="139" t="s">
        <v>156</v>
      </c>
      <c r="F1340" s="140" t="s">
        <v>1927</v>
      </c>
      <c r="I1340" s="141"/>
      <c r="L1340" s="31"/>
      <c r="M1340" s="142"/>
      <c r="T1340" s="52"/>
      <c r="AT1340" s="16" t="s">
        <v>156</v>
      </c>
      <c r="AU1340" s="16" t="s">
        <v>82</v>
      </c>
    </row>
    <row r="1341" spans="2:65" s="1" customFormat="1" ht="11.25">
      <c r="B1341" s="31"/>
      <c r="D1341" s="143" t="s">
        <v>158</v>
      </c>
      <c r="F1341" s="144" t="s">
        <v>1928</v>
      </c>
      <c r="I1341" s="141"/>
      <c r="L1341" s="31"/>
      <c r="M1341" s="142"/>
      <c r="T1341" s="52"/>
      <c r="AT1341" s="16" t="s">
        <v>158</v>
      </c>
      <c r="AU1341" s="16" t="s">
        <v>82</v>
      </c>
    </row>
    <row r="1342" spans="2:65" s="1" customFormat="1" ht="16.5" customHeight="1">
      <c r="B1342" s="31"/>
      <c r="C1342" s="126" t="s">
        <v>1929</v>
      </c>
      <c r="D1342" s="126" t="s">
        <v>149</v>
      </c>
      <c r="E1342" s="127" t="s">
        <v>1930</v>
      </c>
      <c r="F1342" s="128" t="s">
        <v>1931</v>
      </c>
      <c r="G1342" s="129" t="s">
        <v>232</v>
      </c>
      <c r="H1342" s="130">
        <v>886.27599999999995</v>
      </c>
      <c r="I1342" s="131"/>
      <c r="J1342" s="132">
        <f>ROUND(I1342*H1342,2)</f>
        <v>0</v>
      </c>
      <c r="K1342" s="128" t="s">
        <v>153</v>
      </c>
      <c r="L1342" s="31"/>
      <c r="M1342" s="133" t="s">
        <v>19</v>
      </c>
      <c r="N1342" s="134" t="s">
        <v>43</v>
      </c>
      <c r="P1342" s="135">
        <f>O1342*H1342</f>
        <v>0</v>
      </c>
      <c r="Q1342" s="135">
        <v>2.0000000000000001E-4</v>
      </c>
      <c r="R1342" s="135">
        <f>Q1342*H1342</f>
        <v>0.1772552</v>
      </c>
      <c r="S1342" s="135">
        <v>0</v>
      </c>
      <c r="T1342" s="136">
        <f>S1342*H1342</f>
        <v>0</v>
      </c>
      <c r="AR1342" s="137" t="s">
        <v>287</v>
      </c>
      <c r="AT1342" s="137" t="s">
        <v>149</v>
      </c>
      <c r="AU1342" s="137" t="s">
        <v>82</v>
      </c>
      <c r="AY1342" s="16" t="s">
        <v>147</v>
      </c>
      <c r="BE1342" s="138">
        <f>IF(N1342="základní",J1342,0)</f>
        <v>0</v>
      </c>
      <c r="BF1342" s="138">
        <f>IF(N1342="snížená",J1342,0)</f>
        <v>0</v>
      </c>
      <c r="BG1342" s="138">
        <f>IF(N1342="zákl. přenesená",J1342,0)</f>
        <v>0</v>
      </c>
      <c r="BH1342" s="138">
        <f>IF(N1342="sníž. přenesená",J1342,0)</f>
        <v>0</v>
      </c>
      <c r="BI1342" s="138">
        <f>IF(N1342="nulová",J1342,0)</f>
        <v>0</v>
      </c>
      <c r="BJ1342" s="16" t="s">
        <v>80</v>
      </c>
      <c r="BK1342" s="138">
        <f>ROUND(I1342*H1342,2)</f>
        <v>0</v>
      </c>
      <c r="BL1342" s="16" t="s">
        <v>287</v>
      </c>
      <c r="BM1342" s="137" t="s">
        <v>1932</v>
      </c>
    </row>
    <row r="1343" spans="2:65" s="1" customFormat="1" ht="11.25">
      <c r="B1343" s="31"/>
      <c r="D1343" s="139" t="s">
        <v>156</v>
      </c>
      <c r="F1343" s="140" t="s">
        <v>1933</v>
      </c>
      <c r="I1343" s="141"/>
      <c r="L1343" s="31"/>
      <c r="M1343" s="142"/>
      <c r="T1343" s="52"/>
      <c r="AT1343" s="16" t="s">
        <v>156</v>
      </c>
      <c r="AU1343" s="16" t="s">
        <v>82</v>
      </c>
    </row>
    <row r="1344" spans="2:65" s="1" customFormat="1" ht="11.25">
      <c r="B1344" s="31"/>
      <c r="D1344" s="143" t="s">
        <v>158</v>
      </c>
      <c r="F1344" s="144" t="s">
        <v>1934</v>
      </c>
      <c r="I1344" s="141"/>
      <c r="L1344" s="31"/>
      <c r="M1344" s="142"/>
      <c r="T1344" s="52"/>
      <c r="AT1344" s="16" t="s">
        <v>158</v>
      </c>
      <c r="AU1344" s="16" t="s">
        <v>82</v>
      </c>
    </row>
    <row r="1345" spans="2:65" s="1" customFormat="1" ht="16.5" customHeight="1">
      <c r="B1345" s="31"/>
      <c r="C1345" s="126" t="s">
        <v>1935</v>
      </c>
      <c r="D1345" s="126" t="s">
        <v>149</v>
      </c>
      <c r="E1345" s="127" t="s">
        <v>1936</v>
      </c>
      <c r="F1345" s="128" t="s">
        <v>1937</v>
      </c>
      <c r="G1345" s="129" t="s">
        <v>232</v>
      </c>
      <c r="H1345" s="130">
        <v>886.27599999999995</v>
      </c>
      <c r="I1345" s="131"/>
      <c r="J1345" s="132">
        <f>ROUND(I1345*H1345,2)</f>
        <v>0</v>
      </c>
      <c r="K1345" s="128" t="s">
        <v>153</v>
      </c>
      <c r="L1345" s="31"/>
      <c r="M1345" s="133" t="s">
        <v>19</v>
      </c>
      <c r="N1345" s="134" t="s">
        <v>43</v>
      </c>
      <c r="P1345" s="135">
        <f>O1345*H1345</f>
        <v>0</v>
      </c>
      <c r="Q1345" s="135">
        <v>2.9999999999999997E-4</v>
      </c>
      <c r="R1345" s="135">
        <f>Q1345*H1345</f>
        <v>0.26588279999999997</v>
      </c>
      <c r="S1345" s="135">
        <v>0</v>
      </c>
      <c r="T1345" s="136">
        <f>S1345*H1345</f>
        <v>0</v>
      </c>
      <c r="AR1345" s="137" t="s">
        <v>287</v>
      </c>
      <c r="AT1345" s="137" t="s">
        <v>149</v>
      </c>
      <c r="AU1345" s="137" t="s">
        <v>82</v>
      </c>
      <c r="AY1345" s="16" t="s">
        <v>147</v>
      </c>
      <c r="BE1345" s="138">
        <f>IF(N1345="základní",J1345,0)</f>
        <v>0</v>
      </c>
      <c r="BF1345" s="138">
        <f>IF(N1345="snížená",J1345,0)</f>
        <v>0</v>
      </c>
      <c r="BG1345" s="138">
        <f>IF(N1345="zákl. přenesená",J1345,0)</f>
        <v>0</v>
      </c>
      <c r="BH1345" s="138">
        <f>IF(N1345="sníž. přenesená",J1345,0)</f>
        <v>0</v>
      </c>
      <c r="BI1345" s="138">
        <f>IF(N1345="nulová",J1345,0)</f>
        <v>0</v>
      </c>
      <c r="BJ1345" s="16" t="s">
        <v>80</v>
      </c>
      <c r="BK1345" s="138">
        <f>ROUND(I1345*H1345,2)</f>
        <v>0</v>
      </c>
      <c r="BL1345" s="16" t="s">
        <v>287</v>
      </c>
      <c r="BM1345" s="137" t="s">
        <v>1938</v>
      </c>
    </row>
    <row r="1346" spans="2:65" s="1" customFormat="1" ht="19.5">
      <c r="B1346" s="31"/>
      <c r="D1346" s="139" t="s">
        <v>156</v>
      </c>
      <c r="F1346" s="140" t="s">
        <v>1939</v>
      </c>
      <c r="I1346" s="141"/>
      <c r="L1346" s="31"/>
      <c r="M1346" s="142"/>
      <c r="T1346" s="52"/>
      <c r="AT1346" s="16" t="s">
        <v>156</v>
      </c>
      <c r="AU1346" s="16" t="s">
        <v>82</v>
      </c>
    </row>
    <row r="1347" spans="2:65" s="1" customFormat="1" ht="11.25">
      <c r="B1347" s="31"/>
      <c r="D1347" s="143" t="s">
        <v>158</v>
      </c>
      <c r="F1347" s="144" t="s">
        <v>1940</v>
      </c>
      <c r="I1347" s="141"/>
      <c r="L1347" s="31"/>
      <c r="M1347" s="142"/>
      <c r="T1347" s="52"/>
      <c r="AT1347" s="16" t="s">
        <v>158</v>
      </c>
      <c r="AU1347" s="16" t="s">
        <v>82</v>
      </c>
    </row>
    <row r="1348" spans="2:65" s="12" customFormat="1" ht="11.25">
      <c r="B1348" s="145"/>
      <c r="D1348" s="139" t="s">
        <v>160</v>
      </c>
      <c r="E1348" s="146" t="s">
        <v>19</v>
      </c>
      <c r="F1348" s="147" t="s">
        <v>1941</v>
      </c>
      <c r="H1348" s="146" t="s">
        <v>19</v>
      </c>
      <c r="I1348" s="148"/>
      <c r="L1348" s="145"/>
      <c r="M1348" s="149"/>
      <c r="T1348" s="150"/>
      <c r="AT1348" s="146" t="s">
        <v>160</v>
      </c>
      <c r="AU1348" s="146" t="s">
        <v>82</v>
      </c>
      <c r="AV1348" s="12" t="s">
        <v>80</v>
      </c>
      <c r="AW1348" s="12" t="s">
        <v>34</v>
      </c>
      <c r="AX1348" s="12" t="s">
        <v>72</v>
      </c>
      <c r="AY1348" s="146" t="s">
        <v>147</v>
      </c>
    </row>
    <row r="1349" spans="2:65" s="13" customFormat="1" ht="11.25">
      <c r="B1349" s="151"/>
      <c r="D1349" s="139" t="s">
        <v>160</v>
      </c>
      <c r="E1349" s="152" t="s">
        <v>19</v>
      </c>
      <c r="F1349" s="153" t="s">
        <v>1942</v>
      </c>
      <c r="H1349" s="154">
        <v>296.57</v>
      </c>
      <c r="I1349" s="155"/>
      <c r="L1349" s="151"/>
      <c r="M1349" s="156"/>
      <c r="T1349" s="157"/>
      <c r="AT1349" s="152" t="s">
        <v>160</v>
      </c>
      <c r="AU1349" s="152" t="s">
        <v>82</v>
      </c>
      <c r="AV1349" s="13" t="s">
        <v>82</v>
      </c>
      <c r="AW1349" s="13" t="s">
        <v>34</v>
      </c>
      <c r="AX1349" s="13" t="s">
        <v>72</v>
      </c>
      <c r="AY1349" s="152" t="s">
        <v>147</v>
      </c>
    </row>
    <row r="1350" spans="2:65" s="12" customFormat="1" ht="11.25">
      <c r="B1350" s="145"/>
      <c r="D1350" s="139" t="s">
        <v>160</v>
      </c>
      <c r="E1350" s="146" t="s">
        <v>19</v>
      </c>
      <c r="F1350" s="147" t="s">
        <v>1943</v>
      </c>
      <c r="H1350" s="146" t="s">
        <v>19</v>
      </c>
      <c r="I1350" s="148"/>
      <c r="L1350" s="145"/>
      <c r="M1350" s="149"/>
      <c r="T1350" s="150"/>
      <c r="AT1350" s="146" t="s">
        <v>160</v>
      </c>
      <c r="AU1350" s="146" t="s">
        <v>82</v>
      </c>
      <c r="AV1350" s="12" t="s">
        <v>80</v>
      </c>
      <c r="AW1350" s="12" t="s">
        <v>34</v>
      </c>
      <c r="AX1350" s="12" t="s">
        <v>72</v>
      </c>
      <c r="AY1350" s="146" t="s">
        <v>147</v>
      </c>
    </row>
    <row r="1351" spans="2:65" s="13" customFormat="1" ht="11.25">
      <c r="B1351" s="151"/>
      <c r="D1351" s="139" t="s">
        <v>160</v>
      </c>
      <c r="E1351" s="152" t="s">
        <v>19</v>
      </c>
      <c r="F1351" s="153" t="s">
        <v>1944</v>
      </c>
      <c r="H1351" s="154">
        <v>98.638000000000005</v>
      </c>
      <c r="I1351" s="155"/>
      <c r="L1351" s="151"/>
      <c r="M1351" s="156"/>
      <c r="T1351" s="157"/>
      <c r="AT1351" s="152" t="s">
        <v>160</v>
      </c>
      <c r="AU1351" s="152" t="s">
        <v>82</v>
      </c>
      <c r="AV1351" s="13" t="s">
        <v>82</v>
      </c>
      <c r="AW1351" s="13" t="s">
        <v>34</v>
      </c>
      <c r="AX1351" s="13" t="s">
        <v>72</v>
      </c>
      <c r="AY1351" s="152" t="s">
        <v>147</v>
      </c>
    </row>
    <row r="1352" spans="2:65" s="13" customFormat="1" ht="11.25">
      <c r="B1352" s="151"/>
      <c r="D1352" s="139" t="s">
        <v>160</v>
      </c>
      <c r="E1352" s="152" t="s">
        <v>19</v>
      </c>
      <c r="F1352" s="153" t="s">
        <v>1944</v>
      </c>
      <c r="H1352" s="154">
        <v>98.638000000000005</v>
      </c>
      <c r="I1352" s="155"/>
      <c r="L1352" s="151"/>
      <c r="M1352" s="156"/>
      <c r="T1352" s="157"/>
      <c r="AT1352" s="152" t="s">
        <v>160</v>
      </c>
      <c r="AU1352" s="152" t="s">
        <v>82</v>
      </c>
      <c r="AV1352" s="13" t="s">
        <v>82</v>
      </c>
      <c r="AW1352" s="13" t="s">
        <v>34</v>
      </c>
      <c r="AX1352" s="13" t="s">
        <v>72</v>
      </c>
      <c r="AY1352" s="152" t="s">
        <v>147</v>
      </c>
    </row>
    <row r="1353" spans="2:65" s="13" customFormat="1" ht="11.25">
      <c r="B1353" s="151"/>
      <c r="D1353" s="139" t="s">
        <v>160</v>
      </c>
      <c r="E1353" s="152" t="s">
        <v>19</v>
      </c>
      <c r="F1353" s="153" t="s">
        <v>1945</v>
      </c>
      <c r="H1353" s="154">
        <v>98.914000000000001</v>
      </c>
      <c r="I1353" s="155"/>
      <c r="L1353" s="151"/>
      <c r="M1353" s="156"/>
      <c r="T1353" s="157"/>
      <c r="AT1353" s="152" t="s">
        <v>160</v>
      </c>
      <c r="AU1353" s="152" t="s">
        <v>82</v>
      </c>
      <c r="AV1353" s="13" t="s">
        <v>82</v>
      </c>
      <c r="AW1353" s="13" t="s">
        <v>34</v>
      </c>
      <c r="AX1353" s="13" t="s">
        <v>72</v>
      </c>
      <c r="AY1353" s="152" t="s">
        <v>147</v>
      </c>
    </row>
    <row r="1354" spans="2:65" s="12" customFormat="1" ht="11.25">
      <c r="B1354" s="145"/>
      <c r="D1354" s="139" t="s">
        <v>160</v>
      </c>
      <c r="E1354" s="146" t="s">
        <v>19</v>
      </c>
      <c r="F1354" s="147" t="s">
        <v>1946</v>
      </c>
      <c r="H1354" s="146" t="s">
        <v>19</v>
      </c>
      <c r="I1354" s="148"/>
      <c r="L1354" s="145"/>
      <c r="M1354" s="149"/>
      <c r="T1354" s="150"/>
      <c r="AT1354" s="146" t="s">
        <v>160</v>
      </c>
      <c r="AU1354" s="146" t="s">
        <v>82</v>
      </c>
      <c r="AV1354" s="12" t="s">
        <v>80</v>
      </c>
      <c r="AW1354" s="12" t="s">
        <v>34</v>
      </c>
      <c r="AX1354" s="12" t="s">
        <v>72</v>
      </c>
      <c r="AY1354" s="146" t="s">
        <v>147</v>
      </c>
    </row>
    <row r="1355" spans="2:65" s="13" customFormat="1" ht="11.25">
      <c r="B1355" s="151"/>
      <c r="D1355" s="139" t="s">
        <v>160</v>
      </c>
      <c r="E1355" s="152" t="s">
        <v>19</v>
      </c>
      <c r="F1355" s="153" t="s">
        <v>1947</v>
      </c>
      <c r="H1355" s="154">
        <v>57.947000000000003</v>
      </c>
      <c r="I1355" s="155"/>
      <c r="L1355" s="151"/>
      <c r="M1355" s="156"/>
      <c r="T1355" s="157"/>
      <c r="AT1355" s="152" t="s">
        <v>160</v>
      </c>
      <c r="AU1355" s="152" t="s">
        <v>82</v>
      </c>
      <c r="AV1355" s="13" t="s">
        <v>82</v>
      </c>
      <c r="AW1355" s="13" t="s">
        <v>34</v>
      </c>
      <c r="AX1355" s="13" t="s">
        <v>72</v>
      </c>
      <c r="AY1355" s="152" t="s">
        <v>147</v>
      </c>
    </row>
    <row r="1356" spans="2:65" s="13" customFormat="1" ht="11.25">
      <c r="B1356" s="151"/>
      <c r="D1356" s="139" t="s">
        <v>160</v>
      </c>
      <c r="E1356" s="152" t="s">
        <v>19</v>
      </c>
      <c r="F1356" s="153" t="s">
        <v>1948</v>
      </c>
      <c r="H1356" s="154">
        <v>2.54</v>
      </c>
      <c r="I1356" s="155"/>
      <c r="L1356" s="151"/>
      <c r="M1356" s="156"/>
      <c r="T1356" s="157"/>
      <c r="AT1356" s="152" t="s">
        <v>160</v>
      </c>
      <c r="AU1356" s="152" t="s">
        <v>82</v>
      </c>
      <c r="AV1356" s="13" t="s">
        <v>82</v>
      </c>
      <c r="AW1356" s="13" t="s">
        <v>34</v>
      </c>
      <c r="AX1356" s="13" t="s">
        <v>72</v>
      </c>
      <c r="AY1356" s="152" t="s">
        <v>147</v>
      </c>
    </row>
    <row r="1357" spans="2:65" s="13" customFormat="1" ht="11.25">
      <c r="B1357" s="151"/>
      <c r="D1357" s="139" t="s">
        <v>160</v>
      </c>
      <c r="E1357" s="152" t="s">
        <v>19</v>
      </c>
      <c r="F1357" s="153" t="s">
        <v>1949</v>
      </c>
      <c r="H1357" s="154">
        <v>51.033000000000001</v>
      </c>
      <c r="I1357" s="155"/>
      <c r="L1357" s="151"/>
      <c r="M1357" s="156"/>
      <c r="T1357" s="157"/>
      <c r="AT1357" s="152" t="s">
        <v>160</v>
      </c>
      <c r="AU1357" s="152" t="s">
        <v>82</v>
      </c>
      <c r="AV1357" s="13" t="s">
        <v>82</v>
      </c>
      <c r="AW1357" s="13" t="s">
        <v>34</v>
      </c>
      <c r="AX1357" s="13" t="s">
        <v>72</v>
      </c>
      <c r="AY1357" s="152" t="s">
        <v>147</v>
      </c>
    </row>
    <row r="1358" spans="2:65" s="13" customFormat="1" ht="11.25">
      <c r="B1358" s="151"/>
      <c r="D1358" s="139" t="s">
        <v>160</v>
      </c>
      <c r="E1358" s="152" t="s">
        <v>19</v>
      </c>
      <c r="F1358" s="153" t="s">
        <v>1950</v>
      </c>
      <c r="H1358" s="154">
        <v>41.527999999999999</v>
      </c>
      <c r="I1358" s="155"/>
      <c r="L1358" s="151"/>
      <c r="M1358" s="156"/>
      <c r="T1358" s="157"/>
      <c r="AT1358" s="152" t="s">
        <v>160</v>
      </c>
      <c r="AU1358" s="152" t="s">
        <v>82</v>
      </c>
      <c r="AV1358" s="13" t="s">
        <v>82</v>
      </c>
      <c r="AW1358" s="13" t="s">
        <v>34</v>
      </c>
      <c r="AX1358" s="13" t="s">
        <v>72</v>
      </c>
      <c r="AY1358" s="152" t="s">
        <v>147</v>
      </c>
    </row>
    <row r="1359" spans="2:65" s="13" customFormat="1" ht="11.25">
      <c r="B1359" s="151"/>
      <c r="D1359" s="139" t="s">
        <v>160</v>
      </c>
      <c r="E1359" s="152" t="s">
        <v>19</v>
      </c>
      <c r="F1359" s="153" t="s">
        <v>1951</v>
      </c>
      <c r="H1359" s="154">
        <v>43.47</v>
      </c>
      <c r="I1359" s="155"/>
      <c r="L1359" s="151"/>
      <c r="M1359" s="156"/>
      <c r="T1359" s="157"/>
      <c r="AT1359" s="152" t="s">
        <v>160</v>
      </c>
      <c r="AU1359" s="152" t="s">
        <v>82</v>
      </c>
      <c r="AV1359" s="13" t="s">
        <v>82</v>
      </c>
      <c r="AW1359" s="13" t="s">
        <v>34</v>
      </c>
      <c r="AX1359" s="13" t="s">
        <v>72</v>
      </c>
      <c r="AY1359" s="152" t="s">
        <v>147</v>
      </c>
    </row>
    <row r="1360" spans="2:65" s="13" customFormat="1" ht="11.25">
      <c r="B1360" s="151"/>
      <c r="D1360" s="139" t="s">
        <v>160</v>
      </c>
      <c r="E1360" s="152" t="s">
        <v>19</v>
      </c>
      <c r="F1360" s="153" t="s">
        <v>1952</v>
      </c>
      <c r="H1360" s="154">
        <v>3.448</v>
      </c>
      <c r="I1360" s="155"/>
      <c r="L1360" s="151"/>
      <c r="M1360" s="156"/>
      <c r="T1360" s="157"/>
      <c r="AT1360" s="152" t="s">
        <v>160</v>
      </c>
      <c r="AU1360" s="152" t="s">
        <v>82</v>
      </c>
      <c r="AV1360" s="13" t="s">
        <v>82</v>
      </c>
      <c r="AW1360" s="13" t="s">
        <v>34</v>
      </c>
      <c r="AX1360" s="13" t="s">
        <v>72</v>
      </c>
      <c r="AY1360" s="152" t="s">
        <v>147</v>
      </c>
    </row>
    <row r="1361" spans="2:65" s="13" customFormat="1" ht="11.25">
      <c r="B1361" s="151"/>
      <c r="D1361" s="139" t="s">
        <v>160</v>
      </c>
      <c r="E1361" s="152" t="s">
        <v>19</v>
      </c>
      <c r="F1361" s="153" t="s">
        <v>1953</v>
      </c>
      <c r="H1361" s="154">
        <v>93.55</v>
      </c>
      <c r="I1361" s="155"/>
      <c r="L1361" s="151"/>
      <c r="M1361" s="156"/>
      <c r="T1361" s="157"/>
      <c r="AT1361" s="152" t="s">
        <v>160</v>
      </c>
      <c r="AU1361" s="152" t="s">
        <v>82</v>
      </c>
      <c r="AV1361" s="13" t="s">
        <v>82</v>
      </c>
      <c r="AW1361" s="13" t="s">
        <v>34</v>
      </c>
      <c r="AX1361" s="13" t="s">
        <v>72</v>
      </c>
      <c r="AY1361" s="152" t="s">
        <v>147</v>
      </c>
    </row>
    <row r="1362" spans="2:65" s="1" customFormat="1" ht="21.75" customHeight="1">
      <c r="B1362" s="31"/>
      <c r="C1362" s="126" t="s">
        <v>1954</v>
      </c>
      <c r="D1362" s="126" t="s">
        <v>149</v>
      </c>
      <c r="E1362" s="127" t="s">
        <v>1955</v>
      </c>
      <c r="F1362" s="128" t="s">
        <v>1956</v>
      </c>
      <c r="G1362" s="129" t="s">
        <v>232</v>
      </c>
      <c r="H1362" s="130">
        <v>592.76</v>
      </c>
      <c r="I1362" s="131"/>
      <c r="J1362" s="132">
        <f>ROUND(I1362*H1362,2)</f>
        <v>0</v>
      </c>
      <c r="K1362" s="128" t="s">
        <v>153</v>
      </c>
      <c r="L1362" s="31"/>
      <c r="M1362" s="133" t="s">
        <v>19</v>
      </c>
      <c r="N1362" s="134" t="s">
        <v>43</v>
      </c>
      <c r="P1362" s="135">
        <f>O1362*H1362</f>
        <v>0</v>
      </c>
      <c r="Q1362" s="135">
        <v>3.0800000000000003E-5</v>
      </c>
      <c r="R1362" s="135">
        <f>Q1362*H1362</f>
        <v>1.8257008000000002E-2</v>
      </c>
      <c r="S1362" s="135">
        <v>0</v>
      </c>
      <c r="T1362" s="136">
        <f>S1362*H1362</f>
        <v>0</v>
      </c>
      <c r="AR1362" s="137" t="s">
        <v>287</v>
      </c>
      <c r="AT1362" s="137" t="s">
        <v>149</v>
      </c>
      <c r="AU1362" s="137" t="s">
        <v>82</v>
      </c>
      <c r="AY1362" s="16" t="s">
        <v>147</v>
      </c>
      <c r="BE1362" s="138">
        <f>IF(N1362="základní",J1362,0)</f>
        <v>0</v>
      </c>
      <c r="BF1362" s="138">
        <f>IF(N1362="snížená",J1362,0)</f>
        <v>0</v>
      </c>
      <c r="BG1362" s="138">
        <f>IF(N1362="zákl. přenesená",J1362,0)</f>
        <v>0</v>
      </c>
      <c r="BH1362" s="138">
        <f>IF(N1362="sníž. přenesená",J1362,0)</f>
        <v>0</v>
      </c>
      <c r="BI1362" s="138">
        <f>IF(N1362="nulová",J1362,0)</f>
        <v>0</v>
      </c>
      <c r="BJ1362" s="16" t="s">
        <v>80</v>
      </c>
      <c r="BK1362" s="138">
        <f>ROUND(I1362*H1362,2)</f>
        <v>0</v>
      </c>
      <c r="BL1362" s="16" t="s">
        <v>287</v>
      </c>
      <c r="BM1362" s="137" t="s">
        <v>1957</v>
      </c>
    </row>
    <row r="1363" spans="2:65" s="1" customFormat="1" ht="19.5">
      <c r="B1363" s="31"/>
      <c r="D1363" s="139" t="s">
        <v>156</v>
      </c>
      <c r="F1363" s="140" t="s">
        <v>1958</v>
      </c>
      <c r="I1363" s="141"/>
      <c r="L1363" s="31"/>
      <c r="M1363" s="142"/>
      <c r="T1363" s="52"/>
      <c r="AT1363" s="16" t="s">
        <v>156</v>
      </c>
      <c r="AU1363" s="16" t="s">
        <v>82</v>
      </c>
    </row>
    <row r="1364" spans="2:65" s="1" customFormat="1" ht="11.25">
      <c r="B1364" s="31"/>
      <c r="D1364" s="143" t="s">
        <v>158</v>
      </c>
      <c r="F1364" s="144" t="s">
        <v>1959</v>
      </c>
      <c r="I1364" s="141"/>
      <c r="L1364" s="31"/>
      <c r="M1364" s="142"/>
      <c r="T1364" s="52"/>
      <c r="AT1364" s="16" t="s">
        <v>158</v>
      </c>
      <c r="AU1364" s="16" t="s">
        <v>82</v>
      </c>
    </row>
    <row r="1365" spans="2:65" s="12" customFormat="1" ht="11.25">
      <c r="B1365" s="145"/>
      <c r="D1365" s="139" t="s">
        <v>160</v>
      </c>
      <c r="E1365" s="146" t="s">
        <v>19</v>
      </c>
      <c r="F1365" s="147" t="s">
        <v>1960</v>
      </c>
      <c r="H1365" s="146" t="s">
        <v>19</v>
      </c>
      <c r="I1365" s="148"/>
      <c r="L1365" s="145"/>
      <c r="M1365" s="149"/>
      <c r="T1365" s="150"/>
      <c r="AT1365" s="146" t="s">
        <v>160</v>
      </c>
      <c r="AU1365" s="146" t="s">
        <v>82</v>
      </c>
      <c r="AV1365" s="12" t="s">
        <v>80</v>
      </c>
      <c r="AW1365" s="12" t="s">
        <v>34</v>
      </c>
      <c r="AX1365" s="12" t="s">
        <v>72</v>
      </c>
      <c r="AY1365" s="146" t="s">
        <v>147</v>
      </c>
    </row>
    <row r="1366" spans="2:65" s="13" customFormat="1" ht="11.25">
      <c r="B1366" s="151"/>
      <c r="D1366" s="139" t="s">
        <v>160</v>
      </c>
      <c r="E1366" s="152" t="s">
        <v>19</v>
      </c>
      <c r="F1366" s="153" t="s">
        <v>1961</v>
      </c>
      <c r="H1366" s="154">
        <v>296.57</v>
      </c>
      <c r="I1366" s="155"/>
      <c r="L1366" s="151"/>
      <c r="M1366" s="156"/>
      <c r="T1366" s="157"/>
      <c r="AT1366" s="152" t="s">
        <v>160</v>
      </c>
      <c r="AU1366" s="152" t="s">
        <v>82</v>
      </c>
      <c r="AV1366" s="13" t="s">
        <v>82</v>
      </c>
      <c r="AW1366" s="13" t="s">
        <v>34</v>
      </c>
      <c r="AX1366" s="13" t="s">
        <v>72</v>
      </c>
      <c r="AY1366" s="152" t="s">
        <v>147</v>
      </c>
    </row>
    <row r="1367" spans="2:65" s="12" customFormat="1" ht="11.25">
      <c r="B1367" s="145"/>
      <c r="D1367" s="139" t="s">
        <v>160</v>
      </c>
      <c r="E1367" s="146" t="s">
        <v>19</v>
      </c>
      <c r="F1367" s="147" t="s">
        <v>1962</v>
      </c>
      <c r="H1367" s="146" t="s">
        <v>19</v>
      </c>
      <c r="I1367" s="148"/>
      <c r="L1367" s="145"/>
      <c r="M1367" s="149"/>
      <c r="T1367" s="150"/>
      <c r="AT1367" s="146" t="s">
        <v>160</v>
      </c>
      <c r="AU1367" s="146" t="s">
        <v>82</v>
      </c>
      <c r="AV1367" s="12" t="s">
        <v>80</v>
      </c>
      <c r="AW1367" s="12" t="s">
        <v>34</v>
      </c>
      <c r="AX1367" s="12" t="s">
        <v>72</v>
      </c>
      <c r="AY1367" s="146" t="s">
        <v>147</v>
      </c>
    </row>
    <row r="1368" spans="2:65" s="13" customFormat="1" ht="11.25">
      <c r="B1368" s="151"/>
      <c r="D1368" s="139" t="s">
        <v>160</v>
      </c>
      <c r="E1368" s="152" t="s">
        <v>19</v>
      </c>
      <c r="F1368" s="153" t="s">
        <v>1963</v>
      </c>
      <c r="H1368" s="154">
        <v>296.19</v>
      </c>
      <c r="I1368" s="155"/>
      <c r="L1368" s="151"/>
      <c r="M1368" s="169"/>
      <c r="N1368" s="170"/>
      <c r="O1368" s="170"/>
      <c r="P1368" s="170"/>
      <c r="Q1368" s="170"/>
      <c r="R1368" s="170"/>
      <c r="S1368" s="170"/>
      <c r="T1368" s="171"/>
      <c r="AT1368" s="152" t="s">
        <v>160</v>
      </c>
      <c r="AU1368" s="152" t="s">
        <v>82</v>
      </c>
      <c r="AV1368" s="13" t="s">
        <v>82</v>
      </c>
      <c r="AW1368" s="13" t="s">
        <v>34</v>
      </c>
      <c r="AX1368" s="13" t="s">
        <v>72</v>
      </c>
      <c r="AY1368" s="152" t="s">
        <v>147</v>
      </c>
    </row>
    <row r="1369" spans="2:65" s="1" customFormat="1" ht="6.95" customHeight="1">
      <c r="B1369" s="40"/>
      <c r="C1369" s="41"/>
      <c r="D1369" s="41"/>
      <c r="E1369" s="41"/>
      <c r="F1369" s="41"/>
      <c r="G1369" s="41"/>
      <c r="H1369" s="41"/>
      <c r="I1369" s="41"/>
      <c r="J1369" s="41"/>
      <c r="K1369" s="41"/>
      <c r="L1369" s="31"/>
    </row>
  </sheetData>
  <sheetProtection algorithmName="SHA-512" hashValue="1OQWVVeeGexWcjK7TQAqXqOh4XOFv/Ae/4/YGhEzpFLbqOxqmhW86CBSzb2EepCXFccjTRy+VctINe04680zhg==" saltValue="vnopox8K3b26/CZNPwzVgELN2SWeGP5bnCi9kWeiWeA8Wgu6SwFCZfEUfyvab/xTszZOJDTpyP/i6NB2h58JTw==" spinCount="100000" sheet="1" objects="1" scenarios="1" formatColumns="0" formatRows="0" autoFilter="0"/>
  <autoFilter ref="C107:K1368" xr:uid="{00000000-0009-0000-0000-000001000000}"/>
  <mergeCells count="9">
    <mergeCell ref="E50:H50"/>
    <mergeCell ref="E98:H98"/>
    <mergeCell ref="E100:H100"/>
    <mergeCell ref="L2:V2"/>
    <mergeCell ref="E7:H7"/>
    <mergeCell ref="E9:H9"/>
    <mergeCell ref="E18:H18"/>
    <mergeCell ref="E27:H27"/>
    <mergeCell ref="E48:H48"/>
  </mergeCells>
  <hyperlinks>
    <hyperlink ref="F113" r:id="rId1" xr:uid="{00000000-0004-0000-0100-000000000000}"/>
    <hyperlink ref="F122" r:id="rId2" xr:uid="{00000000-0004-0000-0100-000001000000}"/>
    <hyperlink ref="F128" r:id="rId3" xr:uid="{00000000-0004-0000-0100-000002000000}"/>
    <hyperlink ref="F137" r:id="rId4" xr:uid="{00000000-0004-0000-0100-000003000000}"/>
    <hyperlink ref="F147" r:id="rId5" xr:uid="{00000000-0004-0000-0100-000004000000}"/>
    <hyperlink ref="F152" r:id="rId6" xr:uid="{00000000-0004-0000-0100-000005000000}"/>
    <hyperlink ref="F156" r:id="rId7" xr:uid="{00000000-0004-0000-0100-000006000000}"/>
    <hyperlink ref="F159" r:id="rId8" xr:uid="{00000000-0004-0000-0100-000007000000}"/>
    <hyperlink ref="F166" r:id="rId9" xr:uid="{00000000-0004-0000-0100-000008000000}"/>
    <hyperlink ref="F178" r:id="rId10" xr:uid="{00000000-0004-0000-0100-000009000000}"/>
    <hyperlink ref="F188" r:id="rId11" xr:uid="{00000000-0004-0000-0100-00000A000000}"/>
    <hyperlink ref="F195" r:id="rId12" xr:uid="{00000000-0004-0000-0100-00000B000000}"/>
    <hyperlink ref="F198" r:id="rId13" xr:uid="{00000000-0004-0000-0100-00000C000000}"/>
    <hyperlink ref="F201" r:id="rId14" xr:uid="{00000000-0004-0000-0100-00000D000000}"/>
    <hyperlink ref="F204" r:id="rId15" xr:uid="{00000000-0004-0000-0100-00000E000000}"/>
    <hyperlink ref="F207" r:id="rId16" xr:uid="{00000000-0004-0000-0100-00000F000000}"/>
    <hyperlink ref="F210" r:id="rId17" xr:uid="{00000000-0004-0000-0100-000010000000}"/>
    <hyperlink ref="F219" r:id="rId18" xr:uid="{00000000-0004-0000-0100-000011000000}"/>
    <hyperlink ref="F225" r:id="rId19" xr:uid="{00000000-0004-0000-0100-000012000000}"/>
    <hyperlink ref="F230" r:id="rId20" xr:uid="{00000000-0004-0000-0100-000013000000}"/>
    <hyperlink ref="F234" r:id="rId21" xr:uid="{00000000-0004-0000-0100-000014000000}"/>
    <hyperlink ref="F245" r:id="rId22" xr:uid="{00000000-0004-0000-0100-000015000000}"/>
    <hyperlink ref="F250" r:id="rId23" xr:uid="{00000000-0004-0000-0100-000016000000}"/>
    <hyperlink ref="F255" r:id="rId24" xr:uid="{00000000-0004-0000-0100-000017000000}"/>
    <hyperlink ref="F260" r:id="rId25" xr:uid="{00000000-0004-0000-0100-000018000000}"/>
    <hyperlink ref="F265" r:id="rId26" xr:uid="{00000000-0004-0000-0100-000019000000}"/>
    <hyperlink ref="F268" r:id="rId27" xr:uid="{00000000-0004-0000-0100-00001A000000}"/>
    <hyperlink ref="F271" r:id="rId28" xr:uid="{00000000-0004-0000-0100-00001B000000}"/>
    <hyperlink ref="F279" r:id="rId29" xr:uid="{00000000-0004-0000-0100-00001C000000}"/>
    <hyperlink ref="F285" r:id="rId30" xr:uid="{00000000-0004-0000-0100-00001D000000}"/>
    <hyperlink ref="F292" r:id="rId31" xr:uid="{00000000-0004-0000-0100-00001E000000}"/>
    <hyperlink ref="F300" r:id="rId32" xr:uid="{00000000-0004-0000-0100-00001F000000}"/>
    <hyperlink ref="F305" r:id="rId33" xr:uid="{00000000-0004-0000-0100-000020000000}"/>
    <hyperlink ref="F308" r:id="rId34" xr:uid="{00000000-0004-0000-0100-000021000000}"/>
    <hyperlink ref="F311" r:id="rId35" xr:uid="{00000000-0004-0000-0100-000022000000}"/>
    <hyperlink ref="F320" r:id="rId36" xr:uid="{00000000-0004-0000-0100-000023000000}"/>
    <hyperlink ref="F328" r:id="rId37" xr:uid="{00000000-0004-0000-0100-000024000000}"/>
    <hyperlink ref="F333" r:id="rId38" xr:uid="{00000000-0004-0000-0100-000025000000}"/>
    <hyperlink ref="F338" r:id="rId39" xr:uid="{00000000-0004-0000-0100-000026000000}"/>
    <hyperlink ref="F341" r:id="rId40" xr:uid="{00000000-0004-0000-0100-000027000000}"/>
    <hyperlink ref="F349" r:id="rId41" xr:uid="{00000000-0004-0000-0100-000028000000}"/>
    <hyperlink ref="F354" r:id="rId42" xr:uid="{00000000-0004-0000-0100-000029000000}"/>
    <hyperlink ref="F365" r:id="rId43" xr:uid="{00000000-0004-0000-0100-00002A000000}"/>
    <hyperlink ref="F370" r:id="rId44" xr:uid="{00000000-0004-0000-0100-00002B000000}"/>
    <hyperlink ref="F373" r:id="rId45" xr:uid="{00000000-0004-0000-0100-00002C000000}"/>
    <hyperlink ref="F376" r:id="rId46" xr:uid="{00000000-0004-0000-0100-00002D000000}"/>
    <hyperlink ref="F385" r:id="rId47" xr:uid="{00000000-0004-0000-0100-00002E000000}"/>
    <hyperlink ref="F390" r:id="rId48" xr:uid="{00000000-0004-0000-0100-00002F000000}"/>
    <hyperlink ref="F396" r:id="rId49" xr:uid="{00000000-0004-0000-0100-000030000000}"/>
    <hyperlink ref="F405" r:id="rId50" xr:uid="{00000000-0004-0000-0100-000031000000}"/>
    <hyperlink ref="F417" r:id="rId51" xr:uid="{00000000-0004-0000-0100-000032000000}"/>
    <hyperlink ref="F423" r:id="rId52" xr:uid="{00000000-0004-0000-0100-000033000000}"/>
    <hyperlink ref="F432" r:id="rId53" xr:uid="{00000000-0004-0000-0100-000034000000}"/>
    <hyperlink ref="F446" r:id="rId54" xr:uid="{00000000-0004-0000-0100-000035000000}"/>
    <hyperlink ref="F462" r:id="rId55" xr:uid="{00000000-0004-0000-0100-000036000000}"/>
    <hyperlink ref="F473" r:id="rId56" xr:uid="{00000000-0004-0000-0100-000037000000}"/>
    <hyperlink ref="F480" r:id="rId57" xr:uid="{00000000-0004-0000-0100-000038000000}"/>
    <hyperlink ref="F485" r:id="rId58" xr:uid="{00000000-0004-0000-0100-000039000000}"/>
    <hyperlink ref="F490" r:id="rId59" xr:uid="{00000000-0004-0000-0100-00003A000000}"/>
    <hyperlink ref="F507" r:id="rId60" xr:uid="{00000000-0004-0000-0100-00003B000000}"/>
    <hyperlink ref="F517" r:id="rId61" xr:uid="{00000000-0004-0000-0100-00003C000000}"/>
    <hyperlink ref="F520" r:id="rId62" xr:uid="{00000000-0004-0000-0100-00003D000000}"/>
    <hyperlink ref="F529" r:id="rId63" xr:uid="{00000000-0004-0000-0100-00003E000000}"/>
    <hyperlink ref="F559" r:id="rId64" xr:uid="{00000000-0004-0000-0100-00003F000000}"/>
    <hyperlink ref="F566" r:id="rId65" xr:uid="{00000000-0004-0000-0100-000040000000}"/>
    <hyperlink ref="F588" r:id="rId66" xr:uid="{00000000-0004-0000-0100-000041000000}"/>
    <hyperlink ref="F601" r:id="rId67" xr:uid="{00000000-0004-0000-0100-000042000000}"/>
    <hyperlink ref="F611" r:id="rId68" xr:uid="{00000000-0004-0000-0100-000043000000}"/>
    <hyperlink ref="F619" r:id="rId69" xr:uid="{00000000-0004-0000-0100-000044000000}"/>
    <hyperlink ref="F624" r:id="rId70" xr:uid="{00000000-0004-0000-0100-000045000000}"/>
    <hyperlink ref="F628" r:id="rId71" xr:uid="{00000000-0004-0000-0100-000046000000}"/>
    <hyperlink ref="F637" r:id="rId72" xr:uid="{00000000-0004-0000-0100-000047000000}"/>
    <hyperlink ref="F644" r:id="rId73" xr:uid="{00000000-0004-0000-0100-000048000000}"/>
    <hyperlink ref="F653" r:id="rId74" xr:uid="{00000000-0004-0000-0100-000049000000}"/>
    <hyperlink ref="F662" r:id="rId75" xr:uid="{00000000-0004-0000-0100-00004A000000}"/>
    <hyperlink ref="F667" r:id="rId76" xr:uid="{00000000-0004-0000-0100-00004B000000}"/>
    <hyperlink ref="F670" r:id="rId77" xr:uid="{00000000-0004-0000-0100-00004C000000}"/>
    <hyperlink ref="F674" r:id="rId78" xr:uid="{00000000-0004-0000-0100-00004D000000}"/>
    <hyperlink ref="F684" r:id="rId79" xr:uid="{00000000-0004-0000-0100-00004E000000}"/>
    <hyperlink ref="F692" r:id="rId80" xr:uid="{00000000-0004-0000-0100-00004F000000}"/>
    <hyperlink ref="F697" r:id="rId81" xr:uid="{00000000-0004-0000-0100-000050000000}"/>
    <hyperlink ref="F702" r:id="rId82" xr:uid="{00000000-0004-0000-0100-000051000000}"/>
    <hyperlink ref="F707" r:id="rId83" xr:uid="{00000000-0004-0000-0100-000052000000}"/>
    <hyperlink ref="F712" r:id="rId84" xr:uid="{00000000-0004-0000-0100-000053000000}"/>
    <hyperlink ref="F715" r:id="rId85" xr:uid="{00000000-0004-0000-0100-000054000000}"/>
    <hyperlink ref="F720" r:id="rId86" xr:uid="{00000000-0004-0000-0100-000055000000}"/>
    <hyperlink ref="F729" r:id="rId87" xr:uid="{00000000-0004-0000-0100-000056000000}"/>
    <hyperlink ref="F735" r:id="rId88" xr:uid="{00000000-0004-0000-0100-000057000000}"/>
    <hyperlink ref="F739" r:id="rId89" xr:uid="{00000000-0004-0000-0100-000058000000}"/>
    <hyperlink ref="F744" r:id="rId90" xr:uid="{00000000-0004-0000-0100-000059000000}"/>
    <hyperlink ref="F748" r:id="rId91" xr:uid="{00000000-0004-0000-0100-00005A000000}"/>
    <hyperlink ref="F751" r:id="rId92" xr:uid="{00000000-0004-0000-0100-00005B000000}"/>
    <hyperlink ref="F755" r:id="rId93" xr:uid="{00000000-0004-0000-0100-00005C000000}"/>
    <hyperlink ref="F759" r:id="rId94" xr:uid="{00000000-0004-0000-0100-00005D000000}"/>
    <hyperlink ref="F762" r:id="rId95" xr:uid="{00000000-0004-0000-0100-00005E000000}"/>
    <hyperlink ref="F767" r:id="rId96" xr:uid="{00000000-0004-0000-0100-00005F000000}"/>
    <hyperlink ref="F772" r:id="rId97" xr:uid="{00000000-0004-0000-0100-000060000000}"/>
    <hyperlink ref="F776" r:id="rId98" xr:uid="{00000000-0004-0000-0100-000061000000}"/>
    <hyperlink ref="F781" r:id="rId99" xr:uid="{00000000-0004-0000-0100-000062000000}"/>
    <hyperlink ref="F784" r:id="rId100" xr:uid="{00000000-0004-0000-0100-000063000000}"/>
    <hyperlink ref="F788" r:id="rId101" xr:uid="{00000000-0004-0000-0100-000064000000}"/>
    <hyperlink ref="F791" r:id="rId102" xr:uid="{00000000-0004-0000-0100-000065000000}"/>
    <hyperlink ref="F794" r:id="rId103" xr:uid="{00000000-0004-0000-0100-000066000000}"/>
    <hyperlink ref="F799" r:id="rId104" xr:uid="{00000000-0004-0000-0100-000067000000}"/>
    <hyperlink ref="F804" r:id="rId105" xr:uid="{00000000-0004-0000-0100-000068000000}"/>
    <hyperlink ref="F808" r:id="rId106" xr:uid="{00000000-0004-0000-0100-000069000000}"/>
    <hyperlink ref="F813" r:id="rId107" xr:uid="{00000000-0004-0000-0100-00006A000000}"/>
    <hyperlink ref="F818" r:id="rId108" xr:uid="{00000000-0004-0000-0100-00006B000000}"/>
    <hyperlink ref="F823" r:id="rId109" xr:uid="{00000000-0004-0000-0100-00006C000000}"/>
    <hyperlink ref="F828" r:id="rId110" xr:uid="{00000000-0004-0000-0100-00006D000000}"/>
    <hyperlink ref="F833" r:id="rId111" xr:uid="{00000000-0004-0000-0100-00006E000000}"/>
    <hyperlink ref="F843" r:id="rId112" xr:uid="{00000000-0004-0000-0100-00006F000000}"/>
    <hyperlink ref="F847" r:id="rId113" xr:uid="{00000000-0004-0000-0100-000070000000}"/>
    <hyperlink ref="F851" r:id="rId114" xr:uid="{00000000-0004-0000-0100-000071000000}"/>
    <hyperlink ref="F856" r:id="rId115" xr:uid="{00000000-0004-0000-0100-000072000000}"/>
    <hyperlink ref="F862" r:id="rId116" xr:uid="{00000000-0004-0000-0100-000073000000}"/>
    <hyperlink ref="F867" r:id="rId117" xr:uid="{00000000-0004-0000-0100-000074000000}"/>
    <hyperlink ref="F871" r:id="rId118" xr:uid="{00000000-0004-0000-0100-000075000000}"/>
    <hyperlink ref="F874" r:id="rId119" xr:uid="{00000000-0004-0000-0100-000076000000}"/>
    <hyperlink ref="F878" r:id="rId120" xr:uid="{00000000-0004-0000-0100-000077000000}"/>
    <hyperlink ref="F881" r:id="rId121" xr:uid="{00000000-0004-0000-0100-000078000000}"/>
    <hyperlink ref="F884" r:id="rId122" xr:uid="{00000000-0004-0000-0100-000079000000}"/>
    <hyperlink ref="F888" r:id="rId123" xr:uid="{00000000-0004-0000-0100-00007A000000}"/>
    <hyperlink ref="F892" r:id="rId124" xr:uid="{00000000-0004-0000-0100-00007B000000}"/>
    <hyperlink ref="F897" r:id="rId125" xr:uid="{00000000-0004-0000-0100-00007C000000}"/>
    <hyperlink ref="F908" r:id="rId126" xr:uid="{00000000-0004-0000-0100-00007D000000}"/>
    <hyperlink ref="F915" r:id="rId127" xr:uid="{00000000-0004-0000-0100-00007E000000}"/>
    <hyperlink ref="F926" r:id="rId128" xr:uid="{00000000-0004-0000-0100-00007F000000}"/>
    <hyperlink ref="F936" r:id="rId129" xr:uid="{00000000-0004-0000-0100-000080000000}"/>
    <hyperlink ref="F940" r:id="rId130" xr:uid="{00000000-0004-0000-0100-000081000000}"/>
    <hyperlink ref="F944" r:id="rId131" xr:uid="{00000000-0004-0000-0100-000082000000}"/>
    <hyperlink ref="F952" r:id="rId132" xr:uid="{00000000-0004-0000-0100-000083000000}"/>
    <hyperlink ref="F955" r:id="rId133" xr:uid="{00000000-0004-0000-0100-000084000000}"/>
    <hyperlink ref="F963" r:id="rId134" xr:uid="{00000000-0004-0000-0100-000085000000}"/>
    <hyperlink ref="F975" r:id="rId135" xr:uid="{00000000-0004-0000-0100-000086000000}"/>
    <hyperlink ref="F980" r:id="rId136" xr:uid="{00000000-0004-0000-0100-000087000000}"/>
    <hyperlink ref="F992" r:id="rId137" xr:uid="{00000000-0004-0000-0100-000088000000}"/>
    <hyperlink ref="F1000" r:id="rId138" xr:uid="{00000000-0004-0000-0100-000089000000}"/>
    <hyperlink ref="F1010" r:id="rId139" xr:uid="{00000000-0004-0000-0100-00008A000000}"/>
    <hyperlink ref="F1014" r:id="rId140" xr:uid="{00000000-0004-0000-0100-00008B000000}"/>
    <hyperlink ref="F1018" r:id="rId141" xr:uid="{00000000-0004-0000-0100-00008C000000}"/>
    <hyperlink ref="F1028" r:id="rId142" xr:uid="{00000000-0004-0000-0100-00008D000000}"/>
    <hyperlink ref="F1038" r:id="rId143" xr:uid="{00000000-0004-0000-0100-00008E000000}"/>
    <hyperlink ref="F1051" r:id="rId144" xr:uid="{00000000-0004-0000-0100-00008F000000}"/>
    <hyperlink ref="F1057" r:id="rId145" xr:uid="{00000000-0004-0000-0100-000090000000}"/>
    <hyperlink ref="F1063" r:id="rId146" xr:uid="{00000000-0004-0000-0100-000091000000}"/>
    <hyperlink ref="F1074" r:id="rId147" xr:uid="{00000000-0004-0000-0100-000092000000}"/>
    <hyperlink ref="F1084" r:id="rId148" xr:uid="{00000000-0004-0000-0100-000093000000}"/>
    <hyperlink ref="F1092" r:id="rId149" xr:uid="{00000000-0004-0000-0100-000094000000}"/>
    <hyperlink ref="F1097" r:id="rId150" xr:uid="{00000000-0004-0000-0100-000095000000}"/>
    <hyperlink ref="F1101" r:id="rId151" xr:uid="{00000000-0004-0000-0100-000096000000}"/>
    <hyperlink ref="F1105" r:id="rId152" xr:uid="{00000000-0004-0000-0100-000097000000}"/>
    <hyperlink ref="F1112" r:id="rId153" xr:uid="{00000000-0004-0000-0100-000098000000}"/>
    <hyperlink ref="F1116" r:id="rId154" xr:uid="{00000000-0004-0000-0100-000099000000}"/>
    <hyperlink ref="F1121" r:id="rId155" xr:uid="{00000000-0004-0000-0100-00009A000000}"/>
    <hyperlink ref="F1126" r:id="rId156" xr:uid="{00000000-0004-0000-0100-00009B000000}"/>
    <hyperlink ref="F1130" r:id="rId157" xr:uid="{00000000-0004-0000-0100-00009C000000}"/>
    <hyperlink ref="F1133" r:id="rId158" xr:uid="{00000000-0004-0000-0100-00009D000000}"/>
    <hyperlink ref="F1136" r:id="rId159" xr:uid="{00000000-0004-0000-0100-00009E000000}"/>
    <hyperlink ref="F1140" r:id="rId160" xr:uid="{00000000-0004-0000-0100-00009F000000}"/>
    <hyperlink ref="F1144" r:id="rId161" xr:uid="{00000000-0004-0000-0100-0000A0000000}"/>
    <hyperlink ref="F1157" r:id="rId162" xr:uid="{00000000-0004-0000-0100-0000A1000000}"/>
    <hyperlink ref="F1166" r:id="rId163" xr:uid="{00000000-0004-0000-0100-0000A2000000}"/>
    <hyperlink ref="F1175" r:id="rId164" xr:uid="{00000000-0004-0000-0100-0000A3000000}"/>
    <hyperlink ref="F1189" r:id="rId165" xr:uid="{00000000-0004-0000-0100-0000A4000000}"/>
    <hyperlink ref="F1200" r:id="rId166" xr:uid="{00000000-0004-0000-0100-0000A5000000}"/>
    <hyperlink ref="F1211" r:id="rId167" xr:uid="{00000000-0004-0000-0100-0000A6000000}"/>
    <hyperlink ref="F1216" r:id="rId168" xr:uid="{00000000-0004-0000-0100-0000A7000000}"/>
    <hyperlink ref="F1226" r:id="rId169" xr:uid="{00000000-0004-0000-0100-0000A8000000}"/>
    <hyperlink ref="F1230" r:id="rId170" xr:uid="{00000000-0004-0000-0100-0000A9000000}"/>
    <hyperlink ref="F1237" r:id="rId171" xr:uid="{00000000-0004-0000-0100-0000AA000000}"/>
    <hyperlink ref="F1242" r:id="rId172" xr:uid="{00000000-0004-0000-0100-0000AB000000}"/>
    <hyperlink ref="F1246" r:id="rId173" xr:uid="{00000000-0004-0000-0100-0000AC000000}"/>
    <hyperlink ref="F1251" r:id="rId174" xr:uid="{00000000-0004-0000-0100-0000AD000000}"/>
    <hyperlink ref="F1257" r:id="rId175" xr:uid="{00000000-0004-0000-0100-0000AE000000}"/>
    <hyperlink ref="F1262" r:id="rId176" xr:uid="{00000000-0004-0000-0100-0000AF000000}"/>
    <hyperlink ref="F1267" r:id="rId177" xr:uid="{00000000-0004-0000-0100-0000B0000000}"/>
    <hyperlink ref="F1280" r:id="rId178" xr:uid="{00000000-0004-0000-0100-0000B1000000}"/>
    <hyperlink ref="F1288" r:id="rId179" xr:uid="{00000000-0004-0000-0100-0000B2000000}"/>
    <hyperlink ref="F1291" r:id="rId180" xr:uid="{00000000-0004-0000-0100-0000B3000000}"/>
    <hyperlink ref="F1296" r:id="rId181" xr:uid="{00000000-0004-0000-0100-0000B4000000}"/>
    <hyperlink ref="F1302" r:id="rId182" xr:uid="{00000000-0004-0000-0100-0000B5000000}"/>
    <hyperlink ref="F1305" r:id="rId183" xr:uid="{00000000-0004-0000-0100-0000B6000000}"/>
    <hyperlink ref="F1309" r:id="rId184" xr:uid="{00000000-0004-0000-0100-0000B7000000}"/>
    <hyperlink ref="F1314" r:id="rId185" xr:uid="{00000000-0004-0000-0100-0000B8000000}"/>
    <hyperlink ref="F1317" r:id="rId186" xr:uid="{00000000-0004-0000-0100-0000B9000000}"/>
    <hyperlink ref="F1320" r:id="rId187" xr:uid="{00000000-0004-0000-0100-0000BA000000}"/>
    <hyperlink ref="F1326" r:id="rId188" xr:uid="{00000000-0004-0000-0100-0000BB000000}"/>
    <hyperlink ref="F1334" r:id="rId189" xr:uid="{00000000-0004-0000-0100-0000BC000000}"/>
    <hyperlink ref="F1338" r:id="rId190" xr:uid="{00000000-0004-0000-0100-0000BD000000}"/>
    <hyperlink ref="F1341" r:id="rId191" xr:uid="{00000000-0004-0000-0100-0000BE000000}"/>
    <hyperlink ref="F1344" r:id="rId192" xr:uid="{00000000-0004-0000-0100-0000BF000000}"/>
    <hyperlink ref="F1347" r:id="rId193" xr:uid="{00000000-0004-0000-0100-0000C0000000}"/>
    <hyperlink ref="F1364" r:id="rId194" xr:uid="{00000000-0004-0000-0100-0000C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7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c r="M2" s="282"/>
      <c r="N2" s="282"/>
      <c r="O2" s="282"/>
      <c r="P2" s="282"/>
      <c r="Q2" s="282"/>
      <c r="R2" s="282"/>
      <c r="S2" s="282"/>
      <c r="T2" s="282"/>
      <c r="U2" s="282"/>
      <c r="V2" s="282"/>
      <c r="AT2" s="16" t="s">
        <v>85</v>
      </c>
    </row>
    <row r="3" spans="2:46" ht="6.95" customHeight="1">
      <c r="B3" s="17"/>
      <c r="C3" s="18"/>
      <c r="D3" s="18"/>
      <c r="E3" s="18"/>
      <c r="F3" s="18"/>
      <c r="G3" s="18"/>
      <c r="H3" s="18"/>
      <c r="I3" s="18"/>
      <c r="J3" s="18"/>
      <c r="K3" s="18"/>
      <c r="L3" s="19"/>
      <c r="AT3" s="16" t="s">
        <v>82</v>
      </c>
    </row>
    <row r="4" spans="2:46" ht="24.95" customHeight="1">
      <c r="B4" s="19"/>
      <c r="D4" s="20" t="s">
        <v>96</v>
      </c>
      <c r="L4" s="19"/>
      <c r="M4" s="84" t="s">
        <v>10</v>
      </c>
      <c r="AT4" s="16" t="s">
        <v>4</v>
      </c>
    </row>
    <row r="5" spans="2:46" ht="6.95" customHeight="1">
      <c r="B5" s="19"/>
      <c r="L5" s="19"/>
    </row>
    <row r="6" spans="2:46" ht="12" customHeight="1">
      <c r="B6" s="19"/>
      <c r="D6" s="26" t="s">
        <v>16</v>
      </c>
      <c r="L6" s="19"/>
    </row>
    <row r="7" spans="2:46" ht="16.5" customHeight="1">
      <c r="B7" s="19"/>
      <c r="E7" s="297" t="str">
        <f>'Rekapitulace stavby'!K6</f>
        <v>MŠ Tyršova 1546, Tachov, Snížení energetické náročnosti</v>
      </c>
      <c r="F7" s="298"/>
      <c r="G7" s="298"/>
      <c r="H7" s="298"/>
      <c r="L7" s="19"/>
    </row>
    <row r="8" spans="2:46" s="1" customFormat="1" ht="12" customHeight="1">
      <c r="B8" s="31"/>
      <c r="D8" s="26" t="s">
        <v>97</v>
      </c>
      <c r="L8" s="31"/>
    </row>
    <row r="9" spans="2:46" s="1" customFormat="1" ht="16.5" customHeight="1">
      <c r="B9" s="31"/>
      <c r="E9" s="260" t="s">
        <v>1964</v>
      </c>
      <c r="F9" s="299"/>
      <c r="G9" s="299"/>
      <c r="H9" s="299"/>
      <c r="L9" s="31"/>
    </row>
    <row r="10" spans="2:46" s="1" customFormat="1" ht="11.25">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20. 5. 2025</v>
      </c>
      <c r="L12" s="31"/>
    </row>
    <row r="13" spans="2:46" s="1" customFormat="1" ht="10.9"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5"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300" t="str">
        <f>'Rekapitulace stavby'!E14</f>
        <v>Vyplň údaj</v>
      </c>
      <c r="F18" s="281"/>
      <c r="G18" s="281"/>
      <c r="H18" s="281"/>
      <c r="I18" s="26" t="s">
        <v>28</v>
      </c>
      <c r="J18" s="27" t="str">
        <f>'Rekapitulace stavby'!AN14</f>
        <v>Vyplň údaj</v>
      </c>
      <c r="L18" s="31"/>
    </row>
    <row r="19" spans="2:12" s="1" customFormat="1" ht="6.95" customHeight="1">
      <c r="B19" s="31"/>
      <c r="L19" s="31"/>
    </row>
    <row r="20" spans="2:12" s="1" customFormat="1" ht="12" customHeight="1">
      <c r="B20" s="31"/>
      <c r="D20" s="26" t="s">
        <v>31</v>
      </c>
      <c r="I20" s="26" t="s">
        <v>26</v>
      </c>
      <c r="J20" s="24" t="s">
        <v>32</v>
      </c>
      <c r="L20" s="31"/>
    </row>
    <row r="21" spans="2:12" s="1" customFormat="1" ht="18" customHeight="1">
      <c r="B21" s="31"/>
      <c r="E21" s="24" t="s">
        <v>33</v>
      </c>
      <c r="I21" s="26" t="s">
        <v>28</v>
      </c>
      <c r="J21" s="24" t="s">
        <v>19</v>
      </c>
      <c r="L21" s="31"/>
    </row>
    <row r="22" spans="2:12" s="1" customFormat="1" ht="6.95" customHeight="1">
      <c r="B22" s="31"/>
      <c r="L22" s="31"/>
    </row>
    <row r="23" spans="2:12" s="1" customFormat="1" ht="12" customHeight="1">
      <c r="B23" s="31"/>
      <c r="D23" s="26" t="s">
        <v>35</v>
      </c>
      <c r="I23" s="26" t="s">
        <v>26</v>
      </c>
      <c r="J23" s="24" t="str">
        <f>IF('Rekapitulace stavby'!AN19="","",'Rekapitulace stavby'!AN19)</f>
        <v/>
      </c>
      <c r="L23" s="31"/>
    </row>
    <row r="24" spans="2:12" s="1" customFormat="1" ht="18" customHeight="1">
      <c r="B24" s="31"/>
      <c r="E24" s="24" t="str">
        <f>IF('Rekapitulace stavby'!E20="","",'Rekapitulace stavby'!E20)</f>
        <v xml:space="preserve"> </v>
      </c>
      <c r="I24" s="26" t="s">
        <v>28</v>
      </c>
      <c r="J24" s="24" t="str">
        <f>IF('Rekapitulace stavby'!AN20="","",'Rekapitulace stavby'!AN20)</f>
        <v/>
      </c>
      <c r="L24" s="31"/>
    </row>
    <row r="25" spans="2:12" s="1" customFormat="1" ht="6.95" customHeight="1">
      <c r="B25" s="31"/>
      <c r="L25" s="31"/>
    </row>
    <row r="26" spans="2:12" s="1" customFormat="1" ht="12" customHeight="1">
      <c r="B26" s="31"/>
      <c r="D26" s="26" t="s">
        <v>36</v>
      </c>
      <c r="L26" s="31"/>
    </row>
    <row r="27" spans="2:12" s="7" customFormat="1" ht="16.5" customHeight="1">
      <c r="B27" s="85"/>
      <c r="E27" s="286" t="s">
        <v>19</v>
      </c>
      <c r="F27" s="286"/>
      <c r="G27" s="286"/>
      <c r="H27" s="286"/>
      <c r="L27" s="85"/>
    </row>
    <row r="28" spans="2:12" s="1" customFormat="1" ht="6.95" customHeight="1">
      <c r="B28" s="31"/>
      <c r="L28" s="31"/>
    </row>
    <row r="29" spans="2:12" s="1" customFormat="1" ht="6.95" customHeight="1">
      <c r="B29" s="31"/>
      <c r="D29" s="49"/>
      <c r="E29" s="49"/>
      <c r="F29" s="49"/>
      <c r="G29" s="49"/>
      <c r="H29" s="49"/>
      <c r="I29" s="49"/>
      <c r="J29" s="49"/>
      <c r="K29" s="49"/>
      <c r="L29" s="31"/>
    </row>
    <row r="30" spans="2:12" s="1" customFormat="1" ht="25.35" customHeight="1">
      <c r="B30" s="31"/>
      <c r="D30" s="86" t="s">
        <v>38</v>
      </c>
      <c r="J30" s="62">
        <f>ROUND(J84, 2)</f>
        <v>0</v>
      </c>
      <c r="L30" s="31"/>
    </row>
    <row r="31" spans="2:12" s="1" customFormat="1" ht="6.95" customHeight="1">
      <c r="B31" s="31"/>
      <c r="D31" s="49"/>
      <c r="E31" s="49"/>
      <c r="F31" s="49"/>
      <c r="G31" s="49"/>
      <c r="H31" s="49"/>
      <c r="I31" s="49"/>
      <c r="J31" s="49"/>
      <c r="K31" s="49"/>
      <c r="L31" s="31"/>
    </row>
    <row r="32" spans="2:12" s="1" customFormat="1" ht="14.45" customHeight="1">
      <c r="B32" s="31"/>
      <c r="F32" s="34" t="s">
        <v>40</v>
      </c>
      <c r="I32" s="34" t="s">
        <v>39</v>
      </c>
      <c r="J32" s="34" t="s">
        <v>41</v>
      </c>
      <c r="L32" s="31"/>
    </row>
    <row r="33" spans="2:12" s="1" customFormat="1" ht="14.45" customHeight="1">
      <c r="B33" s="31"/>
      <c r="D33" s="51" t="s">
        <v>42</v>
      </c>
      <c r="E33" s="26" t="s">
        <v>43</v>
      </c>
      <c r="F33" s="87">
        <f>ROUND((SUM(BE84:BE269)),  2)</f>
        <v>0</v>
      </c>
      <c r="I33" s="88">
        <v>0.21</v>
      </c>
      <c r="J33" s="87">
        <f>ROUND(((SUM(BE84:BE269))*I33),  2)</f>
        <v>0</v>
      </c>
      <c r="L33" s="31"/>
    </row>
    <row r="34" spans="2:12" s="1" customFormat="1" ht="14.45" customHeight="1">
      <c r="B34" s="31"/>
      <c r="E34" s="26" t="s">
        <v>44</v>
      </c>
      <c r="F34" s="87">
        <f>ROUND((SUM(BF84:BF269)),  2)</f>
        <v>0</v>
      </c>
      <c r="I34" s="88">
        <v>0.12</v>
      </c>
      <c r="J34" s="87">
        <f>ROUND(((SUM(BF84:BF269))*I34),  2)</f>
        <v>0</v>
      </c>
      <c r="L34" s="31"/>
    </row>
    <row r="35" spans="2:12" s="1" customFormat="1" ht="14.45" hidden="1" customHeight="1">
      <c r="B35" s="31"/>
      <c r="E35" s="26" t="s">
        <v>45</v>
      </c>
      <c r="F35" s="87">
        <f>ROUND((SUM(BG84:BG269)),  2)</f>
        <v>0</v>
      </c>
      <c r="I35" s="88">
        <v>0.21</v>
      </c>
      <c r="J35" s="87">
        <f>0</f>
        <v>0</v>
      </c>
      <c r="L35" s="31"/>
    </row>
    <row r="36" spans="2:12" s="1" customFormat="1" ht="14.45" hidden="1" customHeight="1">
      <c r="B36" s="31"/>
      <c r="E36" s="26" t="s">
        <v>46</v>
      </c>
      <c r="F36" s="87">
        <f>ROUND((SUM(BH84:BH269)),  2)</f>
        <v>0</v>
      </c>
      <c r="I36" s="88">
        <v>0.12</v>
      </c>
      <c r="J36" s="87">
        <f>0</f>
        <v>0</v>
      </c>
      <c r="L36" s="31"/>
    </row>
    <row r="37" spans="2:12" s="1" customFormat="1" ht="14.45" hidden="1" customHeight="1">
      <c r="B37" s="31"/>
      <c r="E37" s="26" t="s">
        <v>47</v>
      </c>
      <c r="F37" s="87">
        <f>ROUND((SUM(BI84:BI269)),  2)</f>
        <v>0</v>
      </c>
      <c r="I37" s="88">
        <v>0</v>
      </c>
      <c r="J37" s="87">
        <f>0</f>
        <v>0</v>
      </c>
      <c r="L37" s="31"/>
    </row>
    <row r="38" spans="2:12" s="1" customFormat="1" ht="6.95" customHeight="1">
      <c r="B38" s="31"/>
      <c r="L38" s="31"/>
    </row>
    <row r="39" spans="2:12" s="1" customFormat="1" ht="25.35" customHeight="1">
      <c r="B39" s="31"/>
      <c r="C39" s="89"/>
      <c r="D39" s="90" t="s">
        <v>48</v>
      </c>
      <c r="E39" s="53"/>
      <c r="F39" s="53"/>
      <c r="G39" s="91" t="s">
        <v>49</v>
      </c>
      <c r="H39" s="92" t="s">
        <v>50</v>
      </c>
      <c r="I39" s="53"/>
      <c r="J39" s="93">
        <f>SUM(J30:J37)</f>
        <v>0</v>
      </c>
      <c r="K39" s="94"/>
      <c r="L39" s="31"/>
    </row>
    <row r="40" spans="2:12" s="1" customFormat="1" ht="14.45" customHeight="1">
      <c r="B40" s="40"/>
      <c r="C40" s="41"/>
      <c r="D40" s="41"/>
      <c r="E40" s="41"/>
      <c r="F40" s="41"/>
      <c r="G40" s="41"/>
      <c r="H40" s="41"/>
      <c r="I40" s="41"/>
      <c r="J40" s="41"/>
      <c r="K40" s="41"/>
      <c r="L40" s="31"/>
    </row>
    <row r="44" spans="2:12" s="1" customFormat="1" ht="6.95" customHeight="1">
      <c r="B44" s="42"/>
      <c r="C44" s="43"/>
      <c r="D44" s="43"/>
      <c r="E44" s="43"/>
      <c r="F44" s="43"/>
      <c r="G44" s="43"/>
      <c r="H44" s="43"/>
      <c r="I44" s="43"/>
      <c r="J44" s="43"/>
      <c r="K44" s="43"/>
      <c r="L44" s="31"/>
    </row>
    <row r="45" spans="2:12" s="1" customFormat="1" ht="24.95" customHeight="1">
      <c r="B45" s="31"/>
      <c r="C45" s="20" t="s">
        <v>99</v>
      </c>
      <c r="L45" s="31"/>
    </row>
    <row r="46" spans="2:12" s="1" customFormat="1" ht="6.95" customHeight="1">
      <c r="B46" s="31"/>
      <c r="L46" s="31"/>
    </row>
    <row r="47" spans="2:12" s="1" customFormat="1" ht="12" customHeight="1">
      <c r="B47" s="31"/>
      <c r="C47" s="26" t="s">
        <v>16</v>
      </c>
      <c r="L47" s="31"/>
    </row>
    <row r="48" spans="2:12" s="1" customFormat="1" ht="16.5" customHeight="1">
      <c r="B48" s="31"/>
      <c r="E48" s="297" t="str">
        <f>E7</f>
        <v>MŠ Tyršova 1546, Tachov, Snížení energetické náročnosti</v>
      </c>
      <c r="F48" s="298"/>
      <c r="G48" s="298"/>
      <c r="H48" s="298"/>
      <c r="L48" s="31"/>
    </row>
    <row r="49" spans="2:47" s="1" customFormat="1" ht="12" customHeight="1">
      <c r="B49" s="31"/>
      <c r="C49" s="26" t="s">
        <v>97</v>
      </c>
      <c r="L49" s="31"/>
    </row>
    <row r="50" spans="2:47" s="1" customFormat="1" ht="16.5" customHeight="1">
      <c r="B50" s="31"/>
      <c r="E50" s="260" t="str">
        <f>E9</f>
        <v>02 - Ústřední vytápění</v>
      </c>
      <c r="F50" s="299"/>
      <c r="G50" s="299"/>
      <c r="H50" s="299"/>
      <c r="L50" s="31"/>
    </row>
    <row r="51" spans="2:47" s="1" customFormat="1" ht="6.95" customHeight="1">
      <c r="B51" s="31"/>
      <c r="L51" s="31"/>
    </row>
    <row r="52" spans="2:47" s="1" customFormat="1" ht="12" customHeight="1">
      <c r="B52" s="31"/>
      <c r="C52" s="26" t="s">
        <v>21</v>
      </c>
      <c r="F52" s="24" t="str">
        <f>F12</f>
        <v xml:space="preserve"> </v>
      </c>
      <c r="I52" s="26" t="s">
        <v>23</v>
      </c>
      <c r="J52" s="48" t="str">
        <f>IF(J12="","",J12)</f>
        <v>20. 5. 2025</v>
      </c>
      <c r="L52" s="31"/>
    </row>
    <row r="53" spans="2:47" s="1" customFormat="1" ht="6.95" customHeight="1">
      <c r="B53" s="31"/>
      <c r="L53" s="31"/>
    </row>
    <row r="54" spans="2:47" s="1" customFormat="1" ht="40.15" customHeight="1">
      <c r="B54" s="31"/>
      <c r="C54" s="26" t="s">
        <v>25</v>
      </c>
      <c r="F54" s="24" t="str">
        <f>E15</f>
        <v>Město Tachov, Hornická 1695, Tachov</v>
      </c>
      <c r="I54" s="26" t="s">
        <v>31</v>
      </c>
      <c r="J54" s="29" t="str">
        <f>E21</f>
        <v>Ing. J.Rossler, Na Terase 1914, 34701 Tachov</v>
      </c>
      <c r="L54" s="31"/>
    </row>
    <row r="55" spans="2:47" s="1" customFormat="1" ht="15.2" customHeight="1">
      <c r="B55" s="31"/>
      <c r="C55" s="26" t="s">
        <v>29</v>
      </c>
      <c r="F55" s="24" t="str">
        <f>IF(E18="","",E18)</f>
        <v>Vyplň údaj</v>
      </c>
      <c r="I55" s="26" t="s">
        <v>35</v>
      </c>
      <c r="J55" s="29" t="str">
        <f>E24</f>
        <v xml:space="preserve"> </v>
      </c>
      <c r="L55" s="31"/>
    </row>
    <row r="56" spans="2:47" s="1" customFormat="1" ht="10.35" customHeight="1">
      <c r="B56" s="31"/>
      <c r="L56" s="31"/>
    </row>
    <row r="57" spans="2:47" s="1" customFormat="1" ht="29.25" customHeight="1">
      <c r="B57" s="31"/>
      <c r="C57" s="95" t="s">
        <v>100</v>
      </c>
      <c r="D57" s="89"/>
      <c r="E57" s="89"/>
      <c r="F57" s="89"/>
      <c r="G57" s="89"/>
      <c r="H57" s="89"/>
      <c r="I57" s="89"/>
      <c r="J57" s="96" t="s">
        <v>101</v>
      </c>
      <c r="K57" s="89"/>
      <c r="L57" s="31"/>
    </row>
    <row r="58" spans="2:47" s="1" customFormat="1" ht="10.35" customHeight="1">
      <c r="B58" s="31"/>
      <c r="L58" s="31"/>
    </row>
    <row r="59" spans="2:47" s="1" customFormat="1" ht="22.9" customHeight="1">
      <c r="B59" s="31"/>
      <c r="C59" s="97" t="s">
        <v>70</v>
      </c>
      <c r="J59" s="62">
        <f>J84</f>
        <v>0</v>
      </c>
      <c r="L59" s="31"/>
      <c r="AU59" s="16" t="s">
        <v>102</v>
      </c>
    </row>
    <row r="60" spans="2:47" s="8" customFormat="1" ht="24.95" customHeight="1">
      <c r="B60" s="98"/>
      <c r="D60" s="99" t="s">
        <v>103</v>
      </c>
      <c r="E60" s="100"/>
      <c r="F60" s="100"/>
      <c r="G60" s="100"/>
      <c r="H60" s="100"/>
      <c r="I60" s="100"/>
      <c r="J60" s="101">
        <f>J85</f>
        <v>0</v>
      </c>
      <c r="L60" s="98"/>
    </row>
    <row r="61" spans="2:47" s="9" customFormat="1" ht="19.899999999999999" customHeight="1">
      <c r="B61" s="102"/>
      <c r="D61" s="103" t="s">
        <v>115</v>
      </c>
      <c r="E61" s="104"/>
      <c r="F61" s="104"/>
      <c r="G61" s="104"/>
      <c r="H61" s="104"/>
      <c r="I61" s="104"/>
      <c r="J61" s="105">
        <f>J86</f>
        <v>0</v>
      </c>
      <c r="L61" s="102"/>
    </row>
    <row r="62" spans="2:47" s="8" customFormat="1" ht="24.95" customHeight="1">
      <c r="B62" s="98"/>
      <c r="D62" s="99" t="s">
        <v>118</v>
      </c>
      <c r="E62" s="100"/>
      <c r="F62" s="100"/>
      <c r="G62" s="100"/>
      <c r="H62" s="100"/>
      <c r="I62" s="100"/>
      <c r="J62" s="101">
        <f>J115</f>
        <v>0</v>
      </c>
      <c r="L62" s="98"/>
    </row>
    <row r="63" spans="2:47" s="9" customFormat="1" ht="19.899999999999999" customHeight="1">
      <c r="B63" s="102"/>
      <c r="D63" s="103" t="s">
        <v>1965</v>
      </c>
      <c r="E63" s="104"/>
      <c r="F63" s="104"/>
      <c r="G63" s="104"/>
      <c r="H63" s="104"/>
      <c r="I63" s="104"/>
      <c r="J63" s="105">
        <f>J116</f>
        <v>0</v>
      </c>
      <c r="L63" s="102"/>
    </row>
    <row r="64" spans="2:47" s="8" customFormat="1" ht="24.95" customHeight="1">
      <c r="B64" s="98"/>
      <c r="D64" s="99" t="s">
        <v>1966</v>
      </c>
      <c r="E64" s="100"/>
      <c r="F64" s="100"/>
      <c r="G64" s="100"/>
      <c r="H64" s="100"/>
      <c r="I64" s="100"/>
      <c r="J64" s="101">
        <f>J239</f>
        <v>0</v>
      </c>
      <c r="L64" s="98"/>
    </row>
    <row r="65" spans="2:12" s="1" customFormat="1" ht="21.75" customHeight="1">
      <c r="B65" s="31"/>
      <c r="L65" s="31"/>
    </row>
    <row r="66" spans="2:12" s="1" customFormat="1" ht="6.95" customHeight="1">
      <c r="B66" s="40"/>
      <c r="C66" s="41"/>
      <c r="D66" s="41"/>
      <c r="E66" s="41"/>
      <c r="F66" s="41"/>
      <c r="G66" s="41"/>
      <c r="H66" s="41"/>
      <c r="I66" s="41"/>
      <c r="J66" s="41"/>
      <c r="K66" s="41"/>
      <c r="L66" s="31"/>
    </row>
    <row r="70" spans="2:12" s="1" customFormat="1" ht="6.95" customHeight="1">
      <c r="B70" s="42"/>
      <c r="C70" s="43"/>
      <c r="D70" s="43"/>
      <c r="E70" s="43"/>
      <c r="F70" s="43"/>
      <c r="G70" s="43"/>
      <c r="H70" s="43"/>
      <c r="I70" s="43"/>
      <c r="J70" s="43"/>
      <c r="K70" s="43"/>
      <c r="L70" s="31"/>
    </row>
    <row r="71" spans="2:12" s="1" customFormat="1" ht="24.95" customHeight="1">
      <c r="B71" s="31"/>
      <c r="C71" s="20" t="s">
        <v>132</v>
      </c>
      <c r="L71" s="31"/>
    </row>
    <row r="72" spans="2:12" s="1" customFormat="1" ht="6.95" customHeight="1">
      <c r="B72" s="31"/>
      <c r="L72" s="31"/>
    </row>
    <row r="73" spans="2:12" s="1" customFormat="1" ht="12" customHeight="1">
      <c r="B73" s="31"/>
      <c r="C73" s="26" t="s">
        <v>16</v>
      </c>
      <c r="L73" s="31"/>
    </row>
    <row r="74" spans="2:12" s="1" customFormat="1" ht="16.5" customHeight="1">
      <c r="B74" s="31"/>
      <c r="E74" s="297" t="str">
        <f>E7</f>
        <v>MŠ Tyršova 1546, Tachov, Snížení energetické náročnosti</v>
      </c>
      <c r="F74" s="298"/>
      <c r="G74" s="298"/>
      <c r="H74" s="298"/>
      <c r="L74" s="31"/>
    </row>
    <row r="75" spans="2:12" s="1" customFormat="1" ht="12" customHeight="1">
      <c r="B75" s="31"/>
      <c r="C75" s="26" t="s">
        <v>97</v>
      </c>
      <c r="L75" s="31"/>
    </row>
    <row r="76" spans="2:12" s="1" customFormat="1" ht="16.5" customHeight="1">
      <c r="B76" s="31"/>
      <c r="E76" s="260" t="str">
        <f>E9</f>
        <v>02 - Ústřední vytápění</v>
      </c>
      <c r="F76" s="299"/>
      <c r="G76" s="299"/>
      <c r="H76" s="299"/>
      <c r="L76" s="31"/>
    </row>
    <row r="77" spans="2:12" s="1" customFormat="1" ht="6.95" customHeight="1">
      <c r="B77" s="31"/>
      <c r="L77" s="31"/>
    </row>
    <row r="78" spans="2:12" s="1" customFormat="1" ht="12" customHeight="1">
      <c r="B78" s="31"/>
      <c r="C78" s="26" t="s">
        <v>21</v>
      </c>
      <c r="F78" s="24" t="str">
        <f>F12</f>
        <v xml:space="preserve"> </v>
      </c>
      <c r="I78" s="26" t="s">
        <v>23</v>
      </c>
      <c r="J78" s="48" t="str">
        <f>IF(J12="","",J12)</f>
        <v>20. 5. 2025</v>
      </c>
      <c r="L78" s="31"/>
    </row>
    <row r="79" spans="2:12" s="1" customFormat="1" ht="6.95" customHeight="1">
      <c r="B79" s="31"/>
      <c r="L79" s="31"/>
    </row>
    <row r="80" spans="2:12" s="1" customFormat="1" ht="40.15" customHeight="1">
      <c r="B80" s="31"/>
      <c r="C80" s="26" t="s">
        <v>25</v>
      </c>
      <c r="F80" s="24" t="str">
        <f>E15</f>
        <v>Město Tachov, Hornická 1695, Tachov</v>
      </c>
      <c r="I80" s="26" t="s">
        <v>31</v>
      </c>
      <c r="J80" s="29" t="str">
        <f>E21</f>
        <v>Ing. J.Rossler, Na Terase 1914, 34701 Tachov</v>
      </c>
      <c r="L80" s="31"/>
    </row>
    <row r="81" spans="2:65" s="1" customFormat="1" ht="15.2" customHeight="1">
      <c r="B81" s="31"/>
      <c r="C81" s="26" t="s">
        <v>29</v>
      </c>
      <c r="F81" s="24" t="str">
        <f>IF(E18="","",E18)</f>
        <v>Vyplň údaj</v>
      </c>
      <c r="I81" s="26" t="s">
        <v>35</v>
      </c>
      <c r="J81" s="29" t="str">
        <f>E24</f>
        <v xml:space="preserve"> </v>
      </c>
      <c r="L81" s="31"/>
    </row>
    <row r="82" spans="2:65" s="1" customFormat="1" ht="10.35" customHeight="1">
      <c r="B82" s="31"/>
      <c r="L82" s="31"/>
    </row>
    <row r="83" spans="2:65" s="10" customFormat="1" ht="29.25" customHeight="1">
      <c r="B83" s="106"/>
      <c r="C83" s="107" t="s">
        <v>133</v>
      </c>
      <c r="D83" s="108" t="s">
        <v>57</v>
      </c>
      <c r="E83" s="108" t="s">
        <v>53</v>
      </c>
      <c r="F83" s="108" t="s">
        <v>54</v>
      </c>
      <c r="G83" s="108" t="s">
        <v>134</v>
      </c>
      <c r="H83" s="108" t="s">
        <v>135</v>
      </c>
      <c r="I83" s="108" t="s">
        <v>136</v>
      </c>
      <c r="J83" s="108" t="s">
        <v>101</v>
      </c>
      <c r="K83" s="109" t="s">
        <v>137</v>
      </c>
      <c r="L83" s="106"/>
      <c r="M83" s="55" t="s">
        <v>19</v>
      </c>
      <c r="N83" s="56" t="s">
        <v>42</v>
      </c>
      <c r="O83" s="56" t="s">
        <v>138</v>
      </c>
      <c r="P83" s="56" t="s">
        <v>139</v>
      </c>
      <c r="Q83" s="56" t="s">
        <v>140</v>
      </c>
      <c r="R83" s="56" t="s">
        <v>141</v>
      </c>
      <c r="S83" s="56" t="s">
        <v>142</v>
      </c>
      <c r="T83" s="57" t="s">
        <v>143</v>
      </c>
    </row>
    <row r="84" spans="2:65" s="1" customFormat="1" ht="22.9" customHeight="1">
      <c r="B84" s="31"/>
      <c r="C84" s="60" t="s">
        <v>144</v>
      </c>
      <c r="J84" s="110">
        <f>BK84</f>
        <v>0</v>
      </c>
      <c r="L84" s="31"/>
      <c r="M84" s="58"/>
      <c r="N84" s="49"/>
      <c r="O84" s="49"/>
      <c r="P84" s="111">
        <f>P85+P115+P239</f>
        <v>0</v>
      </c>
      <c r="Q84" s="49"/>
      <c r="R84" s="111">
        <f>R85+R115+R239</f>
        <v>0</v>
      </c>
      <c r="S84" s="49"/>
      <c r="T84" s="112">
        <f>T85+T115+T239</f>
        <v>0</v>
      </c>
      <c r="AT84" s="16" t="s">
        <v>71</v>
      </c>
      <c r="AU84" s="16" t="s">
        <v>102</v>
      </c>
      <c r="BK84" s="113">
        <f>BK85+BK115+BK239</f>
        <v>0</v>
      </c>
    </row>
    <row r="85" spans="2:65" s="11" customFormat="1" ht="25.9" customHeight="1">
      <c r="B85" s="114"/>
      <c r="D85" s="115" t="s">
        <v>71</v>
      </c>
      <c r="E85" s="116" t="s">
        <v>145</v>
      </c>
      <c r="F85" s="116" t="s">
        <v>146</v>
      </c>
      <c r="I85" s="117"/>
      <c r="J85" s="118">
        <f>BK85</f>
        <v>0</v>
      </c>
      <c r="L85" s="114"/>
      <c r="M85" s="119"/>
      <c r="P85" s="120">
        <f>P86</f>
        <v>0</v>
      </c>
      <c r="R85" s="120">
        <f>R86</f>
        <v>0</v>
      </c>
      <c r="T85" s="121">
        <f>T86</f>
        <v>0</v>
      </c>
      <c r="AR85" s="115" t="s">
        <v>80</v>
      </c>
      <c r="AT85" s="122" t="s">
        <v>71</v>
      </c>
      <c r="AU85" s="122" t="s">
        <v>72</v>
      </c>
      <c r="AY85" s="115" t="s">
        <v>147</v>
      </c>
      <c r="BK85" s="123">
        <f>BK86</f>
        <v>0</v>
      </c>
    </row>
    <row r="86" spans="2:65" s="11" customFormat="1" ht="22.9" customHeight="1">
      <c r="B86" s="114"/>
      <c r="D86" s="115" t="s">
        <v>71</v>
      </c>
      <c r="E86" s="124" t="s">
        <v>859</v>
      </c>
      <c r="F86" s="124" t="s">
        <v>939</v>
      </c>
      <c r="I86" s="117"/>
      <c r="J86" s="125">
        <f>BK86</f>
        <v>0</v>
      </c>
      <c r="L86" s="114"/>
      <c r="M86" s="119"/>
      <c r="P86" s="120">
        <f>SUM(P87:P114)</f>
        <v>0</v>
      </c>
      <c r="R86" s="120">
        <f>SUM(R87:R114)</f>
        <v>0</v>
      </c>
      <c r="T86" s="121">
        <f>SUM(T87:T114)</f>
        <v>0</v>
      </c>
      <c r="AR86" s="115" t="s">
        <v>80</v>
      </c>
      <c r="AT86" s="122" t="s">
        <v>71</v>
      </c>
      <c r="AU86" s="122" t="s">
        <v>80</v>
      </c>
      <c r="AY86" s="115" t="s">
        <v>147</v>
      </c>
      <c r="BK86" s="123">
        <f>SUM(BK87:BK114)</f>
        <v>0</v>
      </c>
    </row>
    <row r="87" spans="2:65" s="1" customFormat="1" ht="16.5" customHeight="1">
      <c r="B87" s="31"/>
      <c r="C87" s="126" t="s">
        <v>602</v>
      </c>
      <c r="D87" s="126" t="s">
        <v>149</v>
      </c>
      <c r="E87" s="127" t="s">
        <v>1967</v>
      </c>
      <c r="F87" s="128" t="s">
        <v>1968</v>
      </c>
      <c r="G87" s="129" t="s">
        <v>271</v>
      </c>
      <c r="H87" s="130">
        <v>2</v>
      </c>
      <c r="I87" s="131"/>
      <c r="J87" s="132">
        <f>ROUND(I87*H87,2)</f>
        <v>0</v>
      </c>
      <c r="K87" s="128" t="s">
        <v>19</v>
      </c>
      <c r="L87" s="31"/>
      <c r="M87" s="133" t="s">
        <v>19</v>
      </c>
      <c r="N87" s="134" t="s">
        <v>43</v>
      </c>
      <c r="P87" s="135">
        <f>O87*H87</f>
        <v>0</v>
      </c>
      <c r="Q87" s="135">
        <v>0</v>
      </c>
      <c r="R87" s="135">
        <f>Q87*H87</f>
        <v>0</v>
      </c>
      <c r="S87" s="135">
        <v>0</v>
      </c>
      <c r="T87" s="136">
        <f>S87*H87</f>
        <v>0</v>
      </c>
      <c r="AR87" s="137" t="s">
        <v>154</v>
      </c>
      <c r="AT87" s="137" t="s">
        <v>149</v>
      </c>
      <c r="AU87" s="137" t="s">
        <v>82</v>
      </c>
      <c r="AY87" s="16" t="s">
        <v>147</v>
      </c>
      <c r="BE87" s="138">
        <f>IF(N87="základní",J87,0)</f>
        <v>0</v>
      </c>
      <c r="BF87" s="138">
        <f>IF(N87="snížená",J87,0)</f>
        <v>0</v>
      </c>
      <c r="BG87" s="138">
        <f>IF(N87="zákl. přenesená",J87,0)</f>
        <v>0</v>
      </c>
      <c r="BH87" s="138">
        <f>IF(N87="sníž. přenesená",J87,0)</f>
        <v>0</v>
      </c>
      <c r="BI87" s="138">
        <f>IF(N87="nulová",J87,0)</f>
        <v>0</v>
      </c>
      <c r="BJ87" s="16" t="s">
        <v>80</v>
      </c>
      <c r="BK87" s="138">
        <f>ROUND(I87*H87,2)</f>
        <v>0</v>
      </c>
      <c r="BL87" s="16" t="s">
        <v>154</v>
      </c>
      <c r="BM87" s="137" t="s">
        <v>1969</v>
      </c>
    </row>
    <row r="88" spans="2:65" s="1" customFormat="1" ht="11.25">
      <c r="B88" s="31"/>
      <c r="D88" s="139" t="s">
        <v>156</v>
      </c>
      <c r="F88" s="140" t="s">
        <v>1968</v>
      </c>
      <c r="I88" s="141"/>
      <c r="L88" s="31"/>
      <c r="M88" s="142"/>
      <c r="T88" s="52"/>
      <c r="AT88" s="16" t="s">
        <v>156</v>
      </c>
      <c r="AU88" s="16" t="s">
        <v>82</v>
      </c>
    </row>
    <row r="89" spans="2:65" s="1" customFormat="1" ht="16.5" customHeight="1">
      <c r="B89" s="31"/>
      <c r="C89" s="126" t="s">
        <v>608</v>
      </c>
      <c r="D89" s="126" t="s">
        <v>149</v>
      </c>
      <c r="E89" s="127" t="s">
        <v>1970</v>
      </c>
      <c r="F89" s="128" t="s">
        <v>1971</v>
      </c>
      <c r="G89" s="129" t="s">
        <v>271</v>
      </c>
      <c r="H89" s="130">
        <v>2</v>
      </c>
      <c r="I89" s="131"/>
      <c r="J89" s="132">
        <f>ROUND(I89*H89,2)</f>
        <v>0</v>
      </c>
      <c r="K89" s="128" t="s">
        <v>19</v>
      </c>
      <c r="L89" s="31"/>
      <c r="M89" s="133" t="s">
        <v>19</v>
      </c>
      <c r="N89" s="134" t="s">
        <v>43</v>
      </c>
      <c r="P89" s="135">
        <f>O89*H89</f>
        <v>0</v>
      </c>
      <c r="Q89" s="135">
        <v>0</v>
      </c>
      <c r="R89" s="135">
        <f>Q89*H89</f>
        <v>0</v>
      </c>
      <c r="S89" s="135">
        <v>0</v>
      </c>
      <c r="T89" s="136">
        <f>S89*H89</f>
        <v>0</v>
      </c>
      <c r="AR89" s="137" t="s">
        <v>154</v>
      </c>
      <c r="AT89" s="137" t="s">
        <v>149</v>
      </c>
      <c r="AU89" s="137" t="s">
        <v>82</v>
      </c>
      <c r="AY89" s="16" t="s">
        <v>147</v>
      </c>
      <c r="BE89" s="138">
        <f>IF(N89="základní",J89,0)</f>
        <v>0</v>
      </c>
      <c r="BF89" s="138">
        <f>IF(N89="snížená",J89,0)</f>
        <v>0</v>
      </c>
      <c r="BG89" s="138">
        <f>IF(N89="zákl. přenesená",J89,0)</f>
        <v>0</v>
      </c>
      <c r="BH89" s="138">
        <f>IF(N89="sníž. přenesená",J89,0)</f>
        <v>0</v>
      </c>
      <c r="BI89" s="138">
        <f>IF(N89="nulová",J89,0)</f>
        <v>0</v>
      </c>
      <c r="BJ89" s="16" t="s">
        <v>80</v>
      </c>
      <c r="BK89" s="138">
        <f>ROUND(I89*H89,2)</f>
        <v>0</v>
      </c>
      <c r="BL89" s="16" t="s">
        <v>154</v>
      </c>
      <c r="BM89" s="137" t="s">
        <v>1972</v>
      </c>
    </row>
    <row r="90" spans="2:65" s="1" customFormat="1" ht="11.25">
      <c r="B90" s="31"/>
      <c r="D90" s="139" t="s">
        <v>156</v>
      </c>
      <c r="F90" s="140" t="s">
        <v>1971</v>
      </c>
      <c r="I90" s="141"/>
      <c r="L90" s="31"/>
      <c r="M90" s="142"/>
      <c r="T90" s="52"/>
      <c r="AT90" s="16" t="s">
        <v>156</v>
      </c>
      <c r="AU90" s="16" t="s">
        <v>82</v>
      </c>
    </row>
    <row r="91" spans="2:65" s="1" customFormat="1" ht="16.5" customHeight="1">
      <c r="B91" s="31"/>
      <c r="C91" s="126" t="s">
        <v>612</v>
      </c>
      <c r="D91" s="126" t="s">
        <v>149</v>
      </c>
      <c r="E91" s="127" t="s">
        <v>1973</v>
      </c>
      <c r="F91" s="128" t="s">
        <v>19</v>
      </c>
      <c r="G91" s="129" t="s">
        <v>271</v>
      </c>
      <c r="H91" s="130">
        <v>1</v>
      </c>
      <c r="I91" s="131"/>
      <c r="J91" s="132">
        <f>ROUND(I91*H91,2)</f>
        <v>0</v>
      </c>
      <c r="K91" s="128" t="s">
        <v>19</v>
      </c>
      <c r="L91" s="31"/>
      <c r="M91" s="133" t="s">
        <v>19</v>
      </c>
      <c r="N91" s="134" t="s">
        <v>43</v>
      </c>
      <c r="P91" s="135">
        <f>O91*H91</f>
        <v>0</v>
      </c>
      <c r="Q91" s="135">
        <v>0</v>
      </c>
      <c r="R91" s="135">
        <f>Q91*H91</f>
        <v>0</v>
      </c>
      <c r="S91" s="135">
        <v>0</v>
      </c>
      <c r="T91" s="136">
        <f>S91*H91</f>
        <v>0</v>
      </c>
      <c r="AR91" s="137" t="s">
        <v>154</v>
      </c>
      <c r="AT91" s="137" t="s">
        <v>149</v>
      </c>
      <c r="AU91" s="137" t="s">
        <v>82</v>
      </c>
      <c r="AY91" s="16" t="s">
        <v>147</v>
      </c>
      <c r="BE91" s="138">
        <f>IF(N91="základní",J91,0)</f>
        <v>0</v>
      </c>
      <c r="BF91" s="138">
        <f>IF(N91="snížená",J91,0)</f>
        <v>0</v>
      </c>
      <c r="BG91" s="138">
        <f>IF(N91="zákl. přenesená",J91,0)</f>
        <v>0</v>
      </c>
      <c r="BH91" s="138">
        <f>IF(N91="sníž. přenesená",J91,0)</f>
        <v>0</v>
      </c>
      <c r="BI91" s="138">
        <f>IF(N91="nulová",J91,0)</f>
        <v>0</v>
      </c>
      <c r="BJ91" s="16" t="s">
        <v>80</v>
      </c>
      <c r="BK91" s="138">
        <f>ROUND(I91*H91,2)</f>
        <v>0</v>
      </c>
      <c r="BL91" s="16" t="s">
        <v>154</v>
      </c>
      <c r="BM91" s="137" t="s">
        <v>1974</v>
      </c>
    </row>
    <row r="92" spans="2:65" s="1" customFormat="1" ht="11.25">
      <c r="B92" s="31"/>
      <c r="D92" s="139" t="s">
        <v>156</v>
      </c>
      <c r="F92" s="140" t="s">
        <v>1975</v>
      </c>
      <c r="I92" s="141"/>
      <c r="L92" s="31"/>
      <c r="M92" s="142"/>
      <c r="T92" s="52"/>
      <c r="AT92" s="16" t="s">
        <v>156</v>
      </c>
      <c r="AU92" s="16" t="s">
        <v>82</v>
      </c>
    </row>
    <row r="93" spans="2:65" s="1" customFormat="1" ht="16.5" customHeight="1">
      <c r="B93" s="31"/>
      <c r="C93" s="126" t="s">
        <v>624</v>
      </c>
      <c r="D93" s="126" t="s">
        <v>149</v>
      </c>
      <c r="E93" s="127" t="s">
        <v>1976</v>
      </c>
      <c r="F93" s="128" t="s">
        <v>19</v>
      </c>
      <c r="G93" s="129" t="s">
        <v>271</v>
      </c>
      <c r="H93" s="130">
        <v>1</v>
      </c>
      <c r="I93" s="131"/>
      <c r="J93" s="132">
        <f>ROUND(I93*H93,2)</f>
        <v>0</v>
      </c>
      <c r="K93" s="128" t="s">
        <v>19</v>
      </c>
      <c r="L93" s="31"/>
      <c r="M93" s="133" t="s">
        <v>19</v>
      </c>
      <c r="N93" s="134" t="s">
        <v>43</v>
      </c>
      <c r="P93" s="135">
        <f>O93*H93</f>
        <v>0</v>
      </c>
      <c r="Q93" s="135">
        <v>0</v>
      </c>
      <c r="R93" s="135">
        <f>Q93*H93</f>
        <v>0</v>
      </c>
      <c r="S93" s="135">
        <v>0</v>
      </c>
      <c r="T93" s="136">
        <f>S93*H93</f>
        <v>0</v>
      </c>
      <c r="AR93" s="137" t="s">
        <v>154</v>
      </c>
      <c r="AT93" s="137" t="s">
        <v>149</v>
      </c>
      <c r="AU93" s="137" t="s">
        <v>82</v>
      </c>
      <c r="AY93" s="16" t="s">
        <v>147</v>
      </c>
      <c r="BE93" s="138">
        <f>IF(N93="základní",J93,0)</f>
        <v>0</v>
      </c>
      <c r="BF93" s="138">
        <f>IF(N93="snížená",J93,0)</f>
        <v>0</v>
      </c>
      <c r="BG93" s="138">
        <f>IF(N93="zákl. přenesená",J93,0)</f>
        <v>0</v>
      </c>
      <c r="BH93" s="138">
        <f>IF(N93="sníž. přenesená",J93,0)</f>
        <v>0</v>
      </c>
      <c r="BI93" s="138">
        <f>IF(N93="nulová",J93,0)</f>
        <v>0</v>
      </c>
      <c r="BJ93" s="16" t="s">
        <v>80</v>
      </c>
      <c r="BK93" s="138">
        <f>ROUND(I93*H93,2)</f>
        <v>0</v>
      </c>
      <c r="BL93" s="16" t="s">
        <v>154</v>
      </c>
      <c r="BM93" s="137" t="s">
        <v>1977</v>
      </c>
    </row>
    <row r="94" spans="2:65" s="1" customFormat="1" ht="11.25">
      <c r="B94" s="31"/>
      <c r="D94" s="139" t="s">
        <v>156</v>
      </c>
      <c r="F94" s="140" t="s">
        <v>1978</v>
      </c>
      <c r="I94" s="141"/>
      <c r="L94" s="31"/>
      <c r="M94" s="142"/>
      <c r="T94" s="52"/>
      <c r="AT94" s="16" t="s">
        <v>156</v>
      </c>
      <c r="AU94" s="16" t="s">
        <v>82</v>
      </c>
    </row>
    <row r="95" spans="2:65" s="1" customFormat="1" ht="16.5" customHeight="1">
      <c r="B95" s="31"/>
      <c r="C95" s="126" t="s">
        <v>641</v>
      </c>
      <c r="D95" s="126" t="s">
        <v>149</v>
      </c>
      <c r="E95" s="127" t="s">
        <v>1979</v>
      </c>
      <c r="F95" s="128" t="s">
        <v>19</v>
      </c>
      <c r="G95" s="129" t="s">
        <v>260</v>
      </c>
      <c r="H95" s="130">
        <v>18</v>
      </c>
      <c r="I95" s="131"/>
      <c r="J95" s="132">
        <f>ROUND(I95*H95,2)</f>
        <v>0</v>
      </c>
      <c r="K95" s="128" t="s">
        <v>19</v>
      </c>
      <c r="L95" s="31"/>
      <c r="M95" s="133" t="s">
        <v>19</v>
      </c>
      <c r="N95" s="134" t="s">
        <v>43</v>
      </c>
      <c r="P95" s="135">
        <f>O95*H95</f>
        <v>0</v>
      </c>
      <c r="Q95" s="135">
        <v>0</v>
      </c>
      <c r="R95" s="135">
        <f>Q95*H95</f>
        <v>0</v>
      </c>
      <c r="S95" s="135">
        <v>0</v>
      </c>
      <c r="T95" s="136">
        <f>S95*H95</f>
        <v>0</v>
      </c>
      <c r="AR95" s="137" t="s">
        <v>154</v>
      </c>
      <c r="AT95" s="137" t="s">
        <v>149</v>
      </c>
      <c r="AU95" s="137" t="s">
        <v>82</v>
      </c>
      <c r="AY95" s="16" t="s">
        <v>147</v>
      </c>
      <c r="BE95" s="138">
        <f>IF(N95="základní",J95,0)</f>
        <v>0</v>
      </c>
      <c r="BF95" s="138">
        <f>IF(N95="snížená",J95,0)</f>
        <v>0</v>
      </c>
      <c r="BG95" s="138">
        <f>IF(N95="zákl. přenesená",J95,0)</f>
        <v>0</v>
      </c>
      <c r="BH95" s="138">
        <f>IF(N95="sníž. přenesená",J95,0)</f>
        <v>0</v>
      </c>
      <c r="BI95" s="138">
        <f>IF(N95="nulová",J95,0)</f>
        <v>0</v>
      </c>
      <c r="BJ95" s="16" t="s">
        <v>80</v>
      </c>
      <c r="BK95" s="138">
        <f>ROUND(I95*H95,2)</f>
        <v>0</v>
      </c>
      <c r="BL95" s="16" t="s">
        <v>154</v>
      </c>
      <c r="BM95" s="137" t="s">
        <v>1980</v>
      </c>
    </row>
    <row r="96" spans="2:65" s="1" customFormat="1" ht="11.25">
      <c r="B96" s="31"/>
      <c r="D96" s="139" t="s">
        <v>156</v>
      </c>
      <c r="F96" s="140" t="s">
        <v>1981</v>
      </c>
      <c r="I96" s="141"/>
      <c r="L96" s="31"/>
      <c r="M96" s="142"/>
      <c r="T96" s="52"/>
      <c r="AT96" s="16" t="s">
        <v>156</v>
      </c>
      <c r="AU96" s="16" t="s">
        <v>82</v>
      </c>
    </row>
    <row r="97" spans="2:65" s="1" customFormat="1" ht="16.5" customHeight="1">
      <c r="B97" s="31"/>
      <c r="C97" s="126" t="s">
        <v>654</v>
      </c>
      <c r="D97" s="126" t="s">
        <v>149</v>
      </c>
      <c r="E97" s="127" t="s">
        <v>1982</v>
      </c>
      <c r="F97" s="128" t="s">
        <v>1983</v>
      </c>
      <c r="G97" s="129" t="s">
        <v>271</v>
      </c>
      <c r="H97" s="130">
        <v>16</v>
      </c>
      <c r="I97" s="131"/>
      <c r="J97" s="132">
        <f>ROUND(I97*H97,2)</f>
        <v>0</v>
      </c>
      <c r="K97" s="128" t="s">
        <v>19</v>
      </c>
      <c r="L97" s="31"/>
      <c r="M97" s="133" t="s">
        <v>19</v>
      </c>
      <c r="N97" s="134" t="s">
        <v>43</v>
      </c>
      <c r="P97" s="135">
        <f>O97*H97</f>
        <v>0</v>
      </c>
      <c r="Q97" s="135">
        <v>0</v>
      </c>
      <c r="R97" s="135">
        <f>Q97*H97</f>
        <v>0</v>
      </c>
      <c r="S97" s="135">
        <v>0</v>
      </c>
      <c r="T97" s="136">
        <f>S97*H97</f>
        <v>0</v>
      </c>
      <c r="AR97" s="137" t="s">
        <v>154</v>
      </c>
      <c r="AT97" s="137" t="s">
        <v>149</v>
      </c>
      <c r="AU97" s="137" t="s">
        <v>82</v>
      </c>
      <c r="AY97" s="16" t="s">
        <v>147</v>
      </c>
      <c r="BE97" s="138">
        <f>IF(N97="základní",J97,0)</f>
        <v>0</v>
      </c>
      <c r="BF97" s="138">
        <f>IF(N97="snížená",J97,0)</f>
        <v>0</v>
      </c>
      <c r="BG97" s="138">
        <f>IF(N97="zákl. přenesená",J97,0)</f>
        <v>0</v>
      </c>
      <c r="BH97" s="138">
        <f>IF(N97="sníž. přenesená",J97,0)</f>
        <v>0</v>
      </c>
      <c r="BI97" s="138">
        <f>IF(N97="nulová",J97,0)</f>
        <v>0</v>
      </c>
      <c r="BJ97" s="16" t="s">
        <v>80</v>
      </c>
      <c r="BK97" s="138">
        <f>ROUND(I97*H97,2)</f>
        <v>0</v>
      </c>
      <c r="BL97" s="16" t="s">
        <v>154</v>
      </c>
      <c r="BM97" s="137" t="s">
        <v>1984</v>
      </c>
    </row>
    <row r="98" spans="2:65" s="1" customFormat="1" ht="11.25">
      <c r="B98" s="31"/>
      <c r="D98" s="139" t="s">
        <v>156</v>
      </c>
      <c r="F98" s="140" t="s">
        <v>1983</v>
      </c>
      <c r="I98" s="141"/>
      <c r="L98" s="31"/>
      <c r="M98" s="142"/>
      <c r="T98" s="52"/>
      <c r="AT98" s="16" t="s">
        <v>156</v>
      </c>
      <c r="AU98" s="16" t="s">
        <v>82</v>
      </c>
    </row>
    <row r="99" spans="2:65" s="1" customFormat="1" ht="16.5" customHeight="1">
      <c r="B99" s="31"/>
      <c r="C99" s="126" t="s">
        <v>665</v>
      </c>
      <c r="D99" s="126" t="s">
        <v>149</v>
      </c>
      <c r="E99" s="127" t="s">
        <v>1985</v>
      </c>
      <c r="F99" s="128" t="s">
        <v>19</v>
      </c>
      <c r="G99" s="129" t="s">
        <v>271</v>
      </c>
      <c r="H99" s="130">
        <v>43</v>
      </c>
      <c r="I99" s="131"/>
      <c r="J99" s="132">
        <f>ROUND(I99*H99,2)</f>
        <v>0</v>
      </c>
      <c r="K99" s="128" t="s">
        <v>19</v>
      </c>
      <c r="L99" s="31"/>
      <c r="M99" s="133" t="s">
        <v>19</v>
      </c>
      <c r="N99" s="134" t="s">
        <v>43</v>
      </c>
      <c r="P99" s="135">
        <f>O99*H99</f>
        <v>0</v>
      </c>
      <c r="Q99" s="135">
        <v>0</v>
      </c>
      <c r="R99" s="135">
        <f>Q99*H99</f>
        <v>0</v>
      </c>
      <c r="S99" s="135">
        <v>0</v>
      </c>
      <c r="T99" s="136">
        <f>S99*H99</f>
        <v>0</v>
      </c>
      <c r="AR99" s="137" t="s">
        <v>154</v>
      </c>
      <c r="AT99" s="137" t="s">
        <v>149</v>
      </c>
      <c r="AU99" s="137" t="s">
        <v>82</v>
      </c>
      <c r="AY99" s="16" t="s">
        <v>147</v>
      </c>
      <c r="BE99" s="138">
        <f>IF(N99="základní",J99,0)</f>
        <v>0</v>
      </c>
      <c r="BF99" s="138">
        <f>IF(N99="snížená",J99,0)</f>
        <v>0</v>
      </c>
      <c r="BG99" s="138">
        <f>IF(N99="zákl. přenesená",J99,0)</f>
        <v>0</v>
      </c>
      <c r="BH99" s="138">
        <f>IF(N99="sníž. přenesená",J99,0)</f>
        <v>0</v>
      </c>
      <c r="BI99" s="138">
        <f>IF(N99="nulová",J99,0)</f>
        <v>0</v>
      </c>
      <c r="BJ99" s="16" t="s">
        <v>80</v>
      </c>
      <c r="BK99" s="138">
        <f>ROUND(I99*H99,2)</f>
        <v>0</v>
      </c>
      <c r="BL99" s="16" t="s">
        <v>154</v>
      </c>
      <c r="BM99" s="137" t="s">
        <v>1986</v>
      </c>
    </row>
    <row r="100" spans="2:65" s="1" customFormat="1" ht="11.25">
      <c r="B100" s="31"/>
      <c r="D100" s="139" t="s">
        <v>156</v>
      </c>
      <c r="F100" s="140" t="s">
        <v>1987</v>
      </c>
      <c r="I100" s="141"/>
      <c r="L100" s="31"/>
      <c r="M100" s="142"/>
      <c r="T100" s="52"/>
      <c r="AT100" s="16" t="s">
        <v>156</v>
      </c>
      <c r="AU100" s="16" t="s">
        <v>82</v>
      </c>
    </row>
    <row r="101" spans="2:65" s="1" customFormat="1" ht="16.5" customHeight="1">
      <c r="B101" s="31"/>
      <c r="C101" s="126" t="s">
        <v>673</v>
      </c>
      <c r="D101" s="126" t="s">
        <v>149</v>
      </c>
      <c r="E101" s="127" t="s">
        <v>1988</v>
      </c>
      <c r="F101" s="128" t="s">
        <v>19</v>
      </c>
      <c r="G101" s="129" t="s">
        <v>271</v>
      </c>
      <c r="H101" s="130">
        <v>42</v>
      </c>
      <c r="I101" s="131"/>
      <c r="J101" s="132">
        <f>ROUND(I101*H101,2)</f>
        <v>0</v>
      </c>
      <c r="K101" s="128" t="s">
        <v>19</v>
      </c>
      <c r="L101" s="31"/>
      <c r="M101" s="133" t="s">
        <v>19</v>
      </c>
      <c r="N101" s="134" t="s">
        <v>43</v>
      </c>
      <c r="P101" s="135">
        <f>O101*H101</f>
        <v>0</v>
      </c>
      <c r="Q101" s="135">
        <v>0</v>
      </c>
      <c r="R101" s="135">
        <f>Q101*H101</f>
        <v>0</v>
      </c>
      <c r="S101" s="135">
        <v>0</v>
      </c>
      <c r="T101" s="136">
        <f>S101*H101</f>
        <v>0</v>
      </c>
      <c r="AR101" s="137" t="s">
        <v>154</v>
      </c>
      <c r="AT101" s="137" t="s">
        <v>149</v>
      </c>
      <c r="AU101" s="137" t="s">
        <v>82</v>
      </c>
      <c r="AY101" s="16" t="s">
        <v>147</v>
      </c>
      <c r="BE101" s="138">
        <f>IF(N101="základní",J101,0)</f>
        <v>0</v>
      </c>
      <c r="BF101" s="138">
        <f>IF(N101="snížená",J101,0)</f>
        <v>0</v>
      </c>
      <c r="BG101" s="138">
        <f>IF(N101="zákl. přenesená",J101,0)</f>
        <v>0</v>
      </c>
      <c r="BH101" s="138">
        <f>IF(N101="sníž. přenesená",J101,0)</f>
        <v>0</v>
      </c>
      <c r="BI101" s="138">
        <f>IF(N101="nulová",J101,0)</f>
        <v>0</v>
      </c>
      <c r="BJ101" s="16" t="s">
        <v>80</v>
      </c>
      <c r="BK101" s="138">
        <f>ROUND(I101*H101,2)</f>
        <v>0</v>
      </c>
      <c r="BL101" s="16" t="s">
        <v>154</v>
      </c>
      <c r="BM101" s="137" t="s">
        <v>1989</v>
      </c>
    </row>
    <row r="102" spans="2:65" s="1" customFormat="1" ht="11.25">
      <c r="B102" s="31"/>
      <c r="D102" s="139" t="s">
        <v>156</v>
      </c>
      <c r="F102" s="140" t="s">
        <v>1990</v>
      </c>
      <c r="I102" s="141"/>
      <c r="L102" s="31"/>
      <c r="M102" s="142"/>
      <c r="T102" s="52"/>
      <c r="AT102" s="16" t="s">
        <v>156</v>
      </c>
      <c r="AU102" s="16" t="s">
        <v>82</v>
      </c>
    </row>
    <row r="103" spans="2:65" s="1" customFormat="1" ht="16.5" customHeight="1">
      <c r="B103" s="31"/>
      <c r="C103" s="126" t="s">
        <v>680</v>
      </c>
      <c r="D103" s="126" t="s">
        <v>149</v>
      </c>
      <c r="E103" s="127" t="s">
        <v>1991</v>
      </c>
      <c r="F103" s="128" t="s">
        <v>19</v>
      </c>
      <c r="G103" s="129" t="s">
        <v>271</v>
      </c>
      <c r="H103" s="130">
        <v>1</v>
      </c>
      <c r="I103" s="131"/>
      <c r="J103" s="132">
        <f>ROUND(I103*H103,2)</f>
        <v>0</v>
      </c>
      <c r="K103" s="128" t="s">
        <v>19</v>
      </c>
      <c r="L103" s="31"/>
      <c r="M103" s="133" t="s">
        <v>19</v>
      </c>
      <c r="N103" s="134" t="s">
        <v>43</v>
      </c>
      <c r="P103" s="135">
        <f>O103*H103</f>
        <v>0</v>
      </c>
      <c r="Q103" s="135">
        <v>0</v>
      </c>
      <c r="R103" s="135">
        <f>Q103*H103</f>
        <v>0</v>
      </c>
      <c r="S103" s="135">
        <v>0</v>
      </c>
      <c r="T103" s="136">
        <f>S103*H103</f>
        <v>0</v>
      </c>
      <c r="AR103" s="137" t="s">
        <v>154</v>
      </c>
      <c r="AT103" s="137" t="s">
        <v>149</v>
      </c>
      <c r="AU103" s="137" t="s">
        <v>82</v>
      </c>
      <c r="AY103" s="16" t="s">
        <v>147</v>
      </c>
      <c r="BE103" s="138">
        <f>IF(N103="základní",J103,0)</f>
        <v>0</v>
      </c>
      <c r="BF103" s="138">
        <f>IF(N103="snížená",J103,0)</f>
        <v>0</v>
      </c>
      <c r="BG103" s="138">
        <f>IF(N103="zákl. přenesená",J103,0)</f>
        <v>0</v>
      </c>
      <c r="BH103" s="138">
        <f>IF(N103="sníž. přenesená",J103,0)</f>
        <v>0</v>
      </c>
      <c r="BI103" s="138">
        <f>IF(N103="nulová",J103,0)</f>
        <v>0</v>
      </c>
      <c r="BJ103" s="16" t="s">
        <v>80</v>
      </c>
      <c r="BK103" s="138">
        <f>ROUND(I103*H103,2)</f>
        <v>0</v>
      </c>
      <c r="BL103" s="16" t="s">
        <v>154</v>
      </c>
      <c r="BM103" s="137" t="s">
        <v>1992</v>
      </c>
    </row>
    <row r="104" spans="2:65" s="1" customFormat="1" ht="11.25">
      <c r="B104" s="31"/>
      <c r="D104" s="139" t="s">
        <v>156</v>
      </c>
      <c r="F104" s="140" t="s">
        <v>1993</v>
      </c>
      <c r="I104" s="141"/>
      <c r="L104" s="31"/>
      <c r="M104" s="142"/>
      <c r="T104" s="52"/>
      <c r="AT104" s="16" t="s">
        <v>156</v>
      </c>
      <c r="AU104" s="16" t="s">
        <v>82</v>
      </c>
    </row>
    <row r="105" spans="2:65" s="1" customFormat="1" ht="16.5" customHeight="1">
      <c r="B105" s="31"/>
      <c r="C105" s="126" t="s">
        <v>687</v>
      </c>
      <c r="D105" s="126" t="s">
        <v>149</v>
      </c>
      <c r="E105" s="127" t="s">
        <v>1994</v>
      </c>
      <c r="F105" s="128" t="s">
        <v>19</v>
      </c>
      <c r="G105" s="129" t="s">
        <v>271</v>
      </c>
      <c r="H105" s="130">
        <v>2</v>
      </c>
      <c r="I105" s="131"/>
      <c r="J105" s="132">
        <f>ROUND(I105*H105,2)</f>
        <v>0</v>
      </c>
      <c r="K105" s="128" t="s">
        <v>19</v>
      </c>
      <c r="L105" s="31"/>
      <c r="M105" s="133" t="s">
        <v>19</v>
      </c>
      <c r="N105" s="134" t="s">
        <v>43</v>
      </c>
      <c r="P105" s="135">
        <f>O105*H105</f>
        <v>0</v>
      </c>
      <c r="Q105" s="135">
        <v>0</v>
      </c>
      <c r="R105" s="135">
        <f>Q105*H105</f>
        <v>0</v>
      </c>
      <c r="S105" s="135">
        <v>0</v>
      </c>
      <c r="T105" s="136">
        <f>S105*H105</f>
        <v>0</v>
      </c>
      <c r="AR105" s="137" t="s">
        <v>154</v>
      </c>
      <c r="AT105" s="137" t="s">
        <v>149</v>
      </c>
      <c r="AU105" s="137" t="s">
        <v>82</v>
      </c>
      <c r="AY105" s="16" t="s">
        <v>147</v>
      </c>
      <c r="BE105" s="138">
        <f>IF(N105="základní",J105,0)</f>
        <v>0</v>
      </c>
      <c r="BF105" s="138">
        <f>IF(N105="snížená",J105,0)</f>
        <v>0</v>
      </c>
      <c r="BG105" s="138">
        <f>IF(N105="zákl. přenesená",J105,0)</f>
        <v>0</v>
      </c>
      <c r="BH105" s="138">
        <f>IF(N105="sníž. přenesená",J105,0)</f>
        <v>0</v>
      </c>
      <c r="BI105" s="138">
        <f>IF(N105="nulová",J105,0)</f>
        <v>0</v>
      </c>
      <c r="BJ105" s="16" t="s">
        <v>80</v>
      </c>
      <c r="BK105" s="138">
        <f>ROUND(I105*H105,2)</f>
        <v>0</v>
      </c>
      <c r="BL105" s="16" t="s">
        <v>154</v>
      </c>
      <c r="BM105" s="137" t="s">
        <v>1995</v>
      </c>
    </row>
    <row r="106" spans="2:65" s="1" customFormat="1" ht="11.25">
      <c r="B106" s="31"/>
      <c r="D106" s="139" t="s">
        <v>156</v>
      </c>
      <c r="F106" s="140" t="s">
        <v>1996</v>
      </c>
      <c r="I106" s="141"/>
      <c r="L106" s="31"/>
      <c r="M106" s="142"/>
      <c r="T106" s="52"/>
      <c r="AT106" s="16" t="s">
        <v>156</v>
      </c>
      <c r="AU106" s="16" t="s">
        <v>82</v>
      </c>
    </row>
    <row r="107" spans="2:65" s="1" customFormat="1" ht="16.5" customHeight="1">
      <c r="B107" s="31"/>
      <c r="C107" s="126" t="s">
        <v>698</v>
      </c>
      <c r="D107" s="126" t="s">
        <v>149</v>
      </c>
      <c r="E107" s="127" t="s">
        <v>1997</v>
      </c>
      <c r="F107" s="128" t="s">
        <v>19</v>
      </c>
      <c r="G107" s="129" t="s">
        <v>260</v>
      </c>
      <c r="H107" s="130">
        <v>5</v>
      </c>
      <c r="I107" s="131"/>
      <c r="J107" s="132">
        <f>ROUND(I107*H107,2)</f>
        <v>0</v>
      </c>
      <c r="K107" s="128" t="s">
        <v>19</v>
      </c>
      <c r="L107" s="31"/>
      <c r="M107" s="133" t="s">
        <v>19</v>
      </c>
      <c r="N107" s="134" t="s">
        <v>43</v>
      </c>
      <c r="P107" s="135">
        <f>O107*H107</f>
        <v>0</v>
      </c>
      <c r="Q107" s="135">
        <v>0</v>
      </c>
      <c r="R107" s="135">
        <f>Q107*H107</f>
        <v>0</v>
      </c>
      <c r="S107" s="135">
        <v>0</v>
      </c>
      <c r="T107" s="136">
        <f>S107*H107</f>
        <v>0</v>
      </c>
      <c r="AR107" s="137" t="s">
        <v>154</v>
      </c>
      <c r="AT107" s="137" t="s">
        <v>149</v>
      </c>
      <c r="AU107" s="137" t="s">
        <v>82</v>
      </c>
      <c r="AY107" s="16" t="s">
        <v>147</v>
      </c>
      <c r="BE107" s="138">
        <f>IF(N107="základní",J107,0)</f>
        <v>0</v>
      </c>
      <c r="BF107" s="138">
        <f>IF(N107="snížená",J107,0)</f>
        <v>0</v>
      </c>
      <c r="BG107" s="138">
        <f>IF(N107="zákl. přenesená",J107,0)</f>
        <v>0</v>
      </c>
      <c r="BH107" s="138">
        <f>IF(N107="sníž. přenesená",J107,0)</f>
        <v>0</v>
      </c>
      <c r="BI107" s="138">
        <f>IF(N107="nulová",J107,0)</f>
        <v>0</v>
      </c>
      <c r="BJ107" s="16" t="s">
        <v>80</v>
      </c>
      <c r="BK107" s="138">
        <f>ROUND(I107*H107,2)</f>
        <v>0</v>
      </c>
      <c r="BL107" s="16" t="s">
        <v>154</v>
      </c>
      <c r="BM107" s="137" t="s">
        <v>1998</v>
      </c>
    </row>
    <row r="108" spans="2:65" s="1" customFormat="1" ht="11.25">
      <c r="B108" s="31"/>
      <c r="D108" s="139" t="s">
        <v>156</v>
      </c>
      <c r="F108" s="140" t="s">
        <v>1999</v>
      </c>
      <c r="I108" s="141"/>
      <c r="L108" s="31"/>
      <c r="M108" s="142"/>
      <c r="T108" s="52"/>
      <c r="AT108" s="16" t="s">
        <v>156</v>
      </c>
      <c r="AU108" s="16" t="s">
        <v>82</v>
      </c>
    </row>
    <row r="109" spans="2:65" s="1" customFormat="1" ht="16.5" customHeight="1">
      <c r="B109" s="31"/>
      <c r="C109" s="126" t="s">
        <v>703</v>
      </c>
      <c r="D109" s="126" t="s">
        <v>149</v>
      </c>
      <c r="E109" s="127" t="s">
        <v>2000</v>
      </c>
      <c r="F109" s="128" t="s">
        <v>19</v>
      </c>
      <c r="G109" s="129" t="s">
        <v>271</v>
      </c>
      <c r="H109" s="130">
        <v>1</v>
      </c>
      <c r="I109" s="131"/>
      <c r="J109" s="132">
        <f>ROUND(I109*H109,2)</f>
        <v>0</v>
      </c>
      <c r="K109" s="128" t="s">
        <v>19</v>
      </c>
      <c r="L109" s="31"/>
      <c r="M109" s="133" t="s">
        <v>19</v>
      </c>
      <c r="N109" s="134" t="s">
        <v>43</v>
      </c>
      <c r="P109" s="135">
        <f>O109*H109</f>
        <v>0</v>
      </c>
      <c r="Q109" s="135">
        <v>0</v>
      </c>
      <c r="R109" s="135">
        <f>Q109*H109</f>
        <v>0</v>
      </c>
      <c r="S109" s="135">
        <v>0</v>
      </c>
      <c r="T109" s="136">
        <f>S109*H109</f>
        <v>0</v>
      </c>
      <c r="AR109" s="137" t="s">
        <v>154</v>
      </c>
      <c r="AT109" s="137" t="s">
        <v>149</v>
      </c>
      <c r="AU109" s="137" t="s">
        <v>82</v>
      </c>
      <c r="AY109" s="16" t="s">
        <v>147</v>
      </c>
      <c r="BE109" s="138">
        <f>IF(N109="základní",J109,0)</f>
        <v>0</v>
      </c>
      <c r="BF109" s="138">
        <f>IF(N109="snížená",J109,0)</f>
        <v>0</v>
      </c>
      <c r="BG109" s="138">
        <f>IF(N109="zákl. přenesená",J109,0)</f>
        <v>0</v>
      </c>
      <c r="BH109" s="138">
        <f>IF(N109="sníž. přenesená",J109,0)</f>
        <v>0</v>
      </c>
      <c r="BI109" s="138">
        <f>IF(N109="nulová",J109,0)</f>
        <v>0</v>
      </c>
      <c r="BJ109" s="16" t="s">
        <v>80</v>
      </c>
      <c r="BK109" s="138">
        <f>ROUND(I109*H109,2)</f>
        <v>0</v>
      </c>
      <c r="BL109" s="16" t="s">
        <v>154</v>
      </c>
      <c r="BM109" s="137" t="s">
        <v>2001</v>
      </c>
    </row>
    <row r="110" spans="2:65" s="1" customFormat="1" ht="11.25">
      <c r="B110" s="31"/>
      <c r="D110" s="139" t="s">
        <v>156</v>
      </c>
      <c r="F110" s="140" t="s">
        <v>2002</v>
      </c>
      <c r="I110" s="141"/>
      <c r="L110" s="31"/>
      <c r="M110" s="142"/>
      <c r="T110" s="52"/>
      <c r="AT110" s="16" t="s">
        <v>156</v>
      </c>
      <c r="AU110" s="16" t="s">
        <v>82</v>
      </c>
    </row>
    <row r="111" spans="2:65" s="1" customFormat="1" ht="16.5" customHeight="1">
      <c r="B111" s="31"/>
      <c r="C111" s="126" t="s">
        <v>707</v>
      </c>
      <c r="D111" s="126" t="s">
        <v>149</v>
      </c>
      <c r="E111" s="127" t="s">
        <v>2003</v>
      </c>
      <c r="F111" s="128" t="s">
        <v>19</v>
      </c>
      <c r="G111" s="129" t="s">
        <v>271</v>
      </c>
      <c r="H111" s="130">
        <v>1</v>
      </c>
      <c r="I111" s="131"/>
      <c r="J111" s="132">
        <f>ROUND(I111*H111,2)</f>
        <v>0</v>
      </c>
      <c r="K111" s="128" t="s">
        <v>19</v>
      </c>
      <c r="L111" s="31"/>
      <c r="M111" s="133" t="s">
        <v>19</v>
      </c>
      <c r="N111" s="134" t="s">
        <v>43</v>
      </c>
      <c r="P111" s="135">
        <f>O111*H111</f>
        <v>0</v>
      </c>
      <c r="Q111" s="135">
        <v>0</v>
      </c>
      <c r="R111" s="135">
        <f>Q111*H111</f>
        <v>0</v>
      </c>
      <c r="S111" s="135">
        <v>0</v>
      </c>
      <c r="T111" s="136">
        <f>S111*H111</f>
        <v>0</v>
      </c>
      <c r="AR111" s="137" t="s">
        <v>154</v>
      </c>
      <c r="AT111" s="137" t="s">
        <v>149</v>
      </c>
      <c r="AU111" s="137" t="s">
        <v>82</v>
      </c>
      <c r="AY111" s="16" t="s">
        <v>147</v>
      </c>
      <c r="BE111" s="138">
        <f>IF(N111="základní",J111,0)</f>
        <v>0</v>
      </c>
      <c r="BF111" s="138">
        <f>IF(N111="snížená",J111,0)</f>
        <v>0</v>
      </c>
      <c r="BG111" s="138">
        <f>IF(N111="zákl. přenesená",J111,0)</f>
        <v>0</v>
      </c>
      <c r="BH111" s="138">
        <f>IF(N111="sníž. přenesená",J111,0)</f>
        <v>0</v>
      </c>
      <c r="BI111" s="138">
        <f>IF(N111="nulová",J111,0)</f>
        <v>0</v>
      </c>
      <c r="BJ111" s="16" t="s">
        <v>80</v>
      </c>
      <c r="BK111" s="138">
        <f>ROUND(I111*H111,2)</f>
        <v>0</v>
      </c>
      <c r="BL111" s="16" t="s">
        <v>154</v>
      </c>
      <c r="BM111" s="137" t="s">
        <v>2004</v>
      </c>
    </row>
    <row r="112" spans="2:65" s="1" customFormat="1" ht="11.25">
      <c r="B112" s="31"/>
      <c r="D112" s="139" t="s">
        <v>156</v>
      </c>
      <c r="F112" s="140" t="s">
        <v>2005</v>
      </c>
      <c r="I112" s="141"/>
      <c r="L112" s="31"/>
      <c r="M112" s="142"/>
      <c r="T112" s="52"/>
      <c r="AT112" s="16" t="s">
        <v>156</v>
      </c>
      <c r="AU112" s="16" t="s">
        <v>82</v>
      </c>
    </row>
    <row r="113" spans="2:65" s="1" customFormat="1" ht="16.5" customHeight="1">
      <c r="B113" s="31"/>
      <c r="C113" s="126" t="s">
        <v>712</v>
      </c>
      <c r="D113" s="126" t="s">
        <v>149</v>
      </c>
      <c r="E113" s="127" t="s">
        <v>2006</v>
      </c>
      <c r="F113" s="128" t="s">
        <v>19</v>
      </c>
      <c r="G113" s="129" t="s">
        <v>271</v>
      </c>
      <c r="H113" s="130">
        <v>1</v>
      </c>
      <c r="I113" s="131"/>
      <c r="J113" s="132">
        <f>ROUND(I113*H113,2)</f>
        <v>0</v>
      </c>
      <c r="K113" s="128" t="s">
        <v>19</v>
      </c>
      <c r="L113" s="31"/>
      <c r="M113" s="133" t="s">
        <v>19</v>
      </c>
      <c r="N113" s="134" t="s">
        <v>43</v>
      </c>
      <c r="P113" s="135">
        <f>O113*H113</f>
        <v>0</v>
      </c>
      <c r="Q113" s="135">
        <v>0</v>
      </c>
      <c r="R113" s="135">
        <f>Q113*H113</f>
        <v>0</v>
      </c>
      <c r="S113" s="135">
        <v>0</v>
      </c>
      <c r="T113" s="136">
        <f>S113*H113</f>
        <v>0</v>
      </c>
      <c r="AR113" s="137" t="s">
        <v>154</v>
      </c>
      <c r="AT113" s="137" t="s">
        <v>149</v>
      </c>
      <c r="AU113" s="137" t="s">
        <v>82</v>
      </c>
      <c r="AY113" s="16" t="s">
        <v>147</v>
      </c>
      <c r="BE113" s="138">
        <f>IF(N113="základní",J113,0)</f>
        <v>0</v>
      </c>
      <c r="BF113" s="138">
        <f>IF(N113="snížená",J113,0)</f>
        <v>0</v>
      </c>
      <c r="BG113" s="138">
        <f>IF(N113="zákl. přenesená",J113,0)</f>
        <v>0</v>
      </c>
      <c r="BH113" s="138">
        <f>IF(N113="sníž. přenesená",J113,0)</f>
        <v>0</v>
      </c>
      <c r="BI113" s="138">
        <f>IF(N113="nulová",J113,0)</f>
        <v>0</v>
      </c>
      <c r="BJ113" s="16" t="s">
        <v>80</v>
      </c>
      <c r="BK113" s="138">
        <f>ROUND(I113*H113,2)</f>
        <v>0</v>
      </c>
      <c r="BL113" s="16" t="s">
        <v>154</v>
      </c>
      <c r="BM113" s="137" t="s">
        <v>2007</v>
      </c>
    </row>
    <row r="114" spans="2:65" s="1" customFormat="1" ht="11.25">
      <c r="B114" s="31"/>
      <c r="D114" s="139" t="s">
        <v>156</v>
      </c>
      <c r="F114" s="140" t="s">
        <v>2008</v>
      </c>
      <c r="I114" s="141"/>
      <c r="L114" s="31"/>
      <c r="M114" s="142"/>
      <c r="T114" s="52"/>
      <c r="AT114" s="16" t="s">
        <v>156</v>
      </c>
      <c r="AU114" s="16" t="s">
        <v>82</v>
      </c>
    </row>
    <row r="115" spans="2:65" s="11" customFormat="1" ht="25.9" customHeight="1">
      <c r="B115" s="114"/>
      <c r="D115" s="115" t="s">
        <v>71</v>
      </c>
      <c r="E115" s="116" t="s">
        <v>1274</v>
      </c>
      <c r="F115" s="116" t="s">
        <v>1275</v>
      </c>
      <c r="I115" s="117"/>
      <c r="J115" s="118">
        <f>BK115</f>
        <v>0</v>
      </c>
      <c r="L115" s="114"/>
      <c r="M115" s="119"/>
      <c r="P115" s="120">
        <f>P116</f>
        <v>0</v>
      </c>
      <c r="R115" s="120">
        <f>R116</f>
        <v>0</v>
      </c>
      <c r="T115" s="121">
        <f>T116</f>
        <v>0</v>
      </c>
      <c r="AR115" s="115" t="s">
        <v>82</v>
      </c>
      <c r="AT115" s="122" t="s">
        <v>71</v>
      </c>
      <c r="AU115" s="122" t="s">
        <v>72</v>
      </c>
      <c r="AY115" s="115" t="s">
        <v>147</v>
      </c>
      <c r="BK115" s="123">
        <f>BK116</f>
        <v>0</v>
      </c>
    </row>
    <row r="116" spans="2:65" s="11" customFormat="1" ht="22.9" customHeight="1">
      <c r="B116" s="114"/>
      <c r="D116" s="115" t="s">
        <v>71</v>
      </c>
      <c r="E116" s="124" t="s">
        <v>1467</v>
      </c>
      <c r="F116" s="124" t="s">
        <v>2009</v>
      </c>
      <c r="I116" s="117"/>
      <c r="J116" s="125">
        <f>BK116</f>
        <v>0</v>
      </c>
      <c r="L116" s="114"/>
      <c r="M116" s="119"/>
      <c r="P116" s="120">
        <f>SUM(P117:P238)</f>
        <v>0</v>
      </c>
      <c r="R116" s="120">
        <f>SUM(R117:R238)</f>
        <v>0</v>
      </c>
      <c r="T116" s="121">
        <f>SUM(T117:T238)</f>
        <v>0</v>
      </c>
      <c r="AR116" s="115" t="s">
        <v>82</v>
      </c>
      <c r="AT116" s="122" t="s">
        <v>71</v>
      </c>
      <c r="AU116" s="122" t="s">
        <v>80</v>
      </c>
      <c r="AY116" s="115" t="s">
        <v>147</v>
      </c>
      <c r="BK116" s="123">
        <f>SUM(BK117:BK238)</f>
        <v>0</v>
      </c>
    </row>
    <row r="117" spans="2:65" s="1" customFormat="1" ht="16.5" customHeight="1">
      <c r="B117" s="31"/>
      <c r="C117" s="126" t="s">
        <v>82</v>
      </c>
      <c r="D117" s="126" t="s">
        <v>149</v>
      </c>
      <c r="E117" s="127" t="s">
        <v>2010</v>
      </c>
      <c r="F117" s="128" t="s">
        <v>2011</v>
      </c>
      <c r="G117" s="129" t="s">
        <v>271</v>
      </c>
      <c r="H117" s="130">
        <v>2</v>
      </c>
      <c r="I117" s="131"/>
      <c r="J117" s="132">
        <f>ROUND(I117*H117,2)</f>
        <v>0</v>
      </c>
      <c r="K117" s="128" t="s">
        <v>19</v>
      </c>
      <c r="L117" s="31"/>
      <c r="M117" s="133" t="s">
        <v>19</v>
      </c>
      <c r="N117" s="134" t="s">
        <v>43</v>
      </c>
      <c r="P117" s="135">
        <f>O117*H117</f>
        <v>0</v>
      </c>
      <c r="Q117" s="135">
        <v>0</v>
      </c>
      <c r="R117" s="135">
        <f>Q117*H117</f>
        <v>0</v>
      </c>
      <c r="S117" s="135">
        <v>0</v>
      </c>
      <c r="T117" s="136">
        <f>S117*H117</f>
        <v>0</v>
      </c>
      <c r="AR117" s="137" t="s">
        <v>287</v>
      </c>
      <c r="AT117" s="137" t="s">
        <v>149</v>
      </c>
      <c r="AU117" s="137" t="s">
        <v>82</v>
      </c>
      <c r="AY117" s="16" t="s">
        <v>147</v>
      </c>
      <c r="BE117" s="138">
        <f>IF(N117="základní",J117,0)</f>
        <v>0</v>
      </c>
      <c r="BF117" s="138">
        <f>IF(N117="snížená",J117,0)</f>
        <v>0</v>
      </c>
      <c r="BG117" s="138">
        <f>IF(N117="zákl. přenesená",J117,0)</f>
        <v>0</v>
      </c>
      <c r="BH117" s="138">
        <f>IF(N117="sníž. přenesená",J117,0)</f>
        <v>0</v>
      </c>
      <c r="BI117" s="138">
        <f>IF(N117="nulová",J117,0)</f>
        <v>0</v>
      </c>
      <c r="BJ117" s="16" t="s">
        <v>80</v>
      </c>
      <c r="BK117" s="138">
        <f>ROUND(I117*H117,2)</f>
        <v>0</v>
      </c>
      <c r="BL117" s="16" t="s">
        <v>287</v>
      </c>
      <c r="BM117" s="137" t="s">
        <v>2012</v>
      </c>
    </row>
    <row r="118" spans="2:65" s="1" customFormat="1" ht="11.25">
      <c r="B118" s="31"/>
      <c r="D118" s="139" t="s">
        <v>156</v>
      </c>
      <c r="F118" s="140" t="s">
        <v>2011</v>
      </c>
      <c r="I118" s="141"/>
      <c r="L118" s="31"/>
      <c r="M118" s="142"/>
      <c r="T118" s="52"/>
      <c r="AT118" s="16" t="s">
        <v>156</v>
      </c>
      <c r="AU118" s="16" t="s">
        <v>82</v>
      </c>
    </row>
    <row r="119" spans="2:65" s="1" customFormat="1" ht="16.5" customHeight="1">
      <c r="B119" s="31"/>
      <c r="C119" s="126" t="s">
        <v>175</v>
      </c>
      <c r="D119" s="126" t="s">
        <v>149</v>
      </c>
      <c r="E119" s="127" t="s">
        <v>2013</v>
      </c>
      <c r="F119" s="128" t="s">
        <v>2014</v>
      </c>
      <c r="G119" s="129" t="s">
        <v>271</v>
      </c>
      <c r="H119" s="130">
        <v>1</v>
      </c>
      <c r="I119" s="131"/>
      <c r="J119" s="132">
        <f>ROUND(I119*H119,2)</f>
        <v>0</v>
      </c>
      <c r="K119" s="128" t="s">
        <v>19</v>
      </c>
      <c r="L119" s="31"/>
      <c r="M119" s="133" t="s">
        <v>19</v>
      </c>
      <c r="N119" s="134" t="s">
        <v>43</v>
      </c>
      <c r="P119" s="135">
        <f>O119*H119</f>
        <v>0</v>
      </c>
      <c r="Q119" s="135">
        <v>0</v>
      </c>
      <c r="R119" s="135">
        <f>Q119*H119</f>
        <v>0</v>
      </c>
      <c r="S119" s="135">
        <v>0</v>
      </c>
      <c r="T119" s="136">
        <f>S119*H119</f>
        <v>0</v>
      </c>
      <c r="AR119" s="137" t="s">
        <v>287</v>
      </c>
      <c r="AT119" s="137" t="s">
        <v>149</v>
      </c>
      <c r="AU119" s="137" t="s">
        <v>82</v>
      </c>
      <c r="AY119" s="16" t="s">
        <v>147</v>
      </c>
      <c r="BE119" s="138">
        <f>IF(N119="základní",J119,0)</f>
        <v>0</v>
      </c>
      <c r="BF119" s="138">
        <f>IF(N119="snížená",J119,0)</f>
        <v>0</v>
      </c>
      <c r="BG119" s="138">
        <f>IF(N119="zákl. přenesená",J119,0)</f>
        <v>0</v>
      </c>
      <c r="BH119" s="138">
        <f>IF(N119="sníž. přenesená",J119,0)</f>
        <v>0</v>
      </c>
      <c r="BI119" s="138">
        <f>IF(N119="nulová",J119,0)</f>
        <v>0</v>
      </c>
      <c r="BJ119" s="16" t="s">
        <v>80</v>
      </c>
      <c r="BK119" s="138">
        <f>ROUND(I119*H119,2)</f>
        <v>0</v>
      </c>
      <c r="BL119" s="16" t="s">
        <v>287</v>
      </c>
      <c r="BM119" s="137" t="s">
        <v>2015</v>
      </c>
    </row>
    <row r="120" spans="2:65" s="1" customFormat="1" ht="11.25">
      <c r="B120" s="31"/>
      <c r="D120" s="139" t="s">
        <v>156</v>
      </c>
      <c r="F120" s="140" t="s">
        <v>2014</v>
      </c>
      <c r="I120" s="141"/>
      <c r="L120" s="31"/>
      <c r="M120" s="142"/>
      <c r="T120" s="52"/>
      <c r="AT120" s="16" t="s">
        <v>156</v>
      </c>
      <c r="AU120" s="16" t="s">
        <v>82</v>
      </c>
    </row>
    <row r="121" spans="2:65" s="1" customFormat="1" ht="16.5" customHeight="1">
      <c r="B121" s="31"/>
      <c r="C121" s="126" t="s">
        <v>154</v>
      </c>
      <c r="D121" s="126" t="s">
        <v>149</v>
      </c>
      <c r="E121" s="127" t="s">
        <v>2016</v>
      </c>
      <c r="F121" s="128" t="s">
        <v>2017</v>
      </c>
      <c r="G121" s="129" t="s">
        <v>271</v>
      </c>
      <c r="H121" s="130">
        <v>1</v>
      </c>
      <c r="I121" s="131"/>
      <c r="J121" s="132">
        <f>ROUND(I121*H121,2)</f>
        <v>0</v>
      </c>
      <c r="K121" s="128" t="s">
        <v>19</v>
      </c>
      <c r="L121" s="31"/>
      <c r="M121" s="133" t="s">
        <v>19</v>
      </c>
      <c r="N121" s="134" t="s">
        <v>43</v>
      </c>
      <c r="P121" s="135">
        <f>O121*H121</f>
        <v>0</v>
      </c>
      <c r="Q121" s="135">
        <v>0</v>
      </c>
      <c r="R121" s="135">
        <f>Q121*H121</f>
        <v>0</v>
      </c>
      <c r="S121" s="135">
        <v>0</v>
      </c>
      <c r="T121" s="136">
        <f>S121*H121</f>
        <v>0</v>
      </c>
      <c r="AR121" s="137" t="s">
        <v>287</v>
      </c>
      <c r="AT121" s="137" t="s">
        <v>149</v>
      </c>
      <c r="AU121" s="137" t="s">
        <v>82</v>
      </c>
      <c r="AY121" s="16" t="s">
        <v>147</v>
      </c>
      <c r="BE121" s="138">
        <f>IF(N121="základní",J121,0)</f>
        <v>0</v>
      </c>
      <c r="BF121" s="138">
        <f>IF(N121="snížená",J121,0)</f>
        <v>0</v>
      </c>
      <c r="BG121" s="138">
        <f>IF(N121="zákl. přenesená",J121,0)</f>
        <v>0</v>
      </c>
      <c r="BH121" s="138">
        <f>IF(N121="sníž. přenesená",J121,0)</f>
        <v>0</v>
      </c>
      <c r="BI121" s="138">
        <f>IF(N121="nulová",J121,0)</f>
        <v>0</v>
      </c>
      <c r="BJ121" s="16" t="s">
        <v>80</v>
      </c>
      <c r="BK121" s="138">
        <f>ROUND(I121*H121,2)</f>
        <v>0</v>
      </c>
      <c r="BL121" s="16" t="s">
        <v>287</v>
      </c>
      <c r="BM121" s="137" t="s">
        <v>2018</v>
      </c>
    </row>
    <row r="122" spans="2:65" s="1" customFormat="1" ht="39">
      <c r="B122" s="31"/>
      <c r="D122" s="139" t="s">
        <v>156</v>
      </c>
      <c r="F122" s="140" t="s">
        <v>2019</v>
      </c>
      <c r="I122" s="141"/>
      <c r="L122" s="31"/>
      <c r="M122" s="142"/>
      <c r="T122" s="52"/>
      <c r="AT122" s="16" t="s">
        <v>156</v>
      </c>
      <c r="AU122" s="16" t="s">
        <v>82</v>
      </c>
    </row>
    <row r="123" spans="2:65" s="1" customFormat="1" ht="16.5" customHeight="1">
      <c r="B123" s="31"/>
      <c r="C123" s="126" t="s">
        <v>198</v>
      </c>
      <c r="D123" s="126" t="s">
        <v>149</v>
      </c>
      <c r="E123" s="127" t="s">
        <v>2020</v>
      </c>
      <c r="F123" s="128" t="s">
        <v>2021</v>
      </c>
      <c r="G123" s="129" t="s">
        <v>271</v>
      </c>
      <c r="H123" s="130">
        <v>1</v>
      </c>
      <c r="I123" s="131"/>
      <c r="J123" s="132">
        <f>ROUND(I123*H123,2)</f>
        <v>0</v>
      </c>
      <c r="K123" s="128" t="s">
        <v>19</v>
      </c>
      <c r="L123" s="31"/>
      <c r="M123" s="133" t="s">
        <v>19</v>
      </c>
      <c r="N123" s="134" t="s">
        <v>43</v>
      </c>
      <c r="P123" s="135">
        <f>O123*H123</f>
        <v>0</v>
      </c>
      <c r="Q123" s="135">
        <v>0</v>
      </c>
      <c r="R123" s="135">
        <f>Q123*H123</f>
        <v>0</v>
      </c>
      <c r="S123" s="135">
        <v>0</v>
      </c>
      <c r="T123" s="136">
        <f>S123*H123</f>
        <v>0</v>
      </c>
      <c r="AR123" s="137" t="s">
        <v>287</v>
      </c>
      <c r="AT123" s="137" t="s">
        <v>149</v>
      </c>
      <c r="AU123" s="137" t="s">
        <v>82</v>
      </c>
      <c r="AY123" s="16" t="s">
        <v>147</v>
      </c>
      <c r="BE123" s="138">
        <f>IF(N123="základní",J123,0)</f>
        <v>0</v>
      </c>
      <c r="BF123" s="138">
        <f>IF(N123="snížená",J123,0)</f>
        <v>0</v>
      </c>
      <c r="BG123" s="138">
        <f>IF(N123="zákl. přenesená",J123,0)</f>
        <v>0</v>
      </c>
      <c r="BH123" s="138">
        <f>IF(N123="sníž. přenesená",J123,0)</f>
        <v>0</v>
      </c>
      <c r="BI123" s="138">
        <f>IF(N123="nulová",J123,0)</f>
        <v>0</v>
      </c>
      <c r="BJ123" s="16" t="s">
        <v>80</v>
      </c>
      <c r="BK123" s="138">
        <f>ROUND(I123*H123,2)</f>
        <v>0</v>
      </c>
      <c r="BL123" s="16" t="s">
        <v>287</v>
      </c>
      <c r="BM123" s="137" t="s">
        <v>2022</v>
      </c>
    </row>
    <row r="124" spans="2:65" s="1" customFormat="1" ht="39">
      <c r="B124" s="31"/>
      <c r="D124" s="139" t="s">
        <v>156</v>
      </c>
      <c r="F124" s="140" t="s">
        <v>2023</v>
      </c>
      <c r="I124" s="141"/>
      <c r="L124" s="31"/>
      <c r="M124" s="142"/>
      <c r="T124" s="52"/>
      <c r="AT124" s="16" t="s">
        <v>156</v>
      </c>
      <c r="AU124" s="16" t="s">
        <v>82</v>
      </c>
    </row>
    <row r="125" spans="2:65" s="1" customFormat="1" ht="16.5" customHeight="1">
      <c r="B125" s="31"/>
      <c r="C125" s="126" t="s">
        <v>206</v>
      </c>
      <c r="D125" s="126" t="s">
        <v>149</v>
      </c>
      <c r="E125" s="127" t="s">
        <v>2024</v>
      </c>
      <c r="F125" s="128" t="s">
        <v>2025</v>
      </c>
      <c r="G125" s="129" t="s">
        <v>19</v>
      </c>
      <c r="H125" s="130">
        <v>1</v>
      </c>
      <c r="I125" s="131"/>
      <c r="J125" s="132">
        <f>ROUND(I125*H125,2)</f>
        <v>0</v>
      </c>
      <c r="K125" s="128" t="s">
        <v>19</v>
      </c>
      <c r="L125" s="31"/>
      <c r="M125" s="133" t="s">
        <v>19</v>
      </c>
      <c r="N125" s="134" t="s">
        <v>43</v>
      </c>
      <c r="P125" s="135">
        <f>O125*H125</f>
        <v>0</v>
      </c>
      <c r="Q125" s="135">
        <v>0</v>
      </c>
      <c r="R125" s="135">
        <f>Q125*H125</f>
        <v>0</v>
      </c>
      <c r="S125" s="135">
        <v>0</v>
      </c>
      <c r="T125" s="136">
        <f>S125*H125</f>
        <v>0</v>
      </c>
      <c r="AR125" s="137" t="s">
        <v>287</v>
      </c>
      <c r="AT125" s="137" t="s">
        <v>149</v>
      </c>
      <c r="AU125" s="137" t="s">
        <v>82</v>
      </c>
      <c r="AY125" s="16" t="s">
        <v>147</v>
      </c>
      <c r="BE125" s="138">
        <f>IF(N125="základní",J125,0)</f>
        <v>0</v>
      </c>
      <c r="BF125" s="138">
        <f>IF(N125="snížená",J125,0)</f>
        <v>0</v>
      </c>
      <c r="BG125" s="138">
        <f>IF(N125="zákl. přenesená",J125,0)</f>
        <v>0</v>
      </c>
      <c r="BH125" s="138">
        <f>IF(N125="sníž. přenesená",J125,0)</f>
        <v>0</v>
      </c>
      <c r="BI125" s="138">
        <f>IF(N125="nulová",J125,0)</f>
        <v>0</v>
      </c>
      <c r="BJ125" s="16" t="s">
        <v>80</v>
      </c>
      <c r="BK125" s="138">
        <f>ROUND(I125*H125,2)</f>
        <v>0</v>
      </c>
      <c r="BL125" s="16" t="s">
        <v>287</v>
      </c>
      <c r="BM125" s="137" t="s">
        <v>2026</v>
      </c>
    </row>
    <row r="126" spans="2:65" s="1" customFormat="1" ht="39">
      <c r="B126" s="31"/>
      <c r="D126" s="139" t="s">
        <v>156</v>
      </c>
      <c r="F126" s="140" t="s">
        <v>2027</v>
      </c>
      <c r="I126" s="141"/>
      <c r="L126" s="31"/>
      <c r="M126" s="142"/>
      <c r="T126" s="52"/>
      <c r="AT126" s="16" t="s">
        <v>156</v>
      </c>
      <c r="AU126" s="16" t="s">
        <v>82</v>
      </c>
    </row>
    <row r="127" spans="2:65" s="1" customFormat="1" ht="16.5" customHeight="1">
      <c r="B127" s="31"/>
      <c r="C127" s="126" t="s">
        <v>214</v>
      </c>
      <c r="D127" s="126" t="s">
        <v>149</v>
      </c>
      <c r="E127" s="127" t="s">
        <v>2028</v>
      </c>
      <c r="F127" s="128" t="s">
        <v>2029</v>
      </c>
      <c r="G127" s="129" t="s">
        <v>271</v>
      </c>
      <c r="H127" s="130">
        <v>1</v>
      </c>
      <c r="I127" s="131"/>
      <c r="J127" s="132">
        <f>ROUND(I127*H127,2)</f>
        <v>0</v>
      </c>
      <c r="K127" s="128" t="s">
        <v>19</v>
      </c>
      <c r="L127" s="31"/>
      <c r="M127" s="133" t="s">
        <v>19</v>
      </c>
      <c r="N127" s="134" t="s">
        <v>43</v>
      </c>
      <c r="P127" s="135">
        <f>O127*H127</f>
        <v>0</v>
      </c>
      <c r="Q127" s="135">
        <v>0</v>
      </c>
      <c r="R127" s="135">
        <f>Q127*H127</f>
        <v>0</v>
      </c>
      <c r="S127" s="135">
        <v>0</v>
      </c>
      <c r="T127" s="136">
        <f>S127*H127</f>
        <v>0</v>
      </c>
      <c r="AR127" s="137" t="s">
        <v>287</v>
      </c>
      <c r="AT127" s="137" t="s">
        <v>149</v>
      </c>
      <c r="AU127" s="137" t="s">
        <v>82</v>
      </c>
      <c r="AY127" s="16" t="s">
        <v>147</v>
      </c>
      <c r="BE127" s="138">
        <f>IF(N127="základní",J127,0)</f>
        <v>0</v>
      </c>
      <c r="BF127" s="138">
        <f>IF(N127="snížená",J127,0)</f>
        <v>0</v>
      </c>
      <c r="BG127" s="138">
        <f>IF(N127="zákl. přenesená",J127,0)</f>
        <v>0</v>
      </c>
      <c r="BH127" s="138">
        <f>IF(N127="sníž. přenesená",J127,0)</f>
        <v>0</v>
      </c>
      <c r="BI127" s="138">
        <f>IF(N127="nulová",J127,0)</f>
        <v>0</v>
      </c>
      <c r="BJ127" s="16" t="s">
        <v>80</v>
      </c>
      <c r="BK127" s="138">
        <f>ROUND(I127*H127,2)</f>
        <v>0</v>
      </c>
      <c r="BL127" s="16" t="s">
        <v>287</v>
      </c>
      <c r="BM127" s="137" t="s">
        <v>2030</v>
      </c>
    </row>
    <row r="128" spans="2:65" s="1" customFormat="1" ht="11.25">
      <c r="B128" s="31"/>
      <c r="D128" s="139" t="s">
        <v>156</v>
      </c>
      <c r="F128" s="140" t="s">
        <v>2029</v>
      </c>
      <c r="I128" s="141"/>
      <c r="L128" s="31"/>
      <c r="M128" s="142"/>
      <c r="T128" s="52"/>
      <c r="AT128" s="16" t="s">
        <v>156</v>
      </c>
      <c r="AU128" s="16" t="s">
        <v>82</v>
      </c>
    </row>
    <row r="129" spans="2:65" s="1" customFormat="1" ht="16.5" customHeight="1">
      <c r="B129" s="31"/>
      <c r="C129" s="126" t="s">
        <v>220</v>
      </c>
      <c r="D129" s="126" t="s">
        <v>149</v>
      </c>
      <c r="E129" s="127" t="s">
        <v>2031</v>
      </c>
      <c r="F129" s="128" t="s">
        <v>2032</v>
      </c>
      <c r="G129" s="129" t="s">
        <v>271</v>
      </c>
      <c r="H129" s="130">
        <v>1</v>
      </c>
      <c r="I129" s="131"/>
      <c r="J129" s="132">
        <f>ROUND(I129*H129,2)</f>
        <v>0</v>
      </c>
      <c r="K129" s="128" t="s">
        <v>19</v>
      </c>
      <c r="L129" s="31"/>
      <c r="M129" s="133" t="s">
        <v>19</v>
      </c>
      <c r="N129" s="134" t="s">
        <v>43</v>
      </c>
      <c r="P129" s="135">
        <f>O129*H129</f>
        <v>0</v>
      </c>
      <c r="Q129" s="135">
        <v>0</v>
      </c>
      <c r="R129" s="135">
        <f>Q129*H129</f>
        <v>0</v>
      </c>
      <c r="S129" s="135">
        <v>0</v>
      </c>
      <c r="T129" s="136">
        <f>S129*H129</f>
        <v>0</v>
      </c>
      <c r="AR129" s="137" t="s">
        <v>287</v>
      </c>
      <c r="AT129" s="137" t="s">
        <v>149</v>
      </c>
      <c r="AU129" s="137" t="s">
        <v>82</v>
      </c>
      <c r="AY129" s="16" t="s">
        <v>147</v>
      </c>
      <c r="BE129" s="138">
        <f>IF(N129="základní",J129,0)</f>
        <v>0</v>
      </c>
      <c r="BF129" s="138">
        <f>IF(N129="snížená",J129,0)</f>
        <v>0</v>
      </c>
      <c r="BG129" s="138">
        <f>IF(N129="zákl. přenesená",J129,0)</f>
        <v>0</v>
      </c>
      <c r="BH129" s="138">
        <f>IF(N129="sníž. přenesená",J129,0)</f>
        <v>0</v>
      </c>
      <c r="BI129" s="138">
        <f>IF(N129="nulová",J129,0)</f>
        <v>0</v>
      </c>
      <c r="BJ129" s="16" t="s">
        <v>80</v>
      </c>
      <c r="BK129" s="138">
        <f>ROUND(I129*H129,2)</f>
        <v>0</v>
      </c>
      <c r="BL129" s="16" t="s">
        <v>287</v>
      </c>
      <c r="BM129" s="137" t="s">
        <v>2033</v>
      </c>
    </row>
    <row r="130" spans="2:65" s="1" customFormat="1" ht="11.25">
      <c r="B130" s="31"/>
      <c r="D130" s="139" t="s">
        <v>156</v>
      </c>
      <c r="F130" s="140" t="s">
        <v>2032</v>
      </c>
      <c r="I130" s="141"/>
      <c r="L130" s="31"/>
      <c r="M130" s="142"/>
      <c r="T130" s="52"/>
      <c r="AT130" s="16" t="s">
        <v>156</v>
      </c>
      <c r="AU130" s="16" t="s">
        <v>82</v>
      </c>
    </row>
    <row r="131" spans="2:65" s="1" customFormat="1" ht="16.5" customHeight="1">
      <c r="B131" s="31"/>
      <c r="C131" s="126" t="s">
        <v>229</v>
      </c>
      <c r="D131" s="126" t="s">
        <v>149</v>
      </c>
      <c r="E131" s="127" t="s">
        <v>2034</v>
      </c>
      <c r="F131" s="128" t="s">
        <v>2035</v>
      </c>
      <c r="G131" s="129" t="s">
        <v>271</v>
      </c>
      <c r="H131" s="130">
        <v>1</v>
      </c>
      <c r="I131" s="131"/>
      <c r="J131" s="132">
        <f>ROUND(I131*H131,2)</f>
        <v>0</v>
      </c>
      <c r="K131" s="128" t="s">
        <v>19</v>
      </c>
      <c r="L131" s="31"/>
      <c r="M131" s="133" t="s">
        <v>19</v>
      </c>
      <c r="N131" s="134" t="s">
        <v>43</v>
      </c>
      <c r="P131" s="135">
        <f>O131*H131</f>
        <v>0</v>
      </c>
      <c r="Q131" s="135">
        <v>0</v>
      </c>
      <c r="R131" s="135">
        <f>Q131*H131</f>
        <v>0</v>
      </c>
      <c r="S131" s="135">
        <v>0</v>
      </c>
      <c r="T131" s="136">
        <f>S131*H131</f>
        <v>0</v>
      </c>
      <c r="AR131" s="137" t="s">
        <v>287</v>
      </c>
      <c r="AT131" s="137" t="s">
        <v>149</v>
      </c>
      <c r="AU131" s="137" t="s">
        <v>82</v>
      </c>
      <c r="AY131" s="16" t="s">
        <v>147</v>
      </c>
      <c r="BE131" s="138">
        <f>IF(N131="základní",J131,0)</f>
        <v>0</v>
      </c>
      <c r="BF131" s="138">
        <f>IF(N131="snížená",J131,0)</f>
        <v>0</v>
      </c>
      <c r="BG131" s="138">
        <f>IF(N131="zákl. přenesená",J131,0)</f>
        <v>0</v>
      </c>
      <c r="BH131" s="138">
        <f>IF(N131="sníž. přenesená",J131,0)</f>
        <v>0</v>
      </c>
      <c r="BI131" s="138">
        <f>IF(N131="nulová",J131,0)</f>
        <v>0</v>
      </c>
      <c r="BJ131" s="16" t="s">
        <v>80</v>
      </c>
      <c r="BK131" s="138">
        <f>ROUND(I131*H131,2)</f>
        <v>0</v>
      </c>
      <c r="BL131" s="16" t="s">
        <v>287</v>
      </c>
      <c r="BM131" s="137" t="s">
        <v>2036</v>
      </c>
    </row>
    <row r="132" spans="2:65" s="1" customFormat="1" ht="11.25">
      <c r="B132" s="31"/>
      <c r="D132" s="139" t="s">
        <v>156</v>
      </c>
      <c r="F132" s="140" t="s">
        <v>2035</v>
      </c>
      <c r="I132" s="141"/>
      <c r="L132" s="31"/>
      <c r="M132" s="142"/>
      <c r="T132" s="52"/>
      <c r="AT132" s="16" t="s">
        <v>156</v>
      </c>
      <c r="AU132" s="16" t="s">
        <v>82</v>
      </c>
    </row>
    <row r="133" spans="2:65" s="1" customFormat="1" ht="16.5" customHeight="1">
      <c r="B133" s="31"/>
      <c r="C133" s="126" t="s">
        <v>242</v>
      </c>
      <c r="D133" s="126" t="s">
        <v>149</v>
      </c>
      <c r="E133" s="127" t="s">
        <v>2037</v>
      </c>
      <c r="F133" s="128" t="s">
        <v>2038</v>
      </c>
      <c r="G133" s="129" t="s">
        <v>271</v>
      </c>
      <c r="H133" s="130">
        <v>1</v>
      </c>
      <c r="I133" s="131"/>
      <c r="J133" s="132">
        <f>ROUND(I133*H133,2)</f>
        <v>0</v>
      </c>
      <c r="K133" s="128" t="s">
        <v>19</v>
      </c>
      <c r="L133" s="31"/>
      <c r="M133" s="133" t="s">
        <v>19</v>
      </c>
      <c r="N133" s="134" t="s">
        <v>43</v>
      </c>
      <c r="P133" s="135">
        <f>O133*H133</f>
        <v>0</v>
      </c>
      <c r="Q133" s="135">
        <v>0</v>
      </c>
      <c r="R133" s="135">
        <f>Q133*H133</f>
        <v>0</v>
      </c>
      <c r="S133" s="135">
        <v>0</v>
      </c>
      <c r="T133" s="136">
        <f>S133*H133</f>
        <v>0</v>
      </c>
      <c r="AR133" s="137" t="s">
        <v>287</v>
      </c>
      <c r="AT133" s="137" t="s">
        <v>149</v>
      </c>
      <c r="AU133" s="137" t="s">
        <v>82</v>
      </c>
      <c r="AY133" s="16" t="s">
        <v>147</v>
      </c>
      <c r="BE133" s="138">
        <f>IF(N133="základní",J133,0)</f>
        <v>0</v>
      </c>
      <c r="BF133" s="138">
        <f>IF(N133="snížená",J133,0)</f>
        <v>0</v>
      </c>
      <c r="BG133" s="138">
        <f>IF(N133="zákl. přenesená",J133,0)</f>
        <v>0</v>
      </c>
      <c r="BH133" s="138">
        <f>IF(N133="sníž. přenesená",J133,0)</f>
        <v>0</v>
      </c>
      <c r="BI133" s="138">
        <f>IF(N133="nulová",J133,0)</f>
        <v>0</v>
      </c>
      <c r="BJ133" s="16" t="s">
        <v>80</v>
      </c>
      <c r="BK133" s="138">
        <f>ROUND(I133*H133,2)</f>
        <v>0</v>
      </c>
      <c r="BL133" s="16" t="s">
        <v>287</v>
      </c>
      <c r="BM133" s="137" t="s">
        <v>2039</v>
      </c>
    </row>
    <row r="134" spans="2:65" s="1" customFormat="1" ht="11.25">
      <c r="B134" s="31"/>
      <c r="D134" s="139" t="s">
        <v>156</v>
      </c>
      <c r="F134" s="140" t="s">
        <v>2038</v>
      </c>
      <c r="I134" s="141"/>
      <c r="L134" s="31"/>
      <c r="M134" s="142"/>
      <c r="T134" s="52"/>
      <c r="AT134" s="16" t="s">
        <v>156</v>
      </c>
      <c r="AU134" s="16" t="s">
        <v>82</v>
      </c>
    </row>
    <row r="135" spans="2:65" s="1" customFormat="1" ht="16.5" customHeight="1">
      <c r="B135" s="31"/>
      <c r="C135" s="126" t="s">
        <v>252</v>
      </c>
      <c r="D135" s="126" t="s">
        <v>149</v>
      </c>
      <c r="E135" s="127" t="s">
        <v>2040</v>
      </c>
      <c r="F135" s="128" t="s">
        <v>2041</v>
      </c>
      <c r="G135" s="129" t="s">
        <v>271</v>
      </c>
      <c r="H135" s="130">
        <v>1</v>
      </c>
      <c r="I135" s="131"/>
      <c r="J135" s="132">
        <f>ROUND(I135*H135,2)</f>
        <v>0</v>
      </c>
      <c r="K135" s="128" t="s">
        <v>19</v>
      </c>
      <c r="L135" s="31"/>
      <c r="M135" s="133" t="s">
        <v>19</v>
      </c>
      <c r="N135" s="134" t="s">
        <v>43</v>
      </c>
      <c r="P135" s="135">
        <f>O135*H135</f>
        <v>0</v>
      </c>
      <c r="Q135" s="135">
        <v>0</v>
      </c>
      <c r="R135" s="135">
        <f>Q135*H135</f>
        <v>0</v>
      </c>
      <c r="S135" s="135">
        <v>0</v>
      </c>
      <c r="T135" s="136">
        <f>S135*H135</f>
        <v>0</v>
      </c>
      <c r="AR135" s="137" t="s">
        <v>287</v>
      </c>
      <c r="AT135" s="137" t="s">
        <v>149</v>
      </c>
      <c r="AU135" s="137" t="s">
        <v>82</v>
      </c>
      <c r="AY135" s="16" t="s">
        <v>147</v>
      </c>
      <c r="BE135" s="138">
        <f>IF(N135="základní",J135,0)</f>
        <v>0</v>
      </c>
      <c r="BF135" s="138">
        <f>IF(N135="snížená",J135,0)</f>
        <v>0</v>
      </c>
      <c r="BG135" s="138">
        <f>IF(N135="zákl. přenesená",J135,0)</f>
        <v>0</v>
      </c>
      <c r="BH135" s="138">
        <f>IF(N135="sníž. přenesená",J135,0)</f>
        <v>0</v>
      </c>
      <c r="BI135" s="138">
        <f>IF(N135="nulová",J135,0)</f>
        <v>0</v>
      </c>
      <c r="BJ135" s="16" t="s">
        <v>80</v>
      </c>
      <c r="BK135" s="138">
        <f>ROUND(I135*H135,2)</f>
        <v>0</v>
      </c>
      <c r="BL135" s="16" t="s">
        <v>287</v>
      </c>
      <c r="BM135" s="137" t="s">
        <v>2042</v>
      </c>
    </row>
    <row r="136" spans="2:65" s="1" customFormat="1" ht="11.25">
      <c r="B136" s="31"/>
      <c r="D136" s="139" t="s">
        <v>156</v>
      </c>
      <c r="F136" s="140" t="s">
        <v>2041</v>
      </c>
      <c r="I136" s="141"/>
      <c r="L136" s="31"/>
      <c r="M136" s="142"/>
      <c r="T136" s="52"/>
      <c r="AT136" s="16" t="s">
        <v>156</v>
      </c>
      <c r="AU136" s="16" t="s">
        <v>82</v>
      </c>
    </row>
    <row r="137" spans="2:65" s="1" customFormat="1" ht="16.5" customHeight="1">
      <c r="B137" s="31"/>
      <c r="C137" s="126" t="s">
        <v>8</v>
      </c>
      <c r="D137" s="126" t="s">
        <v>149</v>
      </c>
      <c r="E137" s="127" t="s">
        <v>2043</v>
      </c>
      <c r="F137" s="128" t="s">
        <v>2044</v>
      </c>
      <c r="G137" s="129" t="s">
        <v>271</v>
      </c>
      <c r="H137" s="130">
        <v>2</v>
      </c>
      <c r="I137" s="131"/>
      <c r="J137" s="132">
        <f>ROUND(I137*H137,2)</f>
        <v>0</v>
      </c>
      <c r="K137" s="128" t="s">
        <v>19</v>
      </c>
      <c r="L137" s="31"/>
      <c r="M137" s="133" t="s">
        <v>19</v>
      </c>
      <c r="N137" s="134" t="s">
        <v>43</v>
      </c>
      <c r="P137" s="135">
        <f>O137*H137</f>
        <v>0</v>
      </c>
      <c r="Q137" s="135">
        <v>0</v>
      </c>
      <c r="R137" s="135">
        <f>Q137*H137</f>
        <v>0</v>
      </c>
      <c r="S137" s="135">
        <v>0</v>
      </c>
      <c r="T137" s="136">
        <f>S137*H137</f>
        <v>0</v>
      </c>
      <c r="AR137" s="137" t="s">
        <v>287</v>
      </c>
      <c r="AT137" s="137" t="s">
        <v>149</v>
      </c>
      <c r="AU137" s="137" t="s">
        <v>82</v>
      </c>
      <c r="AY137" s="16" t="s">
        <v>147</v>
      </c>
      <c r="BE137" s="138">
        <f>IF(N137="základní",J137,0)</f>
        <v>0</v>
      </c>
      <c r="BF137" s="138">
        <f>IF(N137="snížená",J137,0)</f>
        <v>0</v>
      </c>
      <c r="BG137" s="138">
        <f>IF(N137="zákl. přenesená",J137,0)</f>
        <v>0</v>
      </c>
      <c r="BH137" s="138">
        <f>IF(N137="sníž. přenesená",J137,0)</f>
        <v>0</v>
      </c>
      <c r="BI137" s="138">
        <f>IF(N137="nulová",J137,0)</f>
        <v>0</v>
      </c>
      <c r="BJ137" s="16" t="s">
        <v>80</v>
      </c>
      <c r="BK137" s="138">
        <f>ROUND(I137*H137,2)</f>
        <v>0</v>
      </c>
      <c r="BL137" s="16" t="s">
        <v>287</v>
      </c>
      <c r="BM137" s="137" t="s">
        <v>2045</v>
      </c>
    </row>
    <row r="138" spans="2:65" s="1" customFormat="1" ht="11.25">
      <c r="B138" s="31"/>
      <c r="D138" s="139" t="s">
        <v>156</v>
      </c>
      <c r="F138" s="140" t="s">
        <v>2044</v>
      </c>
      <c r="I138" s="141"/>
      <c r="L138" s="31"/>
      <c r="M138" s="142"/>
      <c r="T138" s="52"/>
      <c r="AT138" s="16" t="s">
        <v>156</v>
      </c>
      <c r="AU138" s="16" t="s">
        <v>82</v>
      </c>
    </row>
    <row r="139" spans="2:65" s="1" customFormat="1" ht="16.5" customHeight="1">
      <c r="B139" s="31"/>
      <c r="C139" s="126" t="s">
        <v>268</v>
      </c>
      <c r="D139" s="126" t="s">
        <v>149</v>
      </c>
      <c r="E139" s="127" t="s">
        <v>2046</v>
      </c>
      <c r="F139" s="128" t="s">
        <v>2047</v>
      </c>
      <c r="G139" s="129" t="s">
        <v>271</v>
      </c>
      <c r="H139" s="130">
        <v>14</v>
      </c>
      <c r="I139" s="131"/>
      <c r="J139" s="132">
        <f>ROUND(I139*H139,2)</f>
        <v>0</v>
      </c>
      <c r="K139" s="128" t="s">
        <v>19</v>
      </c>
      <c r="L139" s="31"/>
      <c r="M139" s="133" t="s">
        <v>19</v>
      </c>
      <c r="N139" s="134" t="s">
        <v>43</v>
      </c>
      <c r="P139" s="135">
        <f>O139*H139</f>
        <v>0</v>
      </c>
      <c r="Q139" s="135">
        <v>0</v>
      </c>
      <c r="R139" s="135">
        <f>Q139*H139</f>
        <v>0</v>
      </c>
      <c r="S139" s="135">
        <v>0</v>
      </c>
      <c r="T139" s="136">
        <f>S139*H139</f>
        <v>0</v>
      </c>
      <c r="AR139" s="137" t="s">
        <v>287</v>
      </c>
      <c r="AT139" s="137" t="s">
        <v>149</v>
      </c>
      <c r="AU139" s="137" t="s">
        <v>82</v>
      </c>
      <c r="AY139" s="16" t="s">
        <v>147</v>
      </c>
      <c r="BE139" s="138">
        <f>IF(N139="základní",J139,0)</f>
        <v>0</v>
      </c>
      <c r="BF139" s="138">
        <f>IF(N139="snížená",J139,0)</f>
        <v>0</v>
      </c>
      <c r="BG139" s="138">
        <f>IF(N139="zákl. přenesená",J139,0)</f>
        <v>0</v>
      </c>
      <c r="BH139" s="138">
        <f>IF(N139="sníž. přenesená",J139,0)</f>
        <v>0</v>
      </c>
      <c r="BI139" s="138">
        <f>IF(N139="nulová",J139,0)</f>
        <v>0</v>
      </c>
      <c r="BJ139" s="16" t="s">
        <v>80</v>
      </c>
      <c r="BK139" s="138">
        <f>ROUND(I139*H139,2)</f>
        <v>0</v>
      </c>
      <c r="BL139" s="16" t="s">
        <v>287</v>
      </c>
      <c r="BM139" s="137" t="s">
        <v>2048</v>
      </c>
    </row>
    <row r="140" spans="2:65" s="1" customFormat="1" ht="11.25">
      <c r="B140" s="31"/>
      <c r="D140" s="139" t="s">
        <v>156</v>
      </c>
      <c r="F140" s="140" t="s">
        <v>2047</v>
      </c>
      <c r="I140" s="141"/>
      <c r="L140" s="31"/>
      <c r="M140" s="142"/>
      <c r="T140" s="52"/>
      <c r="AT140" s="16" t="s">
        <v>156</v>
      </c>
      <c r="AU140" s="16" t="s">
        <v>82</v>
      </c>
    </row>
    <row r="141" spans="2:65" s="1" customFormat="1" ht="16.5" customHeight="1">
      <c r="B141" s="31"/>
      <c r="C141" s="126" t="s">
        <v>275</v>
      </c>
      <c r="D141" s="126" t="s">
        <v>149</v>
      </c>
      <c r="E141" s="127" t="s">
        <v>2049</v>
      </c>
      <c r="F141" s="128" t="s">
        <v>2050</v>
      </c>
      <c r="G141" s="129" t="s">
        <v>271</v>
      </c>
      <c r="H141" s="130">
        <v>1</v>
      </c>
      <c r="I141" s="131"/>
      <c r="J141" s="132">
        <f>ROUND(I141*H141,2)</f>
        <v>0</v>
      </c>
      <c r="K141" s="128" t="s">
        <v>19</v>
      </c>
      <c r="L141" s="31"/>
      <c r="M141" s="133" t="s">
        <v>19</v>
      </c>
      <c r="N141" s="134" t="s">
        <v>43</v>
      </c>
      <c r="P141" s="135">
        <f>O141*H141</f>
        <v>0</v>
      </c>
      <c r="Q141" s="135">
        <v>0</v>
      </c>
      <c r="R141" s="135">
        <f>Q141*H141</f>
        <v>0</v>
      </c>
      <c r="S141" s="135">
        <v>0</v>
      </c>
      <c r="T141" s="136">
        <f>S141*H141</f>
        <v>0</v>
      </c>
      <c r="AR141" s="137" t="s">
        <v>287</v>
      </c>
      <c r="AT141" s="137" t="s">
        <v>149</v>
      </c>
      <c r="AU141" s="137" t="s">
        <v>82</v>
      </c>
      <c r="AY141" s="16" t="s">
        <v>147</v>
      </c>
      <c r="BE141" s="138">
        <f>IF(N141="základní",J141,0)</f>
        <v>0</v>
      </c>
      <c r="BF141" s="138">
        <f>IF(N141="snížená",J141,0)</f>
        <v>0</v>
      </c>
      <c r="BG141" s="138">
        <f>IF(N141="zákl. přenesená",J141,0)</f>
        <v>0</v>
      </c>
      <c r="BH141" s="138">
        <f>IF(N141="sníž. přenesená",J141,0)</f>
        <v>0</v>
      </c>
      <c r="BI141" s="138">
        <f>IF(N141="nulová",J141,0)</f>
        <v>0</v>
      </c>
      <c r="BJ141" s="16" t="s">
        <v>80</v>
      </c>
      <c r="BK141" s="138">
        <f>ROUND(I141*H141,2)</f>
        <v>0</v>
      </c>
      <c r="BL141" s="16" t="s">
        <v>287</v>
      </c>
      <c r="BM141" s="137" t="s">
        <v>2051</v>
      </c>
    </row>
    <row r="142" spans="2:65" s="1" customFormat="1" ht="11.25">
      <c r="B142" s="31"/>
      <c r="D142" s="139" t="s">
        <v>156</v>
      </c>
      <c r="F142" s="140" t="s">
        <v>2050</v>
      </c>
      <c r="I142" s="141"/>
      <c r="L142" s="31"/>
      <c r="M142" s="142"/>
      <c r="T142" s="52"/>
      <c r="AT142" s="16" t="s">
        <v>156</v>
      </c>
      <c r="AU142" s="16" t="s">
        <v>82</v>
      </c>
    </row>
    <row r="143" spans="2:65" s="1" customFormat="1" ht="16.5" customHeight="1">
      <c r="B143" s="31"/>
      <c r="C143" s="126" t="s">
        <v>281</v>
      </c>
      <c r="D143" s="126" t="s">
        <v>149</v>
      </c>
      <c r="E143" s="127" t="s">
        <v>2052</v>
      </c>
      <c r="F143" s="128" t="s">
        <v>2053</v>
      </c>
      <c r="G143" s="129" t="s">
        <v>271</v>
      </c>
      <c r="H143" s="130">
        <v>1</v>
      </c>
      <c r="I143" s="131"/>
      <c r="J143" s="132">
        <f>ROUND(I143*H143,2)</f>
        <v>0</v>
      </c>
      <c r="K143" s="128" t="s">
        <v>19</v>
      </c>
      <c r="L143" s="31"/>
      <c r="M143" s="133" t="s">
        <v>19</v>
      </c>
      <c r="N143" s="134" t="s">
        <v>43</v>
      </c>
      <c r="P143" s="135">
        <f>O143*H143</f>
        <v>0</v>
      </c>
      <c r="Q143" s="135">
        <v>0</v>
      </c>
      <c r="R143" s="135">
        <f>Q143*H143</f>
        <v>0</v>
      </c>
      <c r="S143" s="135">
        <v>0</v>
      </c>
      <c r="T143" s="136">
        <f>S143*H143</f>
        <v>0</v>
      </c>
      <c r="AR143" s="137" t="s">
        <v>287</v>
      </c>
      <c r="AT143" s="137" t="s">
        <v>149</v>
      </c>
      <c r="AU143" s="137" t="s">
        <v>82</v>
      </c>
      <c r="AY143" s="16" t="s">
        <v>147</v>
      </c>
      <c r="BE143" s="138">
        <f>IF(N143="základní",J143,0)</f>
        <v>0</v>
      </c>
      <c r="BF143" s="138">
        <f>IF(N143="snížená",J143,0)</f>
        <v>0</v>
      </c>
      <c r="BG143" s="138">
        <f>IF(N143="zákl. přenesená",J143,0)</f>
        <v>0</v>
      </c>
      <c r="BH143" s="138">
        <f>IF(N143="sníž. přenesená",J143,0)</f>
        <v>0</v>
      </c>
      <c r="BI143" s="138">
        <f>IF(N143="nulová",J143,0)</f>
        <v>0</v>
      </c>
      <c r="BJ143" s="16" t="s">
        <v>80</v>
      </c>
      <c r="BK143" s="138">
        <f>ROUND(I143*H143,2)</f>
        <v>0</v>
      </c>
      <c r="BL143" s="16" t="s">
        <v>287</v>
      </c>
      <c r="BM143" s="137" t="s">
        <v>2054</v>
      </c>
    </row>
    <row r="144" spans="2:65" s="1" customFormat="1" ht="11.25">
      <c r="B144" s="31"/>
      <c r="D144" s="139" t="s">
        <v>156</v>
      </c>
      <c r="F144" s="140" t="s">
        <v>2053</v>
      </c>
      <c r="I144" s="141"/>
      <c r="L144" s="31"/>
      <c r="M144" s="142"/>
      <c r="T144" s="52"/>
      <c r="AT144" s="16" t="s">
        <v>156</v>
      </c>
      <c r="AU144" s="16" t="s">
        <v>82</v>
      </c>
    </row>
    <row r="145" spans="2:65" s="1" customFormat="1" ht="16.5" customHeight="1">
      <c r="B145" s="31"/>
      <c r="C145" s="126" t="s">
        <v>287</v>
      </c>
      <c r="D145" s="126" t="s">
        <v>149</v>
      </c>
      <c r="E145" s="127" t="s">
        <v>2055</v>
      </c>
      <c r="F145" s="128" t="s">
        <v>2056</v>
      </c>
      <c r="G145" s="129" t="s">
        <v>271</v>
      </c>
      <c r="H145" s="130">
        <v>1</v>
      </c>
      <c r="I145" s="131"/>
      <c r="J145" s="132">
        <f>ROUND(I145*H145,2)</f>
        <v>0</v>
      </c>
      <c r="K145" s="128" t="s">
        <v>19</v>
      </c>
      <c r="L145" s="31"/>
      <c r="M145" s="133" t="s">
        <v>19</v>
      </c>
      <c r="N145" s="134" t="s">
        <v>43</v>
      </c>
      <c r="P145" s="135">
        <f>O145*H145</f>
        <v>0</v>
      </c>
      <c r="Q145" s="135">
        <v>0</v>
      </c>
      <c r="R145" s="135">
        <f>Q145*H145</f>
        <v>0</v>
      </c>
      <c r="S145" s="135">
        <v>0</v>
      </c>
      <c r="T145" s="136">
        <f>S145*H145</f>
        <v>0</v>
      </c>
      <c r="AR145" s="137" t="s">
        <v>287</v>
      </c>
      <c r="AT145" s="137" t="s">
        <v>149</v>
      </c>
      <c r="AU145" s="137" t="s">
        <v>82</v>
      </c>
      <c r="AY145" s="16" t="s">
        <v>147</v>
      </c>
      <c r="BE145" s="138">
        <f>IF(N145="základní",J145,0)</f>
        <v>0</v>
      </c>
      <c r="BF145" s="138">
        <f>IF(N145="snížená",J145,0)</f>
        <v>0</v>
      </c>
      <c r="BG145" s="138">
        <f>IF(N145="zákl. přenesená",J145,0)</f>
        <v>0</v>
      </c>
      <c r="BH145" s="138">
        <f>IF(N145="sníž. přenesená",J145,0)</f>
        <v>0</v>
      </c>
      <c r="BI145" s="138">
        <f>IF(N145="nulová",J145,0)</f>
        <v>0</v>
      </c>
      <c r="BJ145" s="16" t="s">
        <v>80</v>
      </c>
      <c r="BK145" s="138">
        <f>ROUND(I145*H145,2)</f>
        <v>0</v>
      </c>
      <c r="BL145" s="16" t="s">
        <v>287</v>
      </c>
      <c r="BM145" s="137" t="s">
        <v>2057</v>
      </c>
    </row>
    <row r="146" spans="2:65" s="1" customFormat="1" ht="11.25">
      <c r="B146" s="31"/>
      <c r="D146" s="139" t="s">
        <v>156</v>
      </c>
      <c r="F146" s="140" t="s">
        <v>2056</v>
      </c>
      <c r="I146" s="141"/>
      <c r="L146" s="31"/>
      <c r="M146" s="142"/>
      <c r="T146" s="52"/>
      <c r="AT146" s="16" t="s">
        <v>156</v>
      </c>
      <c r="AU146" s="16" t="s">
        <v>82</v>
      </c>
    </row>
    <row r="147" spans="2:65" s="1" customFormat="1" ht="16.5" customHeight="1">
      <c r="B147" s="31"/>
      <c r="C147" s="126" t="s">
        <v>293</v>
      </c>
      <c r="D147" s="126" t="s">
        <v>149</v>
      </c>
      <c r="E147" s="127" t="s">
        <v>2058</v>
      </c>
      <c r="F147" s="128" t="s">
        <v>2059</v>
      </c>
      <c r="G147" s="129" t="s">
        <v>271</v>
      </c>
      <c r="H147" s="130">
        <v>2</v>
      </c>
      <c r="I147" s="131"/>
      <c r="J147" s="132">
        <f>ROUND(I147*H147,2)</f>
        <v>0</v>
      </c>
      <c r="K147" s="128" t="s">
        <v>19</v>
      </c>
      <c r="L147" s="31"/>
      <c r="M147" s="133" t="s">
        <v>19</v>
      </c>
      <c r="N147" s="134" t="s">
        <v>43</v>
      </c>
      <c r="P147" s="135">
        <f>O147*H147</f>
        <v>0</v>
      </c>
      <c r="Q147" s="135">
        <v>0</v>
      </c>
      <c r="R147" s="135">
        <f>Q147*H147</f>
        <v>0</v>
      </c>
      <c r="S147" s="135">
        <v>0</v>
      </c>
      <c r="T147" s="136">
        <f>S147*H147</f>
        <v>0</v>
      </c>
      <c r="AR147" s="137" t="s">
        <v>287</v>
      </c>
      <c r="AT147" s="137" t="s">
        <v>149</v>
      </c>
      <c r="AU147" s="137" t="s">
        <v>82</v>
      </c>
      <c r="AY147" s="16" t="s">
        <v>147</v>
      </c>
      <c r="BE147" s="138">
        <f>IF(N147="základní",J147,0)</f>
        <v>0</v>
      </c>
      <c r="BF147" s="138">
        <f>IF(N147="snížená",J147,0)</f>
        <v>0</v>
      </c>
      <c r="BG147" s="138">
        <f>IF(N147="zákl. přenesená",J147,0)</f>
        <v>0</v>
      </c>
      <c r="BH147" s="138">
        <f>IF(N147="sníž. přenesená",J147,0)</f>
        <v>0</v>
      </c>
      <c r="BI147" s="138">
        <f>IF(N147="nulová",J147,0)</f>
        <v>0</v>
      </c>
      <c r="BJ147" s="16" t="s">
        <v>80</v>
      </c>
      <c r="BK147" s="138">
        <f>ROUND(I147*H147,2)</f>
        <v>0</v>
      </c>
      <c r="BL147" s="16" t="s">
        <v>287</v>
      </c>
      <c r="BM147" s="137" t="s">
        <v>2060</v>
      </c>
    </row>
    <row r="148" spans="2:65" s="1" customFormat="1" ht="11.25">
      <c r="B148" s="31"/>
      <c r="D148" s="139" t="s">
        <v>156</v>
      </c>
      <c r="F148" s="140" t="s">
        <v>2059</v>
      </c>
      <c r="I148" s="141"/>
      <c r="L148" s="31"/>
      <c r="M148" s="142"/>
      <c r="T148" s="52"/>
      <c r="AT148" s="16" t="s">
        <v>156</v>
      </c>
      <c r="AU148" s="16" t="s">
        <v>82</v>
      </c>
    </row>
    <row r="149" spans="2:65" s="1" customFormat="1" ht="16.5" customHeight="1">
      <c r="B149" s="31"/>
      <c r="C149" s="126" t="s">
        <v>299</v>
      </c>
      <c r="D149" s="126" t="s">
        <v>149</v>
      </c>
      <c r="E149" s="127" t="s">
        <v>2061</v>
      </c>
      <c r="F149" s="128" t="s">
        <v>2062</v>
      </c>
      <c r="G149" s="129" t="s">
        <v>271</v>
      </c>
      <c r="H149" s="130">
        <v>1</v>
      </c>
      <c r="I149" s="131"/>
      <c r="J149" s="132">
        <f>ROUND(I149*H149,2)</f>
        <v>0</v>
      </c>
      <c r="K149" s="128" t="s">
        <v>19</v>
      </c>
      <c r="L149" s="31"/>
      <c r="M149" s="133" t="s">
        <v>19</v>
      </c>
      <c r="N149" s="134" t="s">
        <v>43</v>
      </c>
      <c r="P149" s="135">
        <f>O149*H149</f>
        <v>0</v>
      </c>
      <c r="Q149" s="135">
        <v>0</v>
      </c>
      <c r="R149" s="135">
        <f>Q149*H149</f>
        <v>0</v>
      </c>
      <c r="S149" s="135">
        <v>0</v>
      </c>
      <c r="T149" s="136">
        <f>S149*H149</f>
        <v>0</v>
      </c>
      <c r="AR149" s="137" t="s">
        <v>287</v>
      </c>
      <c r="AT149" s="137" t="s">
        <v>149</v>
      </c>
      <c r="AU149" s="137" t="s">
        <v>82</v>
      </c>
      <c r="AY149" s="16" t="s">
        <v>147</v>
      </c>
      <c r="BE149" s="138">
        <f>IF(N149="základní",J149,0)</f>
        <v>0</v>
      </c>
      <c r="BF149" s="138">
        <f>IF(N149="snížená",J149,0)</f>
        <v>0</v>
      </c>
      <c r="BG149" s="138">
        <f>IF(N149="zákl. přenesená",J149,0)</f>
        <v>0</v>
      </c>
      <c r="BH149" s="138">
        <f>IF(N149="sníž. přenesená",J149,0)</f>
        <v>0</v>
      </c>
      <c r="BI149" s="138">
        <f>IF(N149="nulová",J149,0)</f>
        <v>0</v>
      </c>
      <c r="BJ149" s="16" t="s">
        <v>80</v>
      </c>
      <c r="BK149" s="138">
        <f>ROUND(I149*H149,2)</f>
        <v>0</v>
      </c>
      <c r="BL149" s="16" t="s">
        <v>287</v>
      </c>
      <c r="BM149" s="137" t="s">
        <v>2063</v>
      </c>
    </row>
    <row r="150" spans="2:65" s="1" customFormat="1" ht="11.25">
      <c r="B150" s="31"/>
      <c r="D150" s="139" t="s">
        <v>156</v>
      </c>
      <c r="F150" s="140" t="s">
        <v>2062</v>
      </c>
      <c r="I150" s="141"/>
      <c r="L150" s="31"/>
      <c r="M150" s="142"/>
      <c r="T150" s="52"/>
      <c r="AT150" s="16" t="s">
        <v>156</v>
      </c>
      <c r="AU150" s="16" t="s">
        <v>82</v>
      </c>
    </row>
    <row r="151" spans="2:65" s="1" customFormat="1" ht="16.5" customHeight="1">
      <c r="B151" s="31"/>
      <c r="C151" s="126" t="s">
        <v>306</v>
      </c>
      <c r="D151" s="126" t="s">
        <v>149</v>
      </c>
      <c r="E151" s="127" t="s">
        <v>2064</v>
      </c>
      <c r="F151" s="128" t="s">
        <v>19</v>
      </c>
      <c r="G151" s="129" t="s">
        <v>271</v>
      </c>
      <c r="H151" s="130">
        <v>44</v>
      </c>
      <c r="I151" s="131"/>
      <c r="J151" s="132">
        <f>ROUND(I151*H151,2)</f>
        <v>0</v>
      </c>
      <c r="K151" s="128" t="s">
        <v>19</v>
      </c>
      <c r="L151" s="31"/>
      <c r="M151" s="133" t="s">
        <v>19</v>
      </c>
      <c r="N151" s="134" t="s">
        <v>43</v>
      </c>
      <c r="P151" s="135">
        <f>O151*H151</f>
        <v>0</v>
      </c>
      <c r="Q151" s="135">
        <v>0</v>
      </c>
      <c r="R151" s="135">
        <f>Q151*H151</f>
        <v>0</v>
      </c>
      <c r="S151" s="135">
        <v>0</v>
      </c>
      <c r="T151" s="136">
        <f>S151*H151</f>
        <v>0</v>
      </c>
      <c r="AR151" s="137" t="s">
        <v>287</v>
      </c>
      <c r="AT151" s="137" t="s">
        <v>149</v>
      </c>
      <c r="AU151" s="137" t="s">
        <v>82</v>
      </c>
      <c r="AY151" s="16" t="s">
        <v>147</v>
      </c>
      <c r="BE151" s="138">
        <f>IF(N151="základní",J151,0)</f>
        <v>0</v>
      </c>
      <c r="BF151" s="138">
        <f>IF(N151="snížená",J151,0)</f>
        <v>0</v>
      </c>
      <c r="BG151" s="138">
        <f>IF(N151="zákl. přenesená",J151,0)</f>
        <v>0</v>
      </c>
      <c r="BH151" s="138">
        <f>IF(N151="sníž. přenesená",J151,0)</f>
        <v>0</v>
      </c>
      <c r="BI151" s="138">
        <f>IF(N151="nulová",J151,0)</f>
        <v>0</v>
      </c>
      <c r="BJ151" s="16" t="s">
        <v>80</v>
      </c>
      <c r="BK151" s="138">
        <f>ROUND(I151*H151,2)</f>
        <v>0</v>
      </c>
      <c r="BL151" s="16" t="s">
        <v>287</v>
      </c>
      <c r="BM151" s="137" t="s">
        <v>2065</v>
      </c>
    </row>
    <row r="152" spans="2:65" s="1" customFormat="1" ht="11.25">
      <c r="B152" s="31"/>
      <c r="D152" s="139" t="s">
        <v>156</v>
      </c>
      <c r="F152" s="140" t="s">
        <v>2066</v>
      </c>
      <c r="I152" s="141"/>
      <c r="L152" s="31"/>
      <c r="M152" s="142"/>
      <c r="T152" s="52"/>
      <c r="AT152" s="16" t="s">
        <v>156</v>
      </c>
      <c r="AU152" s="16" t="s">
        <v>82</v>
      </c>
    </row>
    <row r="153" spans="2:65" s="1" customFormat="1" ht="16.5" customHeight="1">
      <c r="B153" s="31"/>
      <c r="C153" s="126" t="s">
        <v>311</v>
      </c>
      <c r="D153" s="126" t="s">
        <v>149</v>
      </c>
      <c r="E153" s="127" t="s">
        <v>2067</v>
      </c>
      <c r="F153" s="128" t="s">
        <v>2068</v>
      </c>
      <c r="G153" s="129" t="s">
        <v>271</v>
      </c>
      <c r="H153" s="130">
        <v>46</v>
      </c>
      <c r="I153" s="131"/>
      <c r="J153" s="132">
        <f>ROUND(I153*H153,2)</f>
        <v>0</v>
      </c>
      <c r="K153" s="128" t="s">
        <v>19</v>
      </c>
      <c r="L153" s="31"/>
      <c r="M153" s="133" t="s">
        <v>19</v>
      </c>
      <c r="N153" s="134" t="s">
        <v>43</v>
      </c>
      <c r="P153" s="135">
        <f>O153*H153</f>
        <v>0</v>
      </c>
      <c r="Q153" s="135">
        <v>0</v>
      </c>
      <c r="R153" s="135">
        <f>Q153*H153</f>
        <v>0</v>
      </c>
      <c r="S153" s="135">
        <v>0</v>
      </c>
      <c r="T153" s="136">
        <f>S153*H153</f>
        <v>0</v>
      </c>
      <c r="AR153" s="137" t="s">
        <v>287</v>
      </c>
      <c r="AT153" s="137" t="s">
        <v>149</v>
      </c>
      <c r="AU153" s="137" t="s">
        <v>82</v>
      </c>
      <c r="AY153" s="16" t="s">
        <v>147</v>
      </c>
      <c r="BE153" s="138">
        <f>IF(N153="základní",J153,0)</f>
        <v>0</v>
      </c>
      <c r="BF153" s="138">
        <f>IF(N153="snížená",J153,0)</f>
        <v>0</v>
      </c>
      <c r="BG153" s="138">
        <f>IF(N153="zákl. přenesená",J153,0)</f>
        <v>0</v>
      </c>
      <c r="BH153" s="138">
        <f>IF(N153="sníž. přenesená",J153,0)</f>
        <v>0</v>
      </c>
      <c r="BI153" s="138">
        <f>IF(N153="nulová",J153,0)</f>
        <v>0</v>
      </c>
      <c r="BJ153" s="16" t="s">
        <v>80</v>
      </c>
      <c r="BK153" s="138">
        <f>ROUND(I153*H153,2)</f>
        <v>0</v>
      </c>
      <c r="BL153" s="16" t="s">
        <v>287</v>
      </c>
      <c r="BM153" s="137" t="s">
        <v>2069</v>
      </c>
    </row>
    <row r="154" spans="2:65" s="1" customFormat="1" ht="11.25">
      <c r="B154" s="31"/>
      <c r="D154" s="139" t="s">
        <v>156</v>
      </c>
      <c r="F154" s="140" t="s">
        <v>2068</v>
      </c>
      <c r="I154" s="141"/>
      <c r="L154" s="31"/>
      <c r="M154" s="142"/>
      <c r="T154" s="52"/>
      <c r="AT154" s="16" t="s">
        <v>156</v>
      </c>
      <c r="AU154" s="16" t="s">
        <v>82</v>
      </c>
    </row>
    <row r="155" spans="2:65" s="1" customFormat="1" ht="16.5" customHeight="1">
      <c r="B155" s="31"/>
      <c r="C155" s="126" t="s">
        <v>7</v>
      </c>
      <c r="D155" s="126" t="s">
        <v>149</v>
      </c>
      <c r="E155" s="127" t="s">
        <v>2070</v>
      </c>
      <c r="F155" s="128" t="s">
        <v>2071</v>
      </c>
      <c r="G155" s="129" t="s">
        <v>271</v>
      </c>
      <c r="H155" s="130">
        <v>1</v>
      </c>
      <c r="I155" s="131"/>
      <c r="J155" s="132">
        <f>ROUND(I155*H155,2)</f>
        <v>0</v>
      </c>
      <c r="K155" s="128" t="s">
        <v>19</v>
      </c>
      <c r="L155" s="31"/>
      <c r="M155" s="133" t="s">
        <v>19</v>
      </c>
      <c r="N155" s="134" t="s">
        <v>43</v>
      </c>
      <c r="P155" s="135">
        <f>O155*H155</f>
        <v>0</v>
      </c>
      <c r="Q155" s="135">
        <v>0</v>
      </c>
      <c r="R155" s="135">
        <f>Q155*H155</f>
        <v>0</v>
      </c>
      <c r="S155" s="135">
        <v>0</v>
      </c>
      <c r="T155" s="136">
        <f>S155*H155</f>
        <v>0</v>
      </c>
      <c r="AR155" s="137" t="s">
        <v>287</v>
      </c>
      <c r="AT155" s="137" t="s">
        <v>149</v>
      </c>
      <c r="AU155" s="137" t="s">
        <v>82</v>
      </c>
      <c r="AY155" s="16" t="s">
        <v>147</v>
      </c>
      <c r="BE155" s="138">
        <f>IF(N155="základní",J155,0)</f>
        <v>0</v>
      </c>
      <c r="BF155" s="138">
        <f>IF(N155="snížená",J155,0)</f>
        <v>0</v>
      </c>
      <c r="BG155" s="138">
        <f>IF(N155="zákl. přenesená",J155,0)</f>
        <v>0</v>
      </c>
      <c r="BH155" s="138">
        <f>IF(N155="sníž. přenesená",J155,0)</f>
        <v>0</v>
      </c>
      <c r="BI155" s="138">
        <f>IF(N155="nulová",J155,0)</f>
        <v>0</v>
      </c>
      <c r="BJ155" s="16" t="s">
        <v>80</v>
      </c>
      <c r="BK155" s="138">
        <f>ROUND(I155*H155,2)</f>
        <v>0</v>
      </c>
      <c r="BL155" s="16" t="s">
        <v>287</v>
      </c>
      <c r="BM155" s="137" t="s">
        <v>2072</v>
      </c>
    </row>
    <row r="156" spans="2:65" s="1" customFormat="1" ht="11.25">
      <c r="B156" s="31"/>
      <c r="D156" s="139" t="s">
        <v>156</v>
      </c>
      <c r="F156" s="140" t="s">
        <v>2071</v>
      </c>
      <c r="I156" s="141"/>
      <c r="L156" s="31"/>
      <c r="M156" s="142"/>
      <c r="T156" s="52"/>
      <c r="AT156" s="16" t="s">
        <v>156</v>
      </c>
      <c r="AU156" s="16" t="s">
        <v>82</v>
      </c>
    </row>
    <row r="157" spans="2:65" s="1" customFormat="1" ht="16.5" customHeight="1">
      <c r="B157" s="31"/>
      <c r="C157" s="126" t="s">
        <v>324</v>
      </c>
      <c r="D157" s="126" t="s">
        <v>149</v>
      </c>
      <c r="E157" s="127" t="s">
        <v>2073</v>
      </c>
      <c r="F157" s="128" t="s">
        <v>2074</v>
      </c>
      <c r="G157" s="129" t="s">
        <v>271</v>
      </c>
      <c r="H157" s="130">
        <v>1</v>
      </c>
      <c r="I157" s="131"/>
      <c r="J157" s="132">
        <f>ROUND(I157*H157,2)</f>
        <v>0</v>
      </c>
      <c r="K157" s="128" t="s">
        <v>19</v>
      </c>
      <c r="L157" s="31"/>
      <c r="M157" s="133" t="s">
        <v>19</v>
      </c>
      <c r="N157" s="134" t="s">
        <v>43</v>
      </c>
      <c r="P157" s="135">
        <f>O157*H157</f>
        <v>0</v>
      </c>
      <c r="Q157" s="135">
        <v>0</v>
      </c>
      <c r="R157" s="135">
        <f>Q157*H157</f>
        <v>0</v>
      </c>
      <c r="S157" s="135">
        <v>0</v>
      </c>
      <c r="T157" s="136">
        <f>S157*H157</f>
        <v>0</v>
      </c>
      <c r="AR157" s="137" t="s">
        <v>287</v>
      </c>
      <c r="AT157" s="137" t="s">
        <v>149</v>
      </c>
      <c r="AU157" s="137" t="s">
        <v>82</v>
      </c>
      <c r="AY157" s="16" t="s">
        <v>147</v>
      </c>
      <c r="BE157" s="138">
        <f>IF(N157="základní",J157,0)</f>
        <v>0</v>
      </c>
      <c r="BF157" s="138">
        <f>IF(N157="snížená",J157,0)</f>
        <v>0</v>
      </c>
      <c r="BG157" s="138">
        <f>IF(N157="zákl. přenesená",J157,0)</f>
        <v>0</v>
      </c>
      <c r="BH157" s="138">
        <f>IF(N157="sníž. přenesená",J157,0)</f>
        <v>0</v>
      </c>
      <c r="BI157" s="138">
        <f>IF(N157="nulová",J157,0)</f>
        <v>0</v>
      </c>
      <c r="BJ157" s="16" t="s">
        <v>80</v>
      </c>
      <c r="BK157" s="138">
        <f>ROUND(I157*H157,2)</f>
        <v>0</v>
      </c>
      <c r="BL157" s="16" t="s">
        <v>287</v>
      </c>
      <c r="BM157" s="137" t="s">
        <v>2075</v>
      </c>
    </row>
    <row r="158" spans="2:65" s="1" customFormat="1" ht="11.25">
      <c r="B158" s="31"/>
      <c r="D158" s="139" t="s">
        <v>156</v>
      </c>
      <c r="F158" s="140" t="s">
        <v>2074</v>
      </c>
      <c r="I158" s="141"/>
      <c r="L158" s="31"/>
      <c r="M158" s="142"/>
      <c r="T158" s="52"/>
      <c r="AT158" s="16" t="s">
        <v>156</v>
      </c>
      <c r="AU158" s="16" t="s">
        <v>82</v>
      </c>
    </row>
    <row r="159" spans="2:65" s="1" customFormat="1" ht="16.5" customHeight="1">
      <c r="B159" s="31"/>
      <c r="C159" s="126" t="s">
        <v>332</v>
      </c>
      <c r="D159" s="126" t="s">
        <v>149</v>
      </c>
      <c r="E159" s="127" t="s">
        <v>2076</v>
      </c>
      <c r="F159" s="128" t="s">
        <v>2077</v>
      </c>
      <c r="G159" s="129" t="s">
        <v>271</v>
      </c>
      <c r="H159" s="130">
        <v>1</v>
      </c>
      <c r="I159" s="131"/>
      <c r="J159" s="132">
        <f>ROUND(I159*H159,2)</f>
        <v>0</v>
      </c>
      <c r="K159" s="128" t="s">
        <v>19</v>
      </c>
      <c r="L159" s="31"/>
      <c r="M159" s="133" t="s">
        <v>19</v>
      </c>
      <c r="N159" s="134" t="s">
        <v>43</v>
      </c>
      <c r="P159" s="135">
        <f>O159*H159</f>
        <v>0</v>
      </c>
      <c r="Q159" s="135">
        <v>0</v>
      </c>
      <c r="R159" s="135">
        <f>Q159*H159</f>
        <v>0</v>
      </c>
      <c r="S159" s="135">
        <v>0</v>
      </c>
      <c r="T159" s="136">
        <f>S159*H159</f>
        <v>0</v>
      </c>
      <c r="AR159" s="137" t="s">
        <v>287</v>
      </c>
      <c r="AT159" s="137" t="s">
        <v>149</v>
      </c>
      <c r="AU159" s="137" t="s">
        <v>82</v>
      </c>
      <c r="AY159" s="16" t="s">
        <v>147</v>
      </c>
      <c r="BE159" s="138">
        <f>IF(N159="základní",J159,0)</f>
        <v>0</v>
      </c>
      <c r="BF159" s="138">
        <f>IF(N159="snížená",J159,0)</f>
        <v>0</v>
      </c>
      <c r="BG159" s="138">
        <f>IF(N159="zákl. přenesená",J159,0)</f>
        <v>0</v>
      </c>
      <c r="BH159" s="138">
        <f>IF(N159="sníž. přenesená",J159,0)</f>
        <v>0</v>
      </c>
      <c r="BI159" s="138">
        <f>IF(N159="nulová",J159,0)</f>
        <v>0</v>
      </c>
      <c r="BJ159" s="16" t="s">
        <v>80</v>
      </c>
      <c r="BK159" s="138">
        <f>ROUND(I159*H159,2)</f>
        <v>0</v>
      </c>
      <c r="BL159" s="16" t="s">
        <v>287</v>
      </c>
      <c r="BM159" s="137" t="s">
        <v>2078</v>
      </c>
    </row>
    <row r="160" spans="2:65" s="1" customFormat="1" ht="11.25">
      <c r="B160" s="31"/>
      <c r="D160" s="139" t="s">
        <v>156</v>
      </c>
      <c r="F160" s="140" t="s">
        <v>2077</v>
      </c>
      <c r="I160" s="141"/>
      <c r="L160" s="31"/>
      <c r="M160" s="142"/>
      <c r="T160" s="52"/>
      <c r="AT160" s="16" t="s">
        <v>156</v>
      </c>
      <c r="AU160" s="16" t="s">
        <v>82</v>
      </c>
    </row>
    <row r="161" spans="2:65" s="1" customFormat="1" ht="16.5" customHeight="1">
      <c r="B161" s="31"/>
      <c r="C161" s="126" t="s">
        <v>339</v>
      </c>
      <c r="D161" s="126" t="s">
        <v>149</v>
      </c>
      <c r="E161" s="127" t="s">
        <v>2079</v>
      </c>
      <c r="F161" s="128" t="s">
        <v>2080</v>
      </c>
      <c r="G161" s="129" t="s">
        <v>271</v>
      </c>
      <c r="H161" s="130">
        <v>3</v>
      </c>
      <c r="I161" s="131"/>
      <c r="J161" s="132">
        <f>ROUND(I161*H161,2)</f>
        <v>0</v>
      </c>
      <c r="K161" s="128" t="s">
        <v>19</v>
      </c>
      <c r="L161" s="31"/>
      <c r="M161" s="133" t="s">
        <v>19</v>
      </c>
      <c r="N161" s="134" t="s">
        <v>43</v>
      </c>
      <c r="P161" s="135">
        <f>O161*H161</f>
        <v>0</v>
      </c>
      <c r="Q161" s="135">
        <v>0</v>
      </c>
      <c r="R161" s="135">
        <f>Q161*H161</f>
        <v>0</v>
      </c>
      <c r="S161" s="135">
        <v>0</v>
      </c>
      <c r="T161" s="136">
        <f>S161*H161</f>
        <v>0</v>
      </c>
      <c r="AR161" s="137" t="s">
        <v>287</v>
      </c>
      <c r="AT161" s="137" t="s">
        <v>149</v>
      </c>
      <c r="AU161" s="137" t="s">
        <v>82</v>
      </c>
      <c r="AY161" s="16" t="s">
        <v>147</v>
      </c>
      <c r="BE161" s="138">
        <f>IF(N161="základní",J161,0)</f>
        <v>0</v>
      </c>
      <c r="BF161" s="138">
        <f>IF(N161="snížená",J161,0)</f>
        <v>0</v>
      </c>
      <c r="BG161" s="138">
        <f>IF(N161="zákl. přenesená",J161,0)</f>
        <v>0</v>
      </c>
      <c r="BH161" s="138">
        <f>IF(N161="sníž. přenesená",J161,0)</f>
        <v>0</v>
      </c>
      <c r="BI161" s="138">
        <f>IF(N161="nulová",J161,0)</f>
        <v>0</v>
      </c>
      <c r="BJ161" s="16" t="s">
        <v>80</v>
      </c>
      <c r="BK161" s="138">
        <f>ROUND(I161*H161,2)</f>
        <v>0</v>
      </c>
      <c r="BL161" s="16" t="s">
        <v>287</v>
      </c>
      <c r="BM161" s="137" t="s">
        <v>2081</v>
      </c>
    </row>
    <row r="162" spans="2:65" s="1" customFormat="1" ht="11.25">
      <c r="B162" s="31"/>
      <c r="D162" s="139" t="s">
        <v>156</v>
      </c>
      <c r="F162" s="140" t="s">
        <v>2080</v>
      </c>
      <c r="I162" s="141"/>
      <c r="L162" s="31"/>
      <c r="M162" s="142"/>
      <c r="T162" s="52"/>
      <c r="AT162" s="16" t="s">
        <v>156</v>
      </c>
      <c r="AU162" s="16" t="s">
        <v>82</v>
      </c>
    </row>
    <row r="163" spans="2:65" s="1" customFormat="1" ht="16.5" customHeight="1">
      <c r="B163" s="31"/>
      <c r="C163" s="126" t="s">
        <v>347</v>
      </c>
      <c r="D163" s="126" t="s">
        <v>149</v>
      </c>
      <c r="E163" s="127" t="s">
        <v>2082</v>
      </c>
      <c r="F163" s="128" t="s">
        <v>2083</v>
      </c>
      <c r="G163" s="129" t="s">
        <v>271</v>
      </c>
      <c r="H163" s="130">
        <v>2</v>
      </c>
      <c r="I163" s="131"/>
      <c r="J163" s="132">
        <f>ROUND(I163*H163,2)</f>
        <v>0</v>
      </c>
      <c r="K163" s="128" t="s">
        <v>19</v>
      </c>
      <c r="L163" s="31"/>
      <c r="M163" s="133" t="s">
        <v>19</v>
      </c>
      <c r="N163" s="134" t="s">
        <v>43</v>
      </c>
      <c r="P163" s="135">
        <f>O163*H163</f>
        <v>0</v>
      </c>
      <c r="Q163" s="135">
        <v>0</v>
      </c>
      <c r="R163" s="135">
        <f>Q163*H163</f>
        <v>0</v>
      </c>
      <c r="S163" s="135">
        <v>0</v>
      </c>
      <c r="T163" s="136">
        <f>S163*H163</f>
        <v>0</v>
      </c>
      <c r="AR163" s="137" t="s">
        <v>287</v>
      </c>
      <c r="AT163" s="137" t="s">
        <v>149</v>
      </c>
      <c r="AU163" s="137" t="s">
        <v>82</v>
      </c>
      <c r="AY163" s="16" t="s">
        <v>147</v>
      </c>
      <c r="BE163" s="138">
        <f>IF(N163="základní",J163,0)</f>
        <v>0</v>
      </c>
      <c r="BF163" s="138">
        <f>IF(N163="snížená",J163,0)</f>
        <v>0</v>
      </c>
      <c r="BG163" s="138">
        <f>IF(N163="zákl. přenesená",J163,0)</f>
        <v>0</v>
      </c>
      <c r="BH163" s="138">
        <f>IF(N163="sníž. přenesená",J163,0)</f>
        <v>0</v>
      </c>
      <c r="BI163" s="138">
        <f>IF(N163="nulová",J163,0)</f>
        <v>0</v>
      </c>
      <c r="BJ163" s="16" t="s">
        <v>80</v>
      </c>
      <c r="BK163" s="138">
        <f>ROUND(I163*H163,2)</f>
        <v>0</v>
      </c>
      <c r="BL163" s="16" t="s">
        <v>287</v>
      </c>
      <c r="BM163" s="137" t="s">
        <v>2084</v>
      </c>
    </row>
    <row r="164" spans="2:65" s="1" customFormat="1" ht="11.25">
      <c r="B164" s="31"/>
      <c r="D164" s="139" t="s">
        <v>156</v>
      </c>
      <c r="F164" s="140" t="s">
        <v>2083</v>
      </c>
      <c r="I164" s="141"/>
      <c r="L164" s="31"/>
      <c r="M164" s="142"/>
      <c r="T164" s="52"/>
      <c r="AT164" s="16" t="s">
        <v>156</v>
      </c>
      <c r="AU164" s="16" t="s">
        <v>82</v>
      </c>
    </row>
    <row r="165" spans="2:65" s="1" customFormat="1" ht="16.5" customHeight="1">
      <c r="B165" s="31"/>
      <c r="C165" s="126" t="s">
        <v>354</v>
      </c>
      <c r="D165" s="126" t="s">
        <v>149</v>
      </c>
      <c r="E165" s="127" t="s">
        <v>2085</v>
      </c>
      <c r="F165" s="128" t="s">
        <v>2086</v>
      </c>
      <c r="G165" s="129" t="s">
        <v>271</v>
      </c>
      <c r="H165" s="130">
        <v>1</v>
      </c>
      <c r="I165" s="131"/>
      <c r="J165" s="132">
        <f>ROUND(I165*H165,2)</f>
        <v>0</v>
      </c>
      <c r="K165" s="128" t="s">
        <v>19</v>
      </c>
      <c r="L165" s="31"/>
      <c r="M165" s="133" t="s">
        <v>19</v>
      </c>
      <c r="N165" s="134" t="s">
        <v>43</v>
      </c>
      <c r="P165" s="135">
        <f>O165*H165</f>
        <v>0</v>
      </c>
      <c r="Q165" s="135">
        <v>0</v>
      </c>
      <c r="R165" s="135">
        <f>Q165*H165</f>
        <v>0</v>
      </c>
      <c r="S165" s="135">
        <v>0</v>
      </c>
      <c r="T165" s="136">
        <f>S165*H165</f>
        <v>0</v>
      </c>
      <c r="AR165" s="137" t="s">
        <v>287</v>
      </c>
      <c r="AT165" s="137" t="s">
        <v>149</v>
      </c>
      <c r="AU165" s="137" t="s">
        <v>82</v>
      </c>
      <c r="AY165" s="16" t="s">
        <v>147</v>
      </c>
      <c r="BE165" s="138">
        <f>IF(N165="základní",J165,0)</f>
        <v>0</v>
      </c>
      <c r="BF165" s="138">
        <f>IF(N165="snížená",J165,0)</f>
        <v>0</v>
      </c>
      <c r="BG165" s="138">
        <f>IF(N165="zákl. přenesená",J165,0)</f>
        <v>0</v>
      </c>
      <c r="BH165" s="138">
        <f>IF(N165="sníž. přenesená",J165,0)</f>
        <v>0</v>
      </c>
      <c r="BI165" s="138">
        <f>IF(N165="nulová",J165,0)</f>
        <v>0</v>
      </c>
      <c r="BJ165" s="16" t="s">
        <v>80</v>
      </c>
      <c r="BK165" s="138">
        <f>ROUND(I165*H165,2)</f>
        <v>0</v>
      </c>
      <c r="BL165" s="16" t="s">
        <v>287</v>
      </c>
      <c r="BM165" s="137" t="s">
        <v>2087</v>
      </c>
    </row>
    <row r="166" spans="2:65" s="1" customFormat="1" ht="11.25">
      <c r="B166" s="31"/>
      <c r="D166" s="139" t="s">
        <v>156</v>
      </c>
      <c r="F166" s="140" t="s">
        <v>2086</v>
      </c>
      <c r="I166" s="141"/>
      <c r="L166" s="31"/>
      <c r="M166" s="142"/>
      <c r="T166" s="52"/>
      <c r="AT166" s="16" t="s">
        <v>156</v>
      </c>
      <c r="AU166" s="16" t="s">
        <v>82</v>
      </c>
    </row>
    <row r="167" spans="2:65" s="1" customFormat="1" ht="16.5" customHeight="1">
      <c r="B167" s="31"/>
      <c r="C167" s="126" t="s">
        <v>362</v>
      </c>
      <c r="D167" s="126" t="s">
        <v>149</v>
      </c>
      <c r="E167" s="127" t="s">
        <v>2088</v>
      </c>
      <c r="F167" s="128" t="s">
        <v>2089</v>
      </c>
      <c r="G167" s="129" t="s">
        <v>271</v>
      </c>
      <c r="H167" s="130">
        <v>1</v>
      </c>
      <c r="I167" s="131"/>
      <c r="J167" s="132">
        <f>ROUND(I167*H167,2)</f>
        <v>0</v>
      </c>
      <c r="K167" s="128" t="s">
        <v>19</v>
      </c>
      <c r="L167" s="31"/>
      <c r="M167" s="133" t="s">
        <v>19</v>
      </c>
      <c r="N167" s="134" t="s">
        <v>43</v>
      </c>
      <c r="P167" s="135">
        <f>O167*H167</f>
        <v>0</v>
      </c>
      <c r="Q167" s="135">
        <v>0</v>
      </c>
      <c r="R167" s="135">
        <f>Q167*H167</f>
        <v>0</v>
      </c>
      <c r="S167" s="135">
        <v>0</v>
      </c>
      <c r="T167" s="136">
        <f>S167*H167</f>
        <v>0</v>
      </c>
      <c r="AR167" s="137" t="s">
        <v>287</v>
      </c>
      <c r="AT167" s="137" t="s">
        <v>149</v>
      </c>
      <c r="AU167" s="137" t="s">
        <v>82</v>
      </c>
      <c r="AY167" s="16" t="s">
        <v>147</v>
      </c>
      <c r="BE167" s="138">
        <f>IF(N167="základní",J167,0)</f>
        <v>0</v>
      </c>
      <c r="BF167" s="138">
        <f>IF(N167="snížená",J167,0)</f>
        <v>0</v>
      </c>
      <c r="BG167" s="138">
        <f>IF(N167="zákl. přenesená",J167,0)</f>
        <v>0</v>
      </c>
      <c r="BH167" s="138">
        <f>IF(N167="sníž. přenesená",J167,0)</f>
        <v>0</v>
      </c>
      <c r="BI167" s="138">
        <f>IF(N167="nulová",J167,0)</f>
        <v>0</v>
      </c>
      <c r="BJ167" s="16" t="s">
        <v>80</v>
      </c>
      <c r="BK167" s="138">
        <f>ROUND(I167*H167,2)</f>
        <v>0</v>
      </c>
      <c r="BL167" s="16" t="s">
        <v>287</v>
      </c>
      <c r="BM167" s="137" t="s">
        <v>2090</v>
      </c>
    </row>
    <row r="168" spans="2:65" s="1" customFormat="1" ht="11.25">
      <c r="B168" s="31"/>
      <c r="D168" s="139" t="s">
        <v>156</v>
      </c>
      <c r="F168" s="140" t="s">
        <v>2089</v>
      </c>
      <c r="I168" s="141"/>
      <c r="L168" s="31"/>
      <c r="M168" s="142"/>
      <c r="T168" s="52"/>
      <c r="AT168" s="16" t="s">
        <v>156</v>
      </c>
      <c r="AU168" s="16" t="s">
        <v>82</v>
      </c>
    </row>
    <row r="169" spans="2:65" s="1" customFormat="1" ht="16.5" customHeight="1">
      <c r="B169" s="31"/>
      <c r="C169" s="126" t="s">
        <v>370</v>
      </c>
      <c r="D169" s="126" t="s">
        <v>149</v>
      </c>
      <c r="E169" s="127" t="s">
        <v>2091</v>
      </c>
      <c r="F169" s="128" t="s">
        <v>2092</v>
      </c>
      <c r="G169" s="129" t="s">
        <v>271</v>
      </c>
      <c r="H169" s="130">
        <v>9</v>
      </c>
      <c r="I169" s="131"/>
      <c r="J169" s="132">
        <f>ROUND(I169*H169,2)</f>
        <v>0</v>
      </c>
      <c r="K169" s="128" t="s">
        <v>19</v>
      </c>
      <c r="L169" s="31"/>
      <c r="M169" s="133" t="s">
        <v>19</v>
      </c>
      <c r="N169" s="134" t="s">
        <v>43</v>
      </c>
      <c r="P169" s="135">
        <f>O169*H169</f>
        <v>0</v>
      </c>
      <c r="Q169" s="135">
        <v>0</v>
      </c>
      <c r="R169" s="135">
        <f>Q169*H169</f>
        <v>0</v>
      </c>
      <c r="S169" s="135">
        <v>0</v>
      </c>
      <c r="T169" s="136">
        <f>S169*H169</f>
        <v>0</v>
      </c>
      <c r="AR169" s="137" t="s">
        <v>287</v>
      </c>
      <c r="AT169" s="137" t="s">
        <v>149</v>
      </c>
      <c r="AU169" s="137" t="s">
        <v>82</v>
      </c>
      <c r="AY169" s="16" t="s">
        <v>147</v>
      </c>
      <c r="BE169" s="138">
        <f>IF(N169="základní",J169,0)</f>
        <v>0</v>
      </c>
      <c r="BF169" s="138">
        <f>IF(N169="snížená",J169,0)</f>
        <v>0</v>
      </c>
      <c r="BG169" s="138">
        <f>IF(N169="zákl. přenesená",J169,0)</f>
        <v>0</v>
      </c>
      <c r="BH169" s="138">
        <f>IF(N169="sníž. přenesená",J169,0)</f>
        <v>0</v>
      </c>
      <c r="BI169" s="138">
        <f>IF(N169="nulová",J169,0)</f>
        <v>0</v>
      </c>
      <c r="BJ169" s="16" t="s">
        <v>80</v>
      </c>
      <c r="BK169" s="138">
        <f>ROUND(I169*H169,2)</f>
        <v>0</v>
      </c>
      <c r="BL169" s="16" t="s">
        <v>287</v>
      </c>
      <c r="BM169" s="137" t="s">
        <v>2093</v>
      </c>
    </row>
    <row r="170" spans="2:65" s="1" customFormat="1" ht="11.25">
      <c r="B170" s="31"/>
      <c r="D170" s="139" t="s">
        <v>156</v>
      </c>
      <c r="F170" s="140" t="s">
        <v>2092</v>
      </c>
      <c r="I170" s="141"/>
      <c r="L170" s="31"/>
      <c r="M170" s="142"/>
      <c r="T170" s="52"/>
      <c r="AT170" s="16" t="s">
        <v>156</v>
      </c>
      <c r="AU170" s="16" t="s">
        <v>82</v>
      </c>
    </row>
    <row r="171" spans="2:65" s="1" customFormat="1" ht="16.5" customHeight="1">
      <c r="B171" s="31"/>
      <c r="C171" s="126" t="s">
        <v>378</v>
      </c>
      <c r="D171" s="126" t="s">
        <v>149</v>
      </c>
      <c r="E171" s="127" t="s">
        <v>2094</v>
      </c>
      <c r="F171" s="128" t="s">
        <v>2095</v>
      </c>
      <c r="G171" s="129" t="s">
        <v>271</v>
      </c>
      <c r="H171" s="130">
        <v>1</v>
      </c>
      <c r="I171" s="131"/>
      <c r="J171" s="132">
        <f>ROUND(I171*H171,2)</f>
        <v>0</v>
      </c>
      <c r="K171" s="128" t="s">
        <v>19</v>
      </c>
      <c r="L171" s="31"/>
      <c r="M171" s="133" t="s">
        <v>19</v>
      </c>
      <c r="N171" s="134" t="s">
        <v>43</v>
      </c>
      <c r="P171" s="135">
        <f>O171*H171</f>
        <v>0</v>
      </c>
      <c r="Q171" s="135">
        <v>0</v>
      </c>
      <c r="R171" s="135">
        <f>Q171*H171</f>
        <v>0</v>
      </c>
      <c r="S171" s="135">
        <v>0</v>
      </c>
      <c r="T171" s="136">
        <f>S171*H171</f>
        <v>0</v>
      </c>
      <c r="AR171" s="137" t="s">
        <v>287</v>
      </c>
      <c r="AT171" s="137" t="s">
        <v>149</v>
      </c>
      <c r="AU171" s="137" t="s">
        <v>82</v>
      </c>
      <c r="AY171" s="16" t="s">
        <v>147</v>
      </c>
      <c r="BE171" s="138">
        <f>IF(N171="základní",J171,0)</f>
        <v>0</v>
      </c>
      <c r="BF171" s="138">
        <f>IF(N171="snížená",J171,0)</f>
        <v>0</v>
      </c>
      <c r="BG171" s="138">
        <f>IF(N171="zákl. přenesená",J171,0)</f>
        <v>0</v>
      </c>
      <c r="BH171" s="138">
        <f>IF(N171="sníž. přenesená",J171,0)</f>
        <v>0</v>
      </c>
      <c r="BI171" s="138">
        <f>IF(N171="nulová",J171,0)</f>
        <v>0</v>
      </c>
      <c r="BJ171" s="16" t="s">
        <v>80</v>
      </c>
      <c r="BK171" s="138">
        <f>ROUND(I171*H171,2)</f>
        <v>0</v>
      </c>
      <c r="BL171" s="16" t="s">
        <v>287</v>
      </c>
      <c r="BM171" s="137" t="s">
        <v>2096</v>
      </c>
    </row>
    <row r="172" spans="2:65" s="1" customFormat="1" ht="11.25">
      <c r="B172" s="31"/>
      <c r="D172" s="139" t="s">
        <v>156</v>
      </c>
      <c r="F172" s="140" t="s">
        <v>2095</v>
      </c>
      <c r="I172" s="141"/>
      <c r="L172" s="31"/>
      <c r="M172" s="142"/>
      <c r="T172" s="52"/>
      <c r="AT172" s="16" t="s">
        <v>156</v>
      </c>
      <c r="AU172" s="16" t="s">
        <v>82</v>
      </c>
    </row>
    <row r="173" spans="2:65" s="1" customFormat="1" ht="16.5" customHeight="1">
      <c r="B173" s="31"/>
      <c r="C173" s="126" t="s">
        <v>385</v>
      </c>
      <c r="D173" s="126" t="s">
        <v>149</v>
      </c>
      <c r="E173" s="127" t="s">
        <v>2097</v>
      </c>
      <c r="F173" s="128" t="s">
        <v>2098</v>
      </c>
      <c r="G173" s="129" t="s">
        <v>271</v>
      </c>
      <c r="H173" s="130">
        <v>2</v>
      </c>
      <c r="I173" s="131"/>
      <c r="J173" s="132">
        <f>ROUND(I173*H173,2)</f>
        <v>0</v>
      </c>
      <c r="K173" s="128" t="s">
        <v>19</v>
      </c>
      <c r="L173" s="31"/>
      <c r="M173" s="133" t="s">
        <v>19</v>
      </c>
      <c r="N173" s="134" t="s">
        <v>43</v>
      </c>
      <c r="P173" s="135">
        <f>O173*H173</f>
        <v>0</v>
      </c>
      <c r="Q173" s="135">
        <v>0</v>
      </c>
      <c r="R173" s="135">
        <f>Q173*H173</f>
        <v>0</v>
      </c>
      <c r="S173" s="135">
        <v>0</v>
      </c>
      <c r="T173" s="136">
        <f>S173*H173</f>
        <v>0</v>
      </c>
      <c r="AR173" s="137" t="s">
        <v>287</v>
      </c>
      <c r="AT173" s="137" t="s">
        <v>149</v>
      </c>
      <c r="AU173" s="137" t="s">
        <v>82</v>
      </c>
      <c r="AY173" s="16" t="s">
        <v>147</v>
      </c>
      <c r="BE173" s="138">
        <f>IF(N173="základní",J173,0)</f>
        <v>0</v>
      </c>
      <c r="BF173" s="138">
        <f>IF(N173="snížená",J173,0)</f>
        <v>0</v>
      </c>
      <c r="BG173" s="138">
        <f>IF(N173="zákl. přenesená",J173,0)</f>
        <v>0</v>
      </c>
      <c r="BH173" s="138">
        <f>IF(N173="sníž. přenesená",J173,0)</f>
        <v>0</v>
      </c>
      <c r="BI173" s="138">
        <f>IF(N173="nulová",J173,0)</f>
        <v>0</v>
      </c>
      <c r="BJ173" s="16" t="s">
        <v>80</v>
      </c>
      <c r="BK173" s="138">
        <f>ROUND(I173*H173,2)</f>
        <v>0</v>
      </c>
      <c r="BL173" s="16" t="s">
        <v>287</v>
      </c>
      <c r="BM173" s="137" t="s">
        <v>2099</v>
      </c>
    </row>
    <row r="174" spans="2:65" s="1" customFormat="1" ht="11.25">
      <c r="B174" s="31"/>
      <c r="D174" s="139" t="s">
        <v>156</v>
      </c>
      <c r="F174" s="140" t="s">
        <v>2098</v>
      </c>
      <c r="I174" s="141"/>
      <c r="L174" s="31"/>
      <c r="M174" s="142"/>
      <c r="T174" s="52"/>
      <c r="AT174" s="16" t="s">
        <v>156</v>
      </c>
      <c r="AU174" s="16" t="s">
        <v>82</v>
      </c>
    </row>
    <row r="175" spans="2:65" s="1" customFormat="1" ht="16.5" customHeight="1">
      <c r="B175" s="31"/>
      <c r="C175" s="126" t="s">
        <v>391</v>
      </c>
      <c r="D175" s="126" t="s">
        <v>149</v>
      </c>
      <c r="E175" s="127" t="s">
        <v>2100</v>
      </c>
      <c r="F175" s="128" t="s">
        <v>2101</v>
      </c>
      <c r="G175" s="129" t="s">
        <v>271</v>
      </c>
      <c r="H175" s="130">
        <v>2</v>
      </c>
      <c r="I175" s="131"/>
      <c r="J175" s="132">
        <f>ROUND(I175*H175,2)</f>
        <v>0</v>
      </c>
      <c r="K175" s="128" t="s">
        <v>19</v>
      </c>
      <c r="L175" s="31"/>
      <c r="M175" s="133" t="s">
        <v>19</v>
      </c>
      <c r="N175" s="134" t="s">
        <v>43</v>
      </c>
      <c r="P175" s="135">
        <f>O175*H175</f>
        <v>0</v>
      </c>
      <c r="Q175" s="135">
        <v>0</v>
      </c>
      <c r="R175" s="135">
        <f>Q175*H175</f>
        <v>0</v>
      </c>
      <c r="S175" s="135">
        <v>0</v>
      </c>
      <c r="T175" s="136">
        <f>S175*H175</f>
        <v>0</v>
      </c>
      <c r="AR175" s="137" t="s">
        <v>287</v>
      </c>
      <c r="AT175" s="137" t="s">
        <v>149</v>
      </c>
      <c r="AU175" s="137" t="s">
        <v>82</v>
      </c>
      <c r="AY175" s="16" t="s">
        <v>147</v>
      </c>
      <c r="BE175" s="138">
        <f>IF(N175="základní",J175,0)</f>
        <v>0</v>
      </c>
      <c r="BF175" s="138">
        <f>IF(N175="snížená",J175,0)</f>
        <v>0</v>
      </c>
      <c r="BG175" s="138">
        <f>IF(N175="zákl. přenesená",J175,0)</f>
        <v>0</v>
      </c>
      <c r="BH175" s="138">
        <f>IF(N175="sníž. přenesená",J175,0)</f>
        <v>0</v>
      </c>
      <c r="BI175" s="138">
        <f>IF(N175="nulová",J175,0)</f>
        <v>0</v>
      </c>
      <c r="BJ175" s="16" t="s">
        <v>80</v>
      </c>
      <c r="BK175" s="138">
        <f>ROUND(I175*H175,2)</f>
        <v>0</v>
      </c>
      <c r="BL175" s="16" t="s">
        <v>287</v>
      </c>
      <c r="BM175" s="137" t="s">
        <v>2102</v>
      </c>
    </row>
    <row r="176" spans="2:65" s="1" customFormat="1" ht="11.25">
      <c r="B176" s="31"/>
      <c r="D176" s="139" t="s">
        <v>156</v>
      </c>
      <c r="F176" s="140" t="s">
        <v>2101</v>
      </c>
      <c r="I176" s="141"/>
      <c r="L176" s="31"/>
      <c r="M176" s="142"/>
      <c r="T176" s="52"/>
      <c r="AT176" s="16" t="s">
        <v>156</v>
      </c>
      <c r="AU176" s="16" t="s">
        <v>82</v>
      </c>
    </row>
    <row r="177" spans="2:65" s="1" customFormat="1" ht="16.5" customHeight="1">
      <c r="B177" s="31"/>
      <c r="C177" s="126" t="s">
        <v>397</v>
      </c>
      <c r="D177" s="126" t="s">
        <v>149</v>
      </c>
      <c r="E177" s="127" t="s">
        <v>2103</v>
      </c>
      <c r="F177" s="128" t="s">
        <v>2104</v>
      </c>
      <c r="G177" s="129" t="s">
        <v>271</v>
      </c>
      <c r="H177" s="130">
        <v>16</v>
      </c>
      <c r="I177" s="131"/>
      <c r="J177" s="132">
        <f>ROUND(I177*H177,2)</f>
        <v>0</v>
      </c>
      <c r="K177" s="128" t="s">
        <v>19</v>
      </c>
      <c r="L177" s="31"/>
      <c r="M177" s="133" t="s">
        <v>19</v>
      </c>
      <c r="N177" s="134" t="s">
        <v>43</v>
      </c>
      <c r="P177" s="135">
        <f>O177*H177</f>
        <v>0</v>
      </c>
      <c r="Q177" s="135">
        <v>0</v>
      </c>
      <c r="R177" s="135">
        <f>Q177*H177</f>
        <v>0</v>
      </c>
      <c r="S177" s="135">
        <v>0</v>
      </c>
      <c r="T177" s="136">
        <f>S177*H177</f>
        <v>0</v>
      </c>
      <c r="AR177" s="137" t="s">
        <v>287</v>
      </c>
      <c r="AT177" s="137" t="s">
        <v>149</v>
      </c>
      <c r="AU177" s="137" t="s">
        <v>82</v>
      </c>
      <c r="AY177" s="16" t="s">
        <v>147</v>
      </c>
      <c r="BE177" s="138">
        <f>IF(N177="základní",J177,0)</f>
        <v>0</v>
      </c>
      <c r="BF177" s="138">
        <f>IF(N177="snížená",J177,0)</f>
        <v>0</v>
      </c>
      <c r="BG177" s="138">
        <f>IF(N177="zákl. přenesená",J177,0)</f>
        <v>0</v>
      </c>
      <c r="BH177" s="138">
        <f>IF(N177="sníž. přenesená",J177,0)</f>
        <v>0</v>
      </c>
      <c r="BI177" s="138">
        <f>IF(N177="nulová",J177,0)</f>
        <v>0</v>
      </c>
      <c r="BJ177" s="16" t="s">
        <v>80</v>
      </c>
      <c r="BK177" s="138">
        <f>ROUND(I177*H177,2)</f>
        <v>0</v>
      </c>
      <c r="BL177" s="16" t="s">
        <v>287</v>
      </c>
      <c r="BM177" s="137" t="s">
        <v>2105</v>
      </c>
    </row>
    <row r="178" spans="2:65" s="1" customFormat="1" ht="11.25">
      <c r="B178" s="31"/>
      <c r="D178" s="139" t="s">
        <v>156</v>
      </c>
      <c r="F178" s="140" t="s">
        <v>2104</v>
      </c>
      <c r="I178" s="141"/>
      <c r="L178" s="31"/>
      <c r="M178" s="142"/>
      <c r="T178" s="52"/>
      <c r="AT178" s="16" t="s">
        <v>156</v>
      </c>
      <c r="AU178" s="16" t="s">
        <v>82</v>
      </c>
    </row>
    <row r="179" spans="2:65" s="1" customFormat="1" ht="16.5" customHeight="1">
      <c r="B179" s="31"/>
      <c r="C179" s="126" t="s">
        <v>404</v>
      </c>
      <c r="D179" s="126" t="s">
        <v>149</v>
      </c>
      <c r="E179" s="127" t="s">
        <v>2106</v>
      </c>
      <c r="F179" s="128" t="s">
        <v>2107</v>
      </c>
      <c r="G179" s="129" t="s">
        <v>271</v>
      </c>
      <c r="H179" s="130">
        <v>5</v>
      </c>
      <c r="I179" s="131"/>
      <c r="J179" s="132">
        <f>ROUND(I179*H179,2)</f>
        <v>0</v>
      </c>
      <c r="K179" s="128" t="s">
        <v>19</v>
      </c>
      <c r="L179" s="31"/>
      <c r="M179" s="133" t="s">
        <v>19</v>
      </c>
      <c r="N179" s="134" t="s">
        <v>43</v>
      </c>
      <c r="P179" s="135">
        <f>O179*H179</f>
        <v>0</v>
      </c>
      <c r="Q179" s="135">
        <v>0</v>
      </c>
      <c r="R179" s="135">
        <f>Q179*H179</f>
        <v>0</v>
      </c>
      <c r="S179" s="135">
        <v>0</v>
      </c>
      <c r="T179" s="136">
        <f>S179*H179</f>
        <v>0</v>
      </c>
      <c r="AR179" s="137" t="s">
        <v>287</v>
      </c>
      <c r="AT179" s="137" t="s">
        <v>149</v>
      </c>
      <c r="AU179" s="137" t="s">
        <v>82</v>
      </c>
      <c r="AY179" s="16" t="s">
        <v>147</v>
      </c>
      <c r="BE179" s="138">
        <f>IF(N179="základní",J179,0)</f>
        <v>0</v>
      </c>
      <c r="BF179" s="138">
        <f>IF(N179="snížená",J179,0)</f>
        <v>0</v>
      </c>
      <c r="BG179" s="138">
        <f>IF(N179="zákl. přenesená",J179,0)</f>
        <v>0</v>
      </c>
      <c r="BH179" s="138">
        <f>IF(N179="sníž. přenesená",J179,0)</f>
        <v>0</v>
      </c>
      <c r="BI179" s="138">
        <f>IF(N179="nulová",J179,0)</f>
        <v>0</v>
      </c>
      <c r="BJ179" s="16" t="s">
        <v>80</v>
      </c>
      <c r="BK179" s="138">
        <f>ROUND(I179*H179,2)</f>
        <v>0</v>
      </c>
      <c r="BL179" s="16" t="s">
        <v>287</v>
      </c>
      <c r="BM179" s="137" t="s">
        <v>2108</v>
      </c>
    </row>
    <row r="180" spans="2:65" s="1" customFormat="1" ht="11.25">
      <c r="B180" s="31"/>
      <c r="D180" s="139" t="s">
        <v>156</v>
      </c>
      <c r="F180" s="140" t="s">
        <v>2107</v>
      </c>
      <c r="I180" s="141"/>
      <c r="L180" s="31"/>
      <c r="M180" s="142"/>
      <c r="T180" s="52"/>
      <c r="AT180" s="16" t="s">
        <v>156</v>
      </c>
      <c r="AU180" s="16" t="s">
        <v>82</v>
      </c>
    </row>
    <row r="181" spans="2:65" s="1" customFormat="1" ht="16.5" customHeight="1">
      <c r="B181" s="31"/>
      <c r="C181" s="126" t="s">
        <v>409</v>
      </c>
      <c r="D181" s="126" t="s">
        <v>149</v>
      </c>
      <c r="E181" s="127" t="s">
        <v>2109</v>
      </c>
      <c r="F181" s="128" t="s">
        <v>2110</v>
      </c>
      <c r="G181" s="129" t="s">
        <v>271</v>
      </c>
      <c r="H181" s="130">
        <v>4</v>
      </c>
      <c r="I181" s="131"/>
      <c r="J181" s="132">
        <f>ROUND(I181*H181,2)</f>
        <v>0</v>
      </c>
      <c r="K181" s="128" t="s">
        <v>19</v>
      </c>
      <c r="L181" s="31"/>
      <c r="M181" s="133" t="s">
        <v>19</v>
      </c>
      <c r="N181" s="134" t="s">
        <v>43</v>
      </c>
      <c r="P181" s="135">
        <f>O181*H181</f>
        <v>0</v>
      </c>
      <c r="Q181" s="135">
        <v>0</v>
      </c>
      <c r="R181" s="135">
        <f>Q181*H181</f>
        <v>0</v>
      </c>
      <c r="S181" s="135">
        <v>0</v>
      </c>
      <c r="T181" s="136">
        <f>S181*H181</f>
        <v>0</v>
      </c>
      <c r="AR181" s="137" t="s">
        <v>287</v>
      </c>
      <c r="AT181" s="137" t="s">
        <v>149</v>
      </c>
      <c r="AU181" s="137" t="s">
        <v>82</v>
      </c>
      <c r="AY181" s="16" t="s">
        <v>147</v>
      </c>
      <c r="BE181" s="138">
        <f>IF(N181="základní",J181,0)</f>
        <v>0</v>
      </c>
      <c r="BF181" s="138">
        <f>IF(N181="snížená",J181,0)</f>
        <v>0</v>
      </c>
      <c r="BG181" s="138">
        <f>IF(N181="zákl. přenesená",J181,0)</f>
        <v>0</v>
      </c>
      <c r="BH181" s="138">
        <f>IF(N181="sníž. přenesená",J181,0)</f>
        <v>0</v>
      </c>
      <c r="BI181" s="138">
        <f>IF(N181="nulová",J181,0)</f>
        <v>0</v>
      </c>
      <c r="BJ181" s="16" t="s">
        <v>80</v>
      </c>
      <c r="BK181" s="138">
        <f>ROUND(I181*H181,2)</f>
        <v>0</v>
      </c>
      <c r="BL181" s="16" t="s">
        <v>287</v>
      </c>
      <c r="BM181" s="137" t="s">
        <v>2111</v>
      </c>
    </row>
    <row r="182" spans="2:65" s="1" customFormat="1" ht="11.25">
      <c r="B182" s="31"/>
      <c r="D182" s="139" t="s">
        <v>156</v>
      </c>
      <c r="F182" s="140" t="s">
        <v>2110</v>
      </c>
      <c r="I182" s="141"/>
      <c r="L182" s="31"/>
      <c r="M182" s="142"/>
      <c r="T182" s="52"/>
      <c r="AT182" s="16" t="s">
        <v>156</v>
      </c>
      <c r="AU182" s="16" t="s">
        <v>82</v>
      </c>
    </row>
    <row r="183" spans="2:65" s="1" customFormat="1" ht="16.5" customHeight="1">
      <c r="B183" s="31"/>
      <c r="C183" s="126" t="s">
        <v>415</v>
      </c>
      <c r="D183" s="126" t="s">
        <v>149</v>
      </c>
      <c r="E183" s="127" t="s">
        <v>2112</v>
      </c>
      <c r="F183" s="128" t="s">
        <v>2113</v>
      </c>
      <c r="G183" s="129" t="s">
        <v>271</v>
      </c>
      <c r="H183" s="130">
        <v>1</v>
      </c>
      <c r="I183" s="131"/>
      <c r="J183" s="132">
        <f>ROUND(I183*H183,2)</f>
        <v>0</v>
      </c>
      <c r="K183" s="128" t="s">
        <v>19</v>
      </c>
      <c r="L183" s="31"/>
      <c r="M183" s="133" t="s">
        <v>19</v>
      </c>
      <c r="N183" s="134" t="s">
        <v>43</v>
      </c>
      <c r="P183" s="135">
        <f>O183*H183</f>
        <v>0</v>
      </c>
      <c r="Q183" s="135">
        <v>0</v>
      </c>
      <c r="R183" s="135">
        <f>Q183*H183</f>
        <v>0</v>
      </c>
      <c r="S183" s="135">
        <v>0</v>
      </c>
      <c r="T183" s="136">
        <f>S183*H183</f>
        <v>0</v>
      </c>
      <c r="AR183" s="137" t="s">
        <v>287</v>
      </c>
      <c r="AT183" s="137" t="s">
        <v>149</v>
      </c>
      <c r="AU183" s="137" t="s">
        <v>82</v>
      </c>
      <c r="AY183" s="16" t="s">
        <v>147</v>
      </c>
      <c r="BE183" s="138">
        <f>IF(N183="základní",J183,0)</f>
        <v>0</v>
      </c>
      <c r="BF183" s="138">
        <f>IF(N183="snížená",J183,0)</f>
        <v>0</v>
      </c>
      <c r="BG183" s="138">
        <f>IF(N183="zákl. přenesená",J183,0)</f>
        <v>0</v>
      </c>
      <c r="BH183" s="138">
        <f>IF(N183="sníž. přenesená",J183,0)</f>
        <v>0</v>
      </c>
      <c r="BI183" s="138">
        <f>IF(N183="nulová",J183,0)</f>
        <v>0</v>
      </c>
      <c r="BJ183" s="16" t="s">
        <v>80</v>
      </c>
      <c r="BK183" s="138">
        <f>ROUND(I183*H183,2)</f>
        <v>0</v>
      </c>
      <c r="BL183" s="16" t="s">
        <v>287</v>
      </c>
      <c r="BM183" s="137" t="s">
        <v>2114</v>
      </c>
    </row>
    <row r="184" spans="2:65" s="1" customFormat="1" ht="11.25">
      <c r="B184" s="31"/>
      <c r="D184" s="139" t="s">
        <v>156</v>
      </c>
      <c r="F184" s="140" t="s">
        <v>2113</v>
      </c>
      <c r="I184" s="141"/>
      <c r="L184" s="31"/>
      <c r="M184" s="142"/>
      <c r="T184" s="52"/>
      <c r="AT184" s="16" t="s">
        <v>156</v>
      </c>
      <c r="AU184" s="16" t="s">
        <v>82</v>
      </c>
    </row>
    <row r="185" spans="2:65" s="1" customFormat="1" ht="16.5" customHeight="1">
      <c r="B185" s="31"/>
      <c r="C185" s="126" t="s">
        <v>420</v>
      </c>
      <c r="D185" s="126" t="s">
        <v>149</v>
      </c>
      <c r="E185" s="127" t="s">
        <v>2115</v>
      </c>
      <c r="F185" s="128" t="s">
        <v>2116</v>
      </c>
      <c r="G185" s="129" t="s">
        <v>271</v>
      </c>
      <c r="H185" s="130">
        <v>3</v>
      </c>
      <c r="I185" s="131"/>
      <c r="J185" s="132">
        <f>ROUND(I185*H185,2)</f>
        <v>0</v>
      </c>
      <c r="K185" s="128" t="s">
        <v>19</v>
      </c>
      <c r="L185" s="31"/>
      <c r="M185" s="133" t="s">
        <v>19</v>
      </c>
      <c r="N185" s="134" t="s">
        <v>43</v>
      </c>
      <c r="P185" s="135">
        <f>O185*H185</f>
        <v>0</v>
      </c>
      <c r="Q185" s="135">
        <v>0</v>
      </c>
      <c r="R185" s="135">
        <f>Q185*H185</f>
        <v>0</v>
      </c>
      <c r="S185" s="135">
        <v>0</v>
      </c>
      <c r="T185" s="136">
        <f>S185*H185</f>
        <v>0</v>
      </c>
      <c r="AR185" s="137" t="s">
        <v>287</v>
      </c>
      <c r="AT185" s="137" t="s">
        <v>149</v>
      </c>
      <c r="AU185" s="137" t="s">
        <v>82</v>
      </c>
      <c r="AY185" s="16" t="s">
        <v>147</v>
      </c>
      <c r="BE185" s="138">
        <f>IF(N185="základní",J185,0)</f>
        <v>0</v>
      </c>
      <c r="BF185" s="138">
        <f>IF(N185="snížená",J185,0)</f>
        <v>0</v>
      </c>
      <c r="BG185" s="138">
        <f>IF(N185="zákl. přenesená",J185,0)</f>
        <v>0</v>
      </c>
      <c r="BH185" s="138">
        <f>IF(N185="sníž. přenesená",J185,0)</f>
        <v>0</v>
      </c>
      <c r="BI185" s="138">
        <f>IF(N185="nulová",J185,0)</f>
        <v>0</v>
      </c>
      <c r="BJ185" s="16" t="s">
        <v>80</v>
      </c>
      <c r="BK185" s="138">
        <f>ROUND(I185*H185,2)</f>
        <v>0</v>
      </c>
      <c r="BL185" s="16" t="s">
        <v>287</v>
      </c>
      <c r="BM185" s="137" t="s">
        <v>2117</v>
      </c>
    </row>
    <row r="186" spans="2:65" s="1" customFormat="1" ht="11.25">
      <c r="B186" s="31"/>
      <c r="D186" s="139" t="s">
        <v>156</v>
      </c>
      <c r="F186" s="140" t="s">
        <v>2116</v>
      </c>
      <c r="I186" s="141"/>
      <c r="L186" s="31"/>
      <c r="M186" s="142"/>
      <c r="T186" s="52"/>
      <c r="AT186" s="16" t="s">
        <v>156</v>
      </c>
      <c r="AU186" s="16" t="s">
        <v>82</v>
      </c>
    </row>
    <row r="187" spans="2:65" s="1" customFormat="1" ht="16.5" customHeight="1">
      <c r="B187" s="31"/>
      <c r="C187" s="126" t="s">
        <v>427</v>
      </c>
      <c r="D187" s="126" t="s">
        <v>149</v>
      </c>
      <c r="E187" s="127" t="s">
        <v>2118</v>
      </c>
      <c r="F187" s="128" t="s">
        <v>2119</v>
      </c>
      <c r="G187" s="129" t="s">
        <v>271</v>
      </c>
      <c r="H187" s="130">
        <v>1</v>
      </c>
      <c r="I187" s="131"/>
      <c r="J187" s="132">
        <f>ROUND(I187*H187,2)</f>
        <v>0</v>
      </c>
      <c r="K187" s="128" t="s">
        <v>19</v>
      </c>
      <c r="L187" s="31"/>
      <c r="M187" s="133" t="s">
        <v>19</v>
      </c>
      <c r="N187" s="134" t="s">
        <v>43</v>
      </c>
      <c r="P187" s="135">
        <f>O187*H187</f>
        <v>0</v>
      </c>
      <c r="Q187" s="135">
        <v>0</v>
      </c>
      <c r="R187" s="135">
        <f>Q187*H187</f>
        <v>0</v>
      </c>
      <c r="S187" s="135">
        <v>0</v>
      </c>
      <c r="T187" s="136">
        <f>S187*H187</f>
        <v>0</v>
      </c>
      <c r="AR187" s="137" t="s">
        <v>287</v>
      </c>
      <c r="AT187" s="137" t="s">
        <v>149</v>
      </c>
      <c r="AU187" s="137" t="s">
        <v>82</v>
      </c>
      <c r="AY187" s="16" t="s">
        <v>147</v>
      </c>
      <c r="BE187" s="138">
        <f>IF(N187="základní",J187,0)</f>
        <v>0</v>
      </c>
      <c r="BF187" s="138">
        <f>IF(N187="snížená",J187,0)</f>
        <v>0</v>
      </c>
      <c r="BG187" s="138">
        <f>IF(N187="zákl. přenesená",J187,0)</f>
        <v>0</v>
      </c>
      <c r="BH187" s="138">
        <f>IF(N187="sníž. přenesená",J187,0)</f>
        <v>0</v>
      </c>
      <c r="BI187" s="138">
        <f>IF(N187="nulová",J187,0)</f>
        <v>0</v>
      </c>
      <c r="BJ187" s="16" t="s">
        <v>80</v>
      </c>
      <c r="BK187" s="138">
        <f>ROUND(I187*H187,2)</f>
        <v>0</v>
      </c>
      <c r="BL187" s="16" t="s">
        <v>287</v>
      </c>
      <c r="BM187" s="137" t="s">
        <v>2120</v>
      </c>
    </row>
    <row r="188" spans="2:65" s="1" customFormat="1" ht="11.25">
      <c r="B188" s="31"/>
      <c r="D188" s="139" t="s">
        <v>156</v>
      </c>
      <c r="F188" s="140" t="s">
        <v>2119</v>
      </c>
      <c r="I188" s="141"/>
      <c r="L188" s="31"/>
      <c r="M188" s="142"/>
      <c r="T188" s="52"/>
      <c r="AT188" s="16" t="s">
        <v>156</v>
      </c>
      <c r="AU188" s="16" t="s">
        <v>82</v>
      </c>
    </row>
    <row r="189" spans="2:65" s="1" customFormat="1" ht="16.5" customHeight="1">
      <c r="B189" s="31"/>
      <c r="C189" s="126" t="s">
        <v>432</v>
      </c>
      <c r="D189" s="126" t="s">
        <v>149</v>
      </c>
      <c r="E189" s="127" t="s">
        <v>2121</v>
      </c>
      <c r="F189" s="128" t="s">
        <v>2122</v>
      </c>
      <c r="G189" s="129" t="s">
        <v>271</v>
      </c>
      <c r="H189" s="130">
        <v>1</v>
      </c>
      <c r="I189" s="131"/>
      <c r="J189" s="132">
        <f>ROUND(I189*H189,2)</f>
        <v>0</v>
      </c>
      <c r="K189" s="128" t="s">
        <v>19</v>
      </c>
      <c r="L189" s="31"/>
      <c r="M189" s="133" t="s">
        <v>19</v>
      </c>
      <c r="N189" s="134" t="s">
        <v>43</v>
      </c>
      <c r="P189" s="135">
        <f>O189*H189</f>
        <v>0</v>
      </c>
      <c r="Q189" s="135">
        <v>0</v>
      </c>
      <c r="R189" s="135">
        <f>Q189*H189</f>
        <v>0</v>
      </c>
      <c r="S189" s="135">
        <v>0</v>
      </c>
      <c r="T189" s="136">
        <f>S189*H189</f>
        <v>0</v>
      </c>
      <c r="AR189" s="137" t="s">
        <v>287</v>
      </c>
      <c r="AT189" s="137" t="s">
        <v>149</v>
      </c>
      <c r="AU189" s="137" t="s">
        <v>82</v>
      </c>
      <c r="AY189" s="16" t="s">
        <v>147</v>
      </c>
      <c r="BE189" s="138">
        <f>IF(N189="základní",J189,0)</f>
        <v>0</v>
      </c>
      <c r="BF189" s="138">
        <f>IF(N189="snížená",J189,0)</f>
        <v>0</v>
      </c>
      <c r="BG189" s="138">
        <f>IF(N189="zákl. přenesená",J189,0)</f>
        <v>0</v>
      </c>
      <c r="BH189" s="138">
        <f>IF(N189="sníž. přenesená",J189,0)</f>
        <v>0</v>
      </c>
      <c r="BI189" s="138">
        <f>IF(N189="nulová",J189,0)</f>
        <v>0</v>
      </c>
      <c r="BJ189" s="16" t="s">
        <v>80</v>
      </c>
      <c r="BK189" s="138">
        <f>ROUND(I189*H189,2)</f>
        <v>0</v>
      </c>
      <c r="BL189" s="16" t="s">
        <v>287</v>
      </c>
      <c r="BM189" s="137" t="s">
        <v>2123</v>
      </c>
    </row>
    <row r="190" spans="2:65" s="1" customFormat="1" ht="11.25">
      <c r="B190" s="31"/>
      <c r="D190" s="139" t="s">
        <v>156</v>
      </c>
      <c r="F190" s="140" t="s">
        <v>2122</v>
      </c>
      <c r="I190" s="141"/>
      <c r="L190" s="31"/>
      <c r="M190" s="142"/>
      <c r="T190" s="52"/>
      <c r="AT190" s="16" t="s">
        <v>156</v>
      </c>
      <c r="AU190" s="16" t="s">
        <v>82</v>
      </c>
    </row>
    <row r="191" spans="2:65" s="1" customFormat="1" ht="16.5" customHeight="1">
      <c r="B191" s="31"/>
      <c r="C191" s="126" t="s">
        <v>440</v>
      </c>
      <c r="D191" s="126" t="s">
        <v>149</v>
      </c>
      <c r="E191" s="127" t="s">
        <v>2124</v>
      </c>
      <c r="F191" s="128" t="s">
        <v>2125</v>
      </c>
      <c r="G191" s="129" t="s">
        <v>271</v>
      </c>
      <c r="H191" s="130">
        <v>1</v>
      </c>
      <c r="I191" s="131"/>
      <c r="J191" s="132">
        <f>ROUND(I191*H191,2)</f>
        <v>0</v>
      </c>
      <c r="K191" s="128" t="s">
        <v>19</v>
      </c>
      <c r="L191" s="31"/>
      <c r="M191" s="133" t="s">
        <v>19</v>
      </c>
      <c r="N191" s="134" t="s">
        <v>43</v>
      </c>
      <c r="P191" s="135">
        <f>O191*H191</f>
        <v>0</v>
      </c>
      <c r="Q191" s="135">
        <v>0</v>
      </c>
      <c r="R191" s="135">
        <f>Q191*H191</f>
        <v>0</v>
      </c>
      <c r="S191" s="135">
        <v>0</v>
      </c>
      <c r="T191" s="136">
        <f>S191*H191</f>
        <v>0</v>
      </c>
      <c r="AR191" s="137" t="s">
        <v>287</v>
      </c>
      <c r="AT191" s="137" t="s">
        <v>149</v>
      </c>
      <c r="AU191" s="137" t="s">
        <v>82</v>
      </c>
      <c r="AY191" s="16" t="s">
        <v>147</v>
      </c>
      <c r="BE191" s="138">
        <f>IF(N191="základní",J191,0)</f>
        <v>0</v>
      </c>
      <c r="BF191" s="138">
        <f>IF(N191="snížená",J191,0)</f>
        <v>0</v>
      </c>
      <c r="BG191" s="138">
        <f>IF(N191="zákl. přenesená",J191,0)</f>
        <v>0</v>
      </c>
      <c r="BH191" s="138">
        <f>IF(N191="sníž. přenesená",J191,0)</f>
        <v>0</v>
      </c>
      <c r="BI191" s="138">
        <f>IF(N191="nulová",J191,0)</f>
        <v>0</v>
      </c>
      <c r="BJ191" s="16" t="s">
        <v>80</v>
      </c>
      <c r="BK191" s="138">
        <f>ROUND(I191*H191,2)</f>
        <v>0</v>
      </c>
      <c r="BL191" s="16" t="s">
        <v>287</v>
      </c>
      <c r="BM191" s="137" t="s">
        <v>2126</v>
      </c>
    </row>
    <row r="192" spans="2:65" s="1" customFormat="1" ht="11.25">
      <c r="B192" s="31"/>
      <c r="D192" s="139" t="s">
        <v>156</v>
      </c>
      <c r="F192" s="140" t="s">
        <v>2125</v>
      </c>
      <c r="I192" s="141"/>
      <c r="L192" s="31"/>
      <c r="M192" s="142"/>
      <c r="T192" s="52"/>
      <c r="AT192" s="16" t="s">
        <v>156</v>
      </c>
      <c r="AU192" s="16" t="s">
        <v>82</v>
      </c>
    </row>
    <row r="193" spans="2:65" s="1" customFormat="1" ht="16.5" customHeight="1">
      <c r="B193" s="31"/>
      <c r="C193" s="126" t="s">
        <v>445</v>
      </c>
      <c r="D193" s="126" t="s">
        <v>149</v>
      </c>
      <c r="E193" s="127" t="s">
        <v>2127</v>
      </c>
      <c r="F193" s="128" t="s">
        <v>2128</v>
      </c>
      <c r="G193" s="129" t="s">
        <v>271</v>
      </c>
      <c r="H193" s="130">
        <v>3</v>
      </c>
      <c r="I193" s="131"/>
      <c r="J193" s="132">
        <f>ROUND(I193*H193,2)</f>
        <v>0</v>
      </c>
      <c r="K193" s="128" t="s">
        <v>19</v>
      </c>
      <c r="L193" s="31"/>
      <c r="M193" s="133" t="s">
        <v>19</v>
      </c>
      <c r="N193" s="134" t="s">
        <v>43</v>
      </c>
      <c r="P193" s="135">
        <f>O193*H193</f>
        <v>0</v>
      </c>
      <c r="Q193" s="135">
        <v>0</v>
      </c>
      <c r="R193" s="135">
        <f>Q193*H193</f>
        <v>0</v>
      </c>
      <c r="S193" s="135">
        <v>0</v>
      </c>
      <c r="T193" s="136">
        <f>S193*H193</f>
        <v>0</v>
      </c>
      <c r="AR193" s="137" t="s">
        <v>287</v>
      </c>
      <c r="AT193" s="137" t="s">
        <v>149</v>
      </c>
      <c r="AU193" s="137" t="s">
        <v>82</v>
      </c>
      <c r="AY193" s="16" t="s">
        <v>147</v>
      </c>
      <c r="BE193" s="138">
        <f>IF(N193="základní",J193,0)</f>
        <v>0</v>
      </c>
      <c r="BF193" s="138">
        <f>IF(N193="snížená",J193,0)</f>
        <v>0</v>
      </c>
      <c r="BG193" s="138">
        <f>IF(N193="zákl. přenesená",J193,0)</f>
        <v>0</v>
      </c>
      <c r="BH193" s="138">
        <f>IF(N193="sníž. přenesená",J193,0)</f>
        <v>0</v>
      </c>
      <c r="BI193" s="138">
        <f>IF(N193="nulová",J193,0)</f>
        <v>0</v>
      </c>
      <c r="BJ193" s="16" t="s">
        <v>80</v>
      </c>
      <c r="BK193" s="138">
        <f>ROUND(I193*H193,2)</f>
        <v>0</v>
      </c>
      <c r="BL193" s="16" t="s">
        <v>287</v>
      </c>
      <c r="BM193" s="137" t="s">
        <v>2129</v>
      </c>
    </row>
    <row r="194" spans="2:65" s="1" customFormat="1" ht="11.25">
      <c r="B194" s="31"/>
      <c r="D194" s="139" t="s">
        <v>156</v>
      </c>
      <c r="F194" s="140" t="s">
        <v>2128</v>
      </c>
      <c r="I194" s="141"/>
      <c r="L194" s="31"/>
      <c r="M194" s="142"/>
      <c r="T194" s="52"/>
      <c r="AT194" s="16" t="s">
        <v>156</v>
      </c>
      <c r="AU194" s="16" t="s">
        <v>82</v>
      </c>
    </row>
    <row r="195" spans="2:65" s="1" customFormat="1" ht="16.5" customHeight="1">
      <c r="B195" s="31"/>
      <c r="C195" s="126" t="s">
        <v>453</v>
      </c>
      <c r="D195" s="126" t="s">
        <v>149</v>
      </c>
      <c r="E195" s="127" t="s">
        <v>2130</v>
      </c>
      <c r="F195" s="128" t="s">
        <v>2131</v>
      </c>
      <c r="G195" s="129" t="s">
        <v>271</v>
      </c>
      <c r="H195" s="130">
        <v>1</v>
      </c>
      <c r="I195" s="131"/>
      <c r="J195" s="132">
        <f>ROUND(I195*H195,2)</f>
        <v>0</v>
      </c>
      <c r="K195" s="128" t="s">
        <v>19</v>
      </c>
      <c r="L195" s="31"/>
      <c r="M195" s="133" t="s">
        <v>19</v>
      </c>
      <c r="N195" s="134" t="s">
        <v>43</v>
      </c>
      <c r="P195" s="135">
        <f>O195*H195</f>
        <v>0</v>
      </c>
      <c r="Q195" s="135">
        <v>0</v>
      </c>
      <c r="R195" s="135">
        <f>Q195*H195</f>
        <v>0</v>
      </c>
      <c r="S195" s="135">
        <v>0</v>
      </c>
      <c r="T195" s="136">
        <f>S195*H195</f>
        <v>0</v>
      </c>
      <c r="AR195" s="137" t="s">
        <v>287</v>
      </c>
      <c r="AT195" s="137" t="s">
        <v>149</v>
      </c>
      <c r="AU195" s="137" t="s">
        <v>82</v>
      </c>
      <c r="AY195" s="16" t="s">
        <v>147</v>
      </c>
      <c r="BE195" s="138">
        <f>IF(N195="základní",J195,0)</f>
        <v>0</v>
      </c>
      <c r="BF195" s="138">
        <f>IF(N195="snížená",J195,0)</f>
        <v>0</v>
      </c>
      <c r="BG195" s="138">
        <f>IF(N195="zákl. přenesená",J195,0)</f>
        <v>0</v>
      </c>
      <c r="BH195" s="138">
        <f>IF(N195="sníž. přenesená",J195,0)</f>
        <v>0</v>
      </c>
      <c r="BI195" s="138">
        <f>IF(N195="nulová",J195,0)</f>
        <v>0</v>
      </c>
      <c r="BJ195" s="16" t="s">
        <v>80</v>
      </c>
      <c r="BK195" s="138">
        <f>ROUND(I195*H195,2)</f>
        <v>0</v>
      </c>
      <c r="BL195" s="16" t="s">
        <v>287</v>
      </c>
      <c r="BM195" s="137" t="s">
        <v>2132</v>
      </c>
    </row>
    <row r="196" spans="2:65" s="1" customFormat="1" ht="11.25">
      <c r="B196" s="31"/>
      <c r="D196" s="139" t="s">
        <v>156</v>
      </c>
      <c r="F196" s="140" t="s">
        <v>2131</v>
      </c>
      <c r="I196" s="141"/>
      <c r="L196" s="31"/>
      <c r="M196" s="142"/>
      <c r="T196" s="52"/>
      <c r="AT196" s="16" t="s">
        <v>156</v>
      </c>
      <c r="AU196" s="16" t="s">
        <v>82</v>
      </c>
    </row>
    <row r="197" spans="2:65" s="1" customFormat="1" ht="16.5" customHeight="1">
      <c r="B197" s="31"/>
      <c r="C197" s="126" t="s">
        <v>455</v>
      </c>
      <c r="D197" s="126" t="s">
        <v>149</v>
      </c>
      <c r="E197" s="127" t="s">
        <v>2133</v>
      </c>
      <c r="F197" s="128" t="s">
        <v>2134</v>
      </c>
      <c r="G197" s="129" t="s">
        <v>271</v>
      </c>
      <c r="H197" s="130">
        <v>1</v>
      </c>
      <c r="I197" s="131"/>
      <c r="J197" s="132">
        <f>ROUND(I197*H197,2)</f>
        <v>0</v>
      </c>
      <c r="K197" s="128" t="s">
        <v>19</v>
      </c>
      <c r="L197" s="31"/>
      <c r="M197" s="133" t="s">
        <v>19</v>
      </c>
      <c r="N197" s="134" t="s">
        <v>43</v>
      </c>
      <c r="P197" s="135">
        <f>O197*H197</f>
        <v>0</v>
      </c>
      <c r="Q197" s="135">
        <v>0</v>
      </c>
      <c r="R197" s="135">
        <f>Q197*H197</f>
        <v>0</v>
      </c>
      <c r="S197" s="135">
        <v>0</v>
      </c>
      <c r="T197" s="136">
        <f>S197*H197</f>
        <v>0</v>
      </c>
      <c r="AR197" s="137" t="s">
        <v>287</v>
      </c>
      <c r="AT197" s="137" t="s">
        <v>149</v>
      </c>
      <c r="AU197" s="137" t="s">
        <v>82</v>
      </c>
      <c r="AY197" s="16" t="s">
        <v>147</v>
      </c>
      <c r="BE197" s="138">
        <f>IF(N197="základní",J197,0)</f>
        <v>0</v>
      </c>
      <c r="BF197" s="138">
        <f>IF(N197="snížená",J197,0)</f>
        <v>0</v>
      </c>
      <c r="BG197" s="138">
        <f>IF(N197="zákl. přenesená",J197,0)</f>
        <v>0</v>
      </c>
      <c r="BH197" s="138">
        <f>IF(N197="sníž. přenesená",J197,0)</f>
        <v>0</v>
      </c>
      <c r="BI197" s="138">
        <f>IF(N197="nulová",J197,0)</f>
        <v>0</v>
      </c>
      <c r="BJ197" s="16" t="s">
        <v>80</v>
      </c>
      <c r="BK197" s="138">
        <f>ROUND(I197*H197,2)</f>
        <v>0</v>
      </c>
      <c r="BL197" s="16" t="s">
        <v>287</v>
      </c>
      <c r="BM197" s="137" t="s">
        <v>2135</v>
      </c>
    </row>
    <row r="198" spans="2:65" s="1" customFormat="1" ht="11.25">
      <c r="B198" s="31"/>
      <c r="D198" s="139" t="s">
        <v>156</v>
      </c>
      <c r="F198" s="140" t="s">
        <v>2134</v>
      </c>
      <c r="I198" s="141"/>
      <c r="L198" s="31"/>
      <c r="M198" s="142"/>
      <c r="T198" s="52"/>
      <c r="AT198" s="16" t="s">
        <v>156</v>
      </c>
      <c r="AU198" s="16" t="s">
        <v>82</v>
      </c>
    </row>
    <row r="199" spans="2:65" s="1" customFormat="1" ht="16.5" customHeight="1">
      <c r="B199" s="31"/>
      <c r="C199" s="126" t="s">
        <v>461</v>
      </c>
      <c r="D199" s="126" t="s">
        <v>149</v>
      </c>
      <c r="E199" s="127" t="s">
        <v>2136</v>
      </c>
      <c r="F199" s="128" t="s">
        <v>2137</v>
      </c>
      <c r="G199" s="129" t="s">
        <v>271</v>
      </c>
      <c r="H199" s="130">
        <v>23</v>
      </c>
      <c r="I199" s="131"/>
      <c r="J199" s="132">
        <f>ROUND(I199*H199,2)</f>
        <v>0</v>
      </c>
      <c r="K199" s="128" t="s">
        <v>19</v>
      </c>
      <c r="L199" s="31"/>
      <c r="M199" s="133" t="s">
        <v>19</v>
      </c>
      <c r="N199" s="134" t="s">
        <v>43</v>
      </c>
      <c r="P199" s="135">
        <f>O199*H199</f>
        <v>0</v>
      </c>
      <c r="Q199" s="135">
        <v>0</v>
      </c>
      <c r="R199" s="135">
        <f>Q199*H199</f>
        <v>0</v>
      </c>
      <c r="S199" s="135">
        <v>0</v>
      </c>
      <c r="T199" s="136">
        <f>S199*H199</f>
        <v>0</v>
      </c>
      <c r="AR199" s="137" t="s">
        <v>287</v>
      </c>
      <c r="AT199" s="137" t="s">
        <v>149</v>
      </c>
      <c r="AU199" s="137" t="s">
        <v>82</v>
      </c>
      <c r="AY199" s="16" t="s">
        <v>147</v>
      </c>
      <c r="BE199" s="138">
        <f>IF(N199="základní",J199,0)</f>
        <v>0</v>
      </c>
      <c r="BF199" s="138">
        <f>IF(N199="snížená",J199,0)</f>
        <v>0</v>
      </c>
      <c r="BG199" s="138">
        <f>IF(N199="zákl. přenesená",J199,0)</f>
        <v>0</v>
      </c>
      <c r="BH199" s="138">
        <f>IF(N199="sníž. přenesená",J199,0)</f>
        <v>0</v>
      </c>
      <c r="BI199" s="138">
        <f>IF(N199="nulová",J199,0)</f>
        <v>0</v>
      </c>
      <c r="BJ199" s="16" t="s">
        <v>80</v>
      </c>
      <c r="BK199" s="138">
        <f>ROUND(I199*H199,2)</f>
        <v>0</v>
      </c>
      <c r="BL199" s="16" t="s">
        <v>287</v>
      </c>
      <c r="BM199" s="137" t="s">
        <v>2138</v>
      </c>
    </row>
    <row r="200" spans="2:65" s="1" customFormat="1" ht="11.25">
      <c r="B200" s="31"/>
      <c r="D200" s="139" t="s">
        <v>156</v>
      </c>
      <c r="F200" s="140" t="s">
        <v>2137</v>
      </c>
      <c r="I200" s="141"/>
      <c r="L200" s="31"/>
      <c r="M200" s="142"/>
      <c r="T200" s="52"/>
      <c r="AT200" s="16" t="s">
        <v>156</v>
      </c>
      <c r="AU200" s="16" t="s">
        <v>82</v>
      </c>
    </row>
    <row r="201" spans="2:65" s="1" customFormat="1" ht="16.5" customHeight="1">
      <c r="B201" s="31"/>
      <c r="C201" s="126" t="s">
        <v>470</v>
      </c>
      <c r="D201" s="126" t="s">
        <v>149</v>
      </c>
      <c r="E201" s="127" t="s">
        <v>2139</v>
      </c>
      <c r="F201" s="128" t="s">
        <v>2140</v>
      </c>
      <c r="G201" s="129" t="s">
        <v>271</v>
      </c>
      <c r="H201" s="130">
        <v>4</v>
      </c>
      <c r="I201" s="131"/>
      <c r="J201" s="132">
        <f>ROUND(I201*H201,2)</f>
        <v>0</v>
      </c>
      <c r="K201" s="128" t="s">
        <v>19</v>
      </c>
      <c r="L201" s="31"/>
      <c r="M201" s="133" t="s">
        <v>19</v>
      </c>
      <c r="N201" s="134" t="s">
        <v>43</v>
      </c>
      <c r="P201" s="135">
        <f>O201*H201</f>
        <v>0</v>
      </c>
      <c r="Q201" s="135">
        <v>0</v>
      </c>
      <c r="R201" s="135">
        <f>Q201*H201</f>
        <v>0</v>
      </c>
      <c r="S201" s="135">
        <v>0</v>
      </c>
      <c r="T201" s="136">
        <f>S201*H201</f>
        <v>0</v>
      </c>
      <c r="AR201" s="137" t="s">
        <v>287</v>
      </c>
      <c r="AT201" s="137" t="s">
        <v>149</v>
      </c>
      <c r="AU201" s="137" t="s">
        <v>82</v>
      </c>
      <c r="AY201" s="16" t="s">
        <v>147</v>
      </c>
      <c r="BE201" s="138">
        <f>IF(N201="základní",J201,0)</f>
        <v>0</v>
      </c>
      <c r="BF201" s="138">
        <f>IF(N201="snížená",J201,0)</f>
        <v>0</v>
      </c>
      <c r="BG201" s="138">
        <f>IF(N201="zákl. přenesená",J201,0)</f>
        <v>0</v>
      </c>
      <c r="BH201" s="138">
        <f>IF(N201="sníž. přenesená",J201,0)</f>
        <v>0</v>
      </c>
      <c r="BI201" s="138">
        <f>IF(N201="nulová",J201,0)</f>
        <v>0</v>
      </c>
      <c r="BJ201" s="16" t="s">
        <v>80</v>
      </c>
      <c r="BK201" s="138">
        <f>ROUND(I201*H201,2)</f>
        <v>0</v>
      </c>
      <c r="BL201" s="16" t="s">
        <v>287</v>
      </c>
      <c r="BM201" s="137" t="s">
        <v>2141</v>
      </c>
    </row>
    <row r="202" spans="2:65" s="1" customFormat="1" ht="11.25">
      <c r="B202" s="31"/>
      <c r="D202" s="139" t="s">
        <v>156</v>
      </c>
      <c r="F202" s="140" t="s">
        <v>2140</v>
      </c>
      <c r="I202" s="141"/>
      <c r="L202" s="31"/>
      <c r="M202" s="142"/>
      <c r="T202" s="52"/>
      <c r="AT202" s="16" t="s">
        <v>156</v>
      </c>
      <c r="AU202" s="16" t="s">
        <v>82</v>
      </c>
    </row>
    <row r="203" spans="2:65" s="1" customFormat="1" ht="16.5" customHeight="1">
      <c r="B203" s="31"/>
      <c r="C203" s="126" t="s">
        <v>475</v>
      </c>
      <c r="D203" s="126" t="s">
        <v>149</v>
      </c>
      <c r="E203" s="127" t="s">
        <v>2142</v>
      </c>
      <c r="F203" s="128" t="s">
        <v>2143</v>
      </c>
      <c r="G203" s="129" t="s">
        <v>271</v>
      </c>
      <c r="H203" s="130">
        <v>2</v>
      </c>
      <c r="I203" s="131"/>
      <c r="J203" s="132">
        <f>ROUND(I203*H203,2)</f>
        <v>0</v>
      </c>
      <c r="K203" s="128" t="s">
        <v>19</v>
      </c>
      <c r="L203" s="31"/>
      <c r="M203" s="133" t="s">
        <v>19</v>
      </c>
      <c r="N203" s="134" t="s">
        <v>43</v>
      </c>
      <c r="P203" s="135">
        <f>O203*H203</f>
        <v>0</v>
      </c>
      <c r="Q203" s="135">
        <v>0</v>
      </c>
      <c r="R203" s="135">
        <f>Q203*H203</f>
        <v>0</v>
      </c>
      <c r="S203" s="135">
        <v>0</v>
      </c>
      <c r="T203" s="136">
        <f>S203*H203</f>
        <v>0</v>
      </c>
      <c r="AR203" s="137" t="s">
        <v>287</v>
      </c>
      <c r="AT203" s="137" t="s">
        <v>149</v>
      </c>
      <c r="AU203" s="137" t="s">
        <v>82</v>
      </c>
      <c r="AY203" s="16" t="s">
        <v>147</v>
      </c>
      <c r="BE203" s="138">
        <f>IF(N203="základní",J203,0)</f>
        <v>0</v>
      </c>
      <c r="BF203" s="138">
        <f>IF(N203="snížená",J203,0)</f>
        <v>0</v>
      </c>
      <c r="BG203" s="138">
        <f>IF(N203="zákl. přenesená",J203,0)</f>
        <v>0</v>
      </c>
      <c r="BH203" s="138">
        <f>IF(N203="sníž. přenesená",J203,0)</f>
        <v>0</v>
      </c>
      <c r="BI203" s="138">
        <f>IF(N203="nulová",J203,0)</f>
        <v>0</v>
      </c>
      <c r="BJ203" s="16" t="s">
        <v>80</v>
      </c>
      <c r="BK203" s="138">
        <f>ROUND(I203*H203,2)</f>
        <v>0</v>
      </c>
      <c r="BL203" s="16" t="s">
        <v>287</v>
      </c>
      <c r="BM203" s="137" t="s">
        <v>2144</v>
      </c>
    </row>
    <row r="204" spans="2:65" s="1" customFormat="1" ht="11.25">
      <c r="B204" s="31"/>
      <c r="D204" s="139" t="s">
        <v>156</v>
      </c>
      <c r="F204" s="140" t="s">
        <v>2143</v>
      </c>
      <c r="I204" s="141"/>
      <c r="L204" s="31"/>
      <c r="M204" s="142"/>
      <c r="T204" s="52"/>
      <c r="AT204" s="16" t="s">
        <v>156</v>
      </c>
      <c r="AU204" s="16" t="s">
        <v>82</v>
      </c>
    </row>
    <row r="205" spans="2:65" s="1" customFormat="1" ht="16.5" customHeight="1">
      <c r="B205" s="31"/>
      <c r="C205" s="126" t="s">
        <v>483</v>
      </c>
      <c r="D205" s="126" t="s">
        <v>149</v>
      </c>
      <c r="E205" s="127" t="s">
        <v>2145</v>
      </c>
      <c r="F205" s="128" t="s">
        <v>2146</v>
      </c>
      <c r="G205" s="129" t="s">
        <v>271</v>
      </c>
      <c r="H205" s="130">
        <v>1</v>
      </c>
      <c r="I205" s="131"/>
      <c r="J205" s="132">
        <f>ROUND(I205*H205,2)</f>
        <v>0</v>
      </c>
      <c r="K205" s="128" t="s">
        <v>19</v>
      </c>
      <c r="L205" s="31"/>
      <c r="M205" s="133" t="s">
        <v>19</v>
      </c>
      <c r="N205" s="134" t="s">
        <v>43</v>
      </c>
      <c r="P205" s="135">
        <f>O205*H205</f>
        <v>0</v>
      </c>
      <c r="Q205" s="135">
        <v>0</v>
      </c>
      <c r="R205" s="135">
        <f>Q205*H205</f>
        <v>0</v>
      </c>
      <c r="S205" s="135">
        <v>0</v>
      </c>
      <c r="T205" s="136">
        <f>S205*H205</f>
        <v>0</v>
      </c>
      <c r="AR205" s="137" t="s">
        <v>287</v>
      </c>
      <c r="AT205" s="137" t="s">
        <v>149</v>
      </c>
      <c r="AU205" s="137" t="s">
        <v>82</v>
      </c>
      <c r="AY205" s="16" t="s">
        <v>147</v>
      </c>
      <c r="BE205" s="138">
        <f>IF(N205="základní",J205,0)</f>
        <v>0</v>
      </c>
      <c r="BF205" s="138">
        <f>IF(N205="snížená",J205,0)</f>
        <v>0</v>
      </c>
      <c r="BG205" s="138">
        <f>IF(N205="zákl. přenesená",J205,0)</f>
        <v>0</v>
      </c>
      <c r="BH205" s="138">
        <f>IF(N205="sníž. přenesená",J205,0)</f>
        <v>0</v>
      </c>
      <c r="BI205" s="138">
        <f>IF(N205="nulová",J205,0)</f>
        <v>0</v>
      </c>
      <c r="BJ205" s="16" t="s">
        <v>80</v>
      </c>
      <c r="BK205" s="138">
        <f>ROUND(I205*H205,2)</f>
        <v>0</v>
      </c>
      <c r="BL205" s="16" t="s">
        <v>287</v>
      </c>
      <c r="BM205" s="137" t="s">
        <v>2147</v>
      </c>
    </row>
    <row r="206" spans="2:65" s="1" customFormat="1" ht="11.25">
      <c r="B206" s="31"/>
      <c r="D206" s="139" t="s">
        <v>156</v>
      </c>
      <c r="F206" s="140" t="s">
        <v>2146</v>
      </c>
      <c r="I206" s="141"/>
      <c r="L206" s="31"/>
      <c r="M206" s="142"/>
      <c r="T206" s="52"/>
      <c r="AT206" s="16" t="s">
        <v>156</v>
      </c>
      <c r="AU206" s="16" t="s">
        <v>82</v>
      </c>
    </row>
    <row r="207" spans="2:65" s="1" customFormat="1" ht="16.5" customHeight="1">
      <c r="B207" s="31"/>
      <c r="C207" s="126" t="s">
        <v>488</v>
      </c>
      <c r="D207" s="126" t="s">
        <v>149</v>
      </c>
      <c r="E207" s="127" t="s">
        <v>2148</v>
      </c>
      <c r="F207" s="128" t="s">
        <v>2149</v>
      </c>
      <c r="G207" s="129" t="s">
        <v>271</v>
      </c>
      <c r="H207" s="130">
        <v>1</v>
      </c>
      <c r="I207" s="131"/>
      <c r="J207" s="132">
        <f>ROUND(I207*H207,2)</f>
        <v>0</v>
      </c>
      <c r="K207" s="128" t="s">
        <v>19</v>
      </c>
      <c r="L207" s="31"/>
      <c r="M207" s="133" t="s">
        <v>19</v>
      </c>
      <c r="N207" s="134" t="s">
        <v>43</v>
      </c>
      <c r="P207" s="135">
        <f>O207*H207</f>
        <v>0</v>
      </c>
      <c r="Q207" s="135">
        <v>0</v>
      </c>
      <c r="R207" s="135">
        <f>Q207*H207</f>
        <v>0</v>
      </c>
      <c r="S207" s="135">
        <v>0</v>
      </c>
      <c r="T207" s="136">
        <f>S207*H207</f>
        <v>0</v>
      </c>
      <c r="AR207" s="137" t="s">
        <v>287</v>
      </c>
      <c r="AT207" s="137" t="s">
        <v>149</v>
      </c>
      <c r="AU207" s="137" t="s">
        <v>82</v>
      </c>
      <c r="AY207" s="16" t="s">
        <v>147</v>
      </c>
      <c r="BE207" s="138">
        <f>IF(N207="základní",J207,0)</f>
        <v>0</v>
      </c>
      <c r="BF207" s="138">
        <f>IF(N207="snížená",J207,0)</f>
        <v>0</v>
      </c>
      <c r="BG207" s="138">
        <f>IF(N207="zákl. přenesená",J207,0)</f>
        <v>0</v>
      </c>
      <c r="BH207" s="138">
        <f>IF(N207="sníž. přenesená",J207,0)</f>
        <v>0</v>
      </c>
      <c r="BI207" s="138">
        <f>IF(N207="nulová",J207,0)</f>
        <v>0</v>
      </c>
      <c r="BJ207" s="16" t="s">
        <v>80</v>
      </c>
      <c r="BK207" s="138">
        <f>ROUND(I207*H207,2)</f>
        <v>0</v>
      </c>
      <c r="BL207" s="16" t="s">
        <v>287</v>
      </c>
      <c r="BM207" s="137" t="s">
        <v>2150</v>
      </c>
    </row>
    <row r="208" spans="2:65" s="1" customFormat="1" ht="11.25">
      <c r="B208" s="31"/>
      <c r="D208" s="139" t="s">
        <v>156</v>
      </c>
      <c r="F208" s="140" t="s">
        <v>2149</v>
      </c>
      <c r="I208" s="141"/>
      <c r="L208" s="31"/>
      <c r="M208" s="142"/>
      <c r="T208" s="52"/>
      <c r="AT208" s="16" t="s">
        <v>156</v>
      </c>
      <c r="AU208" s="16" t="s">
        <v>82</v>
      </c>
    </row>
    <row r="209" spans="2:65" s="1" customFormat="1" ht="16.5" customHeight="1">
      <c r="B209" s="31"/>
      <c r="C209" s="126" t="s">
        <v>493</v>
      </c>
      <c r="D209" s="126" t="s">
        <v>149</v>
      </c>
      <c r="E209" s="127" t="s">
        <v>2151</v>
      </c>
      <c r="F209" s="128" t="s">
        <v>2152</v>
      </c>
      <c r="G209" s="129" t="s">
        <v>271</v>
      </c>
      <c r="H209" s="130">
        <v>1</v>
      </c>
      <c r="I209" s="131"/>
      <c r="J209" s="132">
        <f>ROUND(I209*H209,2)</f>
        <v>0</v>
      </c>
      <c r="K209" s="128" t="s">
        <v>19</v>
      </c>
      <c r="L209" s="31"/>
      <c r="M209" s="133" t="s">
        <v>19</v>
      </c>
      <c r="N209" s="134" t="s">
        <v>43</v>
      </c>
      <c r="P209" s="135">
        <f>O209*H209</f>
        <v>0</v>
      </c>
      <c r="Q209" s="135">
        <v>0</v>
      </c>
      <c r="R209" s="135">
        <f>Q209*H209</f>
        <v>0</v>
      </c>
      <c r="S209" s="135">
        <v>0</v>
      </c>
      <c r="T209" s="136">
        <f>S209*H209</f>
        <v>0</v>
      </c>
      <c r="AR209" s="137" t="s">
        <v>287</v>
      </c>
      <c r="AT209" s="137" t="s">
        <v>149</v>
      </c>
      <c r="AU209" s="137" t="s">
        <v>82</v>
      </c>
      <c r="AY209" s="16" t="s">
        <v>147</v>
      </c>
      <c r="BE209" s="138">
        <f>IF(N209="základní",J209,0)</f>
        <v>0</v>
      </c>
      <c r="BF209" s="138">
        <f>IF(N209="snížená",J209,0)</f>
        <v>0</v>
      </c>
      <c r="BG209" s="138">
        <f>IF(N209="zákl. přenesená",J209,0)</f>
        <v>0</v>
      </c>
      <c r="BH209" s="138">
        <f>IF(N209="sníž. přenesená",J209,0)</f>
        <v>0</v>
      </c>
      <c r="BI209" s="138">
        <f>IF(N209="nulová",J209,0)</f>
        <v>0</v>
      </c>
      <c r="BJ209" s="16" t="s">
        <v>80</v>
      </c>
      <c r="BK209" s="138">
        <f>ROUND(I209*H209,2)</f>
        <v>0</v>
      </c>
      <c r="BL209" s="16" t="s">
        <v>287</v>
      </c>
      <c r="BM209" s="137" t="s">
        <v>2153</v>
      </c>
    </row>
    <row r="210" spans="2:65" s="1" customFormat="1" ht="11.25">
      <c r="B210" s="31"/>
      <c r="D210" s="139" t="s">
        <v>156</v>
      </c>
      <c r="F210" s="140" t="s">
        <v>2152</v>
      </c>
      <c r="I210" s="141"/>
      <c r="L210" s="31"/>
      <c r="M210" s="142"/>
      <c r="T210" s="52"/>
      <c r="AT210" s="16" t="s">
        <v>156</v>
      </c>
      <c r="AU210" s="16" t="s">
        <v>82</v>
      </c>
    </row>
    <row r="211" spans="2:65" s="1" customFormat="1" ht="16.5" customHeight="1">
      <c r="B211" s="31"/>
      <c r="C211" s="126" t="s">
        <v>501</v>
      </c>
      <c r="D211" s="126" t="s">
        <v>149</v>
      </c>
      <c r="E211" s="127" t="s">
        <v>2154</v>
      </c>
      <c r="F211" s="128" t="s">
        <v>2155</v>
      </c>
      <c r="G211" s="129" t="s">
        <v>271</v>
      </c>
      <c r="H211" s="130">
        <v>1</v>
      </c>
      <c r="I211" s="131"/>
      <c r="J211" s="132">
        <f>ROUND(I211*H211,2)</f>
        <v>0</v>
      </c>
      <c r="K211" s="128" t="s">
        <v>19</v>
      </c>
      <c r="L211" s="31"/>
      <c r="M211" s="133" t="s">
        <v>19</v>
      </c>
      <c r="N211" s="134" t="s">
        <v>43</v>
      </c>
      <c r="P211" s="135">
        <f>O211*H211</f>
        <v>0</v>
      </c>
      <c r="Q211" s="135">
        <v>0</v>
      </c>
      <c r="R211" s="135">
        <f>Q211*H211</f>
        <v>0</v>
      </c>
      <c r="S211" s="135">
        <v>0</v>
      </c>
      <c r="T211" s="136">
        <f>S211*H211</f>
        <v>0</v>
      </c>
      <c r="AR211" s="137" t="s">
        <v>287</v>
      </c>
      <c r="AT211" s="137" t="s">
        <v>149</v>
      </c>
      <c r="AU211" s="137" t="s">
        <v>82</v>
      </c>
      <c r="AY211" s="16" t="s">
        <v>147</v>
      </c>
      <c r="BE211" s="138">
        <f>IF(N211="základní",J211,0)</f>
        <v>0</v>
      </c>
      <c r="BF211" s="138">
        <f>IF(N211="snížená",J211,0)</f>
        <v>0</v>
      </c>
      <c r="BG211" s="138">
        <f>IF(N211="zákl. přenesená",J211,0)</f>
        <v>0</v>
      </c>
      <c r="BH211" s="138">
        <f>IF(N211="sníž. přenesená",J211,0)</f>
        <v>0</v>
      </c>
      <c r="BI211" s="138">
        <f>IF(N211="nulová",J211,0)</f>
        <v>0</v>
      </c>
      <c r="BJ211" s="16" t="s">
        <v>80</v>
      </c>
      <c r="BK211" s="138">
        <f>ROUND(I211*H211,2)</f>
        <v>0</v>
      </c>
      <c r="BL211" s="16" t="s">
        <v>287</v>
      </c>
      <c r="BM211" s="137" t="s">
        <v>2156</v>
      </c>
    </row>
    <row r="212" spans="2:65" s="1" customFormat="1" ht="11.25">
      <c r="B212" s="31"/>
      <c r="D212" s="139" t="s">
        <v>156</v>
      </c>
      <c r="F212" s="140" t="s">
        <v>2155</v>
      </c>
      <c r="I212" s="141"/>
      <c r="L212" s="31"/>
      <c r="M212" s="142"/>
      <c r="T212" s="52"/>
      <c r="AT212" s="16" t="s">
        <v>156</v>
      </c>
      <c r="AU212" s="16" t="s">
        <v>82</v>
      </c>
    </row>
    <row r="213" spans="2:65" s="1" customFormat="1" ht="16.5" customHeight="1">
      <c r="B213" s="31"/>
      <c r="C213" s="126" t="s">
        <v>507</v>
      </c>
      <c r="D213" s="126" t="s">
        <v>149</v>
      </c>
      <c r="E213" s="127" t="s">
        <v>2157</v>
      </c>
      <c r="F213" s="128" t="s">
        <v>2158</v>
      </c>
      <c r="G213" s="129" t="s">
        <v>260</v>
      </c>
      <c r="H213" s="130">
        <v>8</v>
      </c>
      <c r="I213" s="131"/>
      <c r="J213" s="132">
        <f>ROUND(I213*H213,2)</f>
        <v>0</v>
      </c>
      <c r="K213" s="128" t="s">
        <v>19</v>
      </c>
      <c r="L213" s="31"/>
      <c r="M213" s="133" t="s">
        <v>19</v>
      </c>
      <c r="N213" s="134" t="s">
        <v>43</v>
      </c>
      <c r="P213" s="135">
        <f>O213*H213</f>
        <v>0</v>
      </c>
      <c r="Q213" s="135">
        <v>0</v>
      </c>
      <c r="R213" s="135">
        <f>Q213*H213</f>
        <v>0</v>
      </c>
      <c r="S213" s="135">
        <v>0</v>
      </c>
      <c r="T213" s="136">
        <f>S213*H213</f>
        <v>0</v>
      </c>
      <c r="AR213" s="137" t="s">
        <v>287</v>
      </c>
      <c r="AT213" s="137" t="s">
        <v>149</v>
      </c>
      <c r="AU213" s="137" t="s">
        <v>82</v>
      </c>
      <c r="AY213" s="16" t="s">
        <v>147</v>
      </c>
      <c r="BE213" s="138">
        <f>IF(N213="základní",J213,0)</f>
        <v>0</v>
      </c>
      <c r="BF213" s="138">
        <f>IF(N213="snížená",J213,0)</f>
        <v>0</v>
      </c>
      <c r="BG213" s="138">
        <f>IF(N213="zákl. přenesená",J213,0)</f>
        <v>0</v>
      </c>
      <c r="BH213" s="138">
        <f>IF(N213="sníž. přenesená",J213,0)</f>
        <v>0</v>
      </c>
      <c r="BI213" s="138">
        <f>IF(N213="nulová",J213,0)</f>
        <v>0</v>
      </c>
      <c r="BJ213" s="16" t="s">
        <v>80</v>
      </c>
      <c r="BK213" s="138">
        <f>ROUND(I213*H213,2)</f>
        <v>0</v>
      </c>
      <c r="BL213" s="16" t="s">
        <v>287</v>
      </c>
      <c r="BM213" s="137" t="s">
        <v>2159</v>
      </c>
    </row>
    <row r="214" spans="2:65" s="1" customFormat="1" ht="11.25">
      <c r="B214" s="31"/>
      <c r="D214" s="139" t="s">
        <v>156</v>
      </c>
      <c r="F214" s="140" t="s">
        <v>2158</v>
      </c>
      <c r="I214" s="141"/>
      <c r="L214" s="31"/>
      <c r="M214" s="142"/>
      <c r="T214" s="52"/>
      <c r="AT214" s="16" t="s">
        <v>156</v>
      </c>
      <c r="AU214" s="16" t="s">
        <v>82</v>
      </c>
    </row>
    <row r="215" spans="2:65" s="1" customFormat="1" ht="16.5" customHeight="1">
      <c r="B215" s="31"/>
      <c r="C215" s="126" t="s">
        <v>510</v>
      </c>
      <c r="D215" s="126" t="s">
        <v>149</v>
      </c>
      <c r="E215" s="127" t="s">
        <v>2160</v>
      </c>
      <c r="F215" s="128" t="s">
        <v>2161</v>
      </c>
      <c r="G215" s="129" t="s">
        <v>260</v>
      </c>
      <c r="H215" s="130">
        <v>28</v>
      </c>
      <c r="I215" s="131"/>
      <c r="J215" s="132">
        <f>ROUND(I215*H215,2)</f>
        <v>0</v>
      </c>
      <c r="K215" s="128" t="s">
        <v>19</v>
      </c>
      <c r="L215" s="31"/>
      <c r="M215" s="133" t="s">
        <v>19</v>
      </c>
      <c r="N215" s="134" t="s">
        <v>43</v>
      </c>
      <c r="P215" s="135">
        <f>O215*H215</f>
        <v>0</v>
      </c>
      <c r="Q215" s="135">
        <v>0</v>
      </c>
      <c r="R215" s="135">
        <f>Q215*H215</f>
        <v>0</v>
      </c>
      <c r="S215" s="135">
        <v>0</v>
      </c>
      <c r="T215" s="136">
        <f>S215*H215</f>
        <v>0</v>
      </c>
      <c r="AR215" s="137" t="s">
        <v>287</v>
      </c>
      <c r="AT215" s="137" t="s">
        <v>149</v>
      </c>
      <c r="AU215" s="137" t="s">
        <v>82</v>
      </c>
      <c r="AY215" s="16" t="s">
        <v>147</v>
      </c>
      <c r="BE215" s="138">
        <f>IF(N215="základní",J215,0)</f>
        <v>0</v>
      </c>
      <c r="BF215" s="138">
        <f>IF(N215="snížená",J215,0)</f>
        <v>0</v>
      </c>
      <c r="BG215" s="138">
        <f>IF(N215="zákl. přenesená",J215,0)</f>
        <v>0</v>
      </c>
      <c r="BH215" s="138">
        <f>IF(N215="sníž. přenesená",J215,0)</f>
        <v>0</v>
      </c>
      <c r="BI215" s="138">
        <f>IF(N215="nulová",J215,0)</f>
        <v>0</v>
      </c>
      <c r="BJ215" s="16" t="s">
        <v>80</v>
      </c>
      <c r="BK215" s="138">
        <f>ROUND(I215*H215,2)</f>
        <v>0</v>
      </c>
      <c r="BL215" s="16" t="s">
        <v>287</v>
      </c>
      <c r="BM215" s="137" t="s">
        <v>2162</v>
      </c>
    </row>
    <row r="216" spans="2:65" s="1" customFormat="1" ht="11.25">
      <c r="B216" s="31"/>
      <c r="D216" s="139" t="s">
        <v>156</v>
      </c>
      <c r="F216" s="140" t="s">
        <v>2161</v>
      </c>
      <c r="I216" s="141"/>
      <c r="L216" s="31"/>
      <c r="M216" s="142"/>
      <c r="T216" s="52"/>
      <c r="AT216" s="16" t="s">
        <v>156</v>
      </c>
      <c r="AU216" s="16" t="s">
        <v>82</v>
      </c>
    </row>
    <row r="217" spans="2:65" s="1" customFormat="1" ht="16.5" customHeight="1">
      <c r="B217" s="31"/>
      <c r="C217" s="126" t="s">
        <v>513</v>
      </c>
      <c r="D217" s="126" t="s">
        <v>149</v>
      </c>
      <c r="E217" s="127" t="s">
        <v>2163</v>
      </c>
      <c r="F217" s="128" t="s">
        <v>2164</v>
      </c>
      <c r="G217" s="129" t="s">
        <v>260</v>
      </c>
      <c r="H217" s="130">
        <v>4</v>
      </c>
      <c r="I217" s="131"/>
      <c r="J217" s="132">
        <f>ROUND(I217*H217,2)</f>
        <v>0</v>
      </c>
      <c r="K217" s="128" t="s">
        <v>19</v>
      </c>
      <c r="L217" s="31"/>
      <c r="M217" s="133" t="s">
        <v>19</v>
      </c>
      <c r="N217" s="134" t="s">
        <v>43</v>
      </c>
      <c r="P217" s="135">
        <f>O217*H217</f>
        <v>0</v>
      </c>
      <c r="Q217" s="135">
        <v>0</v>
      </c>
      <c r="R217" s="135">
        <f>Q217*H217</f>
        <v>0</v>
      </c>
      <c r="S217" s="135">
        <v>0</v>
      </c>
      <c r="T217" s="136">
        <f>S217*H217</f>
        <v>0</v>
      </c>
      <c r="AR217" s="137" t="s">
        <v>287</v>
      </c>
      <c r="AT217" s="137" t="s">
        <v>149</v>
      </c>
      <c r="AU217" s="137" t="s">
        <v>82</v>
      </c>
      <c r="AY217" s="16" t="s">
        <v>147</v>
      </c>
      <c r="BE217" s="138">
        <f>IF(N217="základní",J217,0)</f>
        <v>0</v>
      </c>
      <c r="BF217" s="138">
        <f>IF(N217="snížená",J217,0)</f>
        <v>0</v>
      </c>
      <c r="BG217" s="138">
        <f>IF(N217="zákl. přenesená",J217,0)</f>
        <v>0</v>
      </c>
      <c r="BH217" s="138">
        <f>IF(N217="sníž. přenesená",J217,0)</f>
        <v>0</v>
      </c>
      <c r="BI217" s="138">
        <f>IF(N217="nulová",J217,0)</f>
        <v>0</v>
      </c>
      <c r="BJ217" s="16" t="s">
        <v>80</v>
      </c>
      <c r="BK217" s="138">
        <f>ROUND(I217*H217,2)</f>
        <v>0</v>
      </c>
      <c r="BL217" s="16" t="s">
        <v>287</v>
      </c>
      <c r="BM217" s="137" t="s">
        <v>2165</v>
      </c>
    </row>
    <row r="218" spans="2:65" s="1" customFormat="1" ht="11.25">
      <c r="B218" s="31"/>
      <c r="D218" s="139" t="s">
        <v>156</v>
      </c>
      <c r="F218" s="140" t="s">
        <v>2164</v>
      </c>
      <c r="I218" s="141"/>
      <c r="L218" s="31"/>
      <c r="M218" s="142"/>
      <c r="T218" s="52"/>
      <c r="AT218" s="16" t="s">
        <v>156</v>
      </c>
      <c r="AU218" s="16" t="s">
        <v>82</v>
      </c>
    </row>
    <row r="219" spans="2:65" s="1" customFormat="1" ht="16.5" customHeight="1">
      <c r="B219" s="31"/>
      <c r="C219" s="126" t="s">
        <v>518</v>
      </c>
      <c r="D219" s="126" t="s">
        <v>149</v>
      </c>
      <c r="E219" s="127" t="s">
        <v>2166</v>
      </c>
      <c r="F219" s="128" t="s">
        <v>2167</v>
      </c>
      <c r="G219" s="129" t="s">
        <v>260</v>
      </c>
      <c r="H219" s="130">
        <v>32</v>
      </c>
      <c r="I219" s="131"/>
      <c r="J219" s="132">
        <f>ROUND(I219*H219,2)</f>
        <v>0</v>
      </c>
      <c r="K219" s="128" t="s">
        <v>19</v>
      </c>
      <c r="L219" s="31"/>
      <c r="M219" s="133" t="s">
        <v>19</v>
      </c>
      <c r="N219" s="134" t="s">
        <v>43</v>
      </c>
      <c r="P219" s="135">
        <f>O219*H219</f>
        <v>0</v>
      </c>
      <c r="Q219" s="135">
        <v>0</v>
      </c>
      <c r="R219" s="135">
        <f>Q219*H219</f>
        <v>0</v>
      </c>
      <c r="S219" s="135">
        <v>0</v>
      </c>
      <c r="T219" s="136">
        <f>S219*H219</f>
        <v>0</v>
      </c>
      <c r="AR219" s="137" t="s">
        <v>287</v>
      </c>
      <c r="AT219" s="137" t="s">
        <v>149</v>
      </c>
      <c r="AU219" s="137" t="s">
        <v>82</v>
      </c>
      <c r="AY219" s="16" t="s">
        <v>147</v>
      </c>
      <c r="BE219" s="138">
        <f>IF(N219="základní",J219,0)</f>
        <v>0</v>
      </c>
      <c r="BF219" s="138">
        <f>IF(N219="snížená",J219,0)</f>
        <v>0</v>
      </c>
      <c r="BG219" s="138">
        <f>IF(N219="zákl. přenesená",J219,0)</f>
        <v>0</v>
      </c>
      <c r="BH219" s="138">
        <f>IF(N219="sníž. přenesená",J219,0)</f>
        <v>0</v>
      </c>
      <c r="BI219" s="138">
        <f>IF(N219="nulová",J219,0)</f>
        <v>0</v>
      </c>
      <c r="BJ219" s="16" t="s">
        <v>80</v>
      </c>
      <c r="BK219" s="138">
        <f>ROUND(I219*H219,2)</f>
        <v>0</v>
      </c>
      <c r="BL219" s="16" t="s">
        <v>287</v>
      </c>
      <c r="BM219" s="137" t="s">
        <v>2168</v>
      </c>
    </row>
    <row r="220" spans="2:65" s="1" customFormat="1" ht="11.25">
      <c r="B220" s="31"/>
      <c r="D220" s="139" t="s">
        <v>156</v>
      </c>
      <c r="F220" s="140" t="s">
        <v>2167</v>
      </c>
      <c r="I220" s="141"/>
      <c r="L220" s="31"/>
      <c r="M220" s="142"/>
      <c r="T220" s="52"/>
      <c r="AT220" s="16" t="s">
        <v>156</v>
      </c>
      <c r="AU220" s="16" t="s">
        <v>82</v>
      </c>
    </row>
    <row r="221" spans="2:65" s="1" customFormat="1" ht="16.5" customHeight="1">
      <c r="B221" s="31"/>
      <c r="C221" s="126" t="s">
        <v>532</v>
      </c>
      <c r="D221" s="126" t="s">
        <v>149</v>
      </c>
      <c r="E221" s="127" t="s">
        <v>2169</v>
      </c>
      <c r="F221" s="128" t="s">
        <v>2170</v>
      </c>
      <c r="G221" s="129" t="s">
        <v>260</v>
      </c>
      <c r="H221" s="130">
        <v>14</v>
      </c>
      <c r="I221" s="131"/>
      <c r="J221" s="132">
        <f>ROUND(I221*H221,2)</f>
        <v>0</v>
      </c>
      <c r="K221" s="128" t="s">
        <v>19</v>
      </c>
      <c r="L221" s="31"/>
      <c r="M221" s="133" t="s">
        <v>19</v>
      </c>
      <c r="N221" s="134" t="s">
        <v>43</v>
      </c>
      <c r="P221" s="135">
        <f>O221*H221</f>
        <v>0</v>
      </c>
      <c r="Q221" s="135">
        <v>0</v>
      </c>
      <c r="R221" s="135">
        <f>Q221*H221</f>
        <v>0</v>
      </c>
      <c r="S221" s="135">
        <v>0</v>
      </c>
      <c r="T221" s="136">
        <f>S221*H221</f>
        <v>0</v>
      </c>
      <c r="AR221" s="137" t="s">
        <v>287</v>
      </c>
      <c r="AT221" s="137" t="s">
        <v>149</v>
      </c>
      <c r="AU221" s="137" t="s">
        <v>82</v>
      </c>
      <c r="AY221" s="16" t="s">
        <v>147</v>
      </c>
      <c r="BE221" s="138">
        <f>IF(N221="základní",J221,0)</f>
        <v>0</v>
      </c>
      <c r="BF221" s="138">
        <f>IF(N221="snížená",J221,0)</f>
        <v>0</v>
      </c>
      <c r="BG221" s="138">
        <f>IF(N221="zákl. přenesená",J221,0)</f>
        <v>0</v>
      </c>
      <c r="BH221" s="138">
        <f>IF(N221="sníž. přenesená",J221,0)</f>
        <v>0</v>
      </c>
      <c r="BI221" s="138">
        <f>IF(N221="nulová",J221,0)</f>
        <v>0</v>
      </c>
      <c r="BJ221" s="16" t="s">
        <v>80</v>
      </c>
      <c r="BK221" s="138">
        <f>ROUND(I221*H221,2)</f>
        <v>0</v>
      </c>
      <c r="BL221" s="16" t="s">
        <v>287</v>
      </c>
      <c r="BM221" s="137" t="s">
        <v>2171</v>
      </c>
    </row>
    <row r="222" spans="2:65" s="1" customFormat="1" ht="11.25">
      <c r="B222" s="31"/>
      <c r="D222" s="139" t="s">
        <v>156</v>
      </c>
      <c r="F222" s="140" t="s">
        <v>2170</v>
      </c>
      <c r="I222" s="141"/>
      <c r="L222" s="31"/>
      <c r="M222" s="142"/>
      <c r="T222" s="52"/>
      <c r="AT222" s="16" t="s">
        <v>156</v>
      </c>
      <c r="AU222" s="16" t="s">
        <v>82</v>
      </c>
    </row>
    <row r="223" spans="2:65" s="1" customFormat="1" ht="16.5" customHeight="1">
      <c r="B223" s="31"/>
      <c r="C223" s="126" t="s">
        <v>540</v>
      </c>
      <c r="D223" s="126" t="s">
        <v>149</v>
      </c>
      <c r="E223" s="127" t="s">
        <v>2172</v>
      </c>
      <c r="F223" s="128" t="s">
        <v>2173</v>
      </c>
      <c r="G223" s="129" t="s">
        <v>260</v>
      </c>
      <c r="H223" s="130">
        <v>2</v>
      </c>
      <c r="I223" s="131"/>
      <c r="J223" s="132">
        <f>ROUND(I223*H223,2)</f>
        <v>0</v>
      </c>
      <c r="K223" s="128" t="s">
        <v>19</v>
      </c>
      <c r="L223" s="31"/>
      <c r="M223" s="133" t="s">
        <v>19</v>
      </c>
      <c r="N223" s="134" t="s">
        <v>43</v>
      </c>
      <c r="P223" s="135">
        <f>O223*H223</f>
        <v>0</v>
      </c>
      <c r="Q223" s="135">
        <v>0</v>
      </c>
      <c r="R223" s="135">
        <f>Q223*H223</f>
        <v>0</v>
      </c>
      <c r="S223" s="135">
        <v>0</v>
      </c>
      <c r="T223" s="136">
        <f>S223*H223</f>
        <v>0</v>
      </c>
      <c r="AR223" s="137" t="s">
        <v>287</v>
      </c>
      <c r="AT223" s="137" t="s">
        <v>149</v>
      </c>
      <c r="AU223" s="137" t="s">
        <v>82</v>
      </c>
      <c r="AY223" s="16" t="s">
        <v>147</v>
      </c>
      <c r="BE223" s="138">
        <f>IF(N223="základní",J223,0)</f>
        <v>0</v>
      </c>
      <c r="BF223" s="138">
        <f>IF(N223="snížená",J223,0)</f>
        <v>0</v>
      </c>
      <c r="BG223" s="138">
        <f>IF(N223="zákl. přenesená",J223,0)</f>
        <v>0</v>
      </c>
      <c r="BH223" s="138">
        <f>IF(N223="sníž. přenesená",J223,0)</f>
        <v>0</v>
      </c>
      <c r="BI223" s="138">
        <f>IF(N223="nulová",J223,0)</f>
        <v>0</v>
      </c>
      <c r="BJ223" s="16" t="s">
        <v>80</v>
      </c>
      <c r="BK223" s="138">
        <f>ROUND(I223*H223,2)</f>
        <v>0</v>
      </c>
      <c r="BL223" s="16" t="s">
        <v>287</v>
      </c>
      <c r="BM223" s="137" t="s">
        <v>2174</v>
      </c>
    </row>
    <row r="224" spans="2:65" s="1" customFormat="1" ht="11.25">
      <c r="B224" s="31"/>
      <c r="D224" s="139" t="s">
        <v>156</v>
      </c>
      <c r="F224" s="140" t="s">
        <v>2173</v>
      </c>
      <c r="I224" s="141"/>
      <c r="L224" s="31"/>
      <c r="M224" s="142"/>
      <c r="T224" s="52"/>
      <c r="AT224" s="16" t="s">
        <v>156</v>
      </c>
      <c r="AU224" s="16" t="s">
        <v>82</v>
      </c>
    </row>
    <row r="225" spans="2:65" s="1" customFormat="1" ht="16.5" customHeight="1">
      <c r="B225" s="31"/>
      <c r="C225" s="126" t="s">
        <v>546</v>
      </c>
      <c r="D225" s="126" t="s">
        <v>149</v>
      </c>
      <c r="E225" s="127" t="s">
        <v>2175</v>
      </c>
      <c r="F225" s="128" t="s">
        <v>2176</v>
      </c>
      <c r="G225" s="129" t="s">
        <v>260</v>
      </c>
      <c r="H225" s="130">
        <v>4</v>
      </c>
      <c r="I225" s="131"/>
      <c r="J225" s="132">
        <f>ROUND(I225*H225,2)</f>
        <v>0</v>
      </c>
      <c r="K225" s="128" t="s">
        <v>19</v>
      </c>
      <c r="L225" s="31"/>
      <c r="M225" s="133" t="s">
        <v>19</v>
      </c>
      <c r="N225" s="134" t="s">
        <v>43</v>
      </c>
      <c r="P225" s="135">
        <f>O225*H225</f>
        <v>0</v>
      </c>
      <c r="Q225" s="135">
        <v>0</v>
      </c>
      <c r="R225" s="135">
        <f>Q225*H225</f>
        <v>0</v>
      </c>
      <c r="S225" s="135">
        <v>0</v>
      </c>
      <c r="T225" s="136">
        <f>S225*H225</f>
        <v>0</v>
      </c>
      <c r="AR225" s="137" t="s">
        <v>287</v>
      </c>
      <c r="AT225" s="137" t="s">
        <v>149</v>
      </c>
      <c r="AU225" s="137" t="s">
        <v>82</v>
      </c>
      <c r="AY225" s="16" t="s">
        <v>147</v>
      </c>
      <c r="BE225" s="138">
        <f>IF(N225="základní",J225,0)</f>
        <v>0</v>
      </c>
      <c r="BF225" s="138">
        <f>IF(N225="snížená",J225,0)</f>
        <v>0</v>
      </c>
      <c r="BG225" s="138">
        <f>IF(N225="zákl. přenesená",J225,0)</f>
        <v>0</v>
      </c>
      <c r="BH225" s="138">
        <f>IF(N225="sníž. přenesená",J225,0)</f>
        <v>0</v>
      </c>
      <c r="BI225" s="138">
        <f>IF(N225="nulová",J225,0)</f>
        <v>0</v>
      </c>
      <c r="BJ225" s="16" t="s">
        <v>80</v>
      </c>
      <c r="BK225" s="138">
        <f>ROUND(I225*H225,2)</f>
        <v>0</v>
      </c>
      <c r="BL225" s="16" t="s">
        <v>287</v>
      </c>
      <c r="BM225" s="137" t="s">
        <v>2177</v>
      </c>
    </row>
    <row r="226" spans="2:65" s="1" customFormat="1" ht="11.25">
      <c r="B226" s="31"/>
      <c r="D226" s="139" t="s">
        <v>156</v>
      </c>
      <c r="F226" s="140" t="s">
        <v>2176</v>
      </c>
      <c r="I226" s="141"/>
      <c r="L226" s="31"/>
      <c r="M226" s="142"/>
      <c r="T226" s="52"/>
      <c r="AT226" s="16" t="s">
        <v>156</v>
      </c>
      <c r="AU226" s="16" t="s">
        <v>82</v>
      </c>
    </row>
    <row r="227" spans="2:65" s="1" customFormat="1" ht="16.5" customHeight="1">
      <c r="B227" s="31"/>
      <c r="C227" s="126" t="s">
        <v>552</v>
      </c>
      <c r="D227" s="126" t="s">
        <v>149</v>
      </c>
      <c r="E227" s="127" t="s">
        <v>2178</v>
      </c>
      <c r="F227" s="128" t="s">
        <v>2179</v>
      </c>
      <c r="G227" s="129" t="s">
        <v>260</v>
      </c>
      <c r="H227" s="130">
        <v>6</v>
      </c>
      <c r="I227" s="131"/>
      <c r="J227" s="132">
        <f>ROUND(I227*H227,2)</f>
        <v>0</v>
      </c>
      <c r="K227" s="128" t="s">
        <v>19</v>
      </c>
      <c r="L227" s="31"/>
      <c r="M227" s="133" t="s">
        <v>19</v>
      </c>
      <c r="N227" s="134" t="s">
        <v>43</v>
      </c>
      <c r="P227" s="135">
        <f>O227*H227</f>
        <v>0</v>
      </c>
      <c r="Q227" s="135">
        <v>0</v>
      </c>
      <c r="R227" s="135">
        <f>Q227*H227</f>
        <v>0</v>
      </c>
      <c r="S227" s="135">
        <v>0</v>
      </c>
      <c r="T227" s="136">
        <f>S227*H227</f>
        <v>0</v>
      </c>
      <c r="AR227" s="137" t="s">
        <v>287</v>
      </c>
      <c r="AT227" s="137" t="s">
        <v>149</v>
      </c>
      <c r="AU227" s="137" t="s">
        <v>82</v>
      </c>
      <c r="AY227" s="16" t="s">
        <v>147</v>
      </c>
      <c r="BE227" s="138">
        <f>IF(N227="základní",J227,0)</f>
        <v>0</v>
      </c>
      <c r="BF227" s="138">
        <f>IF(N227="snížená",J227,0)</f>
        <v>0</v>
      </c>
      <c r="BG227" s="138">
        <f>IF(N227="zákl. přenesená",J227,0)</f>
        <v>0</v>
      </c>
      <c r="BH227" s="138">
        <f>IF(N227="sníž. přenesená",J227,0)</f>
        <v>0</v>
      </c>
      <c r="BI227" s="138">
        <f>IF(N227="nulová",J227,0)</f>
        <v>0</v>
      </c>
      <c r="BJ227" s="16" t="s">
        <v>80</v>
      </c>
      <c r="BK227" s="138">
        <f>ROUND(I227*H227,2)</f>
        <v>0</v>
      </c>
      <c r="BL227" s="16" t="s">
        <v>287</v>
      </c>
      <c r="BM227" s="137" t="s">
        <v>2180</v>
      </c>
    </row>
    <row r="228" spans="2:65" s="1" customFormat="1" ht="11.25">
      <c r="B228" s="31"/>
      <c r="D228" s="139" t="s">
        <v>156</v>
      </c>
      <c r="F228" s="140" t="s">
        <v>2179</v>
      </c>
      <c r="I228" s="141"/>
      <c r="L228" s="31"/>
      <c r="M228" s="142"/>
      <c r="T228" s="52"/>
      <c r="AT228" s="16" t="s">
        <v>156</v>
      </c>
      <c r="AU228" s="16" t="s">
        <v>82</v>
      </c>
    </row>
    <row r="229" spans="2:65" s="1" customFormat="1" ht="16.5" customHeight="1">
      <c r="B229" s="31"/>
      <c r="C229" s="126" t="s">
        <v>563</v>
      </c>
      <c r="D229" s="126" t="s">
        <v>149</v>
      </c>
      <c r="E229" s="127" t="s">
        <v>2181</v>
      </c>
      <c r="F229" s="128" t="s">
        <v>2182</v>
      </c>
      <c r="G229" s="129" t="s">
        <v>260</v>
      </c>
      <c r="H229" s="130">
        <v>28</v>
      </c>
      <c r="I229" s="131"/>
      <c r="J229" s="132">
        <f>ROUND(I229*H229,2)</f>
        <v>0</v>
      </c>
      <c r="K229" s="128" t="s">
        <v>19</v>
      </c>
      <c r="L229" s="31"/>
      <c r="M229" s="133" t="s">
        <v>19</v>
      </c>
      <c r="N229" s="134" t="s">
        <v>43</v>
      </c>
      <c r="P229" s="135">
        <f>O229*H229</f>
        <v>0</v>
      </c>
      <c r="Q229" s="135">
        <v>0</v>
      </c>
      <c r="R229" s="135">
        <f>Q229*H229</f>
        <v>0</v>
      </c>
      <c r="S229" s="135">
        <v>0</v>
      </c>
      <c r="T229" s="136">
        <f>S229*H229</f>
        <v>0</v>
      </c>
      <c r="AR229" s="137" t="s">
        <v>287</v>
      </c>
      <c r="AT229" s="137" t="s">
        <v>149</v>
      </c>
      <c r="AU229" s="137" t="s">
        <v>82</v>
      </c>
      <c r="AY229" s="16" t="s">
        <v>147</v>
      </c>
      <c r="BE229" s="138">
        <f>IF(N229="základní",J229,0)</f>
        <v>0</v>
      </c>
      <c r="BF229" s="138">
        <f>IF(N229="snížená",J229,0)</f>
        <v>0</v>
      </c>
      <c r="BG229" s="138">
        <f>IF(N229="zákl. přenesená",J229,0)</f>
        <v>0</v>
      </c>
      <c r="BH229" s="138">
        <f>IF(N229="sníž. přenesená",J229,0)</f>
        <v>0</v>
      </c>
      <c r="BI229" s="138">
        <f>IF(N229="nulová",J229,0)</f>
        <v>0</v>
      </c>
      <c r="BJ229" s="16" t="s">
        <v>80</v>
      </c>
      <c r="BK229" s="138">
        <f>ROUND(I229*H229,2)</f>
        <v>0</v>
      </c>
      <c r="BL229" s="16" t="s">
        <v>287</v>
      </c>
      <c r="BM229" s="137" t="s">
        <v>2183</v>
      </c>
    </row>
    <row r="230" spans="2:65" s="1" customFormat="1" ht="11.25">
      <c r="B230" s="31"/>
      <c r="D230" s="139" t="s">
        <v>156</v>
      </c>
      <c r="F230" s="140" t="s">
        <v>2182</v>
      </c>
      <c r="I230" s="141"/>
      <c r="L230" s="31"/>
      <c r="M230" s="142"/>
      <c r="T230" s="52"/>
      <c r="AT230" s="16" t="s">
        <v>156</v>
      </c>
      <c r="AU230" s="16" t="s">
        <v>82</v>
      </c>
    </row>
    <row r="231" spans="2:65" s="1" customFormat="1" ht="16.5" customHeight="1">
      <c r="B231" s="31"/>
      <c r="C231" s="126" t="s">
        <v>570</v>
      </c>
      <c r="D231" s="126" t="s">
        <v>149</v>
      </c>
      <c r="E231" s="127" t="s">
        <v>2184</v>
      </c>
      <c r="F231" s="128" t="s">
        <v>2185</v>
      </c>
      <c r="G231" s="129" t="s">
        <v>260</v>
      </c>
      <c r="H231" s="130">
        <v>4</v>
      </c>
      <c r="I231" s="131"/>
      <c r="J231" s="132">
        <f>ROUND(I231*H231,2)</f>
        <v>0</v>
      </c>
      <c r="K231" s="128" t="s">
        <v>19</v>
      </c>
      <c r="L231" s="31"/>
      <c r="M231" s="133" t="s">
        <v>19</v>
      </c>
      <c r="N231" s="134" t="s">
        <v>43</v>
      </c>
      <c r="P231" s="135">
        <f>O231*H231</f>
        <v>0</v>
      </c>
      <c r="Q231" s="135">
        <v>0</v>
      </c>
      <c r="R231" s="135">
        <f>Q231*H231</f>
        <v>0</v>
      </c>
      <c r="S231" s="135">
        <v>0</v>
      </c>
      <c r="T231" s="136">
        <f>S231*H231</f>
        <v>0</v>
      </c>
      <c r="AR231" s="137" t="s">
        <v>287</v>
      </c>
      <c r="AT231" s="137" t="s">
        <v>149</v>
      </c>
      <c r="AU231" s="137" t="s">
        <v>82</v>
      </c>
      <c r="AY231" s="16" t="s">
        <v>147</v>
      </c>
      <c r="BE231" s="138">
        <f>IF(N231="základní",J231,0)</f>
        <v>0</v>
      </c>
      <c r="BF231" s="138">
        <f>IF(N231="snížená",J231,0)</f>
        <v>0</v>
      </c>
      <c r="BG231" s="138">
        <f>IF(N231="zákl. přenesená",J231,0)</f>
        <v>0</v>
      </c>
      <c r="BH231" s="138">
        <f>IF(N231="sníž. přenesená",J231,0)</f>
        <v>0</v>
      </c>
      <c r="BI231" s="138">
        <f>IF(N231="nulová",J231,0)</f>
        <v>0</v>
      </c>
      <c r="BJ231" s="16" t="s">
        <v>80</v>
      </c>
      <c r="BK231" s="138">
        <f>ROUND(I231*H231,2)</f>
        <v>0</v>
      </c>
      <c r="BL231" s="16" t="s">
        <v>287</v>
      </c>
      <c r="BM231" s="137" t="s">
        <v>2186</v>
      </c>
    </row>
    <row r="232" spans="2:65" s="1" customFormat="1" ht="11.25">
      <c r="B232" s="31"/>
      <c r="D232" s="139" t="s">
        <v>156</v>
      </c>
      <c r="F232" s="140" t="s">
        <v>2185</v>
      </c>
      <c r="I232" s="141"/>
      <c r="L232" s="31"/>
      <c r="M232" s="142"/>
      <c r="T232" s="52"/>
      <c r="AT232" s="16" t="s">
        <v>156</v>
      </c>
      <c r="AU232" s="16" t="s">
        <v>82</v>
      </c>
    </row>
    <row r="233" spans="2:65" s="1" customFormat="1" ht="16.5" customHeight="1">
      <c r="B233" s="31"/>
      <c r="C233" s="126" t="s">
        <v>578</v>
      </c>
      <c r="D233" s="126" t="s">
        <v>149</v>
      </c>
      <c r="E233" s="127" t="s">
        <v>2187</v>
      </c>
      <c r="F233" s="128" t="s">
        <v>2188</v>
      </c>
      <c r="G233" s="129" t="s">
        <v>260</v>
      </c>
      <c r="H233" s="130">
        <v>32</v>
      </c>
      <c r="I233" s="131"/>
      <c r="J233" s="132">
        <f>ROUND(I233*H233,2)</f>
        <v>0</v>
      </c>
      <c r="K233" s="128" t="s">
        <v>19</v>
      </c>
      <c r="L233" s="31"/>
      <c r="M233" s="133" t="s">
        <v>19</v>
      </c>
      <c r="N233" s="134" t="s">
        <v>43</v>
      </c>
      <c r="P233" s="135">
        <f>O233*H233</f>
        <v>0</v>
      </c>
      <c r="Q233" s="135">
        <v>0</v>
      </c>
      <c r="R233" s="135">
        <f>Q233*H233</f>
        <v>0</v>
      </c>
      <c r="S233" s="135">
        <v>0</v>
      </c>
      <c r="T233" s="136">
        <f>S233*H233</f>
        <v>0</v>
      </c>
      <c r="AR233" s="137" t="s">
        <v>287</v>
      </c>
      <c r="AT233" s="137" t="s">
        <v>149</v>
      </c>
      <c r="AU233" s="137" t="s">
        <v>82</v>
      </c>
      <c r="AY233" s="16" t="s">
        <v>147</v>
      </c>
      <c r="BE233" s="138">
        <f>IF(N233="základní",J233,0)</f>
        <v>0</v>
      </c>
      <c r="BF233" s="138">
        <f>IF(N233="snížená",J233,0)</f>
        <v>0</v>
      </c>
      <c r="BG233" s="138">
        <f>IF(N233="zákl. přenesená",J233,0)</f>
        <v>0</v>
      </c>
      <c r="BH233" s="138">
        <f>IF(N233="sníž. přenesená",J233,0)</f>
        <v>0</v>
      </c>
      <c r="BI233" s="138">
        <f>IF(N233="nulová",J233,0)</f>
        <v>0</v>
      </c>
      <c r="BJ233" s="16" t="s">
        <v>80</v>
      </c>
      <c r="BK233" s="138">
        <f>ROUND(I233*H233,2)</f>
        <v>0</v>
      </c>
      <c r="BL233" s="16" t="s">
        <v>287</v>
      </c>
      <c r="BM233" s="137" t="s">
        <v>2189</v>
      </c>
    </row>
    <row r="234" spans="2:65" s="1" customFormat="1" ht="11.25">
      <c r="B234" s="31"/>
      <c r="D234" s="139" t="s">
        <v>156</v>
      </c>
      <c r="F234" s="140" t="s">
        <v>2188</v>
      </c>
      <c r="I234" s="141"/>
      <c r="L234" s="31"/>
      <c r="M234" s="142"/>
      <c r="T234" s="52"/>
      <c r="AT234" s="16" t="s">
        <v>156</v>
      </c>
      <c r="AU234" s="16" t="s">
        <v>82</v>
      </c>
    </row>
    <row r="235" spans="2:65" s="1" customFormat="1" ht="16.5" customHeight="1">
      <c r="B235" s="31"/>
      <c r="C235" s="126" t="s">
        <v>516</v>
      </c>
      <c r="D235" s="126" t="s">
        <v>149</v>
      </c>
      <c r="E235" s="127" t="s">
        <v>2190</v>
      </c>
      <c r="F235" s="128" t="s">
        <v>2191</v>
      </c>
      <c r="G235" s="129" t="s">
        <v>260</v>
      </c>
      <c r="H235" s="130">
        <v>14</v>
      </c>
      <c r="I235" s="131"/>
      <c r="J235" s="132">
        <f>ROUND(I235*H235,2)</f>
        <v>0</v>
      </c>
      <c r="K235" s="128" t="s">
        <v>19</v>
      </c>
      <c r="L235" s="31"/>
      <c r="M235" s="133" t="s">
        <v>19</v>
      </c>
      <c r="N235" s="134" t="s">
        <v>43</v>
      </c>
      <c r="P235" s="135">
        <f>O235*H235</f>
        <v>0</v>
      </c>
      <c r="Q235" s="135">
        <v>0</v>
      </c>
      <c r="R235" s="135">
        <f>Q235*H235</f>
        <v>0</v>
      </c>
      <c r="S235" s="135">
        <v>0</v>
      </c>
      <c r="T235" s="136">
        <f>S235*H235</f>
        <v>0</v>
      </c>
      <c r="AR235" s="137" t="s">
        <v>287</v>
      </c>
      <c r="AT235" s="137" t="s">
        <v>149</v>
      </c>
      <c r="AU235" s="137" t="s">
        <v>82</v>
      </c>
      <c r="AY235" s="16" t="s">
        <v>147</v>
      </c>
      <c r="BE235" s="138">
        <f>IF(N235="základní",J235,0)</f>
        <v>0</v>
      </c>
      <c r="BF235" s="138">
        <f>IF(N235="snížená",J235,0)</f>
        <v>0</v>
      </c>
      <c r="BG235" s="138">
        <f>IF(N235="zákl. přenesená",J235,0)</f>
        <v>0</v>
      </c>
      <c r="BH235" s="138">
        <f>IF(N235="sníž. přenesená",J235,0)</f>
        <v>0</v>
      </c>
      <c r="BI235" s="138">
        <f>IF(N235="nulová",J235,0)</f>
        <v>0</v>
      </c>
      <c r="BJ235" s="16" t="s">
        <v>80</v>
      </c>
      <c r="BK235" s="138">
        <f>ROUND(I235*H235,2)</f>
        <v>0</v>
      </c>
      <c r="BL235" s="16" t="s">
        <v>287</v>
      </c>
      <c r="BM235" s="137" t="s">
        <v>2192</v>
      </c>
    </row>
    <row r="236" spans="2:65" s="1" customFormat="1" ht="11.25">
      <c r="B236" s="31"/>
      <c r="D236" s="139" t="s">
        <v>156</v>
      </c>
      <c r="F236" s="140" t="s">
        <v>2191</v>
      </c>
      <c r="I236" s="141"/>
      <c r="L236" s="31"/>
      <c r="M236" s="142"/>
      <c r="T236" s="52"/>
      <c r="AT236" s="16" t="s">
        <v>156</v>
      </c>
      <c r="AU236" s="16" t="s">
        <v>82</v>
      </c>
    </row>
    <row r="237" spans="2:65" s="1" customFormat="1" ht="16.5" customHeight="1">
      <c r="B237" s="31"/>
      <c r="C237" s="126" t="s">
        <v>597</v>
      </c>
      <c r="D237" s="126" t="s">
        <v>149</v>
      </c>
      <c r="E237" s="127" t="s">
        <v>2193</v>
      </c>
      <c r="F237" s="128" t="s">
        <v>19</v>
      </c>
      <c r="G237" s="129" t="s">
        <v>260</v>
      </c>
      <c r="H237" s="130">
        <v>24</v>
      </c>
      <c r="I237" s="131"/>
      <c r="J237" s="132">
        <f>ROUND(I237*H237,2)</f>
        <v>0</v>
      </c>
      <c r="K237" s="128" t="s">
        <v>19</v>
      </c>
      <c r="L237" s="31"/>
      <c r="M237" s="133" t="s">
        <v>19</v>
      </c>
      <c r="N237" s="134" t="s">
        <v>43</v>
      </c>
      <c r="P237" s="135">
        <f>O237*H237</f>
        <v>0</v>
      </c>
      <c r="Q237" s="135">
        <v>0</v>
      </c>
      <c r="R237" s="135">
        <f>Q237*H237</f>
        <v>0</v>
      </c>
      <c r="S237" s="135">
        <v>0</v>
      </c>
      <c r="T237" s="136">
        <f>S237*H237</f>
        <v>0</v>
      </c>
      <c r="AR237" s="137" t="s">
        <v>287</v>
      </c>
      <c r="AT237" s="137" t="s">
        <v>149</v>
      </c>
      <c r="AU237" s="137" t="s">
        <v>82</v>
      </c>
      <c r="AY237" s="16" t="s">
        <v>147</v>
      </c>
      <c r="BE237" s="138">
        <f>IF(N237="základní",J237,0)</f>
        <v>0</v>
      </c>
      <c r="BF237" s="138">
        <f>IF(N237="snížená",J237,0)</f>
        <v>0</v>
      </c>
      <c r="BG237" s="138">
        <f>IF(N237="zákl. přenesená",J237,0)</f>
        <v>0</v>
      </c>
      <c r="BH237" s="138">
        <f>IF(N237="sníž. přenesená",J237,0)</f>
        <v>0</v>
      </c>
      <c r="BI237" s="138">
        <f>IF(N237="nulová",J237,0)</f>
        <v>0</v>
      </c>
      <c r="BJ237" s="16" t="s">
        <v>80</v>
      </c>
      <c r="BK237" s="138">
        <f>ROUND(I237*H237,2)</f>
        <v>0</v>
      </c>
      <c r="BL237" s="16" t="s">
        <v>287</v>
      </c>
      <c r="BM237" s="137" t="s">
        <v>2194</v>
      </c>
    </row>
    <row r="238" spans="2:65" s="1" customFormat="1" ht="11.25">
      <c r="B238" s="31"/>
      <c r="D238" s="139" t="s">
        <v>156</v>
      </c>
      <c r="F238" s="140" t="s">
        <v>2195</v>
      </c>
      <c r="I238" s="141"/>
      <c r="L238" s="31"/>
      <c r="M238" s="142"/>
      <c r="T238" s="52"/>
      <c r="AT238" s="16" t="s">
        <v>156</v>
      </c>
      <c r="AU238" s="16" t="s">
        <v>82</v>
      </c>
    </row>
    <row r="239" spans="2:65" s="11" customFormat="1" ht="25.9" customHeight="1">
      <c r="B239" s="114"/>
      <c r="D239" s="115" t="s">
        <v>71</v>
      </c>
      <c r="E239" s="116" t="s">
        <v>2196</v>
      </c>
      <c r="F239" s="116" t="s">
        <v>2197</v>
      </c>
      <c r="I239" s="117"/>
      <c r="J239" s="118">
        <f>BK239</f>
        <v>0</v>
      </c>
      <c r="L239" s="114"/>
      <c r="M239" s="119"/>
      <c r="P239" s="120">
        <f>SUM(P240:P269)</f>
        <v>0</v>
      </c>
      <c r="R239" s="120">
        <f>SUM(R240:R269)</f>
        <v>0</v>
      </c>
      <c r="T239" s="121">
        <f>SUM(T240:T269)</f>
        <v>0</v>
      </c>
      <c r="AR239" s="115" t="s">
        <v>154</v>
      </c>
      <c r="AT239" s="122" t="s">
        <v>71</v>
      </c>
      <c r="AU239" s="122" t="s">
        <v>72</v>
      </c>
      <c r="AY239" s="115" t="s">
        <v>147</v>
      </c>
      <c r="BK239" s="123">
        <f>SUM(BK240:BK269)</f>
        <v>0</v>
      </c>
    </row>
    <row r="240" spans="2:65" s="1" customFormat="1" ht="16.5" customHeight="1">
      <c r="B240" s="31"/>
      <c r="C240" s="126" t="s">
        <v>721</v>
      </c>
      <c r="D240" s="126" t="s">
        <v>149</v>
      </c>
      <c r="E240" s="127" t="s">
        <v>2198</v>
      </c>
      <c r="F240" s="128" t="s">
        <v>2199</v>
      </c>
      <c r="G240" s="129" t="s">
        <v>271</v>
      </c>
      <c r="H240" s="130">
        <v>1</v>
      </c>
      <c r="I240" s="131"/>
      <c r="J240" s="132">
        <f>ROUND(I240*H240,2)</f>
        <v>0</v>
      </c>
      <c r="K240" s="128" t="s">
        <v>19</v>
      </c>
      <c r="L240" s="31"/>
      <c r="M240" s="133" t="s">
        <v>19</v>
      </c>
      <c r="N240" s="134" t="s">
        <v>43</v>
      </c>
      <c r="P240" s="135">
        <f>O240*H240</f>
        <v>0</v>
      </c>
      <c r="Q240" s="135">
        <v>0</v>
      </c>
      <c r="R240" s="135">
        <f>Q240*H240</f>
        <v>0</v>
      </c>
      <c r="S240" s="135">
        <v>0</v>
      </c>
      <c r="T240" s="136">
        <f>S240*H240</f>
        <v>0</v>
      </c>
      <c r="AR240" s="137" t="s">
        <v>2200</v>
      </c>
      <c r="AT240" s="137" t="s">
        <v>149</v>
      </c>
      <c r="AU240" s="137" t="s">
        <v>80</v>
      </c>
      <c r="AY240" s="16" t="s">
        <v>147</v>
      </c>
      <c r="BE240" s="138">
        <f>IF(N240="základní",J240,0)</f>
        <v>0</v>
      </c>
      <c r="BF240" s="138">
        <f>IF(N240="snížená",J240,0)</f>
        <v>0</v>
      </c>
      <c r="BG240" s="138">
        <f>IF(N240="zákl. přenesená",J240,0)</f>
        <v>0</v>
      </c>
      <c r="BH240" s="138">
        <f>IF(N240="sníž. přenesená",J240,0)</f>
        <v>0</v>
      </c>
      <c r="BI240" s="138">
        <f>IF(N240="nulová",J240,0)</f>
        <v>0</v>
      </c>
      <c r="BJ240" s="16" t="s">
        <v>80</v>
      </c>
      <c r="BK240" s="138">
        <f>ROUND(I240*H240,2)</f>
        <v>0</v>
      </c>
      <c r="BL240" s="16" t="s">
        <v>2200</v>
      </c>
      <c r="BM240" s="137" t="s">
        <v>2201</v>
      </c>
    </row>
    <row r="241" spans="2:65" s="1" customFormat="1" ht="11.25">
      <c r="B241" s="31"/>
      <c r="D241" s="139" t="s">
        <v>156</v>
      </c>
      <c r="F241" s="140" t="s">
        <v>2199</v>
      </c>
      <c r="I241" s="141"/>
      <c r="L241" s="31"/>
      <c r="M241" s="142"/>
      <c r="T241" s="52"/>
      <c r="AT241" s="16" t="s">
        <v>156</v>
      </c>
      <c r="AU241" s="16" t="s">
        <v>80</v>
      </c>
    </row>
    <row r="242" spans="2:65" s="1" customFormat="1" ht="16.5" customHeight="1">
      <c r="B242" s="31"/>
      <c r="C242" s="126" t="s">
        <v>726</v>
      </c>
      <c r="D242" s="126" t="s">
        <v>149</v>
      </c>
      <c r="E242" s="127" t="s">
        <v>2202</v>
      </c>
      <c r="F242" s="128" t="s">
        <v>2203</v>
      </c>
      <c r="G242" s="129" t="s">
        <v>271</v>
      </c>
      <c r="H242" s="130">
        <v>1</v>
      </c>
      <c r="I242" s="131"/>
      <c r="J242" s="132">
        <f>ROUND(I242*H242,2)</f>
        <v>0</v>
      </c>
      <c r="K242" s="128" t="s">
        <v>19</v>
      </c>
      <c r="L242" s="31"/>
      <c r="M242" s="133" t="s">
        <v>19</v>
      </c>
      <c r="N242" s="134" t="s">
        <v>43</v>
      </c>
      <c r="P242" s="135">
        <f>O242*H242</f>
        <v>0</v>
      </c>
      <c r="Q242" s="135">
        <v>0</v>
      </c>
      <c r="R242" s="135">
        <f>Q242*H242</f>
        <v>0</v>
      </c>
      <c r="S242" s="135">
        <v>0</v>
      </c>
      <c r="T242" s="136">
        <f>S242*H242</f>
        <v>0</v>
      </c>
      <c r="AR242" s="137" t="s">
        <v>2200</v>
      </c>
      <c r="AT242" s="137" t="s">
        <v>149</v>
      </c>
      <c r="AU242" s="137" t="s">
        <v>80</v>
      </c>
      <c r="AY242" s="16" t="s">
        <v>147</v>
      </c>
      <c r="BE242" s="138">
        <f>IF(N242="základní",J242,0)</f>
        <v>0</v>
      </c>
      <c r="BF242" s="138">
        <f>IF(N242="snížená",J242,0)</f>
        <v>0</v>
      </c>
      <c r="BG242" s="138">
        <f>IF(N242="zákl. přenesená",J242,0)</f>
        <v>0</v>
      </c>
      <c r="BH242" s="138">
        <f>IF(N242="sníž. přenesená",J242,0)</f>
        <v>0</v>
      </c>
      <c r="BI242" s="138">
        <f>IF(N242="nulová",J242,0)</f>
        <v>0</v>
      </c>
      <c r="BJ242" s="16" t="s">
        <v>80</v>
      </c>
      <c r="BK242" s="138">
        <f>ROUND(I242*H242,2)</f>
        <v>0</v>
      </c>
      <c r="BL242" s="16" t="s">
        <v>2200</v>
      </c>
      <c r="BM242" s="137" t="s">
        <v>2204</v>
      </c>
    </row>
    <row r="243" spans="2:65" s="1" customFormat="1" ht="11.25">
      <c r="B243" s="31"/>
      <c r="D243" s="139" t="s">
        <v>156</v>
      </c>
      <c r="F243" s="140" t="s">
        <v>2203</v>
      </c>
      <c r="I243" s="141"/>
      <c r="L243" s="31"/>
      <c r="M243" s="142"/>
      <c r="T243" s="52"/>
      <c r="AT243" s="16" t="s">
        <v>156</v>
      </c>
      <c r="AU243" s="16" t="s">
        <v>80</v>
      </c>
    </row>
    <row r="244" spans="2:65" s="1" customFormat="1" ht="16.5" customHeight="1">
      <c r="B244" s="31"/>
      <c r="C244" s="126" t="s">
        <v>732</v>
      </c>
      <c r="D244" s="126" t="s">
        <v>149</v>
      </c>
      <c r="E244" s="127" t="s">
        <v>2205</v>
      </c>
      <c r="F244" s="128" t="s">
        <v>2206</v>
      </c>
      <c r="G244" s="129" t="s">
        <v>271</v>
      </c>
      <c r="H244" s="130">
        <v>1</v>
      </c>
      <c r="I244" s="131"/>
      <c r="J244" s="132">
        <f>ROUND(I244*H244,2)</f>
        <v>0</v>
      </c>
      <c r="K244" s="128" t="s">
        <v>19</v>
      </c>
      <c r="L244" s="31"/>
      <c r="M244" s="133" t="s">
        <v>19</v>
      </c>
      <c r="N244" s="134" t="s">
        <v>43</v>
      </c>
      <c r="P244" s="135">
        <f>O244*H244</f>
        <v>0</v>
      </c>
      <c r="Q244" s="135">
        <v>0</v>
      </c>
      <c r="R244" s="135">
        <f>Q244*H244</f>
        <v>0</v>
      </c>
      <c r="S244" s="135">
        <v>0</v>
      </c>
      <c r="T244" s="136">
        <f>S244*H244</f>
        <v>0</v>
      </c>
      <c r="AR244" s="137" t="s">
        <v>2200</v>
      </c>
      <c r="AT244" s="137" t="s">
        <v>149</v>
      </c>
      <c r="AU244" s="137" t="s">
        <v>80</v>
      </c>
      <c r="AY244" s="16" t="s">
        <v>147</v>
      </c>
      <c r="BE244" s="138">
        <f>IF(N244="základní",J244,0)</f>
        <v>0</v>
      </c>
      <c r="BF244" s="138">
        <f>IF(N244="snížená",J244,0)</f>
        <v>0</v>
      </c>
      <c r="BG244" s="138">
        <f>IF(N244="zákl. přenesená",J244,0)</f>
        <v>0</v>
      </c>
      <c r="BH244" s="138">
        <f>IF(N244="sníž. přenesená",J244,0)</f>
        <v>0</v>
      </c>
      <c r="BI244" s="138">
        <f>IF(N244="nulová",J244,0)</f>
        <v>0</v>
      </c>
      <c r="BJ244" s="16" t="s">
        <v>80</v>
      </c>
      <c r="BK244" s="138">
        <f>ROUND(I244*H244,2)</f>
        <v>0</v>
      </c>
      <c r="BL244" s="16" t="s">
        <v>2200</v>
      </c>
      <c r="BM244" s="137" t="s">
        <v>2207</v>
      </c>
    </row>
    <row r="245" spans="2:65" s="1" customFormat="1" ht="11.25">
      <c r="B245" s="31"/>
      <c r="D245" s="139" t="s">
        <v>156</v>
      </c>
      <c r="F245" s="140" t="s">
        <v>2206</v>
      </c>
      <c r="I245" s="141"/>
      <c r="L245" s="31"/>
      <c r="M245" s="142"/>
      <c r="T245" s="52"/>
      <c r="AT245" s="16" t="s">
        <v>156</v>
      </c>
      <c r="AU245" s="16" t="s">
        <v>80</v>
      </c>
    </row>
    <row r="246" spans="2:65" s="1" customFormat="1" ht="16.5" customHeight="1">
      <c r="B246" s="31"/>
      <c r="C246" s="126" t="s">
        <v>741</v>
      </c>
      <c r="D246" s="126" t="s">
        <v>149</v>
      </c>
      <c r="E246" s="127" t="s">
        <v>2208</v>
      </c>
      <c r="F246" s="128" t="s">
        <v>2209</v>
      </c>
      <c r="G246" s="129" t="s">
        <v>271</v>
      </c>
      <c r="H246" s="130">
        <v>2</v>
      </c>
      <c r="I246" s="131"/>
      <c r="J246" s="132">
        <f>ROUND(I246*H246,2)</f>
        <v>0</v>
      </c>
      <c r="K246" s="128" t="s">
        <v>19</v>
      </c>
      <c r="L246" s="31"/>
      <c r="M246" s="133" t="s">
        <v>19</v>
      </c>
      <c r="N246" s="134" t="s">
        <v>43</v>
      </c>
      <c r="P246" s="135">
        <f>O246*H246</f>
        <v>0</v>
      </c>
      <c r="Q246" s="135">
        <v>0</v>
      </c>
      <c r="R246" s="135">
        <f>Q246*H246</f>
        <v>0</v>
      </c>
      <c r="S246" s="135">
        <v>0</v>
      </c>
      <c r="T246" s="136">
        <f>S246*H246</f>
        <v>0</v>
      </c>
      <c r="AR246" s="137" t="s">
        <v>2200</v>
      </c>
      <c r="AT246" s="137" t="s">
        <v>149</v>
      </c>
      <c r="AU246" s="137" t="s">
        <v>80</v>
      </c>
      <c r="AY246" s="16" t="s">
        <v>147</v>
      </c>
      <c r="BE246" s="138">
        <f>IF(N246="základní",J246,0)</f>
        <v>0</v>
      </c>
      <c r="BF246" s="138">
        <f>IF(N246="snížená",J246,0)</f>
        <v>0</v>
      </c>
      <c r="BG246" s="138">
        <f>IF(N246="zákl. přenesená",J246,0)</f>
        <v>0</v>
      </c>
      <c r="BH246" s="138">
        <f>IF(N246="sníž. přenesená",J246,0)</f>
        <v>0</v>
      </c>
      <c r="BI246" s="138">
        <f>IF(N246="nulová",J246,0)</f>
        <v>0</v>
      </c>
      <c r="BJ246" s="16" t="s">
        <v>80</v>
      </c>
      <c r="BK246" s="138">
        <f>ROUND(I246*H246,2)</f>
        <v>0</v>
      </c>
      <c r="BL246" s="16" t="s">
        <v>2200</v>
      </c>
      <c r="BM246" s="137" t="s">
        <v>2210</v>
      </c>
    </row>
    <row r="247" spans="2:65" s="1" customFormat="1" ht="11.25">
      <c r="B247" s="31"/>
      <c r="D247" s="139" t="s">
        <v>156</v>
      </c>
      <c r="F247" s="140" t="s">
        <v>2209</v>
      </c>
      <c r="I247" s="141"/>
      <c r="L247" s="31"/>
      <c r="M247" s="142"/>
      <c r="T247" s="52"/>
      <c r="AT247" s="16" t="s">
        <v>156</v>
      </c>
      <c r="AU247" s="16" t="s">
        <v>80</v>
      </c>
    </row>
    <row r="248" spans="2:65" s="1" customFormat="1" ht="16.5" customHeight="1">
      <c r="B248" s="31"/>
      <c r="C248" s="126" t="s">
        <v>746</v>
      </c>
      <c r="D248" s="126" t="s">
        <v>149</v>
      </c>
      <c r="E248" s="127" t="s">
        <v>2211</v>
      </c>
      <c r="F248" s="128" t="s">
        <v>2212</v>
      </c>
      <c r="G248" s="129" t="s">
        <v>271</v>
      </c>
      <c r="H248" s="130">
        <v>1</v>
      </c>
      <c r="I248" s="131"/>
      <c r="J248" s="132">
        <f>ROUND(I248*H248,2)</f>
        <v>0</v>
      </c>
      <c r="K248" s="128" t="s">
        <v>19</v>
      </c>
      <c r="L248" s="31"/>
      <c r="M248" s="133" t="s">
        <v>19</v>
      </c>
      <c r="N248" s="134" t="s">
        <v>43</v>
      </c>
      <c r="P248" s="135">
        <f>O248*H248</f>
        <v>0</v>
      </c>
      <c r="Q248" s="135">
        <v>0</v>
      </c>
      <c r="R248" s="135">
        <f>Q248*H248</f>
        <v>0</v>
      </c>
      <c r="S248" s="135">
        <v>0</v>
      </c>
      <c r="T248" s="136">
        <f>S248*H248</f>
        <v>0</v>
      </c>
      <c r="AR248" s="137" t="s">
        <v>2200</v>
      </c>
      <c r="AT248" s="137" t="s">
        <v>149</v>
      </c>
      <c r="AU248" s="137" t="s">
        <v>80</v>
      </c>
      <c r="AY248" s="16" t="s">
        <v>147</v>
      </c>
      <c r="BE248" s="138">
        <f>IF(N248="základní",J248,0)</f>
        <v>0</v>
      </c>
      <c r="BF248" s="138">
        <f>IF(N248="snížená",J248,0)</f>
        <v>0</v>
      </c>
      <c r="BG248" s="138">
        <f>IF(N248="zákl. přenesená",J248,0)</f>
        <v>0</v>
      </c>
      <c r="BH248" s="138">
        <f>IF(N248="sníž. přenesená",J248,0)</f>
        <v>0</v>
      </c>
      <c r="BI248" s="138">
        <f>IF(N248="nulová",J248,0)</f>
        <v>0</v>
      </c>
      <c r="BJ248" s="16" t="s">
        <v>80</v>
      </c>
      <c r="BK248" s="138">
        <f>ROUND(I248*H248,2)</f>
        <v>0</v>
      </c>
      <c r="BL248" s="16" t="s">
        <v>2200</v>
      </c>
      <c r="BM248" s="137" t="s">
        <v>2213</v>
      </c>
    </row>
    <row r="249" spans="2:65" s="1" customFormat="1" ht="11.25">
      <c r="B249" s="31"/>
      <c r="D249" s="139" t="s">
        <v>156</v>
      </c>
      <c r="F249" s="140" t="s">
        <v>2212</v>
      </c>
      <c r="I249" s="141"/>
      <c r="L249" s="31"/>
      <c r="M249" s="142"/>
      <c r="T249" s="52"/>
      <c r="AT249" s="16" t="s">
        <v>156</v>
      </c>
      <c r="AU249" s="16" t="s">
        <v>80</v>
      </c>
    </row>
    <row r="250" spans="2:65" s="1" customFormat="1" ht="16.5" customHeight="1">
      <c r="B250" s="31"/>
      <c r="C250" s="126" t="s">
        <v>774</v>
      </c>
      <c r="D250" s="126" t="s">
        <v>149</v>
      </c>
      <c r="E250" s="127" t="s">
        <v>2214</v>
      </c>
      <c r="F250" s="128" t="s">
        <v>2215</v>
      </c>
      <c r="G250" s="129" t="s">
        <v>271</v>
      </c>
      <c r="H250" s="130">
        <v>1</v>
      </c>
      <c r="I250" s="131"/>
      <c r="J250" s="132">
        <f>ROUND(I250*H250,2)</f>
        <v>0</v>
      </c>
      <c r="K250" s="128" t="s">
        <v>19</v>
      </c>
      <c r="L250" s="31"/>
      <c r="M250" s="133" t="s">
        <v>19</v>
      </c>
      <c r="N250" s="134" t="s">
        <v>43</v>
      </c>
      <c r="P250" s="135">
        <f>O250*H250</f>
        <v>0</v>
      </c>
      <c r="Q250" s="135">
        <v>0</v>
      </c>
      <c r="R250" s="135">
        <f>Q250*H250</f>
        <v>0</v>
      </c>
      <c r="S250" s="135">
        <v>0</v>
      </c>
      <c r="T250" s="136">
        <f>S250*H250</f>
        <v>0</v>
      </c>
      <c r="AR250" s="137" t="s">
        <v>2200</v>
      </c>
      <c r="AT250" s="137" t="s">
        <v>149</v>
      </c>
      <c r="AU250" s="137" t="s">
        <v>80</v>
      </c>
      <c r="AY250" s="16" t="s">
        <v>147</v>
      </c>
      <c r="BE250" s="138">
        <f>IF(N250="základní",J250,0)</f>
        <v>0</v>
      </c>
      <c r="BF250" s="138">
        <f>IF(N250="snížená",J250,0)</f>
        <v>0</v>
      </c>
      <c r="BG250" s="138">
        <f>IF(N250="zákl. přenesená",J250,0)</f>
        <v>0</v>
      </c>
      <c r="BH250" s="138">
        <f>IF(N250="sníž. přenesená",J250,0)</f>
        <v>0</v>
      </c>
      <c r="BI250" s="138">
        <f>IF(N250="nulová",J250,0)</f>
        <v>0</v>
      </c>
      <c r="BJ250" s="16" t="s">
        <v>80</v>
      </c>
      <c r="BK250" s="138">
        <f>ROUND(I250*H250,2)</f>
        <v>0</v>
      </c>
      <c r="BL250" s="16" t="s">
        <v>2200</v>
      </c>
      <c r="BM250" s="137" t="s">
        <v>2216</v>
      </c>
    </row>
    <row r="251" spans="2:65" s="1" customFormat="1" ht="11.25">
      <c r="B251" s="31"/>
      <c r="D251" s="139" t="s">
        <v>156</v>
      </c>
      <c r="F251" s="140" t="s">
        <v>2215</v>
      </c>
      <c r="I251" s="141"/>
      <c r="L251" s="31"/>
      <c r="M251" s="142"/>
      <c r="T251" s="52"/>
      <c r="AT251" s="16" t="s">
        <v>156</v>
      </c>
      <c r="AU251" s="16" t="s">
        <v>80</v>
      </c>
    </row>
    <row r="252" spans="2:65" s="1" customFormat="1" ht="16.5" customHeight="1">
      <c r="B252" s="31"/>
      <c r="C252" s="126" t="s">
        <v>779</v>
      </c>
      <c r="D252" s="126" t="s">
        <v>149</v>
      </c>
      <c r="E252" s="127" t="s">
        <v>2217</v>
      </c>
      <c r="F252" s="128" t="s">
        <v>2218</v>
      </c>
      <c r="G252" s="129" t="s">
        <v>271</v>
      </c>
      <c r="H252" s="130">
        <v>1</v>
      </c>
      <c r="I252" s="131"/>
      <c r="J252" s="132">
        <f>ROUND(I252*H252,2)</f>
        <v>0</v>
      </c>
      <c r="K252" s="128" t="s">
        <v>19</v>
      </c>
      <c r="L252" s="31"/>
      <c r="M252" s="133" t="s">
        <v>19</v>
      </c>
      <c r="N252" s="134" t="s">
        <v>43</v>
      </c>
      <c r="P252" s="135">
        <f>O252*H252</f>
        <v>0</v>
      </c>
      <c r="Q252" s="135">
        <v>0</v>
      </c>
      <c r="R252" s="135">
        <f>Q252*H252</f>
        <v>0</v>
      </c>
      <c r="S252" s="135">
        <v>0</v>
      </c>
      <c r="T252" s="136">
        <f>S252*H252</f>
        <v>0</v>
      </c>
      <c r="AR252" s="137" t="s">
        <v>2200</v>
      </c>
      <c r="AT252" s="137" t="s">
        <v>149</v>
      </c>
      <c r="AU252" s="137" t="s">
        <v>80</v>
      </c>
      <c r="AY252" s="16" t="s">
        <v>147</v>
      </c>
      <c r="BE252" s="138">
        <f>IF(N252="základní",J252,0)</f>
        <v>0</v>
      </c>
      <c r="BF252" s="138">
        <f>IF(N252="snížená",J252,0)</f>
        <v>0</v>
      </c>
      <c r="BG252" s="138">
        <f>IF(N252="zákl. přenesená",J252,0)</f>
        <v>0</v>
      </c>
      <c r="BH252" s="138">
        <f>IF(N252="sníž. přenesená",J252,0)</f>
        <v>0</v>
      </c>
      <c r="BI252" s="138">
        <f>IF(N252="nulová",J252,0)</f>
        <v>0</v>
      </c>
      <c r="BJ252" s="16" t="s">
        <v>80</v>
      </c>
      <c r="BK252" s="138">
        <f>ROUND(I252*H252,2)</f>
        <v>0</v>
      </c>
      <c r="BL252" s="16" t="s">
        <v>2200</v>
      </c>
      <c r="BM252" s="137" t="s">
        <v>2219</v>
      </c>
    </row>
    <row r="253" spans="2:65" s="1" customFormat="1" ht="11.25">
      <c r="B253" s="31"/>
      <c r="D253" s="139" t="s">
        <v>156</v>
      </c>
      <c r="F253" s="140" t="s">
        <v>2218</v>
      </c>
      <c r="I253" s="141"/>
      <c r="L253" s="31"/>
      <c r="M253" s="142"/>
      <c r="T253" s="52"/>
      <c r="AT253" s="16" t="s">
        <v>156</v>
      </c>
      <c r="AU253" s="16" t="s">
        <v>80</v>
      </c>
    </row>
    <row r="254" spans="2:65" s="1" customFormat="1" ht="16.5" customHeight="1">
      <c r="B254" s="31"/>
      <c r="C254" s="126" t="s">
        <v>786</v>
      </c>
      <c r="D254" s="126" t="s">
        <v>149</v>
      </c>
      <c r="E254" s="127" t="s">
        <v>2220</v>
      </c>
      <c r="F254" s="128" t="s">
        <v>2221</v>
      </c>
      <c r="G254" s="129" t="s">
        <v>271</v>
      </c>
      <c r="H254" s="130">
        <v>1</v>
      </c>
      <c r="I254" s="131"/>
      <c r="J254" s="132">
        <f>ROUND(I254*H254,2)</f>
        <v>0</v>
      </c>
      <c r="K254" s="128" t="s">
        <v>19</v>
      </c>
      <c r="L254" s="31"/>
      <c r="M254" s="133" t="s">
        <v>19</v>
      </c>
      <c r="N254" s="134" t="s">
        <v>43</v>
      </c>
      <c r="P254" s="135">
        <f>O254*H254</f>
        <v>0</v>
      </c>
      <c r="Q254" s="135">
        <v>0</v>
      </c>
      <c r="R254" s="135">
        <f>Q254*H254</f>
        <v>0</v>
      </c>
      <c r="S254" s="135">
        <v>0</v>
      </c>
      <c r="T254" s="136">
        <f>S254*H254</f>
        <v>0</v>
      </c>
      <c r="AR254" s="137" t="s">
        <v>2200</v>
      </c>
      <c r="AT254" s="137" t="s">
        <v>149</v>
      </c>
      <c r="AU254" s="137" t="s">
        <v>80</v>
      </c>
      <c r="AY254" s="16" t="s">
        <v>147</v>
      </c>
      <c r="BE254" s="138">
        <f>IF(N254="základní",J254,0)</f>
        <v>0</v>
      </c>
      <c r="BF254" s="138">
        <f>IF(N254="snížená",J254,0)</f>
        <v>0</v>
      </c>
      <c r="BG254" s="138">
        <f>IF(N254="zákl. přenesená",J254,0)</f>
        <v>0</v>
      </c>
      <c r="BH254" s="138">
        <f>IF(N254="sníž. přenesená",J254,0)</f>
        <v>0</v>
      </c>
      <c r="BI254" s="138">
        <f>IF(N254="nulová",J254,0)</f>
        <v>0</v>
      </c>
      <c r="BJ254" s="16" t="s">
        <v>80</v>
      </c>
      <c r="BK254" s="138">
        <f>ROUND(I254*H254,2)</f>
        <v>0</v>
      </c>
      <c r="BL254" s="16" t="s">
        <v>2200</v>
      </c>
      <c r="BM254" s="137" t="s">
        <v>2222</v>
      </c>
    </row>
    <row r="255" spans="2:65" s="1" customFormat="1" ht="11.25">
      <c r="B255" s="31"/>
      <c r="D255" s="139" t="s">
        <v>156</v>
      </c>
      <c r="F255" s="140" t="s">
        <v>2221</v>
      </c>
      <c r="I255" s="141"/>
      <c r="L255" s="31"/>
      <c r="M255" s="142"/>
      <c r="T255" s="52"/>
      <c r="AT255" s="16" t="s">
        <v>156</v>
      </c>
      <c r="AU255" s="16" t="s">
        <v>80</v>
      </c>
    </row>
    <row r="256" spans="2:65" s="1" customFormat="1" ht="16.5" customHeight="1">
      <c r="B256" s="31"/>
      <c r="C256" s="126" t="s">
        <v>791</v>
      </c>
      <c r="D256" s="126" t="s">
        <v>149</v>
      </c>
      <c r="E256" s="127" t="s">
        <v>2223</v>
      </c>
      <c r="F256" s="128" t="s">
        <v>2224</v>
      </c>
      <c r="G256" s="129" t="s">
        <v>271</v>
      </c>
      <c r="H256" s="130">
        <v>1</v>
      </c>
      <c r="I256" s="131"/>
      <c r="J256" s="132">
        <f>ROUND(I256*H256,2)</f>
        <v>0</v>
      </c>
      <c r="K256" s="128" t="s">
        <v>19</v>
      </c>
      <c r="L256" s="31"/>
      <c r="M256" s="133" t="s">
        <v>19</v>
      </c>
      <c r="N256" s="134" t="s">
        <v>43</v>
      </c>
      <c r="P256" s="135">
        <f>O256*H256</f>
        <v>0</v>
      </c>
      <c r="Q256" s="135">
        <v>0</v>
      </c>
      <c r="R256" s="135">
        <f>Q256*H256</f>
        <v>0</v>
      </c>
      <c r="S256" s="135">
        <v>0</v>
      </c>
      <c r="T256" s="136">
        <f>S256*H256</f>
        <v>0</v>
      </c>
      <c r="AR256" s="137" t="s">
        <v>2200</v>
      </c>
      <c r="AT256" s="137" t="s">
        <v>149</v>
      </c>
      <c r="AU256" s="137" t="s">
        <v>80</v>
      </c>
      <c r="AY256" s="16" t="s">
        <v>147</v>
      </c>
      <c r="BE256" s="138">
        <f>IF(N256="základní",J256,0)</f>
        <v>0</v>
      </c>
      <c r="BF256" s="138">
        <f>IF(N256="snížená",J256,0)</f>
        <v>0</v>
      </c>
      <c r="BG256" s="138">
        <f>IF(N256="zákl. přenesená",J256,0)</f>
        <v>0</v>
      </c>
      <c r="BH256" s="138">
        <f>IF(N256="sníž. přenesená",J256,0)</f>
        <v>0</v>
      </c>
      <c r="BI256" s="138">
        <f>IF(N256="nulová",J256,0)</f>
        <v>0</v>
      </c>
      <c r="BJ256" s="16" t="s">
        <v>80</v>
      </c>
      <c r="BK256" s="138">
        <f>ROUND(I256*H256,2)</f>
        <v>0</v>
      </c>
      <c r="BL256" s="16" t="s">
        <v>2200</v>
      </c>
      <c r="BM256" s="137" t="s">
        <v>2225</v>
      </c>
    </row>
    <row r="257" spans="2:65" s="1" customFormat="1" ht="11.25">
      <c r="B257" s="31"/>
      <c r="D257" s="139" t="s">
        <v>156</v>
      </c>
      <c r="F257" s="140" t="s">
        <v>2224</v>
      </c>
      <c r="I257" s="141"/>
      <c r="L257" s="31"/>
      <c r="M257" s="142"/>
      <c r="T257" s="52"/>
      <c r="AT257" s="16" t="s">
        <v>156</v>
      </c>
      <c r="AU257" s="16" t="s">
        <v>80</v>
      </c>
    </row>
    <row r="258" spans="2:65" s="1" customFormat="1" ht="16.5" customHeight="1">
      <c r="B258" s="31"/>
      <c r="C258" s="126" t="s">
        <v>807</v>
      </c>
      <c r="D258" s="126" t="s">
        <v>149</v>
      </c>
      <c r="E258" s="127" t="s">
        <v>2226</v>
      </c>
      <c r="F258" s="128" t="s">
        <v>2227</v>
      </c>
      <c r="G258" s="129" t="s">
        <v>271</v>
      </c>
      <c r="H258" s="130">
        <v>1</v>
      </c>
      <c r="I258" s="131"/>
      <c r="J258" s="132">
        <f>ROUND(I258*H258,2)</f>
        <v>0</v>
      </c>
      <c r="K258" s="128" t="s">
        <v>19</v>
      </c>
      <c r="L258" s="31"/>
      <c r="M258" s="133" t="s">
        <v>19</v>
      </c>
      <c r="N258" s="134" t="s">
        <v>43</v>
      </c>
      <c r="P258" s="135">
        <f>O258*H258</f>
        <v>0</v>
      </c>
      <c r="Q258" s="135">
        <v>0</v>
      </c>
      <c r="R258" s="135">
        <f>Q258*H258</f>
        <v>0</v>
      </c>
      <c r="S258" s="135">
        <v>0</v>
      </c>
      <c r="T258" s="136">
        <f>S258*H258</f>
        <v>0</v>
      </c>
      <c r="AR258" s="137" t="s">
        <v>2200</v>
      </c>
      <c r="AT258" s="137" t="s">
        <v>149</v>
      </c>
      <c r="AU258" s="137" t="s">
        <v>80</v>
      </c>
      <c r="AY258" s="16" t="s">
        <v>147</v>
      </c>
      <c r="BE258" s="138">
        <f>IF(N258="základní",J258,0)</f>
        <v>0</v>
      </c>
      <c r="BF258" s="138">
        <f>IF(N258="snížená",J258,0)</f>
        <v>0</v>
      </c>
      <c r="BG258" s="138">
        <f>IF(N258="zákl. přenesená",J258,0)</f>
        <v>0</v>
      </c>
      <c r="BH258" s="138">
        <f>IF(N258="sníž. přenesená",J258,0)</f>
        <v>0</v>
      </c>
      <c r="BI258" s="138">
        <f>IF(N258="nulová",J258,0)</f>
        <v>0</v>
      </c>
      <c r="BJ258" s="16" t="s">
        <v>80</v>
      </c>
      <c r="BK258" s="138">
        <f>ROUND(I258*H258,2)</f>
        <v>0</v>
      </c>
      <c r="BL258" s="16" t="s">
        <v>2200</v>
      </c>
      <c r="BM258" s="137" t="s">
        <v>2228</v>
      </c>
    </row>
    <row r="259" spans="2:65" s="1" customFormat="1" ht="11.25">
      <c r="B259" s="31"/>
      <c r="D259" s="139" t="s">
        <v>156</v>
      </c>
      <c r="F259" s="140" t="s">
        <v>2227</v>
      </c>
      <c r="I259" s="141"/>
      <c r="L259" s="31"/>
      <c r="M259" s="142"/>
      <c r="T259" s="52"/>
      <c r="AT259" s="16" t="s">
        <v>156</v>
      </c>
      <c r="AU259" s="16" t="s">
        <v>80</v>
      </c>
    </row>
    <row r="260" spans="2:65" s="1" customFormat="1" ht="16.5" customHeight="1">
      <c r="B260" s="31"/>
      <c r="C260" s="126" t="s">
        <v>812</v>
      </c>
      <c r="D260" s="126" t="s">
        <v>149</v>
      </c>
      <c r="E260" s="127" t="s">
        <v>2229</v>
      </c>
      <c r="F260" s="128" t="s">
        <v>2230</v>
      </c>
      <c r="G260" s="129" t="s">
        <v>271</v>
      </c>
      <c r="H260" s="130">
        <v>1</v>
      </c>
      <c r="I260" s="131"/>
      <c r="J260" s="132">
        <f>ROUND(I260*H260,2)</f>
        <v>0</v>
      </c>
      <c r="K260" s="128" t="s">
        <v>19</v>
      </c>
      <c r="L260" s="31"/>
      <c r="M260" s="133" t="s">
        <v>19</v>
      </c>
      <c r="N260" s="134" t="s">
        <v>43</v>
      </c>
      <c r="P260" s="135">
        <f>O260*H260</f>
        <v>0</v>
      </c>
      <c r="Q260" s="135">
        <v>0</v>
      </c>
      <c r="R260" s="135">
        <f>Q260*H260</f>
        <v>0</v>
      </c>
      <c r="S260" s="135">
        <v>0</v>
      </c>
      <c r="T260" s="136">
        <f>S260*H260</f>
        <v>0</v>
      </c>
      <c r="AR260" s="137" t="s">
        <v>2200</v>
      </c>
      <c r="AT260" s="137" t="s">
        <v>149</v>
      </c>
      <c r="AU260" s="137" t="s">
        <v>80</v>
      </c>
      <c r="AY260" s="16" t="s">
        <v>147</v>
      </c>
      <c r="BE260" s="138">
        <f>IF(N260="základní",J260,0)</f>
        <v>0</v>
      </c>
      <c r="BF260" s="138">
        <f>IF(N260="snížená",J260,0)</f>
        <v>0</v>
      </c>
      <c r="BG260" s="138">
        <f>IF(N260="zákl. přenesená",J260,0)</f>
        <v>0</v>
      </c>
      <c r="BH260" s="138">
        <f>IF(N260="sníž. přenesená",J260,0)</f>
        <v>0</v>
      </c>
      <c r="BI260" s="138">
        <f>IF(N260="nulová",J260,0)</f>
        <v>0</v>
      </c>
      <c r="BJ260" s="16" t="s">
        <v>80</v>
      </c>
      <c r="BK260" s="138">
        <f>ROUND(I260*H260,2)</f>
        <v>0</v>
      </c>
      <c r="BL260" s="16" t="s">
        <v>2200</v>
      </c>
      <c r="BM260" s="137" t="s">
        <v>2231</v>
      </c>
    </row>
    <row r="261" spans="2:65" s="1" customFormat="1" ht="11.25">
      <c r="B261" s="31"/>
      <c r="D261" s="139" t="s">
        <v>156</v>
      </c>
      <c r="F261" s="140" t="s">
        <v>2230</v>
      </c>
      <c r="I261" s="141"/>
      <c r="L261" s="31"/>
      <c r="M261" s="142"/>
      <c r="T261" s="52"/>
      <c r="AT261" s="16" t="s">
        <v>156</v>
      </c>
      <c r="AU261" s="16" t="s">
        <v>80</v>
      </c>
    </row>
    <row r="262" spans="2:65" s="1" customFormat="1" ht="16.5" customHeight="1">
      <c r="B262" s="31"/>
      <c r="C262" s="126" t="s">
        <v>817</v>
      </c>
      <c r="D262" s="126" t="s">
        <v>149</v>
      </c>
      <c r="E262" s="127" t="s">
        <v>2232</v>
      </c>
      <c r="F262" s="128" t="s">
        <v>19</v>
      </c>
      <c r="G262" s="129" t="s">
        <v>271</v>
      </c>
      <c r="H262" s="130">
        <v>1</v>
      </c>
      <c r="I262" s="131"/>
      <c r="J262" s="132">
        <f>ROUND(I262*H262,2)</f>
        <v>0</v>
      </c>
      <c r="K262" s="128" t="s">
        <v>19</v>
      </c>
      <c r="L262" s="31"/>
      <c r="M262" s="133" t="s">
        <v>19</v>
      </c>
      <c r="N262" s="134" t="s">
        <v>43</v>
      </c>
      <c r="P262" s="135">
        <f>O262*H262</f>
        <v>0</v>
      </c>
      <c r="Q262" s="135">
        <v>0</v>
      </c>
      <c r="R262" s="135">
        <f>Q262*H262</f>
        <v>0</v>
      </c>
      <c r="S262" s="135">
        <v>0</v>
      </c>
      <c r="T262" s="136">
        <f>S262*H262</f>
        <v>0</v>
      </c>
      <c r="AR262" s="137" t="s">
        <v>2200</v>
      </c>
      <c r="AT262" s="137" t="s">
        <v>149</v>
      </c>
      <c r="AU262" s="137" t="s">
        <v>80</v>
      </c>
      <c r="AY262" s="16" t="s">
        <v>147</v>
      </c>
      <c r="BE262" s="138">
        <f>IF(N262="základní",J262,0)</f>
        <v>0</v>
      </c>
      <c r="BF262" s="138">
        <f>IF(N262="snížená",J262,0)</f>
        <v>0</v>
      </c>
      <c r="BG262" s="138">
        <f>IF(N262="zákl. přenesená",J262,0)</f>
        <v>0</v>
      </c>
      <c r="BH262" s="138">
        <f>IF(N262="sníž. přenesená",J262,0)</f>
        <v>0</v>
      </c>
      <c r="BI262" s="138">
        <f>IF(N262="nulová",J262,0)</f>
        <v>0</v>
      </c>
      <c r="BJ262" s="16" t="s">
        <v>80</v>
      </c>
      <c r="BK262" s="138">
        <f>ROUND(I262*H262,2)</f>
        <v>0</v>
      </c>
      <c r="BL262" s="16" t="s">
        <v>2200</v>
      </c>
      <c r="BM262" s="137" t="s">
        <v>2233</v>
      </c>
    </row>
    <row r="263" spans="2:65" s="1" customFormat="1" ht="11.25">
      <c r="B263" s="31"/>
      <c r="D263" s="139" t="s">
        <v>156</v>
      </c>
      <c r="F263" s="140" t="s">
        <v>2234</v>
      </c>
      <c r="I263" s="141"/>
      <c r="L263" s="31"/>
      <c r="M263" s="142"/>
      <c r="T263" s="52"/>
      <c r="AT263" s="16" t="s">
        <v>156</v>
      </c>
      <c r="AU263" s="16" t="s">
        <v>80</v>
      </c>
    </row>
    <row r="264" spans="2:65" s="1" customFormat="1" ht="16.5" customHeight="1">
      <c r="B264" s="31"/>
      <c r="C264" s="126" t="s">
        <v>819</v>
      </c>
      <c r="D264" s="126" t="s">
        <v>149</v>
      </c>
      <c r="E264" s="127" t="s">
        <v>2235</v>
      </c>
      <c r="F264" s="128" t="s">
        <v>2236</v>
      </c>
      <c r="G264" s="129" t="s">
        <v>271</v>
      </c>
      <c r="H264" s="130">
        <v>1</v>
      </c>
      <c r="I264" s="131"/>
      <c r="J264" s="132">
        <f>ROUND(I264*H264,2)</f>
        <v>0</v>
      </c>
      <c r="K264" s="128" t="s">
        <v>19</v>
      </c>
      <c r="L264" s="31"/>
      <c r="M264" s="133" t="s">
        <v>19</v>
      </c>
      <c r="N264" s="134" t="s">
        <v>43</v>
      </c>
      <c r="P264" s="135">
        <f>O264*H264</f>
        <v>0</v>
      </c>
      <c r="Q264" s="135">
        <v>0</v>
      </c>
      <c r="R264" s="135">
        <f>Q264*H264</f>
        <v>0</v>
      </c>
      <c r="S264" s="135">
        <v>0</v>
      </c>
      <c r="T264" s="136">
        <f>S264*H264</f>
        <v>0</v>
      </c>
      <c r="AR264" s="137" t="s">
        <v>2200</v>
      </c>
      <c r="AT264" s="137" t="s">
        <v>149</v>
      </c>
      <c r="AU264" s="137" t="s">
        <v>80</v>
      </c>
      <c r="AY264" s="16" t="s">
        <v>147</v>
      </c>
      <c r="BE264" s="138">
        <f>IF(N264="základní",J264,0)</f>
        <v>0</v>
      </c>
      <c r="BF264" s="138">
        <f>IF(N264="snížená",J264,0)</f>
        <v>0</v>
      </c>
      <c r="BG264" s="138">
        <f>IF(N264="zákl. přenesená",J264,0)</f>
        <v>0</v>
      </c>
      <c r="BH264" s="138">
        <f>IF(N264="sníž. přenesená",J264,0)</f>
        <v>0</v>
      </c>
      <c r="BI264" s="138">
        <f>IF(N264="nulová",J264,0)</f>
        <v>0</v>
      </c>
      <c r="BJ264" s="16" t="s">
        <v>80</v>
      </c>
      <c r="BK264" s="138">
        <f>ROUND(I264*H264,2)</f>
        <v>0</v>
      </c>
      <c r="BL264" s="16" t="s">
        <v>2200</v>
      </c>
      <c r="BM264" s="137" t="s">
        <v>2237</v>
      </c>
    </row>
    <row r="265" spans="2:65" s="1" customFormat="1" ht="11.25">
      <c r="B265" s="31"/>
      <c r="D265" s="139" t="s">
        <v>156</v>
      </c>
      <c r="F265" s="140" t="s">
        <v>2236</v>
      </c>
      <c r="I265" s="141"/>
      <c r="L265" s="31"/>
      <c r="M265" s="142"/>
      <c r="T265" s="52"/>
      <c r="AT265" s="16" t="s">
        <v>156</v>
      </c>
      <c r="AU265" s="16" t="s">
        <v>80</v>
      </c>
    </row>
    <row r="266" spans="2:65" s="1" customFormat="1" ht="16.5" customHeight="1">
      <c r="B266" s="31"/>
      <c r="C266" s="126" t="s">
        <v>822</v>
      </c>
      <c r="D266" s="126" t="s">
        <v>149</v>
      </c>
      <c r="E266" s="127" t="s">
        <v>2238</v>
      </c>
      <c r="F266" s="128" t="s">
        <v>2239</v>
      </c>
      <c r="G266" s="129" t="s">
        <v>271</v>
      </c>
      <c r="H266" s="130">
        <v>1</v>
      </c>
      <c r="I266" s="131"/>
      <c r="J266" s="132">
        <f>ROUND(I266*H266,2)</f>
        <v>0</v>
      </c>
      <c r="K266" s="128" t="s">
        <v>19</v>
      </c>
      <c r="L266" s="31"/>
      <c r="M266" s="133" t="s">
        <v>19</v>
      </c>
      <c r="N266" s="134" t="s">
        <v>43</v>
      </c>
      <c r="P266" s="135">
        <f>O266*H266</f>
        <v>0</v>
      </c>
      <c r="Q266" s="135">
        <v>0</v>
      </c>
      <c r="R266" s="135">
        <f>Q266*H266</f>
        <v>0</v>
      </c>
      <c r="S266" s="135">
        <v>0</v>
      </c>
      <c r="T266" s="136">
        <f>S266*H266</f>
        <v>0</v>
      </c>
      <c r="AR266" s="137" t="s">
        <v>2200</v>
      </c>
      <c r="AT266" s="137" t="s">
        <v>149</v>
      </c>
      <c r="AU266" s="137" t="s">
        <v>80</v>
      </c>
      <c r="AY266" s="16" t="s">
        <v>147</v>
      </c>
      <c r="BE266" s="138">
        <f>IF(N266="základní",J266,0)</f>
        <v>0</v>
      </c>
      <c r="BF266" s="138">
        <f>IF(N266="snížená",J266,0)</f>
        <v>0</v>
      </c>
      <c r="BG266" s="138">
        <f>IF(N266="zákl. přenesená",J266,0)</f>
        <v>0</v>
      </c>
      <c r="BH266" s="138">
        <f>IF(N266="sníž. přenesená",J266,0)</f>
        <v>0</v>
      </c>
      <c r="BI266" s="138">
        <f>IF(N266="nulová",J266,0)</f>
        <v>0</v>
      </c>
      <c r="BJ266" s="16" t="s">
        <v>80</v>
      </c>
      <c r="BK266" s="138">
        <f>ROUND(I266*H266,2)</f>
        <v>0</v>
      </c>
      <c r="BL266" s="16" t="s">
        <v>2200</v>
      </c>
      <c r="BM266" s="137" t="s">
        <v>2240</v>
      </c>
    </row>
    <row r="267" spans="2:65" s="1" customFormat="1" ht="11.25">
      <c r="B267" s="31"/>
      <c r="D267" s="139" t="s">
        <v>156</v>
      </c>
      <c r="F267" s="140" t="s">
        <v>2239</v>
      </c>
      <c r="I267" s="141"/>
      <c r="L267" s="31"/>
      <c r="M267" s="142"/>
      <c r="T267" s="52"/>
      <c r="AT267" s="16" t="s">
        <v>156</v>
      </c>
      <c r="AU267" s="16" t="s">
        <v>80</v>
      </c>
    </row>
    <row r="268" spans="2:65" s="1" customFormat="1" ht="16.5" customHeight="1">
      <c r="B268" s="31"/>
      <c r="C268" s="126" t="s">
        <v>831</v>
      </c>
      <c r="D268" s="126" t="s">
        <v>149</v>
      </c>
      <c r="E268" s="127" t="s">
        <v>2241</v>
      </c>
      <c r="F268" s="128" t="s">
        <v>2242</v>
      </c>
      <c r="G268" s="129" t="s">
        <v>271</v>
      </c>
      <c r="H268" s="130">
        <v>1</v>
      </c>
      <c r="I268" s="131"/>
      <c r="J268" s="132">
        <f>ROUND(I268*H268,2)</f>
        <v>0</v>
      </c>
      <c r="K268" s="128" t="s">
        <v>19</v>
      </c>
      <c r="L268" s="31"/>
      <c r="M268" s="133" t="s">
        <v>19</v>
      </c>
      <c r="N268" s="134" t="s">
        <v>43</v>
      </c>
      <c r="P268" s="135">
        <f>O268*H268</f>
        <v>0</v>
      </c>
      <c r="Q268" s="135">
        <v>0</v>
      </c>
      <c r="R268" s="135">
        <f>Q268*H268</f>
        <v>0</v>
      </c>
      <c r="S268" s="135">
        <v>0</v>
      </c>
      <c r="T268" s="136">
        <f>S268*H268</f>
        <v>0</v>
      </c>
      <c r="AR268" s="137" t="s">
        <v>2200</v>
      </c>
      <c r="AT268" s="137" t="s">
        <v>149</v>
      </c>
      <c r="AU268" s="137" t="s">
        <v>80</v>
      </c>
      <c r="AY268" s="16" t="s">
        <v>147</v>
      </c>
      <c r="BE268" s="138">
        <f>IF(N268="základní",J268,0)</f>
        <v>0</v>
      </c>
      <c r="BF268" s="138">
        <f>IF(N268="snížená",J268,0)</f>
        <v>0</v>
      </c>
      <c r="BG268" s="138">
        <f>IF(N268="zákl. přenesená",J268,0)</f>
        <v>0</v>
      </c>
      <c r="BH268" s="138">
        <f>IF(N268="sníž. přenesená",J268,0)</f>
        <v>0</v>
      </c>
      <c r="BI268" s="138">
        <f>IF(N268="nulová",J268,0)</f>
        <v>0</v>
      </c>
      <c r="BJ268" s="16" t="s">
        <v>80</v>
      </c>
      <c r="BK268" s="138">
        <f>ROUND(I268*H268,2)</f>
        <v>0</v>
      </c>
      <c r="BL268" s="16" t="s">
        <v>2200</v>
      </c>
      <c r="BM268" s="137" t="s">
        <v>2243</v>
      </c>
    </row>
    <row r="269" spans="2:65" s="1" customFormat="1" ht="11.25">
      <c r="B269" s="31"/>
      <c r="D269" s="139" t="s">
        <v>156</v>
      </c>
      <c r="F269" s="140" t="s">
        <v>2242</v>
      </c>
      <c r="I269" s="141"/>
      <c r="L269" s="31"/>
      <c r="M269" s="172"/>
      <c r="N269" s="173"/>
      <c r="O269" s="173"/>
      <c r="P269" s="173"/>
      <c r="Q269" s="173"/>
      <c r="R269" s="173"/>
      <c r="S269" s="173"/>
      <c r="T269" s="174"/>
      <c r="AT269" s="16" t="s">
        <v>156</v>
      </c>
      <c r="AU269" s="16" t="s">
        <v>80</v>
      </c>
    </row>
    <row r="270" spans="2:65" s="1" customFormat="1" ht="6.95" customHeight="1">
      <c r="B270" s="40"/>
      <c r="C270" s="41"/>
      <c r="D270" s="41"/>
      <c r="E270" s="41"/>
      <c r="F270" s="41"/>
      <c r="G270" s="41"/>
      <c r="H270" s="41"/>
      <c r="I270" s="41"/>
      <c r="J270" s="41"/>
      <c r="K270" s="41"/>
      <c r="L270" s="31"/>
    </row>
  </sheetData>
  <sheetProtection algorithmName="SHA-512" hashValue="kUrJIzZD6SIy6Q0NQ5eQ/kLLfHkVc3h3rgT3ql1fHaA4NElg7FLOKW75S1bxBcaGtycXpyzheAqNinNsDgu4dA==" saltValue="UxejU9V5Um2/Bi3vcJzAjsDoK3pVwjBI6UbkuEXZmeAC26nT0nFADzKAdBN1Y3HGb2KUcEP2fV5ehJVRXWQ3jg==" spinCount="100000" sheet="1" objects="1" scenarios="1" formatColumns="0" formatRows="0" autoFilter="0"/>
  <autoFilter ref="C83:K269" xr:uid="{00000000-0009-0000-0000-000002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2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c r="M2" s="282"/>
      <c r="N2" s="282"/>
      <c r="O2" s="282"/>
      <c r="P2" s="282"/>
      <c r="Q2" s="282"/>
      <c r="R2" s="282"/>
      <c r="S2" s="282"/>
      <c r="T2" s="282"/>
      <c r="U2" s="282"/>
      <c r="V2" s="282"/>
      <c r="AT2" s="16" t="s">
        <v>88</v>
      </c>
    </row>
    <row r="3" spans="2:46" ht="6.95" customHeight="1">
      <c r="B3" s="17"/>
      <c r="C3" s="18"/>
      <c r="D3" s="18"/>
      <c r="E3" s="18"/>
      <c r="F3" s="18"/>
      <c r="G3" s="18"/>
      <c r="H3" s="18"/>
      <c r="I3" s="18"/>
      <c r="J3" s="18"/>
      <c r="K3" s="18"/>
      <c r="L3" s="19"/>
      <c r="AT3" s="16" t="s">
        <v>82</v>
      </c>
    </row>
    <row r="4" spans="2:46" ht="24.95" customHeight="1">
      <c r="B4" s="19"/>
      <c r="D4" s="20" t="s">
        <v>96</v>
      </c>
      <c r="L4" s="19"/>
      <c r="M4" s="84" t="s">
        <v>10</v>
      </c>
      <c r="AT4" s="16" t="s">
        <v>4</v>
      </c>
    </row>
    <row r="5" spans="2:46" ht="6.95" customHeight="1">
      <c r="B5" s="19"/>
      <c r="L5" s="19"/>
    </row>
    <row r="6" spans="2:46" ht="12" customHeight="1">
      <c r="B6" s="19"/>
      <c r="D6" s="26" t="s">
        <v>16</v>
      </c>
      <c r="L6" s="19"/>
    </row>
    <row r="7" spans="2:46" ht="16.5" customHeight="1">
      <c r="B7" s="19"/>
      <c r="E7" s="297" t="str">
        <f>'Rekapitulace stavby'!K6</f>
        <v>MŠ Tyršova 1546, Tachov, Snížení energetické náročnosti</v>
      </c>
      <c r="F7" s="298"/>
      <c r="G7" s="298"/>
      <c r="H7" s="298"/>
      <c r="L7" s="19"/>
    </row>
    <row r="8" spans="2:46" s="1" customFormat="1" ht="12" customHeight="1">
      <c r="B8" s="31"/>
      <c r="D8" s="26" t="s">
        <v>97</v>
      </c>
      <c r="L8" s="31"/>
    </row>
    <row r="9" spans="2:46" s="1" customFormat="1" ht="16.5" customHeight="1">
      <c r="B9" s="31"/>
      <c r="E9" s="260" t="s">
        <v>2244</v>
      </c>
      <c r="F9" s="299"/>
      <c r="G9" s="299"/>
      <c r="H9" s="299"/>
      <c r="L9" s="31"/>
    </row>
    <row r="10" spans="2:46" s="1" customFormat="1" ht="11.25">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20. 5. 2025</v>
      </c>
      <c r="L12" s="31"/>
    </row>
    <row r="13" spans="2:46" s="1" customFormat="1" ht="10.9"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5"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300" t="str">
        <f>'Rekapitulace stavby'!E14</f>
        <v>Vyplň údaj</v>
      </c>
      <c r="F18" s="281"/>
      <c r="G18" s="281"/>
      <c r="H18" s="281"/>
      <c r="I18" s="26" t="s">
        <v>28</v>
      </c>
      <c r="J18" s="27" t="str">
        <f>'Rekapitulace stavby'!AN14</f>
        <v>Vyplň údaj</v>
      </c>
      <c r="L18" s="31"/>
    </row>
    <row r="19" spans="2:12" s="1" customFormat="1" ht="6.95" customHeight="1">
      <c r="B19" s="31"/>
      <c r="L19" s="31"/>
    </row>
    <row r="20" spans="2:12" s="1" customFormat="1" ht="12" customHeight="1">
      <c r="B20" s="31"/>
      <c r="D20" s="26" t="s">
        <v>31</v>
      </c>
      <c r="I20" s="26" t="s">
        <v>26</v>
      </c>
      <c r="J20" s="24" t="s">
        <v>32</v>
      </c>
      <c r="L20" s="31"/>
    </row>
    <row r="21" spans="2:12" s="1" customFormat="1" ht="18" customHeight="1">
      <c r="B21" s="31"/>
      <c r="E21" s="24" t="s">
        <v>33</v>
      </c>
      <c r="I21" s="26" t="s">
        <v>28</v>
      </c>
      <c r="J21" s="24" t="s">
        <v>19</v>
      </c>
      <c r="L21" s="31"/>
    </row>
    <row r="22" spans="2:12" s="1" customFormat="1" ht="6.95" customHeight="1">
      <c r="B22" s="31"/>
      <c r="L22" s="31"/>
    </row>
    <row r="23" spans="2:12" s="1" customFormat="1" ht="12" customHeight="1">
      <c r="B23" s="31"/>
      <c r="D23" s="26" t="s">
        <v>35</v>
      </c>
      <c r="I23" s="26" t="s">
        <v>26</v>
      </c>
      <c r="J23" s="24" t="str">
        <f>IF('Rekapitulace stavby'!AN19="","",'Rekapitulace stavby'!AN19)</f>
        <v/>
      </c>
      <c r="L23" s="31"/>
    </row>
    <row r="24" spans="2:12" s="1" customFormat="1" ht="18" customHeight="1">
      <c r="B24" s="31"/>
      <c r="E24" s="24" t="str">
        <f>IF('Rekapitulace stavby'!E20="","",'Rekapitulace stavby'!E20)</f>
        <v xml:space="preserve"> </v>
      </c>
      <c r="I24" s="26" t="s">
        <v>28</v>
      </c>
      <c r="J24" s="24" t="str">
        <f>IF('Rekapitulace stavby'!AN20="","",'Rekapitulace stavby'!AN20)</f>
        <v/>
      </c>
      <c r="L24" s="31"/>
    </row>
    <row r="25" spans="2:12" s="1" customFormat="1" ht="6.95" customHeight="1">
      <c r="B25" s="31"/>
      <c r="L25" s="31"/>
    </row>
    <row r="26" spans="2:12" s="1" customFormat="1" ht="12" customHeight="1">
      <c r="B26" s="31"/>
      <c r="D26" s="26" t="s">
        <v>36</v>
      </c>
      <c r="L26" s="31"/>
    </row>
    <row r="27" spans="2:12" s="7" customFormat="1" ht="16.5" customHeight="1">
      <c r="B27" s="85"/>
      <c r="E27" s="286" t="s">
        <v>19</v>
      </c>
      <c r="F27" s="286"/>
      <c r="G27" s="286"/>
      <c r="H27" s="286"/>
      <c r="L27" s="85"/>
    </row>
    <row r="28" spans="2:12" s="1" customFormat="1" ht="6.95" customHeight="1">
      <c r="B28" s="31"/>
      <c r="L28" s="31"/>
    </row>
    <row r="29" spans="2:12" s="1" customFormat="1" ht="6.95" customHeight="1">
      <c r="B29" s="31"/>
      <c r="D29" s="49"/>
      <c r="E29" s="49"/>
      <c r="F29" s="49"/>
      <c r="G29" s="49"/>
      <c r="H29" s="49"/>
      <c r="I29" s="49"/>
      <c r="J29" s="49"/>
      <c r="K29" s="49"/>
      <c r="L29" s="31"/>
    </row>
    <row r="30" spans="2:12" s="1" customFormat="1" ht="25.35" customHeight="1">
      <c r="B30" s="31"/>
      <c r="D30" s="86" t="s">
        <v>38</v>
      </c>
      <c r="J30" s="62">
        <f>ROUND(J84, 2)</f>
        <v>0</v>
      </c>
      <c r="L30" s="31"/>
    </row>
    <row r="31" spans="2:12" s="1" customFormat="1" ht="6.95" customHeight="1">
      <c r="B31" s="31"/>
      <c r="D31" s="49"/>
      <c r="E31" s="49"/>
      <c r="F31" s="49"/>
      <c r="G31" s="49"/>
      <c r="H31" s="49"/>
      <c r="I31" s="49"/>
      <c r="J31" s="49"/>
      <c r="K31" s="49"/>
      <c r="L31" s="31"/>
    </row>
    <row r="32" spans="2:12" s="1" customFormat="1" ht="14.45" customHeight="1">
      <c r="B32" s="31"/>
      <c r="F32" s="34" t="s">
        <v>40</v>
      </c>
      <c r="I32" s="34" t="s">
        <v>39</v>
      </c>
      <c r="J32" s="34" t="s">
        <v>41</v>
      </c>
      <c r="L32" s="31"/>
    </row>
    <row r="33" spans="2:12" s="1" customFormat="1" ht="14.45" customHeight="1">
      <c r="B33" s="31"/>
      <c r="D33" s="51" t="s">
        <v>42</v>
      </c>
      <c r="E33" s="26" t="s">
        <v>43</v>
      </c>
      <c r="F33" s="87">
        <f>ROUND((SUM(BE84:BE125)),  2)</f>
        <v>0</v>
      </c>
      <c r="I33" s="88">
        <v>0.21</v>
      </c>
      <c r="J33" s="87">
        <f>ROUND(((SUM(BE84:BE125))*I33),  2)</f>
        <v>0</v>
      </c>
      <c r="L33" s="31"/>
    </row>
    <row r="34" spans="2:12" s="1" customFormat="1" ht="14.45" customHeight="1">
      <c r="B34" s="31"/>
      <c r="E34" s="26" t="s">
        <v>44</v>
      </c>
      <c r="F34" s="87">
        <f>ROUND((SUM(BF84:BF125)),  2)</f>
        <v>0</v>
      </c>
      <c r="I34" s="88">
        <v>0.12</v>
      </c>
      <c r="J34" s="87">
        <f>ROUND(((SUM(BF84:BF125))*I34),  2)</f>
        <v>0</v>
      </c>
      <c r="L34" s="31"/>
    </row>
    <row r="35" spans="2:12" s="1" customFormat="1" ht="14.45" hidden="1" customHeight="1">
      <c r="B35" s="31"/>
      <c r="E35" s="26" t="s">
        <v>45</v>
      </c>
      <c r="F35" s="87">
        <f>ROUND((SUM(BG84:BG125)),  2)</f>
        <v>0</v>
      </c>
      <c r="I35" s="88">
        <v>0.21</v>
      </c>
      <c r="J35" s="87">
        <f>0</f>
        <v>0</v>
      </c>
      <c r="L35" s="31"/>
    </row>
    <row r="36" spans="2:12" s="1" customFormat="1" ht="14.45" hidden="1" customHeight="1">
      <c r="B36" s="31"/>
      <c r="E36" s="26" t="s">
        <v>46</v>
      </c>
      <c r="F36" s="87">
        <f>ROUND((SUM(BH84:BH125)),  2)</f>
        <v>0</v>
      </c>
      <c r="I36" s="88">
        <v>0.12</v>
      </c>
      <c r="J36" s="87">
        <f>0</f>
        <v>0</v>
      </c>
      <c r="L36" s="31"/>
    </row>
    <row r="37" spans="2:12" s="1" customFormat="1" ht="14.45" hidden="1" customHeight="1">
      <c r="B37" s="31"/>
      <c r="E37" s="26" t="s">
        <v>47</v>
      </c>
      <c r="F37" s="87">
        <f>ROUND((SUM(BI84:BI125)),  2)</f>
        <v>0</v>
      </c>
      <c r="I37" s="88">
        <v>0</v>
      </c>
      <c r="J37" s="87">
        <f>0</f>
        <v>0</v>
      </c>
      <c r="L37" s="31"/>
    </row>
    <row r="38" spans="2:12" s="1" customFormat="1" ht="6.95" customHeight="1">
      <c r="B38" s="31"/>
      <c r="L38" s="31"/>
    </row>
    <row r="39" spans="2:12" s="1" customFormat="1" ht="25.35" customHeight="1">
      <c r="B39" s="31"/>
      <c r="C39" s="89"/>
      <c r="D39" s="90" t="s">
        <v>48</v>
      </c>
      <c r="E39" s="53"/>
      <c r="F39" s="53"/>
      <c r="G39" s="91" t="s">
        <v>49</v>
      </c>
      <c r="H39" s="92" t="s">
        <v>50</v>
      </c>
      <c r="I39" s="53"/>
      <c r="J39" s="93">
        <f>SUM(J30:J37)</f>
        <v>0</v>
      </c>
      <c r="K39" s="94"/>
      <c r="L39" s="31"/>
    </row>
    <row r="40" spans="2:12" s="1" customFormat="1" ht="14.45" customHeight="1">
      <c r="B40" s="40"/>
      <c r="C40" s="41"/>
      <c r="D40" s="41"/>
      <c r="E40" s="41"/>
      <c r="F40" s="41"/>
      <c r="G40" s="41"/>
      <c r="H40" s="41"/>
      <c r="I40" s="41"/>
      <c r="J40" s="41"/>
      <c r="K40" s="41"/>
      <c r="L40" s="31"/>
    </row>
    <row r="44" spans="2:12" s="1" customFormat="1" ht="6.95" customHeight="1">
      <c r="B44" s="42"/>
      <c r="C44" s="43"/>
      <c r="D44" s="43"/>
      <c r="E44" s="43"/>
      <c r="F44" s="43"/>
      <c r="G44" s="43"/>
      <c r="H44" s="43"/>
      <c r="I44" s="43"/>
      <c r="J44" s="43"/>
      <c r="K44" s="43"/>
      <c r="L44" s="31"/>
    </row>
    <row r="45" spans="2:12" s="1" customFormat="1" ht="24.95" customHeight="1">
      <c r="B45" s="31"/>
      <c r="C45" s="20" t="s">
        <v>99</v>
      </c>
      <c r="L45" s="31"/>
    </row>
    <row r="46" spans="2:12" s="1" customFormat="1" ht="6.95" customHeight="1">
      <c r="B46" s="31"/>
      <c r="L46" s="31"/>
    </row>
    <row r="47" spans="2:12" s="1" customFormat="1" ht="12" customHeight="1">
      <c r="B47" s="31"/>
      <c r="C47" s="26" t="s">
        <v>16</v>
      </c>
      <c r="L47" s="31"/>
    </row>
    <row r="48" spans="2:12" s="1" customFormat="1" ht="16.5" customHeight="1">
      <c r="B48" s="31"/>
      <c r="E48" s="297" t="str">
        <f>E7</f>
        <v>MŠ Tyršova 1546, Tachov, Snížení energetické náročnosti</v>
      </c>
      <c r="F48" s="298"/>
      <c r="G48" s="298"/>
      <c r="H48" s="298"/>
      <c r="L48" s="31"/>
    </row>
    <row r="49" spans="2:47" s="1" customFormat="1" ht="12" customHeight="1">
      <c r="B49" s="31"/>
      <c r="C49" s="26" t="s">
        <v>97</v>
      </c>
      <c r="L49" s="31"/>
    </row>
    <row r="50" spans="2:47" s="1" customFormat="1" ht="16.5" customHeight="1">
      <c r="B50" s="31"/>
      <c r="E50" s="260" t="str">
        <f>E9</f>
        <v>03 - Elektroinstalace</v>
      </c>
      <c r="F50" s="299"/>
      <c r="G50" s="299"/>
      <c r="H50" s="299"/>
      <c r="L50" s="31"/>
    </row>
    <row r="51" spans="2:47" s="1" customFormat="1" ht="6.95" customHeight="1">
      <c r="B51" s="31"/>
      <c r="L51" s="31"/>
    </row>
    <row r="52" spans="2:47" s="1" customFormat="1" ht="12" customHeight="1">
      <c r="B52" s="31"/>
      <c r="C52" s="26" t="s">
        <v>21</v>
      </c>
      <c r="F52" s="24" t="str">
        <f>F12</f>
        <v xml:space="preserve"> </v>
      </c>
      <c r="I52" s="26" t="s">
        <v>23</v>
      </c>
      <c r="J52" s="48" t="str">
        <f>IF(J12="","",J12)</f>
        <v>20. 5. 2025</v>
      </c>
      <c r="L52" s="31"/>
    </row>
    <row r="53" spans="2:47" s="1" customFormat="1" ht="6.95" customHeight="1">
      <c r="B53" s="31"/>
      <c r="L53" s="31"/>
    </row>
    <row r="54" spans="2:47" s="1" customFormat="1" ht="40.15" customHeight="1">
      <c r="B54" s="31"/>
      <c r="C54" s="26" t="s">
        <v>25</v>
      </c>
      <c r="F54" s="24" t="str">
        <f>E15</f>
        <v>Město Tachov, Hornická 1695, Tachov</v>
      </c>
      <c r="I54" s="26" t="s">
        <v>31</v>
      </c>
      <c r="J54" s="29" t="str">
        <f>E21</f>
        <v>Ing. J.Rossler, Na Terase 1914, 34701 Tachov</v>
      </c>
      <c r="L54" s="31"/>
    </row>
    <row r="55" spans="2:47" s="1" customFormat="1" ht="15.2" customHeight="1">
      <c r="B55" s="31"/>
      <c r="C55" s="26" t="s">
        <v>29</v>
      </c>
      <c r="F55" s="24" t="str">
        <f>IF(E18="","",E18)</f>
        <v>Vyplň údaj</v>
      </c>
      <c r="I55" s="26" t="s">
        <v>35</v>
      </c>
      <c r="J55" s="29" t="str">
        <f>E24</f>
        <v xml:space="preserve"> </v>
      </c>
      <c r="L55" s="31"/>
    </row>
    <row r="56" spans="2:47" s="1" customFormat="1" ht="10.35" customHeight="1">
      <c r="B56" s="31"/>
      <c r="L56" s="31"/>
    </row>
    <row r="57" spans="2:47" s="1" customFormat="1" ht="29.25" customHeight="1">
      <c r="B57" s="31"/>
      <c r="C57" s="95" t="s">
        <v>100</v>
      </c>
      <c r="D57" s="89"/>
      <c r="E57" s="89"/>
      <c r="F57" s="89"/>
      <c r="G57" s="89"/>
      <c r="H57" s="89"/>
      <c r="I57" s="89"/>
      <c r="J57" s="96" t="s">
        <v>101</v>
      </c>
      <c r="K57" s="89"/>
      <c r="L57" s="31"/>
    </row>
    <row r="58" spans="2:47" s="1" customFormat="1" ht="10.35" customHeight="1">
      <c r="B58" s="31"/>
      <c r="L58" s="31"/>
    </row>
    <row r="59" spans="2:47" s="1" customFormat="1" ht="22.9" customHeight="1">
      <c r="B59" s="31"/>
      <c r="C59" s="97" t="s">
        <v>70</v>
      </c>
      <c r="J59" s="62">
        <f>J84</f>
        <v>0</v>
      </c>
      <c r="L59" s="31"/>
      <c r="AU59" s="16" t="s">
        <v>102</v>
      </c>
    </row>
    <row r="60" spans="2:47" s="8" customFormat="1" ht="24.95" customHeight="1">
      <c r="B60" s="98"/>
      <c r="D60" s="99" t="s">
        <v>118</v>
      </c>
      <c r="E60" s="100"/>
      <c r="F60" s="100"/>
      <c r="G60" s="100"/>
      <c r="H60" s="100"/>
      <c r="I60" s="100"/>
      <c r="J60" s="101">
        <f>J85</f>
        <v>0</v>
      </c>
      <c r="L60" s="98"/>
    </row>
    <row r="61" spans="2:47" s="9" customFormat="1" ht="19.899999999999999" customHeight="1">
      <c r="B61" s="102"/>
      <c r="D61" s="103" t="s">
        <v>2245</v>
      </c>
      <c r="E61" s="104"/>
      <c r="F61" s="104"/>
      <c r="G61" s="104"/>
      <c r="H61" s="104"/>
      <c r="I61" s="104"/>
      <c r="J61" s="105">
        <f>J86</f>
        <v>0</v>
      </c>
      <c r="L61" s="102"/>
    </row>
    <row r="62" spans="2:47" s="9" customFormat="1" ht="14.85" customHeight="1">
      <c r="B62" s="102"/>
      <c r="D62" s="103" t="s">
        <v>2246</v>
      </c>
      <c r="E62" s="104"/>
      <c r="F62" s="104"/>
      <c r="G62" s="104"/>
      <c r="H62" s="104"/>
      <c r="I62" s="104"/>
      <c r="J62" s="105">
        <f>J87</f>
        <v>0</v>
      </c>
      <c r="L62" s="102"/>
    </row>
    <row r="63" spans="2:47" s="9" customFormat="1" ht="14.85" customHeight="1">
      <c r="B63" s="102"/>
      <c r="D63" s="103" t="s">
        <v>2247</v>
      </c>
      <c r="E63" s="104"/>
      <c r="F63" s="104"/>
      <c r="G63" s="104"/>
      <c r="H63" s="104"/>
      <c r="I63" s="104"/>
      <c r="J63" s="105">
        <f>J116</f>
        <v>0</v>
      </c>
      <c r="L63" s="102"/>
    </row>
    <row r="64" spans="2:47" s="9" customFormat="1" ht="14.85" customHeight="1">
      <c r="B64" s="102"/>
      <c r="D64" s="103" t="s">
        <v>2248</v>
      </c>
      <c r="E64" s="104"/>
      <c r="F64" s="104"/>
      <c r="G64" s="104"/>
      <c r="H64" s="104"/>
      <c r="I64" s="104"/>
      <c r="J64" s="105">
        <f>J119</f>
        <v>0</v>
      </c>
      <c r="L64" s="102"/>
    </row>
    <row r="65" spans="2:12" s="1" customFormat="1" ht="21.75" customHeight="1">
      <c r="B65" s="31"/>
      <c r="L65" s="31"/>
    </row>
    <row r="66" spans="2:12" s="1" customFormat="1" ht="6.95" customHeight="1">
      <c r="B66" s="40"/>
      <c r="C66" s="41"/>
      <c r="D66" s="41"/>
      <c r="E66" s="41"/>
      <c r="F66" s="41"/>
      <c r="G66" s="41"/>
      <c r="H66" s="41"/>
      <c r="I66" s="41"/>
      <c r="J66" s="41"/>
      <c r="K66" s="41"/>
      <c r="L66" s="31"/>
    </row>
    <row r="70" spans="2:12" s="1" customFormat="1" ht="6.95" customHeight="1">
      <c r="B70" s="42"/>
      <c r="C70" s="43"/>
      <c r="D70" s="43"/>
      <c r="E70" s="43"/>
      <c r="F70" s="43"/>
      <c r="G70" s="43"/>
      <c r="H70" s="43"/>
      <c r="I70" s="43"/>
      <c r="J70" s="43"/>
      <c r="K70" s="43"/>
      <c r="L70" s="31"/>
    </row>
    <row r="71" spans="2:12" s="1" customFormat="1" ht="24.95" customHeight="1">
      <c r="B71" s="31"/>
      <c r="C71" s="20" t="s">
        <v>132</v>
      </c>
      <c r="L71" s="31"/>
    </row>
    <row r="72" spans="2:12" s="1" customFormat="1" ht="6.95" customHeight="1">
      <c r="B72" s="31"/>
      <c r="L72" s="31"/>
    </row>
    <row r="73" spans="2:12" s="1" customFormat="1" ht="12" customHeight="1">
      <c r="B73" s="31"/>
      <c r="C73" s="26" t="s">
        <v>16</v>
      </c>
      <c r="L73" s="31"/>
    </row>
    <row r="74" spans="2:12" s="1" customFormat="1" ht="16.5" customHeight="1">
      <c r="B74" s="31"/>
      <c r="E74" s="297" t="str">
        <f>E7</f>
        <v>MŠ Tyršova 1546, Tachov, Snížení energetické náročnosti</v>
      </c>
      <c r="F74" s="298"/>
      <c r="G74" s="298"/>
      <c r="H74" s="298"/>
      <c r="L74" s="31"/>
    </row>
    <row r="75" spans="2:12" s="1" customFormat="1" ht="12" customHeight="1">
      <c r="B75" s="31"/>
      <c r="C75" s="26" t="s">
        <v>97</v>
      </c>
      <c r="L75" s="31"/>
    </row>
    <row r="76" spans="2:12" s="1" customFormat="1" ht="16.5" customHeight="1">
      <c r="B76" s="31"/>
      <c r="E76" s="260" t="str">
        <f>E9</f>
        <v>03 - Elektroinstalace</v>
      </c>
      <c r="F76" s="299"/>
      <c r="G76" s="299"/>
      <c r="H76" s="299"/>
      <c r="L76" s="31"/>
    </row>
    <row r="77" spans="2:12" s="1" customFormat="1" ht="6.95" customHeight="1">
      <c r="B77" s="31"/>
      <c r="L77" s="31"/>
    </row>
    <row r="78" spans="2:12" s="1" customFormat="1" ht="12" customHeight="1">
      <c r="B78" s="31"/>
      <c r="C78" s="26" t="s">
        <v>21</v>
      </c>
      <c r="F78" s="24" t="str">
        <f>F12</f>
        <v xml:space="preserve"> </v>
      </c>
      <c r="I78" s="26" t="s">
        <v>23</v>
      </c>
      <c r="J78" s="48" t="str">
        <f>IF(J12="","",J12)</f>
        <v>20. 5. 2025</v>
      </c>
      <c r="L78" s="31"/>
    </row>
    <row r="79" spans="2:12" s="1" customFormat="1" ht="6.95" customHeight="1">
      <c r="B79" s="31"/>
      <c r="L79" s="31"/>
    </row>
    <row r="80" spans="2:12" s="1" customFormat="1" ht="40.15" customHeight="1">
      <c r="B80" s="31"/>
      <c r="C80" s="26" t="s">
        <v>25</v>
      </c>
      <c r="F80" s="24" t="str">
        <f>E15</f>
        <v>Město Tachov, Hornická 1695, Tachov</v>
      </c>
      <c r="I80" s="26" t="s">
        <v>31</v>
      </c>
      <c r="J80" s="29" t="str">
        <f>E21</f>
        <v>Ing. J.Rossler, Na Terase 1914, 34701 Tachov</v>
      </c>
      <c r="L80" s="31"/>
    </row>
    <row r="81" spans="2:65" s="1" customFormat="1" ht="15.2" customHeight="1">
      <c r="B81" s="31"/>
      <c r="C81" s="26" t="s">
        <v>29</v>
      </c>
      <c r="F81" s="24" t="str">
        <f>IF(E18="","",E18)</f>
        <v>Vyplň údaj</v>
      </c>
      <c r="I81" s="26" t="s">
        <v>35</v>
      </c>
      <c r="J81" s="29" t="str">
        <f>E24</f>
        <v xml:space="preserve"> </v>
      </c>
      <c r="L81" s="31"/>
    </row>
    <row r="82" spans="2:65" s="1" customFormat="1" ht="10.35" customHeight="1">
      <c r="B82" s="31"/>
      <c r="L82" s="31"/>
    </row>
    <row r="83" spans="2:65" s="10" customFormat="1" ht="29.25" customHeight="1">
      <c r="B83" s="106"/>
      <c r="C83" s="107" t="s">
        <v>133</v>
      </c>
      <c r="D83" s="108" t="s">
        <v>57</v>
      </c>
      <c r="E83" s="108" t="s">
        <v>53</v>
      </c>
      <c r="F83" s="108" t="s">
        <v>54</v>
      </c>
      <c r="G83" s="108" t="s">
        <v>134</v>
      </c>
      <c r="H83" s="108" t="s">
        <v>135</v>
      </c>
      <c r="I83" s="108" t="s">
        <v>136</v>
      </c>
      <c r="J83" s="108" t="s">
        <v>101</v>
      </c>
      <c r="K83" s="109" t="s">
        <v>137</v>
      </c>
      <c r="L83" s="106"/>
      <c r="M83" s="55" t="s">
        <v>19</v>
      </c>
      <c r="N83" s="56" t="s">
        <v>42</v>
      </c>
      <c r="O83" s="56" t="s">
        <v>138</v>
      </c>
      <c r="P83" s="56" t="s">
        <v>139</v>
      </c>
      <c r="Q83" s="56" t="s">
        <v>140</v>
      </c>
      <c r="R83" s="56" t="s">
        <v>141</v>
      </c>
      <c r="S83" s="56" t="s">
        <v>142</v>
      </c>
      <c r="T83" s="57" t="s">
        <v>143</v>
      </c>
    </row>
    <row r="84" spans="2:65" s="1" customFormat="1" ht="22.9" customHeight="1">
      <c r="B84" s="31"/>
      <c r="C84" s="60" t="s">
        <v>144</v>
      </c>
      <c r="J84" s="110">
        <f>BK84</f>
        <v>0</v>
      </c>
      <c r="L84" s="31"/>
      <c r="M84" s="58"/>
      <c r="N84" s="49"/>
      <c r="O84" s="49"/>
      <c r="P84" s="111">
        <f>P85</f>
        <v>0</v>
      </c>
      <c r="Q84" s="49"/>
      <c r="R84" s="111">
        <f>R85</f>
        <v>0</v>
      </c>
      <c r="S84" s="49"/>
      <c r="T84" s="112">
        <f>T85</f>
        <v>0</v>
      </c>
      <c r="AT84" s="16" t="s">
        <v>71</v>
      </c>
      <c r="AU84" s="16" t="s">
        <v>102</v>
      </c>
      <c r="BK84" s="113">
        <f>BK85</f>
        <v>0</v>
      </c>
    </row>
    <row r="85" spans="2:65" s="11" customFormat="1" ht="25.9" customHeight="1">
      <c r="B85" s="114"/>
      <c r="D85" s="115" t="s">
        <v>71</v>
      </c>
      <c r="E85" s="116" t="s">
        <v>1274</v>
      </c>
      <c r="F85" s="116" t="s">
        <v>1275</v>
      </c>
      <c r="I85" s="117"/>
      <c r="J85" s="118">
        <f>BK85</f>
        <v>0</v>
      </c>
      <c r="L85" s="114"/>
      <c r="M85" s="119"/>
      <c r="P85" s="120">
        <f>P86</f>
        <v>0</v>
      </c>
      <c r="R85" s="120">
        <f>R86</f>
        <v>0</v>
      </c>
      <c r="T85" s="121">
        <f>T86</f>
        <v>0</v>
      </c>
      <c r="AR85" s="115" t="s">
        <v>82</v>
      </c>
      <c r="AT85" s="122" t="s">
        <v>71</v>
      </c>
      <c r="AU85" s="122" t="s">
        <v>72</v>
      </c>
      <c r="AY85" s="115" t="s">
        <v>147</v>
      </c>
      <c r="BK85" s="123">
        <f>BK86</f>
        <v>0</v>
      </c>
    </row>
    <row r="86" spans="2:65" s="11" customFormat="1" ht="22.9" customHeight="1">
      <c r="B86" s="114"/>
      <c r="D86" s="115" t="s">
        <v>71</v>
      </c>
      <c r="E86" s="124" t="s">
        <v>2249</v>
      </c>
      <c r="F86" s="124" t="s">
        <v>1476</v>
      </c>
      <c r="I86" s="117"/>
      <c r="J86" s="125">
        <f>BK86</f>
        <v>0</v>
      </c>
      <c r="L86" s="114"/>
      <c r="M86" s="119"/>
      <c r="P86" s="120">
        <f>P87+P116+P119</f>
        <v>0</v>
      </c>
      <c r="R86" s="120">
        <f>R87+R116+R119</f>
        <v>0</v>
      </c>
      <c r="T86" s="121">
        <f>T87+T116+T119</f>
        <v>0</v>
      </c>
      <c r="AR86" s="115" t="s">
        <v>82</v>
      </c>
      <c r="AT86" s="122" t="s">
        <v>71</v>
      </c>
      <c r="AU86" s="122" t="s">
        <v>80</v>
      </c>
      <c r="AY86" s="115" t="s">
        <v>147</v>
      </c>
      <c r="BK86" s="123">
        <f>BK87+BK116+BK119</f>
        <v>0</v>
      </c>
    </row>
    <row r="87" spans="2:65" s="11" customFormat="1" ht="20.85" customHeight="1">
      <c r="B87" s="114"/>
      <c r="D87" s="115" t="s">
        <v>71</v>
      </c>
      <c r="E87" s="124" t="s">
        <v>2250</v>
      </c>
      <c r="F87" s="124" t="s">
        <v>2251</v>
      </c>
      <c r="I87" s="117"/>
      <c r="J87" s="125">
        <f>BK87</f>
        <v>0</v>
      </c>
      <c r="L87" s="114"/>
      <c r="M87" s="119"/>
      <c r="P87" s="120">
        <f>SUM(P88:P115)</f>
        <v>0</v>
      </c>
      <c r="R87" s="120">
        <f>SUM(R88:R115)</f>
        <v>0</v>
      </c>
      <c r="T87" s="121">
        <f>SUM(T88:T115)</f>
        <v>0</v>
      </c>
      <c r="AR87" s="115" t="s">
        <v>82</v>
      </c>
      <c r="AT87" s="122" t="s">
        <v>71</v>
      </c>
      <c r="AU87" s="122" t="s">
        <v>82</v>
      </c>
      <c r="AY87" s="115" t="s">
        <v>147</v>
      </c>
      <c r="BK87" s="123">
        <f>SUM(BK88:BK115)</f>
        <v>0</v>
      </c>
    </row>
    <row r="88" spans="2:65" s="1" customFormat="1" ht="16.5" customHeight="1">
      <c r="B88" s="31"/>
      <c r="C88" s="126" t="s">
        <v>80</v>
      </c>
      <c r="D88" s="126" t="s">
        <v>149</v>
      </c>
      <c r="E88" s="127" t="s">
        <v>2252</v>
      </c>
      <c r="F88" s="128" t="s">
        <v>2253</v>
      </c>
      <c r="G88" s="129" t="s">
        <v>260</v>
      </c>
      <c r="H88" s="130">
        <v>200</v>
      </c>
      <c r="I88" s="131"/>
      <c r="J88" s="132">
        <f>ROUND(I88*H88,2)</f>
        <v>0</v>
      </c>
      <c r="K88" s="128" t="s">
        <v>19</v>
      </c>
      <c r="L88" s="31"/>
      <c r="M88" s="133" t="s">
        <v>19</v>
      </c>
      <c r="N88" s="134" t="s">
        <v>43</v>
      </c>
      <c r="P88" s="135">
        <f>O88*H88</f>
        <v>0</v>
      </c>
      <c r="Q88" s="135">
        <v>0</v>
      </c>
      <c r="R88" s="135">
        <f>Q88*H88</f>
        <v>0</v>
      </c>
      <c r="S88" s="135">
        <v>0</v>
      </c>
      <c r="T88" s="136">
        <f>S88*H88</f>
        <v>0</v>
      </c>
      <c r="AR88" s="137" t="s">
        <v>287</v>
      </c>
      <c r="AT88" s="137" t="s">
        <v>149</v>
      </c>
      <c r="AU88" s="137" t="s">
        <v>175</v>
      </c>
      <c r="AY88" s="16" t="s">
        <v>147</v>
      </c>
      <c r="BE88" s="138">
        <f>IF(N88="základní",J88,0)</f>
        <v>0</v>
      </c>
      <c r="BF88" s="138">
        <f>IF(N88="snížená",J88,0)</f>
        <v>0</v>
      </c>
      <c r="BG88" s="138">
        <f>IF(N88="zákl. přenesená",J88,0)</f>
        <v>0</v>
      </c>
      <c r="BH88" s="138">
        <f>IF(N88="sníž. přenesená",J88,0)</f>
        <v>0</v>
      </c>
      <c r="BI88" s="138">
        <f>IF(N88="nulová",J88,0)</f>
        <v>0</v>
      </c>
      <c r="BJ88" s="16" t="s">
        <v>80</v>
      </c>
      <c r="BK88" s="138">
        <f>ROUND(I88*H88,2)</f>
        <v>0</v>
      </c>
      <c r="BL88" s="16" t="s">
        <v>287</v>
      </c>
      <c r="BM88" s="137" t="s">
        <v>2254</v>
      </c>
    </row>
    <row r="89" spans="2:65" s="1" customFormat="1" ht="11.25">
      <c r="B89" s="31"/>
      <c r="D89" s="139" t="s">
        <v>156</v>
      </c>
      <c r="F89" s="140" t="s">
        <v>2253</v>
      </c>
      <c r="I89" s="141"/>
      <c r="L89" s="31"/>
      <c r="M89" s="142"/>
      <c r="T89" s="52"/>
      <c r="AT89" s="16" t="s">
        <v>156</v>
      </c>
      <c r="AU89" s="16" t="s">
        <v>175</v>
      </c>
    </row>
    <row r="90" spans="2:65" s="1" customFormat="1" ht="16.5" customHeight="1">
      <c r="B90" s="31"/>
      <c r="C90" s="126" t="s">
        <v>82</v>
      </c>
      <c r="D90" s="126" t="s">
        <v>149</v>
      </c>
      <c r="E90" s="127" t="s">
        <v>2255</v>
      </c>
      <c r="F90" s="128" t="s">
        <v>2256</v>
      </c>
      <c r="G90" s="129" t="s">
        <v>271</v>
      </c>
      <c r="H90" s="130">
        <v>29</v>
      </c>
      <c r="I90" s="131"/>
      <c r="J90" s="132">
        <f>ROUND(I90*H90,2)</f>
        <v>0</v>
      </c>
      <c r="K90" s="128" t="s">
        <v>19</v>
      </c>
      <c r="L90" s="31"/>
      <c r="M90" s="133" t="s">
        <v>19</v>
      </c>
      <c r="N90" s="134" t="s">
        <v>43</v>
      </c>
      <c r="P90" s="135">
        <f>O90*H90</f>
        <v>0</v>
      </c>
      <c r="Q90" s="135">
        <v>0</v>
      </c>
      <c r="R90" s="135">
        <f>Q90*H90</f>
        <v>0</v>
      </c>
      <c r="S90" s="135">
        <v>0</v>
      </c>
      <c r="T90" s="136">
        <f>S90*H90</f>
        <v>0</v>
      </c>
      <c r="AR90" s="137" t="s">
        <v>287</v>
      </c>
      <c r="AT90" s="137" t="s">
        <v>149</v>
      </c>
      <c r="AU90" s="137" t="s">
        <v>175</v>
      </c>
      <c r="AY90" s="16" t="s">
        <v>147</v>
      </c>
      <c r="BE90" s="138">
        <f>IF(N90="základní",J90,0)</f>
        <v>0</v>
      </c>
      <c r="BF90" s="138">
        <f>IF(N90="snížená",J90,0)</f>
        <v>0</v>
      </c>
      <c r="BG90" s="138">
        <f>IF(N90="zákl. přenesená",J90,0)</f>
        <v>0</v>
      </c>
      <c r="BH90" s="138">
        <f>IF(N90="sníž. přenesená",J90,0)</f>
        <v>0</v>
      </c>
      <c r="BI90" s="138">
        <f>IF(N90="nulová",J90,0)</f>
        <v>0</v>
      </c>
      <c r="BJ90" s="16" t="s">
        <v>80</v>
      </c>
      <c r="BK90" s="138">
        <f>ROUND(I90*H90,2)</f>
        <v>0</v>
      </c>
      <c r="BL90" s="16" t="s">
        <v>287</v>
      </c>
      <c r="BM90" s="137" t="s">
        <v>2257</v>
      </c>
    </row>
    <row r="91" spans="2:65" s="1" customFormat="1" ht="11.25">
      <c r="B91" s="31"/>
      <c r="D91" s="139" t="s">
        <v>156</v>
      </c>
      <c r="F91" s="140" t="s">
        <v>2256</v>
      </c>
      <c r="I91" s="141"/>
      <c r="L91" s="31"/>
      <c r="M91" s="142"/>
      <c r="T91" s="52"/>
      <c r="AT91" s="16" t="s">
        <v>156</v>
      </c>
      <c r="AU91" s="16" t="s">
        <v>175</v>
      </c>
    </row>
    <row r="92" spans="2:65" s="1" customFormat="1" ht="16.5" customHeight="1">
      <c r="B92" s="31"/>
      <c r="C92" s="126" t="s">
        <v>175</v>
      </c>
      <c r="D92" s="126" t="s">
        <v>149</v>
      </c>
      <c r="E92" s="127" t="s">
        <v>2258</v>
      </c>
      <c r="F92" s="128" t="s">
        <v>2259</v>
      </c>
      <c r="G92" s="129" t="s">
        <v>260</v>
      </c>
      <c r="H92" s="130">
        <v>100</v>
      </c>
      <c r="I92" s="131"/>
      <c r="J92" s="132">
        <f>ROUND(I92*H92,2)</f>
        <v>0</v>
      </c>
      <c r="K92" s="128" t="s">
        <v>19</v>
      </c>
      <c r="L92" s="31"/>
      <c r="M92" s="133" t="s">
        <v>19</v>
      </c>
      <c r="N92" s="134" t="s">
        <v>43</v>
      </c>
      <c r="P92" s="135">
        <f>O92*H92</f>
        <v>0</v>
      </c>
      <c r="Q92" s="135">
        <v>0</v>
      </c>
      <c r="R92" s="135">
        <f>Q92*H92</f>
        <v>0</v>
      </c>
      <c r="S92" s="135">
        <v>0</v>
      </c>
      <c r="T92" s="136">
        <f>S92*H92</f>
        <v>0</v>
      </c>
      <c r="AR92" s="137" t="s">
        <v>287</v>
      </c>
      <c r="AT92" s="137" t="s">
        <v>149</v>
      </c>
      <c r="AU92" s="137" t="s">
        <v>175</v>
      </c>
      <c r="AY92" s="16" t="s">
        <v>147</v>
      </c>
      <c r="BE92" s="138">
        <f>IF(N92="základní",J92,0)</f>
        <v>0</v>
      </c>
      <c r="BF92" s="138">
        <f>IF(N92="snížená",J92,0)</f>
        <v>0</v>
      </c>
      <c r="BG92" s="138">
        <f>IF(N92="zákl. přenesená",J92,0)</f>
        <v>0</v>
      </c>
      <c r="BH92" s="138">
        <f>IF(N92="sníž. přenesená",J92,0)</f>
        <v>0</v>
      </c>
      <c r="BI92" s="138">
        <f>IF(N92="nulová",J92,0)</f>
        <v>0</v>
      </c>
      <c r="BJ92" s="16" t="s">
        <v>80</v>
      </c>
      <c r="BK92" s="138">
        <f>ROUND(I92*H92,2)</f>
        <v>0</v>
      </c>
      <c r="BL92" s="16" t="s">
        <v>287</v>
      </c>
      <c r="BM92" s="137" t="s">
        <v>2260</v>
      </c>
    </row>
    <row r="93" spans="2:65" s="1" customFormat="1" ht="11.25">
      <c r="B93" s="31"/>
      <c r="D93" s="139" t="s">
        <v>156</v>
      </c>
      <c r="F93" s="140" t="s">
        <v>2259</v>
      </c>
      <c r="I93" s="141"/>
      <c r="L93" s="31"/>
      <c r="M93" s="142"/>
      <c r="T93" s="52"/>
      <c r="AT93" s="16" t="s">
        <v>156</v>
      </c>
      <c r="AU93" s="16" t="s">
        <v>175</v>
      </c>
    </row>
    <row r="94" spans="2:65" s="1" customFormat="1" ht="16.5" customHeight="1">
      <c r="B94" s="31"/>
      <c r="C94" s="126" t="s">
        <v>154</v>
      </c>
      <c r="D94" s="126" t="s">
        <v>149</v>
      </c>
      <c r="E94" s="127" t="s">
        <v>2261</v>
      </c>
      <c r="F94" s="128" t="s">
        <v>2262</v>
      </c>
      <c r="G94" s="129" t="s">
        <v>260</v>
      </c>
      <c r="H94" s="130">
        <v>300</v>
      </c>
      <c r="I94" s="131"/>
      <c r="J94" s="132">
        <f>ROUND(I94*H94,2)</f>
        <v>0</v>
      </c>
      <c r="K94" s="128" t="s">
        <v>19</v>
      </c>
      <c r="L94" s="31"/>
      <c r="M94" s="133" t="s">
        <v>19</v>
      </c>
      <c r="N94" s="134" t="s">
        <v>43</v>
      </c>
      <c r="P94" s="135">
        <f>O94*H94</f>
        <v>0</v>
      </c>
      <c r="Q94" s="135">
        <v>0</v>
      </c>
      <c r="R94" s="135">
        <f>Q94*H94</f>
        <v>0</v>
      </c>
      <c r="S94" s="135">
        <v>0</v>
      </c>
      <c r="T94" s="136">
        <f>S94*H94</f>
        <v>0</v>
      </c>
      <c r="AR94" s="137" t="s">
        <v>287</v>
      </c>
      <c r="AT94" s="137" t="s">
        <v>149</v>
      </c>
      <c r="AU94" s="137" t="s">
        <v>175</v>
      </c>
      <c r="AY94" s="16" t="s">
        <v>147</v>
      </c>
      <c r="BE94" s="138">
        <f>IF(N94="základní",J94,0)</f>
        <v>0</v>
      </c>
      <c r="BF94" s="138">
        <f>IF(N94="snížená",J94,0)</f>
        <v>0</v>
      </c>
      <c r="BG94" s="138">
        <f>IF(N94="zákl. přenesená",J94,0)</f>
        <v>0</v>
      </c>
      <c r="BH94" s="138">
        <f>IF(N94="sníž. přenesená",J94,0)</f>
        <v>0</v>
      </c>
      <c r="BI94" s="138">
        <f>IF(N94="nulová",J94,0)</f>
        <v>0</v>
      </c>
      <c r="BJ94" s="16" t="s">
        <v>80</v>
      </c>
      <c r="BK94" s="138">
        <f>ROUND(I94*H94,2)</f>
        <v>0</v>
      </c>
      <c r="BL94" s="16" t="s">
        <v>287</v>
      </c>
      <c r="BM94" s="137" t="s">
        <v>2263</v>
      </c>
    </row>
    <row r="95" spans="2:65" s="1" customFormat="1" ht="11.25">
      <c r="B95" s="31"/>
      <c r="D95" s="139" t="s">
        <v>156</v>
      </c>
      <c r="F95" s="140" t="s">
        <v>2262</v>
      </c>
      <c r="I95" s="141"/>
      <c r="L95" s="31"/>
      <c r="M95" s="142"/>
      <c r="T95" s="52"/>
      <c r="AT95" s="16" t="s">
        <v>156</v>
      </c>
      <c r="AU95" s="16" t="s">
        <v>175</v>
      </c>
    </row>
    <row r="96" spans="2:65" s="1" customFormat="1" ht="16.5" customHeight="1">
      <c r="B96" s="31"/>
      <c r="C96" s="126" t="s">
        <v>198</v>
      </c>
      <c r="D96" s="126" t="s">
        <v>149</v>
      </c>
      <c r="E96" s="127" t="s">
        <v>2264</v>
      </c>
      <c r="F96" s="128" t="s">
        <v>2265</v>
      </c>
      <c r="G96" s="129" t="s">
        <v>260</v>
      </c>
      <c r="H96" s="130">
        <v>350</v>
      </c>
      <c r="I96" s="131"/>
      <c r="J96" s="132">
        <f>ROUND(I96*H96,2)</f>
        <v>0</v>
      </c>
      <c r="K96" s="128" t="s">
        <v>19</v>
      </c>
      <c r="L96" s="31"/>
      <c r="M96" s="133" t="s">
        <v>19</v>
      </c>
      <c r="N96" s="134" t="s">
        <v>43</v>
      </c>
      <c r="P96" s="135">
        <f>O96*H96</f>
        <v>0</v>
      </c>
      <c r="Q96" s="135">
        <v>0</v>
      </c>
      <c r="R96" s="135">
        <f>Q96*H96</f>
        <v>0</v>
      </c>
      <c r="S96" s="135">
        <v>0</v>
      </c>
      <c r="T96" s="136">
        <f>S96*H96</f>
        <v>0</v>
      </c>
      <c r="AR96" s="137" t="s">
        <v>287</v>
      </c>
      <c r="AT96" s="137" t="s">
        <v>149</v>
      </c>
      <c r="AU96" s="137" t="s">
        <v>175</v>
      </c>
      <c r="AY96" s="16" t="s">
        <v>147</v>
      </c>
      <c r="BE96" s="138">
        <f>IF(N96="základní",J96,0)</f>
        <v>0</v>
      </c>
      <c r="BF96" s="138">
        <f>IF(N96="snížená",J96,0)</f>
        <v>0</v>
      </c>
      <c r="BG96" s="138">
        <f>IF(N96="zákl. přenesená",J96,0)</f>
        <v>0</v>
      </c>
      <c r="BH96" s="138">
        <f>IF(N96="sníž. přenesená",J96,0)</f>
        <v>0</v>
      </c>
      <c r="BI96" s="138">
        <f>IF(N96="nulová",J96,0)</f>
        <v>0</v>
      </c>
      <c r="BJ96" s="16" t="s">
        <v>80</v>
      </c>
      <c r="BK96" s="138">
        <f>ROUND(I96*H96,2)</f>
        <v>0</v>
      </c>
      <c r="BL96" s="16" t="s">
        <v>287</v>
      </c>
      <c r="BM96" s="137" t="s">
        <v>2266</v>
      </c>
    </row>
    <row r="97" spans="2:65" s="1" customFormat="1" ht="11.25">
      <c r="B97" s="31"/>
      <c r="D97" s="139" t="s">
        <v>156</v>
      </c>
      <c r="F97" s="140" t="s">
        <v>2265</v>
      </c>
      <c r="I97" s="141"/>
      <c r="L97" s="31"/>
      <c r="M97" s="142"/>
      <c r="T97" s="52"/>
      <c r="AT97" s="16" t="s">
        <v>156</v>
      </c>
      <c r="AU97" s="16" t="s">
        <v>175</v>
      </c>
    </row>
    <row r="98" spans="2:65" s="1" customFormat="1" ht="16.5" customHeight="1">
      <c r="B98" s="31"/>
      <c r="C98" s="126" t="s">
        <v>206</v>
      </c>
      <c r="D98" s="126" t="s">
        <v>149</v>
      </c>
      <c r="E98" s="127" t="s">
        <v>2267</v>
      </c>
      <c r="F98" s="128" t="s">
        <v>2268</v>
      </c>
      <c r="G98" s="129" t="s">
        <v>260</v>
      </c>
      <c r="H98" s="130">
        <v>200</v>
      </c>
      <c r="I98" s="131"/>
      <c r="J98" s="132">
        <f>ROUND(I98*H98,2)</f>
        <v>0</v>
      </c>
      <c r="K98" s="128" t="s">
        <v>19</v>
      </c>
      <c r="L98" s="31"/>
      <c r="M98" s="133" t="s">
        <v>19</v>
      </c>
      <c r="N98" s="134" t="s">
        <v>43</v>
      </c>
      <c r="P98" s="135">
        <f>O98*H98</f>
        <v>0</v>
      </c>
      <c r="Q98" s="135">
        <v>0</v>
      </c>
      <c r="R98" s="135">
        <f>Q98*H98</f>
        <v>0</v>
      </c>
      <c r="S98" s="135">
        <v>0</v>
      </c>
      <c r="T98" s="136">
        <f>S98*H98</f>
        <v>0</v>
      </c>
      <c r="AR98" s="137" t="s">
        <v>287</v>
      </c>
      <c r="AT98" s="137" t="s">
        <v>149</v>
      </c>
      <c r="AU98" s="137" t="s">
        <v>175</v>
      </c>
      <c r="AY98" s="16" t="s">
        <v>147</v>
      </c>
      <c r="BE98" s="138">
        <f>IF(N98="základní",J98,0)</f>
        <v>0</v>
      </c>
      <c r="BF98" s="138">
        <f>IF(N98="snížená",J98,0)</f>
        <v>0</v>
      </c>
      <c r="BG98" s="138">
        <f>IF(N98="zákl. přenesená",J98,0)</f>
        <v>0</v>
      </c>
      <c r="BH98" s="138">
        <f>IF(N98="sníž. přenesená",J98,0)</f>
        <v>0</v>
      </c>
      <c r="BI98" s="138">
        <f>IF(N98="nulová",J98,0)</f>
        <v>0</v>
      </c>
      <c r="BJ98" s="16" t="s">
        <v>80</v>
      </c>
      <c r="BK98" s="138">
        <f>ROUND(I98*H98,2)</f>
        <v>0</v>
      </c>
      <c r="BL98" s="16" t="s">
        <v>287</v>
      </c>
      <c r="BM98" s="137" t="s">
        <v>2269</v>
      </c>
    </row>
    <row r="99" spans="2:65" s="1" customFormat="1" ht="11.25">
      <c r="B99" s="31"/>
      <c r="D99" s="139" t="s">
        <v>156</v>
      </c>
      <c r="F99" s="140" t="s">
        <v>2268</v>
      </c>
      <c r="I99" s="141"/>
      <c r="L99" s="31"/>
      <c r="M99" s="142"/>
      <c r="T99" s="52"/>
      <c r="AT99" s="16" t="s">
        <v>156</v>
      </c>
      <c r="AU99" s="16" t="s">
        <v>175</v>
      </c>
    </row>
    <row r="100" spans="2:65" s="1" customFormat="1" ht="16.5" customHeight="1">
      <c r="B100" s="31"/>
      <c r="C100" s="126" t="s">
        <v>214</v>
      </c>
      <c r="D100" s="126" t="s">
        <v>149</v>
      </c>
      <c r="E100" s="127" t="s">
        <v>2270</v>
      </c>
      <c r="F100" s="128" t="s">
        <v>2271</v>
      </c>
      <c r="G100" s="129" t="s">
        <v>271</v>
      </c>
      <c r="H100" s="130">
        <v>3</v>
      </c>
      <c r="I100" s="131"/>
      <c r="J100" s="132">
        <f>ROUND(I100*H100,2)</f>
        <v>0</v>
      </c>
      <c r="K100" s="128" t="s">
        <v>19</v>
      </c>
      <c r="L100" s="31"/>
      <c r="M100" s="133" t="s">
        <v>19</v>
      </c>
      <c r="N100" s="134" t="s">
        <v>43</v>
      </c>
      <c r="P100" s="135">
        <f>O100*H100</f>
        <v>0</v>
      </c>
      <c r="Q100" s="135">
        <v>0</v>
      </c>
      <c r="R100" s="135">
        <f>Q100*H100</f>
        <v>0</v>
      </c>
      <c r="S100" s="135">
        <v>0</v>
      </c>
      <c r="T100" s="136">
        <f>S100*H100</f>
        <v>0</v>
      </c>
      <c r="AR100" s="137" t="s">
        <v>287</v>
      </c>
      <c r="AT100" s="137" t="s">
        <v>149</v>
      </c>
      <c r="AU100" s="137" t="s">
        <v>175</v>
      </c>
      <c r="AY100" s="16" t="s">
        <v>147</v>
      </c>
      <c r="BE100" s="138">
        <f>IF(N100="základní",J100,0)</f>
        <v>0</v>
      </c>
      <c r="BF100" s="138">
        <f>IF(N100="snížená",J100,0)</f>
        <v>0</v>
      </c>
      <c r="BG100" s="138">
        <f>IF(N100="zákl. přenesená",J100,0)</f>
        <v>0</v>
      </c>
      <c r="BH100" s="138">
        <f>IF(N100="sníž. přenesená",J100,0)</f>
        <v>0</v>
      </c>
      <c r="BI100" s="138">
        <f>IF(N100="nulová",J100,0)</f>
        <v>0</v>
      </c>
      <c r="BJ100" s="16" t="s">
        <v>80</v>
      </c>
      <c r="BK100" s="138">
        <f>ROUND(I100*H100,2)</f>
        <v>0</v>
      </c>
      <c r="BL100" s="16" t="s">
        <v>287</v>
      </c>
      <c r="BM100" s="137" t="s">
        <v>2272</v>
      </c>
    </row>
    <row r="101" spans="2:65" s="1" customFormat="1" ht="11.25">
      <c r="B101" s="31"/>
      <c r="D101" s="139" t="s">
        <v>156</v>
      </c>
      <c r="F101" s="140" t="s">
        <v>2271</v>
      </c>
      <c r="I101" s="141"/>
      <c r="L101" s="31"/>
      <c r="M101" s="142"/>
      <c r="T101" s="52"/>
      <c r="AT101" s="16" t="s">
        <v>156</v>
      </c>
      <c r="AU101" s="16" t="s">
        <v>175</v>
      </c>
    </row>
    <row r="102" spans="2:65" s="1" customFormat="1" ht="16.5" customHeight="1">
      <c r="B102" s="31"/>
      <c r="C102" s="126" t="s">
        <v>220</v>
      </c>
      <c r="D102" s="126" t="s">
        <v>149</v>
      </c>
      <c r="E102" s="127" t="s">
        <v>2273</v>
      </c>
      <c r="F102" s="128" t="s">
        <v>2274</v>
      </c>
      <c r="G102" s="129" t="s">
        <v>271</v>
      </c>
      <c r="H102" s="130">
        <v>2</v>
      </c>
      <c r="I102" s="131"/>
      <c r="J102" s="132">
        <f>ROUND(I102*H102,2)</f>
        <v>0</v>
      </c>
      <c r="K102" s="128" t="s">
        <v>19</v>
      </c>
      <c r="L102" s="31"/>
      <c r="M102" s="133" t="s">
        <v>19</v>
      </c>
      <c r="N102" s="134" t="s">
        <v>43</v>
      </c>
      <c r="P102" s="135">
        <f>O102*H102</f>
        <v>0</v>
      </c>
      <c r="Q102" s="135">
        <v>0</v>
      </c>
      <c r="R102" s="135">
        <f>Q102*H102</f>
        <v>0</v>
      </c>
      <c r="S102" s="135">
        <v>0</v>
      </c>
      <c r="T102" s="136">
        <f>S102*H102</f>
        <v>0</v>
      </c>
      <c r="AR102" s="137" t="s">
        <v>287</v>
      </c>
      <c r="AT102" s="137" t="s">
        <v>149</v>
      </c>
      <c r="AU102" s="137" t="s">
        <v>175</v>
      </c>
      <c r="AY102" s="16" t="s">
        <v>147</v>
      </c>
      <c r="BE102" s="138">
        <f>IF(N102="základní",J102,0)</f>
        <v>0</v>
      </c>
      <c r="BF102" s="138">
        <f>IF(N102="snížená",J102,0)</f>
        <v>0</v>
      </c>
      <c r="BG102" s="138">
        <f>IF(N102="zákl. přenesená",J102,0)</f>
        <v>0</v>
      </c>
      <c r="BH102" s="138">
        <f>IF(N102="sníž. přenesená",J102,0)</f>
        <v>0</v>
      </c>
      <c r="BI102" s="138">
        <f>IF(N102="nulová",J102,0)</f>
        <v>0</v>
      </c>
      <c r="BJ102" s="16" t="s">
        <v>80</v>
      </c>
      <c r="BK102" s="138">
        <f>ROUND(I102*H102,2)</f>
        <v>0</v>
      </c>
      <c r="BL102" s="16" t="s">
        <v>287</v>
      </c>
      <c r="BM102" s="137" t="s">
        <v>2275</v>
      </c>
    </row>
    <row r="103" spans="2:65" s="1" customFormat="1" ht="11.25">
      <c r="B103" s="31"/>
      <c r="D103" s="139" t="s">
        <v>156</v>
      </c>
      <c r="F103" s="140" t="s">
        <v>2274</v>
      </c>
      <c r="I103" s="141"/>
      <c r="L103" s="31"/>
      <c r="M103" s="142"/>
      <c r="T103" s="52"/>
      <c r="AT103" s="16" t="s">
        <v>156</v>
      </c>
      <c r="AU103" s="16" t="s">
        <v>175</v>
      </c>
    </row>
    <row r="104" spans="2:65" s="1" customFormat="1" ht="16.5" customHeight="1">
      <c r="B104" s="31"/>
      <c r="C104" s="126" t="s">
        <v>229</v>
      </c>
      <c r="D104" s="126" t="s">
        <v>149</v>
      </c>
      <c r="E104" s="127" t="s">
        <v>2276</v>
      </c>
      <c r="F104" s="128" t="s">
        <v>2277</v>
      </c>
      <c r="G104" s="129" t="s">
        <v>271</v>
      </c>
      <c r="H104" s="130">
        <v>20</v>
      </c>
      <c r="I104" s="131"/>
      <c r="J104" s="132">
        <f>ROUND(I104*H104,2)</f>
        <v>0</v>
      </c>
      <c r="K104" s="128" t="s">
        <v>19</v>
      </c>
      <c r="L104" s="31"/>
      <c r="M104" s="133" t="s">
        <v>19</v>
      </c>
      <c r="N104" s="134" t="s">
        <v>43</v>
      </c>
      <c r="P104" s="135">
        <f>O104*H104</f>
        <v>0</v>
      </c>
      <c r="Q104" s="135">
        <v>0</v>
      </c>
      <c r="R104" s="135">
        <f>Q104*H104</f>
        <v>0</v>
      </c>
      <c r="S104" s="135">
        <v>0</v>
      </c>
      <c r="T104" s="136">
        <f>S104*H104</f>
        <v>0</v>
      </c>
      <c r="AR104" s="137" t="s">
        <v>287</v>
      </c>
      <c r="AT104" s="137" t="s">
        <v>149</v>
      </c>
      <c r="AU104" s="137" t="s">
        <v>175</v>
      </c>
      <c r="AY104" s="16" t="s">
        <v>147</v>
      </c>
      <c r="BE104" s="138">
        <f>IF(N104="základní",J104,0)</f>
        <v>0</v>
      </c>
      <c r="BF104" s="138">
        <f>IF(N104="snížená",J104,0)</f>
        <v>0</v>
      </c>
      <c r="BG104" s="138">
        <f>IF(N104="zákl. přenesená",J104,0)</f>
        <v>0</v>
      </c>
      <c r="BH104" s="138">
        <f>IF(N104="sníž. přenesená",J104,0)</f>
        <v>0</v>
      </c>
      <c r="BI104" s="138">
        <f>IF(N104="nulová",J104,0)</f>
        <v>0</v>
      </c>
      <c r="BJ104" s="16" t="s">
        <v>80</v>
      </c>
      <c r="BK104" s="138">
        <f>ROUND(I104*H104,2)</f>
        <v>0</v>
      </c>
      <c r="BL104" s="16" t="s">
        <v>287</v>
      </c>
      <c r="BM104" s="137" t="s">
        <v>2278</v>
      </c>
    </row>
    <row r="105" spans="2:65" s="1" customFormat="1" ht="11.25">
      <c r="B105" s="31"/>
      <c r="D105" s="139" t="s">
        <v>156</v>
      </c>
      <c r="F105" s="140" t="s">
        <v>2277</v>
      </c>
      <c r="I105" s="141"/>
      <c r="L105" s="31"/>
      <c r="M105" s="142"/>
      <c r="T105" s="52"/>
      <c r="AT105" s="16" t="s">
        <v>156</v>
      </c>
      <c r="AU105" s="16" t="s">
        <v>175</v>
      </c>
    </row>
    <row r="106" spans="2:65" s="1" customFormat="1" ht="16.5" customHeight="1">
      <c r="B106" s="31"/>
      <c r="C106" s="126" t="s">
        <v>242</v>
      </c>
      <c r="D106" s="126" t="s">
        <v>149</v>
      </c>
      <c r="E106" s="127" t="s">
        <v>2279</v>
      </c>
      <c r="F106" s="128" t="s">
        <v>2280</v>
      </c>
      <c r="G106" s="129" t="s">
        <v>271</v>
      </c>
      <c r="H106" s="130">
        <v>1</v>
      </c>
      <c r="I106" s="131"/>
      <c r="J106" s="132">
        <f>ROUND(I106*H106,2)</f>
        <v>0</v>
      </c>
      <c r="K106" s="128" t="s">
        <v>19</v>
      </c>
      <c r="L106" s="31"/>
      <c r="M106" s="133" t="s">
        <v>19</v>
      </c>
      <c r="N106" s="134" t="s">
        <v>43</v>
      </c>
      <c r="P106" s="135">
        <f>O106*H106</f>
        <v>0</v>
      </c>
      <c r="Q106" s="135">
        <v>0</v>
      </c>
      <c r="R106" s="135">
        <f>Q106*H106</f>
        <v>0</v>
      </c>
      <c r="S106" s="135">
        <v>0</v>
      </c>
      <c r="T106" s="136">
        <f>S106*H106</f>
        <v>0</v>
      </c>
      <c r="AR106" s="137" t="s">
        <v>287</v>
      </c>
      <c r="AT106" s="137" t="s">
        <v>149</v>
      </c>
      <c r="AU106" s="137" t="s">
        <v>175</v>
      </c>
      <c r="AY106" s="16" t="s">
        <v>147</v>
      </c>
      <c r="BE106" s="138">
        <f>IF(N106="základní",J106,0)</f>
        <v>0</v>
      </c>
      <c r="BF106" s="138">
        <f>IF(N106="snížená",J106,0)</f>
        <v>0</v>
      </c>
      <c r="BG106" s="138">
        <f>IF(N106="zákl. přenesená",J106,0)</f>
        <v>0</v>
      </c>
      <c r="BH106" s="138">
        <f>IF(N106="sníž. přenesená",J106,0)</f>
        <v>0</v>
      </c>
      <c r="BI106" s="138">
        <f>IF(N106="nulová",J106,0)</f>
        <v>0</v>
      </c>
      <c r="BJ106" s="16" t="s">
        <v>80</v>
      </c>
      <c r="BK106" s="138">
        <f>ROUND(I106*H106,2)</f>
        <v>0</v>
      </c>
      <c r="BL106" s="16" t="s">
        <v>287</v>
      </c>
      <c r="BM106" s="137" t="s">
        <v>2281</v>
      </c>
    </row>
    <row r="107" spans="2:65" s="1" customFormat="1" ht="11.25">
      <c r="B107" s="31"/>
      <c r="D107" s="139" t="s">
        <v>156</v>
      </c>
      <c r="F107" s="140" t="s">
        <v>2280</v>
      </c>
      <c r="I107" s="141"/>
      <c r="L107" s="31"/>
      <c r="M107" s="142"/>
      <c r="T107" s="52"/>
      <c r="AT107" s="16" t="s">
        <v>156</v>
      </c>
      <c r="AU107" s="16" t="s">
        <v>175</v>
      </c>
    </row>
    <row r="108" spans="2:65" s="1" customFormat="1" ht="16.5" customHeight="1">
      <c r="B108" s="31"/>
      <c r="C108" s="126" t="s">
        <v>252</v>
      </c>
      <c r="D108" s="126" t="s">
        <v>149</v>
      </c>
      <c r="E108" s="127" t="s">
        <v>2282</v>
      </c>
      <c r="F108" s="128" t="s">
        <v>2283</v>
      </c>
      <c r="G108" s="129" t="s">
        <v>271</v>
      </c>
      <c r="H108" s="130">
        <v>1</v>
      </c>
      <c r="I108" s="131"/>
      <c r="J108" s="132">
        <f>ROUND(I108*H108,2)</f>
        <v>0</v>
      </c>
      <c r="K108" s="128" t="s">
        <v>19</v>
      </c>
      <c r="L108" s="31"/>
      <c r="M108" s="133" t="s">
        <v>19</v>
      </c>
      <c r="N108" s="134" t="s">
        <v>43</v>
      </c>
      <c r="P108" s="135">
        <f>O108*H108</f>
        <v>0</v>
      </c>
      <c r="Q108" s="135">
        <v>0</v>
      </c>
      <c r="R108" s="135">
        <f>Q108*H108</f>
        <v>0</v>
      </c>
      <c r="S108" s="135">
        <v>0</v>
      </c>
      <c r="T108" s="136">
        <f>S108*H108</f>
        <v>0</v>
      </c>
      <c r="AR108" s="137" t="s">
        <v>287</v>
      </c>
      <c r="AT108" s="137" t="s">
        <v>149</v>
      </c>
      <c r="AU108" s="137" t="s">
        <v>175</v>
      </c>
      <c r="AY108" s="16" t="s">
        <v>147</v>
      </c>
      <c r="BE108" s="138">
        <f>IF(N108="základní",J108,0)</f>
        <v>0</v>
      </c>
      <c r="BF108" s="138">
        <f>IF(N108="snížená",J108,0)</f>
        <v>0</v>
      </c>
      <c r="BG108" s="138">
        <f>IF(N108="zákl. přenesená",J108,0)</f>
        <v>0</v>
      </c>
      <c r="BH108" s="138">
        <f>IF(N108="sníž. přenesená",J108,0)</f>
        <v>0</v>
      </c>
      <c r="BI108" s="138">
        <f>IF(N108="nulová",J108,0)</f>
        <v>0</v>
      </c>
      <c r="BJ108" s="16" t="s">
        <v>80</v>
      </c>
      <c r="BK108" s="138">
        <f>ROUND(I108*H108,2)</f>
        <v>0</v>
      </c>
      <c r="BL108" s="16" t="s">
        <v>287</v>
      </c>
      <c r="BM108" s="137" t="s">
        <v>2284</v>
      </c>
    </row>
    <row r="109" spans="2:65" s="1" customFormat="1" ht="11.25">
      <c r="B109" s="31"/>
      <c r="D109" s="139" t="s">
        <v>156</v>
      </c>
      <c r="F109" s="140" t="s">
        <v>2283</v>
      </c>
      <c r="I109" s="141"/>
      <c r="L109" s="31"/>
      <c r="M109" s="142"/>
      <c r="T109" s="52"/>
      <c r="AT109" s="16" t="s">
        <v>156</v>
      </c>
      <c r="AU109" s="16" t="s">
        <v>175</v>
      </c>
    </row>
    <row r="110" spans="2:65" s="1" customFormat="1" ht="16.5" customHeight="1">
      <c r="B110" s="31"/>
      <c r="C110" s="126" t="s">
        <v>8</v>
      </c>
      <c r="D110" s="126" t="s">
        <v>149</v>
      </c>
      <c r="E110" s="127" t="s">
        <v>2285</v>
      </c>
      <c r="F110" s="128" t="s">
        <v>2286</v>
      </c>
      <c r="G110" s="129" t="s">
        <v>271</v>
      </c>
      <c r="H110" s="130">
        <v>9</v>
      </c>
      <c r="I110" s="131"/>
      <c r="J110" s="132">
        <f>ROUND(I110*H110,2)</f>
        <v>0</v>
      </c>
      <c r="K110" s="128" t="s">
        <v>19</v>
      </c>
      <c r="L110" s="31"/>
      <c r="M110" s="133" t="s">
        <v>19</v>
      </c>
      <c r="N110" s="134" t="s">
        <v>43</v>
      </c>
      <c r="P110" s="135">
        <f>O110*H110</f>
        <v>0</v>
      </c>
      <c r="Q110" s="135">
        <v>0</v>
      </c>
      <c r="R110" s="135">
        <f>Q110*H110</f>
        <v>0</v>
      </c>
      <c r="S110" s="135">
        <v>0</v>
      </c>
      <c r="T110" s="136">
        <f>S110*H110</f>
        <v>0</v>
      </c>
      <c r="AR110" s="137" t="s">
        <v>287</v>
      </c>
      <c r="AT110" s="137" t="s">
        <v>149</v>
      </c>
      <c r="AU110" s="137" t="s">
        <v>175</v>
      </c>
      <c r="AY110" s="16" t="s">
        <v>147</v>
      </c>
      <c r="BE110" s="138">
        <f>IF(N110="základní",J110,0)</f>
        <v>0</v>
      </c>
      <c r="BF110" s="138">
        <f>IF(N110="snížená",J110,0)</f>
        <v>0</v>
      </c>
      <c r="BG110" s="138">
        <f>IF(N110="zákl. přenesená",J110,0)</f>
        <v>0</v>
      </c>
      <c r="BH110" s="138">
        <f>IF(N110="sníž. přenesená",J110,0)</f>
        <v>0</v>
      </c>
      <c r="BI110" s="138">
        <f>IF(N110="nulová",J110,0)</f>
        <v>0</v>
      </c>
      <c r="BJ110" s="16" t="s">
        <v>80</v>
      </c>
      <c r="BK110" s="138">
        <f>ROUND(I110*H110,2)</f>
        <v>0</v>
      </c>
      <c r="BL110" s="16" t="s">
        <v>287</v>
      </c>
      <c r="BM110" s="137" t="s">
        <v>2287</v>
      </c>
    </row>
    <row r="111" spans="2:65" s="1" customFormat="1" ht="19.5">
      <c r="B111" s="31"/>
      <c r="D111" s="139" t="s">
        <v>156</v>
      </c>
      <c r="F111" s="140" t="s">
        <v>2288</v>
      </c>
      <c r="I111" s="141"/>
      <c r="L111" s="31"/>
      <c r="M111" s="142"/>
      <c r="T111" s="52"/>
      <c r="AT111" s="16" t="s">
        <v>156</v>
      </c>
      <c r="AU111" s="16" t="s">
        <v>175</v>
      </c>
    </row>
    <row r="112" spans="2:65" s="1" customFormat="1" ht="16.5" customHeight="1">
      <c r="B112" s="31"/>
      <c r="C112" s="126" t="s">
        <v>268</v>
      </c>
      <c r="D112" s="126" t="s">
        <v>149</v>
      </c>
      <c r="E112" s="127" t="s">
        <v>2289</v>
      </c>
      <c r="F112" s="128" t="s">
        <v>2290</v>
      </c>
      <c r="G112" s="129" t="s">
        <v>271</v>
      </c>
      <c r="H112" s="130">
        <v>4</v>
      </c>
      <c r="I112" s="131"/>
      <c r="J112" s="132">
        <f>ROUND(I112*H112,2)</f>
        <v>0</v>
      </c>
      <c r="K112" s="128" t="s">
        <v>19</v>
      </c>
      <c r="L112" s="31"/>
      <c r="M112" s="133" t="s">
        <v>19</v>
      </c>
      <c r="N112" s="134" t="s">
        <v>43</v>
      </c>
      <c r="P112" s="135">
        <f>O112*H112</f>
        <v>0</v>
      </c>
      <c r="Q112" s="135">
        <v>0</v>
      </c>
      <c r="R112" s="135">
        <f>Q112*H112</f>
        <v>0</v>
      </c>
      <c r="S112" s="135">
        <v>0</v>
      </c>
      <c r="T112" s="136">
        <f>S112*H112</f>
        <v>0</v>
      </c>
      <c r="AR112" s="137" t="s">
        <v>287</v>
      </c>
      <c r="AT112" s="137" t="s">
        <v>149</v>
      </c>
      <c r="AU112" s="137" t="s">
        <v>175</v>
      </c>
      <c r="AY112" s="16" t="s">
        <v>147</v>
      </c>
      <c r="BE112" s="138">
        <f>IF(N112="základní",J112,0)</f>
        <v>0</v>
      </c>
      <c r="BF112" s="138">
        <f>IF(N112="snížená",J112,0)</f>
        <v>0</v>
      </c>
      <c r="BG112" s="138">
        <f>IF(N112="zákl. přenesená",J112,0)</f>
        <v>0</v>
      </c>
      <c r="BH112" s="138">
        <f>IF(N112="sníž. přenesená",J112,0)</f>
        <v>0</v>
      </c>
      <c r="BI112" s="138">
        <f>IF(N112="nulová",J112,0)</f>
        <v>0</v>
      </c>
      <c r="BJ112" s="16" t="s">
        <v>80</v>
      </c>
      <c r="BK112" s="138">
        <f>ROUND(I112*H112,2)</f>
        <v>0</v>
      </c>
      <c r="BL112" s="16" t="s">
        <v>287</v>
      </c>
      <c r="BM112" s="137" t="s">
        <v>2291</v>
      </c>
    </row>
    <row r="113" spans="2:65" s="1" customFormat="1" ht="19.5">
      <c r="B113" s="31"/>
      <c r="D113" s="139" t="s">
        <v>156</v>
      </c>
      <c r="F113" s="140" t="s">
        <v>2292</v>
      </c>
      <c r="I113" s="141"/>
      <c r="L113" s="31"/>
      <c r="M113" s="142"/>
      <c r="T113" s="52"/>
      <c r="AT113" s="16" t="s">
        <v>156</v>
      </c>
      <c r="AU113" s="16" t="s">
        <v>175</v>
      </c>
    </row>
    <row r="114" spans="2:65" s="1" customFormat="1" ht="16.5" customHeight="1">
      <c r="B114" s="31"/>
      <c r="C114" s="126" t="s">
        <v>275</v>
      </c>
      <c r="D114" s="126" t="s">
        <v>149</v>
      </c>
      <c r="E114" s="127" t="s">
        <v>2293</v>
      </c>
      <c r="F114" s="128" t="s">
        <v>2294</v>
      </c>
      <c r="G114" s="129" t="s">
        <v>271</v>
      </c>
      <c r="H114" s="130">
        <v>3</v>
      </c>
      <c r="I114" s="131"/>
      <c r="J114" s="132">
        <f>ROUND(I114*H114,2)</f>
        <v>0</v>
      </c>
      <c r="K114" s="128" t="s">
        <v>19</v>
      </c>
      <c r="L114" s="31"/>
      <c r="M114" s="133" t="s">
        <v>19</v>
      </c>
      <c r="N114" s="134" t="s">
        <v>43</v>
      </c>
      <c r="P114" s="135">
        <f>O114*H114</f>
        <v>0</v>
      </c>
      <c r="Q114" s="135">
        <v>0</v>
      </c>
      <c r="R114" s="135">
        <f>Q114*H114</f>
        <v>0</v>
      </c>
      <c r="S114" s="135">
        <v>0</v>
      </c>
      <c r="T114" s="136">
        <f>S114*H114</f>
        <v>0</v>
      </c>
      <c r="AR114" s="137" t="s">
        <v>287</v>
      </c>
      <c r="AT114" s="137" t="s">
        <v>149</v>
      </c>
      <c r="AU114" s="137" t="s">
        <v>175</v>
      </c>
      <c r="AY114" s="16" t="s">
        <v>147</v>
      </c>
      <c r="BE114" s="138">
        <f>IF(N114="základní",J114,0)</f>
        <v>0</v>
      </c>
      <c r="BF114" s="138">
        <f>IF(N114="snížená",J114,0)</f>
        <v>0</v>
      </c>
      <c r="BG114" s="138">
        <f>IF(N114="zákl. přenesená",J114,0)</f>
        <v>0</v>
      </c>
      <c r="BH114" s="138">
        <f>IF(N114="sníž. přenesená",J114,0)</f>
        <v>0</v>
      </c>
      <c r="BI114" s="138">
        <f>IF(N114="nulová",J114,0)</f>
        <v>0</v>
      </c>
      <c r="BJ114" s="16" t="s">
        <v>80</v>
      </c>
      <c r="BK114" s="138">
        <f>ROUND(I114*H114,2)</f>
        <v>0</v>
      </c>
      <c r="BL114" s="16" t="s">
        <v>287</v>
      </c>
      <c r="BM114" s="137" t="s">
        <v>2295</v>
      </c>
    </row>
    <row r="115" spans="2:65" s="1" customFormat="1" ht="19.5">
      <c r="B115" s="31"/>
      <c r="D115" s="139" t="s">
        <v>156</v>
      </c>
      <c r="F115" s="140" t="s">
        <v>2296</v>
      </c>
      <c r="I115" s="141"/>
      <c r="L115" s="31"/>
      <c r="M115" s="142"/>
      <c r="T115" s="52"/>
      <c r="AT115" s="16" t="s">
        <v>156</v>
      </c>
      <c r="AU115" s="16" t="s">
        <v>175</v>
      </c>
    </row>
    <row r="116" spans="2:65" s="11" customFormat="1" ht="20.85" customHeight="1">
      <c r="B116" s="114"/>
      <c r="D116" s="115" t="s">
        <v>71</v>
      </c>
      <c r="E116" s="124" t="s">
        <v>2297</v>
      </c>
      <c r="F116" s="124" t="s">
        <v>2298</v>
      </c>
      <c r="I116" s="117"/>
      <c r="J116" s="125">
        <f>BK116</f>
        <v>0</v>
      </c>
      <c r="L116" s="114"/>
      <c r="M116" s="119"/>
      <c r="P116" s="120">
        <f>SUM(P117:P118)</f>
        <v>0</v>
      </c>
      <c r="R116" s="120">
        <f>SUM(R117:R118)</f>
        <v>0</v>
      </c>
      <c r="T116" s="121">
        <f>SUM(T117:T118)</f>
        <v>0</v>
      </c>
      <c r="AR116" s="115" t="s">
        <v>82</v>
      </c>
      <c r="AT116" s="122" t="s">
        <v>71</v>
      </c>
      <c r="AU116" s="122" t="s">
        <v>82</v>
      </c>
      <c r="AY116" s="115" t="s">
        <v>147</v>
      </c>
      <c r="BK116" s="123">
        <f>SUM(BK117:BK118)</f>
        <v>0</v>
      </c>
    </row>
    <row r="117" spans="2:65" s="1" customFormat="1" ht="16.5" customHeight="1">
      <c r="B117" s="31"/>
      <c r="C117" s="126" t="s">
        <v>281</v>
      </c>
      <c r="D117" s="126" t="s">
        <v>149</v>
      </c>
      <c r="E117" s="127" t="s">
        <v>2299</v>
      </c>
      <c r="F117" s="128" t="s">
        <v>2300</v>
      </c>
      <c r="G117" s="129" t="s">
        <v>271</v>
      </c>
      <c r="H117" s="130">
        <v>1</v>
      </c>
      <c r="I117" s="131"/>
      <c r="J117" s="132">
        <f>ROUND(I117*H117,2)</f>
        <v>0</v>
      </c>
      <c r="K117" s="128" t="s">
        <v>19</v>
      </c>
      <c r="L117" s="31"/>
      <c r="M117" s="133" t="s">
        <v>19</v>
      </c>
      <c r="N117" s="134" t="s">
        <v>43</v>
      </c>
      <c r="P117" s="135">
        <f>O117*H117</f>
        <v>0</v>
      </c>
      <c r="Q117" s="135">
        <v>0</v>
      </c>
      <c r="R117" s="135">
        <f>Q117*H117</f>
        <v>0</v>
      </c>
      <c r="S117" s="135">
        <v>0</v>
      </c>
      <c r="T117" s="136">
        <f>S117*H117</f>
        <v>0</v>
      </c>
      <c r="AR117" s="137" t="s">
        <v>287</v>
      </c>
      <c r="AT117" s="137" t="s">
        <v>149</v>
      </c>
      <c r="AU117" s="137" t="s">
        <v>175</v>
      </c>
      <c r="AY117" s="16" t="s">
        <v>147</v>
      </c>
      <c r="BE117" s="138">
        <f>IF(N117="základní",J117,0)</f>
        <v>0</v>
      </c>
      <c r="BF117" s="138">
        <f>IF(N117="snížená",J117,0)</f>
        <v>0</v>
      </c>
      <c r="BG117" s="138">
        <f>IF(N117="zákl. přenesená",J117,0)</f>
        <v>0</v>
      </c>
      <c r="BH117" s="138">
        <f>IF(N117="sníž. přenesená",J117,0)</f>
        <v>0</v>
      </c>
      <c r="BI117" s="138">
        <f>IF(N117="nulová",J117,0)</f>
        <v>0</v>
      </c>
      <c r="BJ117" s="16" t="s">
        <v>80</v>
      </c>
      <c r="BK117" s="138">
        <f>ROUND(I117*H117,2)</f>
        <v>0</v>
      </c>
      <c r="BL117" s="16" t="s">
        <v>287</v>
      </c>
      <c r="BM117" s="137" t="s">
        <v>2301</v>
      </c>
    </row>
    <row r="118" spans="2:65" s="1" customFormat="1" ht="11.25">
      <c r="B118" s="31"/>
      <c r="D118" s="139" t="s">
        <v>156</v>
      </c>
      <c r="F118" s="140" t="s">
        <v>2300</v>
      </c>
      <c r="I118" s="141"/>
      <c r="L118" s="31"/>
      <c r="M118" s="142"/>
      <c r="T118" s="52"/>
      <c r="AT118" s="16" t="s">
        <v>156</v>
      </c>
      <c r="AU118" s="16" t="s">
        <v>175</v>
      </c>
    </row>
    <row r="119" spans="2:65" s="11" customFormat="1" ht="20.85" customHeight="1">
      <c r="B119" s="114"/>
      <c r="D119" s="115" t="s">
        <v>71</v>
      </c>
      <c r="E119" s="124" t="s">
        <v>2302</v>
      </c>
      <c r="F119" s="124" t="s">
        <v>2303</v>
      </c>
      <c r="I119" s="117"/>
      <c r="J119" s="125">
        <f>BK119</f>
        <v>0</v>
      </c>
      <c r="L119" s="114"/>
      <c r="M119" s="119"/>
      <c r="P119" s="120">
        <f>SUM(P120:P125)</f>
        <v>0</v>
      </c>
      <c r="R119" s="120">
        <f>SUM(R120:R125)</f>
        <v>0</v>
      </c>
      <c r="T119" s="121">
        <f>SUM(T120:T125)</f>
        <v>0</v>
      </c>
      <c r="AR119" s="115" t="s">
        <v>82</v>
      </c>
      <c r="AT119" s="122" t="s">
        <v>71</v>
      </c>
      <c r="AU119" s="122" t="s">
        <v>82</v>
      </c>
      <c r="AY119" s="115" t="s">
        <v>147</v>
      </c>
      <c r="BK119" s="123">
        <f>SUM(BK120:BK125)</f>
        <v>0</v>
      </c>
    </row>
    <row r="120" spans="2:65" s="1" customFormat="1" ht="16.5" customHeight="1">
      <c r="B120" s="31"/>
      <c r="C120" s="126" t="s">
        <v>287</v>
      </c>
      <c r="D120" s="126" t="s">
        <v>149</v>
      </c>
      <c r="E120" s="127" t="s">
        <v>2304</v>
      </c>
      <c r="F120" s="128" t="s">
        <v>2305</v>
      </c>
      <c r="G120" s="129" t="s">
        <v>2306</v>
      </c>
      <c r="H120" s="130">
        <v>16</v>
      </c>
      <c r="I120" s="131"/>
      <c r="J120" s="132">
        <f>ROUND(I120*H120,2)</f>
        <v>0</v>
      </c>
      <c r="K120" s="128" t="s">
        <v>19</v>
      </c>
      <c r="L120" s="31"/>
      <c r="M120" s="133" t="s">
        <v>19</v>
      </c>
      <c r="N120" s="134" t="s">
        <v>43</v>
      </c>
      <c r="P120" s="135">
        <f>O120*H120</f>
        <v>0</v>
      </c>
      <c r="Q120" s="135">
        <v>0</v>
      </c>
      <c r="R120" s="135">
        <f>Q120*H120</f>
        <v>0</v>
      </c>
      <c r="S120" s="135">
        <v>0</v>
      </c>
      <c r="T120" s="136">
        <f>S120*H120</f>
        <v>0</v>
      </c>
      <c r="AR120" s="137" t="s">
        <v>287</v>
      </c>
      <c r="AT120" s="137" t="s">
        <v>149</v>
      </c>
      <c r="AU120" s="137" t="s">
        <v>175</v>
      </c>
      <c r="AY120" s="16" t="s">
        <v>147</v>
      </c>
      <c r="BE120" s="138">
        <f>IF(N120="základní",J120,0)</f>
        <v>0</v>
      </c>
      <c r="BF120" s="138">
        <f>IF(N120="snížená",J120,0)</f>
        <v>0</v>
      </c>
      <c r="BG120" s="138">
        <f>IF(N120="zákl. přenesená",J120,0)</f>
        <v>0</v>
      </c>
      <c r="BH120" s="138">
        <f>IF(N120="sníž. přenesená",J120,0)</f>
        <v>0</v>
      </c>
      <c r="BI120" s="138">
        <f>IF(N120="nulová",J120,0)</f>
        <v>0</v>
      </c>
      <c r="BJ120" s="16" t="s">
        <v>80</v>
      </c>
      <c r="BK120" s="138">
        <f>ROUND(I120*H120,2)</f>
        <v>0</v>
      </c>
      <c r="BL120" s="16" t="s">
        <v>287</v>
      </c>
      <c r="BM120" s="137" t="s">
        <v>2307</v>
      </c>
    </row>
    <row r="121" spans="2:65" s="1" customFormat="1" ht="11.25">
      <c r="B121" s="31"/>
      <c r="D121" s="139" t="s">
        <v>156</v>
      </c>
      <c r="F121" s="140" t="s">
        <v>2305</v>
      </c>
      <c r="I121" s="141"/>
      <c r="L121" s="31"/>
      <c r="M121" s="142"/>
      <c r="T121" s="52"/>
      <c r="AT121" s="16" t="s">
        <v>156</v>
      </c>
      <c r="AU121" s="16" t="s">
        <v>175</v>
      </c>
    </row>
    <row r="122" spans="2:65" s="1" customFormat="1" ht="16.5" customHeight="1">
      <c r="B122" s="31"/>
      <c r="C122" s="126" t="s">
        <v>293</v>
      </c>
      <c r="D122" s="126" t="s">
        <v>149</v>
      </c>
      <c r="E122" s="127" t="s">
        <v>2308</v>
      </c>
      <c r="F122" s="128" t="s">
        <v>19</v>
      </c>
      <c r="G122" s="129" t="s">
        <v>1471</v>
      </c>
      <c r="H122" s="130">
        <v>1</v>
      </c>
      <c r="I122" s="131"/>
      <c r="J122" s="132">
        <f>ROUND(I122*H122,2)</f>
        <v>0</v>
      </c>
      <c r="K122" s="128" t="s">
        <v>19</v>
      </c>
      <c r="L122" s="31"/>
      <c r="M122" s="133" t="s">
        <v>19</v>
      </c>
      <c r="N122" s="134" t="s">
        <v>43</v>
      </c>
      <c r="P122" s="135">
        <f>O122*H122</f>
        <v>0</v>
      </c>
      <c r="Q122" s="135">
        <v>0</v>
      </c>
      <c r="R122" s="135">
        <f>Q122*H122</f>
        <v>0</v>
      </c>
      <c r="S122" s="135">
        <v>0</v>
      </c>
      <c r="T122" s="136">
        <f>S122*H122</f>
        <v>0</v>
      </c>
      <c r="AR122" s="137" t="s">
        <v>287</v>
      </c>
      <c r="AT122" s="137" t="s">
        <v>149</v>
      </c>
      <c r="AU122" s="137" t="s">
        <v>175</v>
      </c>
      <c r="AY122" s="16" t="s">
        <v>147</v>
      </c>
      <c r="BE122" s="138">
        <f>IF(N122="základní",J122,0)</f>
        <v>0</v>
      </c>
      <c r="BF122" s="138">
        <f>IF(N122="snížená",J122,0)</f>
        <v>0</v>
      </c>
      <c r="BG122" s="138">
        <f>IF(N122="zákl. přenesená",J122,0)</f>
        <v>0</v>
      </c>
      <c r="BH122" s="138">
        <f>IF(N122="sníž. přenesená",J122,0)</f>
        <v>0</v>
      </c>
      <c r="BI122" s="138">
        <f>IF(N122="nulová",J122,0)</f>
        <v>0</v>
      </c>
      <c r="BJ122" s="16" t="s">
        <v>80</v>
      </c>
      <c r="BK122" s="138">
        <f>ROUND(I122*H122,2)</f>
        <v>0</v>
      </c>
      <c r="BL122" s="16" t="s">
        <v>287</v>
      </c>
      <c r="BM122" s="137" t="s">
        <v>2309</v>
      </c>
    </row>
    <row r="123" spans="2:65" s="1" customFormat="1" ht="11.25">
      <c r="B123" s="31"/>
      <c r="D123" s="139" t="s">
        <v>156</v>
      </c>
      <c r="F123" s="140" t="s">
        <v>2310</v>
      </c>
      <c r="I123" s="141"/>
      <c r="L123" s="31"/>
      <c r="M123" s="142"/>
      <c r="T123" s="52"/>
      <c r="AT123" s="16" t="s">
        <v>156</v>
      </c>
      <c r="AU123" s="16" t="s">
        <v>175</v>
      </c>
    </row>
    <row r="124" spans="2:65" s="1" customFormat="1" ht="16.5" customHeight="1">
      <c r="B124" s="31"/>
      <c r="C124" s="126" t="s">
        <v>299</v>
      </c>
      <c r="D124" s="126" t="s">
        <v>149</v>
      </c>
      <c r="E124" s="127" t="s">
        <v>2311</v>
      </c>
      <c r="F124" s="128" t="s">
        <v>19</v>
      </c>
      <c r="G124" s="129" t="s">
        <v>2306</v>
      </c>
      <c r="H124" s="130">
        <v>60</v>
      </c>
      <c r="I124" s="131"/>
      <c r="J124" s="132">
        <f>ROUND(I124*H124,2)</f>
        <v>0</v>
      </c>
      <c r="K124" s="128" t="s">
        <v>19</v>
      </c>
      <c r="L124" s="31"/>
      <c r="M124" s="133" t="s">
        <v>19</v>
      </c>
      <c r="N124" s="134" t="s">
        <v>43</v>
      </c>
      <c r="P124" s="135">
        <f>O124*H124</f>
        <v>0</v>
      </c>
      <c r="Q124" s="135">
        <v>0</v>
      </c>
      <c r="R124" s="135">
        <f>Q124*H124</f>
        <v>0</v>
      </c>
      <c r="S124" s="135">
        <v>0</v>
      </c>
      <c r="T124" s="136">
        <f>S124*H124</f>
        <v>0</v>
      </c>
      <c r="AR124" s="137" t="s">
        <v>287</v>
      </c>
      <c r="AT124" s="137" t="s">
        <v>149</v>
      </c>
      <c r="AU124" s="137" t="s">
        <v>175</v>
      </c>
      <c r="AY124" s="16" t="s">
        <v>147</v>
      </c>
      <c r="BE124" s="138">
        <f>IF(N124="základní",J124,0)</f>
        <v>0</v>
      </c>
      <c r="BF124" s="138">
        <f>IF(N124="snížená",J124,0)</f>
        <v>0</v>
      </c>
      <c r="BG124" s="138">
        <f>IF(N124="zákl. přenesená",J124,0)</f>
        <v>0</v>
      </c>
      <c r="BH124" s="138">
        <f>IF(N124="sníž. přenesená",J124,0)</f>
        <v>0</v>
      </c>
      <c r="BI124" s="138">
        <f>IF(N124="nulová",J124,0)</f>
        <v>0</v>
      </c>
      <c r="BJ124" s="16" t="s">
        <v>80</v>
      </c>
      <c r="BK124" s="138">
        <f>ROUND(I124*H124,2)</f>
        <v>0</v>
      </c>
      <c r="BL124" s="16" t="s">
        <v>287</v>
      </c>
      <c r="BM124" s="137" t="s">
        <v>2312</v>
      </c>
    </row>
    <row r="125" spans="2:65" s="1" customFormat="1" ht="11.25">
      <c r="B125" s="31"/>
      <c r="D125" s="139" t="s">
        <v>156</v>
      </c>
      <c r="F125" s="140" t="s">
        <v>2313</v>
      </c>
      <c r="I125" s="141"/>
      <c r="L125" s="31"/>
      <c r="M125" s="172"/>
      <c r="N125" s="173"/>
      <c r="O125" s="173"/>
      <c r="P125" s="173"/>
      <c r="Q125" s="173"/>
      <c r="R125" s="173"/>
      <c r="S125" s="173"/>
      <c r="T125" s="174"/>
      <c r="AT125" s="16" t="s">
        <v>156</v>
      </c>
      <c r="AU125" s="16" t="s">
        <v>175</v>
      </c>
    </row>
    <row r="126" spans="2:65" s="1" customFormat="1" ht="6.95" customHeight="1">
      <c r="B126" s="40"/>
      <c r="C126" s="41"/>
      <c r="D126" s="41"/>
      <c r="E126" s="41"/>
      <c r="F126" s="41"/>
      <c r="G126" s="41"/>
      <c r="H126" s="41"/>
      <c r="I126" s="41"/>
      <c r="J126" s="41"/>
      <c r="K126" s="41"/>
      <c r="L126" s="31"/>
    </row>
  </sheetData>
  <sheetProtection algorithmName="SHA-512" hashValue="eI37Og1Gc3Xi1Xa9su5uAZUBG9VCm4A/jvUq40ys7w2tXuF1h2n2eDVkc11xv+1muJFOMxJcqBeANAAtLRUAYw==" saltValue="KaoLsN++nZwZwka0+GS0vRrGlMewz9M7KJrdmnaGFyKyEaWsmrZdOyWQLqYcs3EjDpJB8qGuA/Ij7TEVndwDlA==" spinCount="100000" sheet="1" objects="1" scenarios="1" formatColumns="0" formatRows="0" autoFilter="0"/>
  <autoFilter ref="C83:K125" xr:uid="{00000000-0009-0000-0000-000003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6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c r="M2" s="282"/>
      <c r="N2" s="282"/>
      <c r="O2" s="282"/>
      <c r="P2" s="282"/>
      <c r="Q2" s="282"/>
      <c r="R2" s="282"/>
      <c r="S2" s="282"/>
      <c r="T2" s="282"/>
      <c r="U2" s="282"/>
      <c r="V2" s="282"/>
      <c r="AT2" s="16" t="s">
        <v>91</v>
      </c>
    </row>
    <row r="3" spans="2:46" ht="6.95" customHeight="1">
      <c r="B3" s="17"/>
      <c r="C3" s="18"/>
      <c r="D3" s="18"/>
      <c r="E3" s="18"/>
      <c r="F3" s="18"/>
      <c r="G3" s="18"/>
      <c r="H3" s="18"/>
      <c r="I3" s="18"/>
      <c r="J3" s="18"/>
      <c r="K3" s="18"/>
      <c r="L3" s="19"/>
      <c r="AT3" s="16" t="s">
        <v>82</v>
      </c>
    </row>
    <row r="4" spans="2:46" ht="24.95" customHeight="1">
      <c r="B4" s="19"/>
      <c r="D4" s="20" t="s">
        <v>96</v>
      </c>
      <c r="L4" s="19"/>
      <c r="M4" s="84" t="s">
        <v>10</v>
      </c>
      <c r="AT4" s="16" t="s">
        <v>4</v>
      </c>
    </row>
    <row r="5" spans="2:46" ht="6.95" customHeight="1">
      <c r="B5" s="19"/>
      <c r="L5" s="19"/>
    </row>
    <row r="6" spans="2:46" ht="12" customHeight="1">
      <c r="B6" s="19"/>
      <c r="D6" s="26" t="s">
        <v>16</v>
      </c>
      <c r="L6" s="19"/>
    </row>
    <row r="7" spans="2:46" ht="16.5" customHeight="1">
      <c r="B7" s="19"/>
      <c r="E7" s="297" t="str">
        <f>'Rekapitulace stavby'!K6</f>
        <v>MŠ Tyršova 1546, Tachov, Snížení energetické náročnosti</v>
      </c>
      <c r="F7" s="298"/>
      <c r="G7" s="298"/>
      <c r="H7" s="298"/>
      <c r="L7" s="19"/>
    </row>
    <row r="8" spans="2:46" s="1" customFormat="1" ht="12" customHeight="1">
      <c r="B8" s="31"/>
      <c r="D8" s="26" t="s">
        <v>97</v>
      </c>
      <c r="L8" s="31"/>
    </row>
    <row r="9" spans="2:46" s="1" customFormat="1" ht="16.5" customHeight="1">
      <c r="B9" s="31"/>
      <c r="E9" s="260" t="s">
        <v>2314</v>
      </c>
      <c r="F9" s="299"/>
      <c r="G9" s="299"/>
      <c r="H9" s="299"/>
      <c r="L9" s="31"/>
    </row>
    <row r="10" spans="2:46" s="1" customFormat="1" ht="11.25">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20. 5. 2025</v>
      </c>
      <c r="L12" s="31"/>
    </row>
    <row r="13" spans="2:46" s="1" customFormat="1" ht="10.9"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5"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300" t="str">
        <f>'Rekapitulace stavby'!E14</f>
        <v>Vyplň údaj</v>
      </c>
      <c r="F18" s="281"/>
      <c r="G18" s="281"/>
      <c r="H18" s="281"/>
      <c r="I18" s="26" t="s">
        <v>28</v>
      </c>
      <c r="J18" s="27" t="str">
        <f>'Rekapitulace stavby'!AN14</f>
        <v>Vyplň údaj</v>
      </c>
      <c r="L18" s="31"/>
    </row>
    <row r="19" spans="2:12" s="1" customFormat="1" ht="6.95" customHeight="1">
      <c r="B19" s="31"/>
      <c r="L19" s="31"/>
    </row>
    <row r="20" spans="2:12" s="1" customFormat="1" ht="12" customHeight="1">
      <c r="B20" s="31"/>
      <c r="D20" s="26" t="s">
        <v>31</v>
      </c>
      <c r="I20" s="26" t="s">
        <v>26</v>
      </c>
      <c r="J20" s="24" t="s">
        <v>32</v>
      </c>
      <c r="L20" s="31"/>
    </row>
    <row r="21" spans="2:12" s="1" customFormat="1" ht="18" customHeight="1">
      <c r="B21" s="31"/>
      <c r="E21" s="24" t="s">
        <v>33</v>
      </c>
      <c r="I21" s="26" t="s">
        <v>28</v>
      </c>
      <c r="J21" s="24" t="s">
        <v>19</v>
      </c>
      <c r="L21" s="31"/>
    </row>
    <row r="22" spans="2:12" s="1" customFormat="1" ht="6.95" customHeight="1">
      <c r="B22" s="31"/>
      <c r="L22" s="31"/>
    </row>
    <row r="23" spans="2:12" s="1" customFormat="1" ht="12" customHeight="1">
      <c r="B23" s="31"/>
      <c r="D23" s="26" t="s">
        <v>35</v>
      </c>
      <c r="I23" s="26" t="s">
        <v>26</v>
      </c>
      <c r="J23" s="24" t="str">
        <f>IF('Rekapitulace stavby'!AN19="","",'Rekapitulace stavby'!AN19)</f>
        <v/>
      </c>
      <c r="L23" s="31"/>
    </row>
    <row r="24" spans="2:12" s="1" customFormat="1" ht="18" customHeight="1">
      <c r="B24" s="31"/>
      <c r="E24" s="24" t="str">
        <f>IF('Rekapitulace stavby'!E20="","",'Rekapitulace stavby'!E20)</f>
        <v xml:space="preserve"> </v>
      </c>
      <c r="I24" s="26" t="s">
        <v>28</v>
      </c>
      <c r="J24" s="24" t="str">
        <f>IF('Rekapitulace stavby'!AN20="","",'Rekapitulace stavby'!AN20)</f>
        <v/>
      </c>
      <c r="L24" s="31"/>
    </row>
    <row r="25" spans="2:12" s="1" customFormat="1" ht="6.95" customHeight="1">
      <c r="B25" s="31"/>
      <c r="L25" s="31"/>
    </row>
    <row r="26" spans="2:12" s="1" customFormat="1" ht="12" customHeight="1">
      <c r="B26" s="31"/>
      <c r="D26" s="26" t="s">
        <v>36</v>
      </c>
      <c r="L26" s="31"/>
    </row>
    <row r="27" spans="2:12" s="7" customFormat="1" ht="16.5" customHeight="1">
      <c r="B27" s="85"/>
      <c r="E27" s="286" t="s">
        <v>19</v>
      </c>
      <c r="F27" s="286"/>
      <c r="G27" s="286"/>
      <c r="H27" s="286"/>
      <c r="L27" s="85"/>
    </row>
    <row r="28" spans="2:12" s="1" customFormat="1" ht="6.95" customHeight="1">
      <c r="B28" s="31"/>
      <c r="L28" s="31"/>
    </row>
    <row r="29" spans="2:12" s="1" customFormat="1" ht="6.95" customHeight="1">
      <c r="B29" s="31"/>
      <c r="D29" s="49"/>
      <c r="E29" s="49"/>
      <c r="F29" s="49"/>
      <c r="G29" s="49"/>
      <c r="H29" s="49"/>
      <c r="I29" s="49"/>
      <c r="J29" s="49"/>
      <c r="K29" s="49"/>
      <c r="L29" s="31"/>
    </row>
    <row r="30" spans="2:12" s="1" customFormat="1" ht="25.35" customHeight="1">
      <c r="B30" s="31"/>
      <c r="D30" s="86" t="s">
        <v>38</v>
      </c>
      <c r="J30" s="62">
        <f>ROUND(J84, 2)</f>
        <v>0</v>
      </c>
      <c r="L30" s="31"/>
    </row>
    <row r="31" spans="2:12" s="1" customFormat="1" ht="6.95" customHeight="1">
      <c r="B31" s="31"/>
      <c r="D31" s="49"/>
      <c r="E31" s="49"/>
      <c r="F31" s="49"/>
      <c r="G31" s="49"/>
      <c r="H31" s="49"/>
      <c r="I31" s="49"/>
      <c r="J31" s="49"/>
      <c r="K31" s="49"/>
      <c r="L31" s="31"/>
    </row>
    <row r="32" spans="2:12" s="1" customFormat="1" ht="14.45" customHeight="1">
      <c r="B32" s="31"/>
      <c r="F32" s="34" t="s">
        <v>40</v>
      </c>
      <c r="I32" s="34" t="s">
        <v>39</v>
      </c>
      <c r="J32" s="34" t="s">
        <v>41</v>
      </c>
      <c r="L32" s="31"/>
    </row>
    <row r="33" spans="2:12" s="1" customFormat="1" ht="14.45" customHeight="1">
      <c r="B33" s="31"/>
      <c r="D33" s="51" t="s">
        <v>42</v>
      </c>
      <c r="E33" s="26" t="s">
        <v>43</v>
      </c>
      <c r="F33" s="87">
        <f>ROUND((SUM(BE84:BE163)),  2)</f>
        <v>0</v>
      </c>
      <c r="I33" s="88">
        <v>0.21</v>
      </c>
      <c r="J33" s="87">
        <f>ROUND(((SUM(BE84:BE163))*I33),  2)</f>
        <v>0</v>
      </c>
      <c r="L33" s="31"/>
    </row>
    <row r="34" spans="2:12" s="1" customFormat="1" ht="14.45" customHeight="1">
      <c r="B34" s="31"/>
      <c r="E34" s="26" t="s">
        <v>44</v>
      </c>
      <c r="F34" s="87">
        <f>ROUND((SUM(BF84:BF163)),  2)</f>
        <v>0</v>
      </c>
      <c r="I34" s="88">
        <v>0.12</v>
      </c>
      <c r="J34" s="87">
        <f>ROUND(((SUM(BF84:BF163))*I34),  2)</f>
        <v>0</v>
      </c>
      <c r="L34" s="31"/>
    </row>
    <row r="35" spans="2:12" s="1" customFormat="1" ht="14.45" hidden="1" customHeight="1">
      <c r="B35" s="31"/>
      <c r="E35" s="26" t="s">
        <v>45</v>
      </c>
      <c r="F35" s="87">
        <f>ROUND((SUM(BG84:BG163)),  2)</f>
        <v>0</v>
      </c>
      <c r="I35" s="88">
        <v>0.21</v>
      </c>
      <c r="J35" s="87">
        <f>0</f>
        <v>0</v>
      </c>
      <c r="L35" s="31"/>
    </row>
    <row r="36" spans="2:12" s="1" customFormat="1" ht="14.45" hidden="1" customHeight="1">
      <c r="B36" s="31"/>
      <c r="E36" s="26" t="s">
        <v>46</v>
      </c>
      <c r="F36" s="87">
        <f>ROUND((SUM(BH84:BH163)),  2)</f>
        <v>0</v>
      </c>
      <c r="I36" s="88">
        <v>0.12</v>
      </c>
      <c r="J36" s="87">
        <f>0</f>
        <v>0</v>
      </c>
      <c r="L36" s="31"/>
    </row>
    <row r="37" spans="2:12" s="1" customFormat="1" ht="14.45" hidden="1" customHeight="1">
      <c r="B37" s="31"/>
      <c r="E37" s="26" t="s">
        <v>47</v>
      </c>
      <c r="F37" s="87">
        <f>ROUND((SUM(BI84:BI163)),  2)</f>
        <v>0</v>
      </c>
      <c r="I37" s="88">
        <v>0</v>
      </c>
      <c r="J37" s="87">
        <f>0</f>
        <v>0</v>
      </c>
      <c r="L37" s="31"/>
    </row>
    <row r="38" spans="2:12" s="1" customFormat="1" ht="6.95" customHeight="1">
      <c r="B38" s="31"/>
      <c r="L38" s="31"/>
    </row>
    <row r="39" spans="2:12" s="1" customFormat="1" ht="25.35" customHeight="1">
      <c r="B39" s="31"/>
      <c r="C39" s="89"/>
      <c r="D39" s="90" t="s">
        <v>48</v>
      </c>
      <c r="E39" s="53"/>
      <c r="F39" s="53"/>
      <c r="G39" s="91" t="s">
        <v>49</v>
      </c>
      <c r="H39" s="92" t="s">
        <v>50</v>
      </c>
      <c r="I39" s="53"/>
      <c r="J39" s="93">
        <f>SUM(J30:J37)</f>
        <v>0</v>
      </c>
      <c r="K39" s="94"/>
      <c r="L39" s="31"/>
    </row>
    <row r="40" spans="2:12" s="1" customFormat="1" ht="14.45" customHeight="1">
      <c r="B40" s="40"/>
      <c r="C40" s="41"/>
      <c r="D40" s="41"/>
      <c r="E40" s="41"/>
      <c r="F40" s="41"/>
      <c r="G40" s="41"/>
      <c r="H40" s="41"/>
      <c r="I40" s="41"/>
      <c r="J40" s="41"/>
      <c r="K40" s="41"/>
      <c r="L40" s="31"/>
    </row>
    <row r="44" spans="2:12" s="1" customFormat="1" ht="6.95" customHeight="1">
      <c r="B44" s="42"/>
      <c r="C44" s="43"/>
      <c r="D44" s="43"/>
      <c r="E44" s="43"/>
      <c r="F44" s="43"/>
      <c r="G44" s="43"/>
      <c r="H44" s="43"/>
      <c r="I44" s="43"/>
      <c r="J44" s="43"/>
      <c r="K44" s="43"/>
      <c r="L44" s="31"/>
    </row>
    <row r="45" spans="2:12" s="1" customFormat="1" ht="24.95" customHeight="1">
      <c r="B45" s="31"/>
      <c r="C45" s="20" t="s">
        <v>99</v>
      </c>
      <c r="L45" s="31"/>
    </row>
    <row r="46" spans="2:12" s="1" customFormat="1" ht="6.95" customHeight="1">
      <c r="B46" s="31"/>
      <c r="L46" s="31"/>
    </row>
    <row r="47" spans="2:12" s="1" customFormat="1" ht="12" customHeight="1">
      <c r="B47" s="31"/>
      <c r="C47" s="26" t="s">
        <v>16</v>
      </c>
      <c r="L47" s="31"/>
    </row>
    <row r="48" spans="2:12" s="1" customFormat="1" ht="16.5" customHeight="1">
      <c r="B48" s="31"/>
      <c r="E48" s="297" t="str">
        <f>E7</f>
        <v>MŠ Tyršova 1546, Tachov, Snížení energetické náročnosti</v>
      </c>
      <c r="F48" s="298"/>
      <c r="G48" s="298"/>
      <c r="H48" s="298"/>
      <c r="L48" s="31"/>
    </row>
    <row r="49" spans="2:47" s="1" customFormat="1" ht="12" customHeight="1">
      <c r="B49" s="31"/>
      <c r="C49" s="26" t="s">
        <v>97</v>
      </c>
      <c r="L49" s="31"/>
    </row>
    <row r="50" spans="2:47" s="1" customFormat="1" ht="16.5" customHeight="1">
      <c r="B50" s="31"/>
      <c r="E50" s="260" t="str">
        <f>E9</f>
        <v>04 - Vzduchotechnika</v>
      </c>
      <c r="F50" s="299"/>
      <c r="G50" s="299"/>
      <c r="H50" s="299"/>
      <c r="L50" s="31"/>
    </row>
    <row r="51" spans="2:47" s="1" customFormat="1" ht="6.95" customHeight="1">
      <c r="B51" s="31"/>
      <c r="L51" s="31"/>
    </row>
    <row r="52" spans="2:47" s="1" customFormat="1" ht="12" customHeight="1">
      <c r="B52" s="31"/>
      <c r="C52" s="26" t="s">
        <v>21</v>
      </c>
      <c r="F52" s="24" t="str">
        <f>F12</f>
        <v xml:space="preserve"> </v>
      </c>
      <c r="I52" s="26" t="s">
        <v>23</v>
      </c>
      <c r="J52" s="48" t="str">
        <f>IF(J12="","",J12)</f>
        <v>20. 5. 2025</v>
      </c>
      <c r="L52" s="31"/>
    </row>
    <row r="53" spans="2:47" s="1" customFormat="1" ht="6.95" customHeight="1">
      <c r="B53" s="31"/>
      <c r="L53" s="31"/>
    </row>
    <row r="54" spans="2:47" s="1" customFormat="1" ht="40.15" customHeight="1">
      <c r="B54" s="31"/>
      <c r="C54" s="26" t="s">
        <v>25</v>
      </c>
      <c r="F54" s="24" t="str">
        <f>E15</f>
        <v>Město Tachov, Hornická 1695, Tachov</v>
      </c>
      <c r="I54" s="26" t="s">
        <v>31</v>
      </c>
      <c r="J54" s="29" t="str">
        <f>E21</f>
        <v>Ing. J.Rossler, Na Terase 1914, 34701 Tachov</v>
      </c>
      <c r="L54" s="31"/>
    </row>
    <row r="55" spans="2:47" s="1" customFormat="1" ht="15.2" customHeight="1">
      <c r="B55" s="31"/>
      <c r="C55" s="26" t="s">
        <v>29</v>
      </c>
      <c r="F55" s="24" t="str">
        <f>IF(E18="","",E18)</f>
        <v>Vyplň údaj</v>
      </c>
      <c r="I55" s="26" t="s">
        <v>35</v>
      </c>
      <c r="J55" s="29" t="str">
        <f>E24</f>
        <v xml:space="preserve"> </v>
      </c>
      <c r="L55" s="31"/>
    </row>
    <row r="56" spans="2:47" s="1" customFormat="1" ht="10.35" customHeight="1">
      <c r="B56" s="31"/>
      <c r="L56" s="31"/>
    </row>
    <row r="57" spans="2:47" s="1" customFormat="1" ht="29.25" customHeight="1">
      <c r="B57" s="31"/>
      <c r="C57" s="95" t="s">
        <v>100</v>
      </c>
      <c r="D57" s="89"/>
      <c r="E57" s="89"/>
      <c r="F57" s="89"/>
      <c r="G57" s="89"/>
      <c r="H57" s="89"/>
      <c r="I57" s="89"/>
      <c r="J57" s="96" t="s">
        <v>101</v>
      </c>
      <c r="K57" s="89"/>
      <c r="L57" s="31"/>
    </row>
    <row r="58" spans="2:47" s="1" customFormat="1" ht="10.35" customHeight="1">
      <c r="B58" s="31"/>
      <c r="L58" s="31"/>
    </row>
    <row r="59" spans="2:47" s="1" customFormat="1" ht="22.9" customHeight="1">
      <c r="B59" s="31"/>
      <c r="C59" s="97" t="s">
        <v>70</v>
      </c>
      <c r="J59" s="62">
        <f>J84</f>
        <v>0</v>
      </c>
      <c r="L59" s="31"/>
      <c r="AU59" s="16" t="s">
        <v>102</v>
      </c>
    </row>
    <row r="60" spans="2:47" s="8" customFormat="1" ht="24.95" customHeight="1">
      <c r="B60" s="98"/>
      <c r="D60" s="99" t="s">
        <v>103</v>
      </c>
      <c r="E60" s="100"/>
      <c r="F60" s="100"/>
      <c r="G60" s="100"/>
      <c r="H60" s="100"/>
      <c r="I60" s="100"/>
      <c r="J60" s="101">
        <f>J85</f>
        <v>0</v>
      </c>
      <c r="L60" s="98"/>
    </row>
    <row r="61" spans="2:47" s="9" customFormat="1" ht="19.899999999999999" customHeight="1">
      <c r="B61" s="102"/>
      <c r="D61" s="103" t="s">
        <v>115</v>
      </c>
      <c r="E61" s="104"/>
      <c r="F61" s="104"/>
      <c r="G61" s="104"/>
      <c r="H61" s="104"/>
      <c r="I61" s="104"/>
      <c r="J61" s="105">
        <f>J86</f>
        <v>0</v>
      </c>
      <c r="L61" s="102"/>
    </row>
    <row r="62" spans="2:47" s="8" customFormat="1" ht="24.95" customHeight="1">
      <c r="B62" s="98"/>
      <c r="D62" s="99" t="s">
        <v>118</v>
      </c>
      <c r="E62" s="100"/>
      <c r="F62" s="100"/>
      <c r="G62" s="100"/>
      <c r="H62" s="100"/>
      <c r="I62" s="100"/>
      <c r="J62" s="101">
        <f>J95</f>
        <v>0</v>
      </c>
      <c r="L62" s="98"/>
    </row>
    <row r="63" spans="2:47" s="9" customFormat="1" ht="19.899999999999999" customHeight="1">
      <c r="B63" s="102"/>
      <c r="D63" s="103" t="s">
        <v>124</v>
      </c>
      <c r="E63" s="104"/>
      <c r="F63" s="104"/>
      <c r="G63" s="104"/>
      <c r="H63" s="104"/>
      <c r="I63" s="104"/>
      <c r="J63" s="105">
        <f>J96</f>
        <v>0</v>
      </c>
      <c r="L63" s="102"/>
    </row>
    <row r="64" spans="2:47" s="8" customFormat="1" ht="24.95" customHeight="1">
      <c r="B64" s="98"/>
      <c r="D64" s="99" t="s">
        <v>1966</v>
      </c>
      <c r="E64" s="100"/>
      <c r="F64" s="100"/>
      <c r="G64" s="100"/>
      <c r="H64" s="100"/>
      <c r="I64" s="100"/>
      <c r="J64" s="101">
        <f>J157</f>
        <v>0</v>
      </c>
      <c r="L64" s="98"/>
    </row>
    <row r="65" spans="2:12" s="1" customFormat="1" ht="21.75" customHeight="1">
      <c r="B65" s="31"/>
      <c r="L65" s="31"/>
    </row>
    <row r="66" spans="2:12" s="1" customFormat="1" ht="6.95" customHeight="1">
      <c r="B66" s="40"/>
      <c r="C66" s="41"/>
      <c r="D66" s="41"/>
      <c r="E66" s="41"/>
      <c r="F66" s="41"/>
      <c r="G66" s="41"/>
      <c r="H66" s="41"/>
      <c r="I66" s="41"/>
      <c r="J66" s="41"/>
      <c r="K66" s="41"/>
      <c r="L66" s="31"/>
    </row>
    <row r="70" spans="2:12" s="1" customFormat="1" ht="6.95" customHeight="1">
      <c r="B70" s="42"/>
      <c r="C70" s="43"/>
      <c r="D70" s="43"/>
      <c r="E70" s="43"/>
      <c r="F70" s="43"/>
      <c r="G70" s="43"/>
      <c r="H70" s="43"/>
      <c r="I70" s="43"/>
      <c r="J70" s="43"/>
      <c r="K70" s="43"/>
      <c r="L70" s="31"/>
    </row>
    <row r="71" spans="2:12" s="1" customFormat="1" ht="24.95" customHeight="1">
      <c r="B71" s="31"/>
      <c r="C71" s="20" t="s">
        <v>132</v>
      </c>
      <c r="L71" s="31"/>
    </row>
    <row r="72" spans="2:12" s="1" customFormat="1" ht="6.95" customHeight="1">
      <c r="B72" s="31"/>
      <c r="L72" s="31"/>
    </row>
    <row r="73" spans="2:12" s="1" customFormat="1" ht="12" customHeight="1">
      <c r="B73" s="31"/>
      <c r="C73" s="26" t="s">
        <v>16</v>
      </c>
      <c r="L73" s="31"/>
    </row>
    <row r="74" spans="2:12" s="1" customFormat="1" ht="16.5" customHeight="1">
      <c r="B74" s="31"/>
      <c r="E74" s="297" t="str">
        <f>E7</f>
        <v>MŠ Tyršova 1546, Tachov, Snížení energetické náročnosti</v>
      </c>
      <c r="F74" s="298"/>
      <c r="G74" s="298"/>
      <c r="H74" s="298"/>
      <c r="L74" s="31"/>
    </row>
    <row r="75" spans="2:12" s="1" customFormat="1" ht="12" customHeight="1">
      <c r="B75" s="31"/>
      <c r="C75" s="26" t="s">
        <v>97</v>
      </c>
      <c r="L75" s="31"/>
    </row>
    <row r="76" spans="2:12" s="1" customFormat="1" ht="16.5" customHeight="1">
      <c r="B76" s="31"/>
      <c r="E76" s="260" t="str">
        <f>E9</f>
        <v>04 - Vzduchotechnika</v>
      </c>
      <c r="F76" s="299"/>
      <c r="G76" s="299"/>
      <c r="H76" s="299"/>
      <c r="L76" s="31"/>
    </row>
    <row r="77" spans="2:12" s="1" customFormat="1" ht="6.95" customHeight="1">
      <c r="B77" s="31"/>
      <c r="L77" s="31"/>
    </row>
    <row r="78" spans="2:12" s="1" customFormat="1" ht="12" customHeight="1">
      <c r="B78" s="31"/>
      <c r="C78" s="26" t="s">
        <v>21</v>
      </c>
      <c r="F78" s="24" t="str">
        <f>F12</f>
        <v xml:space="preserve"> </v>
      </c>
      <c r="I78" s="26" t="s">
        <v>23</v>
      </c>
      <c r="J78" s="48" t="str">
        <f>IF(J12="","",J12)</f>
        <v>20. 5. 2025</v>
      </c>
      <c r="L78" s="31"/>
    </row>
    <row r="79" spans="2:12" s="1" customFormat="1" ht="6.95" customHeight="1">
      <c r="B79" s="31"/>
      <c r="L79" s="31"/>
    </row>
    <row r="80" spans="2:12" s="1" customFormat="1" ht="40.15" customHeight="1">
      <c r="B80" s="31"/>
      <c r="C80" s="26" t="s">
        <v>25</v>
      </c>
      <c r="F80" s="24" t="str">
        <f>E15</f>
        <v>Město Tachov, Hornická 1695, Tachov</v>
      </c>
      <c r="I80" s="26" t="s">
        <v>31</v>
      </c>
      <c r="J80" s="29" t="str">
        <f>E21</f>
        <v>Ing. J.Rossler, Na Terase 1914, 34701 Tachov</v>
      </c>
      <c r="L80" s="31"/>
    </row>
    <row r="81" spans="2:65" s="1" customFormat="1" ht="15.2" customHeight="1">
      <c r="B81" s="31"/>
      <c r="C81" s="26" t="s">
        <v>29</v>
      </c>
      <c r="F81" s="24" t="str">
        <f>IF(E18="","",E18)</f>
        <v>Vyplň údaj</v>
      </c>
      <c r="I81" s="26" t="s">
        <v>35</v>
      </c>
      <c r="J81" s="29" t="str">
        <f>E24</f>
        <v xml:space="preserve"> </v>
      </c>
      <c r="L81" s="31"/>
    </row>
    <row r="82" spans="2:65" s="1" customFormat="1" ht="10.35" customHeight="1">
      <c r="B82" s="31"/>
      <c r="L82" s="31"/>
    </row>
    <row r="83" spans="2:65" s="10" customFormat="1" ht="29.25" customHeight="1">
      <c r="B83" s="106"/>
      <c r="C83" s="107" t="s">
        <v>133</v>
      </c>
      <c r="D83" s="108" t="s">
        <v>57</v>
      </c>
      <c r="E83" s="108" t="s">
        <v>53</v>
      </c>
      <c r="F83" s="108" t="s">
        <v>54</v>
      </c>
      <c r="G83" s="108" t="s">
        <v>134</v>
      </c>
      <c r="H83" s="108" t="s">
        <v>135</v>
      </c>
      <c r="I83" s="108" t="s">
        <v>136</v>
      </c>
      <c r="J83" s="108" t="s">
        <v>101</v>
      </c>
      <c r="K83" s="109" t="s">
        <v>137</v>
      </c>
      <c r="L83" s="106"/>
      <c r="M83" s="55" t="s">
        <v>19</v>
      </c>
      <c r="N83" s="56" t="s">
        <v>42</v>
      </c>
      <c r="O83" s="56" t="s">
        <v>138</v>
      </c>
      <c r="P83" s="56" t="s">
        <v>139</v>
      </c>
      <c r="Q83" s="56" t="s">
        <v>140</v>
      </c>
      <c r="R83" s="56" t="s">
        <v>141</v>
      </c>
      <c r="S83" s="56" t="s">
        <v>142</v>
      </c>
      <c r="T83" s="57" t="s">
        <v>143</v>
      </c>
    </row>
    <row r="84" spans="2:65" s="1" customFormat="1" ht="22.9" customHeight="1">
      <c r="B84" s="31"/>
      <c r="C84" s="60" t="s">
        <v>144</v>
      </c>
      <c r="J84" s="110">
        <f>BK84</f>
        <v>0</v>
      </c>
      <c r="L84" s="31"/>
      <c r="M84" s="58"/>
      <c r="N84" s="49"/>
      <c r="O84" s="49"/>
      <c r="P84" s="111">
        <f>P85+P95+P157</f>
        <v>0</v>
      </c>
      <c r="Q84" s="49"/>
      <c r="R84" s="111">
        <f>R85+R95+R157</f>
        <v>0</v>
      </c>
      <c r="S84" s="49"/>
      <c r="T84" s="112">
        <f>T85+T95+T157</f>
        <v>0</v>
      </c>
      <c r="AT84" s="16" t="s">
        <v>71</v>
      </c>
      <c r="AU84" s="16" t="s">
        <v>102</v>
      </c>
      <c r="BK84" s="113">
        <f>BK85+BK95+BK157</f>
        <v>0</v>
      </c>
    </row>
    <row r="85" spans="2:65" s="11" customFormat="1" ht="25.9" customHeight="1">
      <c r="B85" s="114"/>
      <c r="D85" s="115" t="s">
        <v>71</v>
      </c>
      <c r="E85" s="116" t="s">
        <v>145</v>
      </c>
      <c r="F85" s="116" t="s">
        <v>146</v>
      </c>
      <c r="I85" s="117"/>
      <c r="J85" s="118">
        <f>BK85</f>
        <v>0</v>
      </c>
      <c r="L85" s="114"/>
      <c r="M85" s="119"/>
      <c r="P85" s="120">
        <f>P86</f>
        <v>0</v>
      </c>
      <c r="R85" s="120">
        <f>R86</f>
        <v>0</v>
      </c>
      <c r="T85" s="121">
        <f>T86</f>
        <v>0</v>
      </c>
      <c r="AR85" s="115" t="s">
        <v>80</v>
      </c>
      <c r="AT85" s="122" t="s">
        <v>71</v>
      </c>
      <c r="AU85" s="122" t="s">
        <v>72</v>
      </c>
      <c r="AY85" s="115" t="s">
        <v>147</v>
      </c>
      <c r="BK85" s="123">
        <f>BK86</f>
        <v>0</v>
      </c>
    </row>
    <row r="86" spans="2:65" s="11" customFormat="1" ht="22.9" customHeight="1">
      <c r="B86" s="114"/>
      <c r="D86" s="115" t="s">
        <v>71</v>
      </c>
      <c r="E86" s="124" t="s">
        <v>859</v>
      </c>
      <c r="F86" s="124" t="s">
        <v>939</v>
      </c>
      <c r="I86" s="117"/>
      <c r="J86" s="125">
        <f>BK86</f>
        <v>0</v>
      </c>
      <c r="L86" s="114"/>
      <c r="M86" s="119"/>
      <c r="P86" s="120">
        <f>SUM(P87:P94)</f>
        <v>0</v>
      </c>
      <c r="R86" s="120">
        <f>SUM(R87:R94)</f>
        <v>0</v>
      </c>
      <c r="T86" s="121">
        <f>SUM(T87:T94)</f>
        <v>0</v>
      </c>
      <c r="AR86" s="115" t="s">
        <v>80</v>
      </c>
      <c r="AT86" s="122" t="s">
        <v>71</v>
      </c>
      <c r="AU86" s="122" t="s">
        <v>80</v>
      </c>
      <c r="AY86" s="115" t="s">
        <v>147</v>
      </c>
      <c r="BK86" s="123">
        <f>SUM(BK87:BK94)</f>
        <v>0</v>
      </c>
    </row>
    <row r="87" spans="2:65" s="1" customFormat="1" ht="16.5" customHeight="1">
      <c r="B87" s="31"/>
      <c r="C87" s="126" t="s">
        <v>80</v>
      </c>
      <c r="D87" s="126" t="s">
        <v>149</v>
      </c>
      <c r="E87" s="127" t="s">
        <v>1967</v>
      </c>
      <c r="F87" s="128" t="s">
        <v>2315</v>
      </c>
      <c r="G87" s="129" t="s">
        <v>260</v>
      </c>
      <c r="H87" s="130">
        <v>4</v>
      </c>
      <c r="I87" s="131"/>
      <c r="J87" s="132">
        <f>ROUND(I87*H87,2)</f>
        <v>0</v>
      </c>
      <c r="K87" s="128" t="s">
        <v>19</v>
      </c>
      <c r="L87" s="31"/>
      <c r="M87" s="133" t="s">
        <v>19</v>
      </c>
      <c r="N87" s="134" t="s">
        <v>43</v>
      </c>
      <c r="P87" s="135">
        <f>O87*H87</f>
        <v>0</v>
      </c>
      <c r="Q87" s="135">
        <v>0</v>
      </c>
      <c r="R87" s="135">
        <f>Q87*H87</f>
        <v>0</v>
      </c>
      <c r="S87" s="135">
        <v>0</v>
      </c>
      <c r="T87" s="136">
        <f>S87*H87</f>
        <v>0</v>
      </c>
      <c r="AR87" s="137" t="s">
        <v>154</v>
      </c>
      <c r="AT87" s="137" t="s">
        <v>149</v>
      </c>
      <c r="AU87" s="137" t="s">
        <v>82</v>
      </c>
      <c r="AY87" s="16" t="s">
        <v>147</v>
      </c>
      <c r="BE87" s="138">
        <f>IF(N87="základní",J87,0)</f>
        <v>0</v>
      </c>
      <c r="BF87" s="138">
        <f>IF(N87="snížená",J87,0)</f>
        <v>0</v>
      </c>
      <c r="BG87" s="138">
        <f>IF(N87="zákl. přenesená",J87,0)</f>
        <v>0</v>
      </c>
      <c r="BH87" s="138">
        <f>IF(N87="sníž. přenesená",J87,0)</f>
        <v>0</v>
      </c>
      <c r="BI87" s="138">
        <f>IF(N87="nulová",J87,0)</f>
        <v>0</v>
      </c>
      <c r="BJ87" s="16" t="s">
        <v>80</v>
      </c>
      <c r="BK87" s="138">
        <f>ROUND(I87*H87,2)</f>
        <v>0</v>
      </c>
      <c r="BL87" s="16" t="s">
        <v>154</v>
      </c>
      <c r="BM87" s="137" t="s">
        <v>2316</v>
      </c>
    </row>
    <row r="88" spans="2:65" s="1" customFormat="1" ht="11.25">
      <c r="B88" s="31"/>
      <c r="D88" s="139" t="s">
        <v>156</v>
      </c>
      <c r="F88" s="140" t="s">
        <v>2315</v>
      </c>
      <c r="I88" s="141"/>
      <c r="L88" s="31"/>
      <c r="M88" s="142"/>
      <c r="T88" s="52"/>
      <c r="AT88" s="16" t="s">
        <v>156</v>
      </c>
      <c r="AU88" s="16" t="s">
        <v>82</v>
      </c>
    </row>
    <row r="89" spans="2:65" s="1" customFormat="1" ht="16.5" customHeight="1">
      <c r="B89" s="31"/>
      <c r="C89" s="126" t="s">
        <v>82</v>
      </c>
      <c r="D89" s="126" t="s">
        <v>149</v>
      </c>
      <c r="E89" s="127" t="s">
        <v>1970</v>
      </c>
      <c r="F89" s="128" t="s">
        <v>2317</v>
      </c>
      <c r="G89" s="129" t="s">
        <v>271</v>
      </c>
      <c r="H89" s="130">
        <v>1</v>
      </c>
      <c r="I89" s="131"/>
      <c r="J89" s="132">
        <f>ROUND(I89*H89,2)</f>
        <v>0</v>
      </c>
      <c r="K89" s="128" t="s">
        <v>19</v>
      </c>
      <c r="L89" s="31"/>
      <c r="M89" s="133" t="s">
        <v>19</v>
      </c>
      <c r="N89" s="134" t="s">
        <v>43</v>
      </c>
      <c r="P89" s="135">
        <f>O89*H89</f>
        <v>0</v>
      </c>
      <c r="Q89" s="135">
        <v>0</v>
      </c>
      <c r="R89" s="135">
        <f>Q89*H89</f>
        <v>0</v>
      </c>
      <c r="S89" s="135">
        <v>0</v>
      </c>
      <c r="T89" s="136">
        <f>S89*H89</f>
        <v>0</v>
      </c>
      <c r="AR89" s="137" t="s">
        <v>154</v>
      </c>
      <c r="AT89" s="137" t="s">
        <v>149</v>
      </c>
      <c r="AU89" s="137" t="s">
        <v>82</v>
      </c>
      <c r="AY89" s="16" t="s">
        <v>147</v>
      </c>
      <c r="BE89" s="138">
        <f>IF(N89="základní",J89,0)</f>
        <v>0</v>
      </c>
      <c r="BF89" s="138">
        <f>IF(N89="snížená",J89,0)</f>
        <v>0</v>
      </c>
      <c r="BG89" s="138">
        <f>IF(N89="zákl. přenesená",J89,0)</f>
        <v>0</v>
      </c>
      <c r="BH89" s="138">
        <f>IF(N89="sníž. přenesená",J89,0)</f>
        <v>0</v>
      </c>
      <c r="BI89" s="138">
        <f>IF(N89="nulová",J89,0)</f>
        <v>0</v>
      </c>
      <c r="BJ89" s="16" t="s">
        <v>80</v>
      </c>
      <c r="BK89" s="138">
        <f>ROUND(I89*H89,2)</f>
        <v>0</v>
      </c>
      <c r="BL89" s="16" t="s">
        <v>154</v>
      </c>
      <c r="BM89" s="137" t="s">
        <v>2318</v>
      </c>
    </row>
    <row r="90" spans="2:65" s="1" customFormat="1" ht="11.25">
      <c r="B90" s="31"/>
      <c r="D90" s="139" t="s">
        <v>156</v>
      </c>
      <c r="F90" s="140" t="s">
        <v>2317</v>
      </c>
      <c r="I90" s="141"/>
      <c r="L90" s="31"/>
      <c r="M90" s="142"/>
      <c r="T90" s="52"/>
      <c r="AT90" s="16" t="s">
        <v>156</v>
      </c>
      <c r="AU90" s="16" t="s">
        <v>82</v>
      </c>
    </row>
    <row r="91" spans="2:65" s="1" customFormat="1" ht="16.5" customHeight="1">
      <c r="B91" s="31"/>
      <c r="C91" s="126" t="s">
        <v>175</v>
      </c>
      <c r="D91" s="126" t="s">
        <v>149</v>
      </c>
      <c r="E91" s="127" t="s">
        <v>1973</v>
      </c>
      <c r="F91" s="128" t="s">
        <v>19</v>
      </c>
      <c r="G91" s="129" t="s">
        <v>271</v>
      </c>
      <c r="H91" s="130">
        <v>1</v>
      </c>
      <c r="I91" s="131"/>
      <c r="J91" s="132">
        <f>ROUND(I91*H91,2)</f>
        <v>0</v>
      </c>
      <c r="K91" s="128" t="s">
        <v>19</v>
      </c>
      <c r="L91" s="31"/>
      <c r="M91" s="133" t="s">
        <v>19</v>
      </c>
      <c r="N91" s="134" t="s">
        <v>43</v>
      </c>
      <c r="P91" s="135">
        <f>O91*H91</f>
        <v>0</v>
      </c>
      <c r="Q91" s="135">
        <v>0</v>
      </c>
      <c r="R91" s="135">
        <f>Q91*H91</f>
        <v>0</v>
      </c>
      <c r="S91" s="135">
        <v>0</v>
      </c>
      <c r="T91" s="136">
        <f>S91*H91</f>
        <v>0</v>
      </c>
      <c r="AR91" s="137" t="s">
        <v>154</v>
      </c>
      <c r="AT91" s="137" t="s">
        <v>149</v>
      </c>
      <c r="AU91" s="137" t="s">
        <v>82</v>
      </c>
      <c r="AY91" s="16" t="s">
        <v>147</v>
      </c>
      <c r="BE91" s="138">
        <f>IF(N91="základní",J91,0)</f>
        <v>0</v>
      </c>
      <c r="BF91" s="138">
        <f>IF(N91="snížená",J91,0)</f>
        <v>0</v>
      </c>
      <c r="BG91" s="138">
        <f>IF(N91="zákl. přenesená",J91,0)</f>
        <v>0</v>
      </c>
      <c r="BH91" s="138">
        <f>IF(N91="sníž. přenesená",J91,0)</f>
        <v>0</v>
      </c>
      <c r="BI91" s="138">
        <f>IF(N91="nulová",J91,0)</f>
        <v>0</v>
      </c>
      <c r="BJ91" s="16" t="s">
        <v>80</v>
      </c>
      <c r="BK91" s="138">
        <f>ROUND(I91*H91,2)</f>
        <v>0</v>
      </c>
      <c r="BL91" s="16" t="s">
        <v>154</v>
      </c>
      <c r="BM91" s="137" t="s">
        <v>2319</v>
      </c>
    </row>
    <row r="92" spans="2:65" s="1" customFormat="1" ht="11.25">
      <c r="B92" s="31"/>
      <c r="D92" s="139" t="s">
        <v>156</v>
      </c>
      <c r="F92" s="140" t="s">
        <v>2320</v>
      </c>
      <c r="I92" s="141"/>
      <c r="L92" s="31"/>
      <c r="M92" s="142"/>
      <c r="T92" s="52"/>
      <c r="AT92" s="16" t="s">
        <v>156</v>
      </c>
      <c r="AU92" s="16" t="s">
        <v>82</v>
      </c>
    </row>
    <row r="93" spans="2:65" s="1" customFormat="1" ht="16.5" customHeight="1">
      <c r="B93" s="31"/>
      <c r="C93" s="126" t="s">
        <v>154</v>
      </c>
      <c r="D93" s="126" t="s">
        <v>149</v>
      </c>
      <c r="E93" s="127" t="s">
        <v>1976</v>
      </c>
      <c r="F93" s="128" t="s">
        <v>19</v>
      </c>
      <c r="G93" s="129" t="s">
        <v>271</v>
      </c>
      <c r="H93" s="130">
        <v>1</v>
      </c>
      <c r="I93" s="131"/>
      <c r="J93" s="132">
        <f>ROUND(I93*H93,2)</f>
        <v>0</v>
      </c>
      <c r="K93" s="128" t="s">
        <v>19</v>
      </c>
      <c r="L93" s="31"/>
      <c r="M93" s="133" t="s">
        <v>19</v>
      </c>
      <c r="N93" s="134" t="s">
        <v>43</v>
      </c>
      <c r="P93" s="135">
        <f>O93*H93</f>
        <v>0</v>
      </c>
      <c r="Q93" s="135">
        <v>0</v>
      </c>
      <c r="R93" s="135">
        <f>Q93*H93</f>
        <v>0</v>
      </c>
      <c r="S93" s="135">
        <v>0</v>
      </c>
      <c r="T93" s="136">
        <f>S93*H93</f>
        <v>0</v>
      </c>
      <c r="AR93" s="137" t="s">
        <v>154</v>
      </c>
      <c r="AT93" s="137" t="s">
        <v>149</v>
      </c>
      <c r="AU93" s="137" t="s">
        <v>82</v>
      </c>
      <c r="AY93" s="16" t="s">
        <v>147</v>
      </c>
      <c r="BE93" s="138">
        <f>IF(N93="základní",J93,0)</f>
        <v>0</v>
      </c>
      <c r="BF93" s="138">
        <f>IF(N93="snížená",J93,0)</f>
        <v>0</v>
      </c>
      <c r="BG93" s="138">
        <f>IF(N93="zákl. přenesená",J93,0)</f>
        <v>0</v>
      </c>
      <c r="BH93" s="138">
        <f>IF(N93="sníž. přenesená",J93,0)</f>
        <v>0</v>
      </c>
      <c r="BI93" s="138">
        <f>IF(N93="nulová",J93,0)</f>
        <v>0</v>
      </c>
      <c r="BJ93" s="16" t="s">
        <v>80</v>
      </c>
      <c r="BK93" s="138">
        <f>ROUND(I93*H93,2)</f>
        <v>0</v>
      </c>
      <c r="BL93" s="16" t="s">
        <v>154</v>
      </c>
      <c r="BM93" s="137" t="s">
        <v>2321</v>
      </c>
    </row>
    <row r="94" spans="2:65" s="1" customFormat="1" ht="11.25">
      <c r="B94" s="31"/>
      <c r="D94" s="139" t="s">
        <v>156</v>
      </c>
      <c r="F94" s="140" t="s">
        <v>2322</v>
      </c>
      <c r="I94" s="141"/>
      <c r="L94" s="31"/>
      <c r="M94" s="142"/>
      <c r="T94" s="52"/>
      <c r="AT94" s="16" t="s">
        <v>156</v>
      </c>
      <c r="AU94" s="16" t="s">
        <v>82</v>
      </c>
    </row>
    <row r="95" spans="2:65" s="11" customFormat="1" ht="25.9" customHeight="1">
      <c r="B95" s="114"/>
      <c r="D95" s="115" t="s">
        <v>71</v>
      </c>
      <c r="E95" s="116" t="s">
        <v>1274</v>
      </c>
      <c r="F95" s="116" t="s">
        <v>1275</v>
      </c>
      <c r="I95" s="117"/>
      <c r="J95" s="118">
        <f>BK95</f>
        <v>0</v>
      </c>
      <c r="L95" s="114"/>
      <c r="M95" s="119"/>
      <c r="P95" s="120">
        <f>P96</f>
        <v>0</v>
      </c>
      <c r="R95" s="120">
        <f>R96</f>
        <v>0</v>
      </c>
      <c r="T95" s="121">
        <f>T96</f>
        <v>0</v>
      </c>
      <c r="AR95" s="115" t="s">
        <v>82</v>
      </c>
      <c r="AT95" s="122" t="s">
        <v>71</v>
      </c>
      <c r="AU95" s="122" t="s">
        <v>72</v>
      </c>
      <c r="AY95" s="115" t="s">
        <v>147</v>
      </c>
      <c r="BK95" s="123">
        <f>BK96</f>
        <v>0</v>
      </c>
    </row>
    <row r="96" spans="2:65" s="11" customFormat="1" ht="22.9" customHeight="1">
      <c r="B96" s="114"/>
      <c r="D96" s="115" t="s">
        <v>71</v>
      </c>
      <c r="E96" s="124" t="s">
        <v>1481</v>
      </c>
      <c r="F96" s="124" t="s">
        <v>90</v>
      </c>
      <c r="I96" s="117"/>
      <c r="J96" s="125">
        <f>BK96</f>
        <v>0</v>
      </c>
      <c r="L96" s="114"/>
      <c r="M96" s="119"/>
      <c r="P96" s="120">
        <f>SUM(P97:P156)</f>
        <v>0</v>
      </c>
      <c r="R96" s="120">
        <f>SUM(R97:R156)</f>
        <v>0</v>
      </c>
      <c r="T96" s="121">
        <f>SUM(T97:T156)</f>
        <v>0</v>
      </c>
      <c r="AR96" s="115" t="s">
        <v>82</v>
      </c>
      <c r="AT96" s="122" t="s">
        <v>71</v>
      </c>
      <c r="AU96" s="122" t="s">
        <v>80</v>
      </c>
      <c r="AY96" s="115" t="s">
        <v>147</v>
      </c>
      <c r="BK96" s="123">
        <f>SUM(BK97:BK156)</f>
        <v>0</v>
      </c>
    </row>
    <row r="97" spans="2:65" s="1" customFormat="1" ht="16.5" customHeight="1">
      <c r="B97" s="31"/>
      <c r="C97" s="126" t="s">
        <v>198</v>
      </c>
      <c r="D97" s="126" t="s">
        <v>149</v>
      </c>
      <c r="E97" s="127" t="s">
        <v>2323</v>
      </c>
      <c r="F97" s="128" t="s">
        <v>2324</v>
      </c>
      <c r="G97" s="129" t="s">
        <v>271</v>
      </c>
      <c r="H97" s="130">
        <v>1</v>
      </c>
      <c r="I97" s="131"/>
      <c r="J97" s="132">
        <f>ROUND(I97*H97,2)</f>
        <v>0</v>
      </c>
      <c r="K97" s="128" t="s">
        <v>19</v>
      </c>
      <c r="L97" s="31"/>
      <c r="M97" s="133" t="s">
        <v>19</v>
      </c>
      <c r="N97" s="134" t="s">
        <v>43</v>
      </c>
      <c r="P97" s="135">
        <f>O97*H97</f>
        <v>0</v>
      </c>
      <c r="Q97" s="135">
        <v>0</v>
      </c>
      <c r="R97" s="135">
        <f>Q97*H97</f>
        <v>0</v>
      </c>
      <c r="S97" s="135">
        <v>0</v>
      </c>
      <c r="T97" s="136">
        <f>S97*H97</f>
        <v>0</v>
      </c>
      <c r="AR97" s="137" t="s">
        <v>287</v>
      </c>
      <c r="AT97" s="137" t="s">
        <v>149</v>
      </c>
      <c r="AU97" s="137" t="s">
        <v>82</v>
      </c>
      <c r="AY97" s="16" t="s">
        <v>147</v>
      </c>
      <c r="BE97" s="138">
        <f>IF(N97="základní",J97,0)</f>
        <v>0</v>
      </c>
      <c r="BF97" s="138">
        <f>IF(N97="snížená",J97,0)</f>
        <v>0</v>
      </c>
      <c r="BG97" s="138">
        <f>IF(N97="zákl. přenesená",J97,0)</f>
        <v>0</v>
      </c>
      <c r="BH97" s="138">
        <f>IF(N97="sníž. přenesená",J97,0)</f>
        <v>0</v>
      </c>
      <c r="BI97" s="138">
        <f>IF(N97="nulová",J97,0)</f>
        <v>0</v>
      </c>
      <c r="BJ97" s="16" t="s">
        <v>80</v>
      </c>
      <c r="BK97" s="138">
        <f>ROUND(I97*H97,2)</f>
        <v>0</v>
      </c>
      <c r="BL97" s="16" t="s">
        <v>287</v>
      </c>
      <c r="BM97" s="137" t="s">
        <v>2325</v>
      </c>
    </row>
    <row r="98" spans="2:65" s="1" customFormat="1" ht="87.75">
      <c r="B98" s="31"/>
      <c r="D98" s="139" t="s">
        <v>156</v>
      </c>
      <c r="F98" s="140" t="s">
        <v>2326</v>
      </c>
      <c r="I98" s="141"/>
      <c r="L98" s="31"/>
      <c r="M98" s="142"/>
      <c r="T98" s="52"/>
      <c r="AT98" s="16" t="s">
        <v>156</v>
      </c>
      <c r="AU98" s="16" t="s">
        <v>82</v>
      </c>
    </row>
    <row r="99" spans="2:65" s="1" customFormat="1" ht="16.5" customHeight="1">
      <c r="B99" s="31"/>
      <c r="C99" s="126" t="s">
        <v>206</v>
      </c>
      <c r="D99" s="126" t="s">
        <v>149</v>
      </c>
      <c r="E99" s="127" t="s">
        <v>2327</v>
      </c>
      <c r="F99" s="128" t="s">
        <v>2328</v>
      </c>
      <c r="G99" s="129" t="s">
        <v>271</v>
      </c>
      <c r="H99" s="130">
        <v>1</v>
      </c>
      <c r="I99" s="131"/>
      <c r="J99" s="132">
        <f>ROUND(I99*H99,2)</f>
        <v>0</v>
      </c>
      <c r="K99" s="128" t="s">
        <v>19</v>
      </c>
      <c r="L99" s="31"/>
      <c r="M99" s="133" t="s">
        <v>19</v>
      </c>
      <c r="N99" s="134" t="s">
        <v>43</v>
      </c>
      <c r="P99" s="135">
        <f>O99*H99</f>
        <v>0</v>
      </c>
      <c r="Q99" s="135">
        <v>0</v>
      </c>
      <c r="R99" s="135">
        <f>Q99*H99</f>
        <v>0</v>
      </c>
      <c r="S99" s="135">
        <v>0</v>
      </c>
      <c r="T99" s="136">
        <f>S99*H99</f>
        <v>0</v>
      </c>
      <c r="AR99" s="137" t="s">
        <v>287</v>
      </c>
      <c r="AT99" s="137" t="s">
        <v>149</v>
      </c>
      <c r="AU99" s="137" t="s">
        <v>82</v>
      </c>
      <c r="AY99" s="16" t="s">
        <v>147</v>
      </c>
      <c r="BE99" s="138">
        <f>IF(N99="základní",J99,0)</f>
        <v>0</v>
      </c>
      <c r="BF99" s="138">
        <f>IF(N99="snížená",J99,0)</f>
        <v>0</v>
      </c>
      <c r="BG99" s="138">
        <f>IF(N99="zákl. přenesená",J99,0)</f>
        <v>0</v>
      </c>
      <c r="BH99" s="138">
        <f>IF(N99="sníž. přenesená",J99,0)</f>
        <v>0</v>
      </c>
      <c r="BI99" s="138">
        <f>IF(N99="nulová",J99,0)</f>
        <v>0</v>
      </c>
      <c r="BJ99" s="16" t="s">
        <v>80</v>
      </c>
      <c r="BK99" s="138">
        <f>ROUND(I99*H99,2)</f>
        <v>0</v>
      </c>
      <c r="BL99" s="16" t="s">
        <v>287</v>
      </c>
      <c r="BM99" s="137" t="s">
        <v>2329</v>
      </c>
    </row>
    <row r="100" spans="2:65" s="1" customFormat="1" ht="11.25">
      <c r="B100" s="31"/>
      <c r="D100" s="139" t="s">
        <v>156</v>
      </c>
      <c r="F100" s="140" t="s">
        <v>2328</v>
      </c>
      <c r="I100" s="141"/>
      <c r="L100" s="31"/>
      <c r="M100" s="142"/>
      <c r="T100" s="52"/>
      <c r="AT100" s="16" t="s">
        <v>156</v>
      </c>
      <c r="AU100" s="16" t="s">
        <v>82</v>
      </c>
    </row>
    <row r="101" spans="2:65" s="1" customFormat="1" ht="16.5" customHeight="1">
      <c r="B101" s="31"/>
      <c r="C101" s="126" t="s">
        <v>214</v>
      </c>
      <c r="D101" s="126" t="s">
        <v>149</v>
      </c>
      <c r="E101" s="127" t="s">
        <v>2330</v>
      </c>
      <c r="F101" s="128" t="s">
        <v>2331</v>
      </c>
      <c r="G101" s="129" t="s">
        <v>271</v>
      </c>
      <c r="H101" s="130">
        <v>1</v>
      </c>
      <c r="I101" s="131"/>
      <c r="J101" s="132">
        <f>ROUND(I101*H101,2)</f>
        <v>0</v>
      </c>
      <c r="K101" s="128" t="s">
        <v>19</v>
      </c>
      <c r="L101" s="31"/>
      <c r="M101" s="133" t="s">
        <v>19</v>
      </c>
      <c r="N101" s="134" t="s">
        <v>43</v>
      </c>
      <c r="P101" s="135">
        <f>O101*H101</f>
        <v>0</v>
      </c>
      <c r="Q101" s="135">
        <v>0</v>
      </c>
      <c r="R101" s="135">
        <f>Q101*H101</f>
        <v>0</v>
      </c>
      <c r="S101" s="135">
        <v>0</v>
      </c>
      <c r="T101" s="136">
        <f>S101*H101</f>
        <v>0</v>
      </c>
      <c r="AR101" s="137" t="s">
        <v>287</v>
      </c>
      <c r="AT101" s="137" t="s">
        <v>149</v>
      </c>
      <c r="AU101" s="137" t="s">
        <v>82</v>
      </c>
      <c r="AY101" s="16" t="s">
        <v>147</v>
      </c>
      <c r="BE101" s="138">
        <f>IF(N101="základní",J101,0)</f>
        <v>0</v>
      </c>
      <c r="BF101" s="138">
        <f>IF(N101="snížená",J101,0)</f>
        <v>0</v>
      </c>
      <c r="BG101" s="138">
        <f>IF(N101="zákl. přenesená",J101,0)</f>
        <v>0</v>
      </c>
      <c r="BH101" s="138">
        <f>IF(N101="sníž. přenesená",J101,0)</f>
        <v>0</v>
      </c>
      <c r="BI101" s="138">
        <f>IF(N101="nulová",J101,0)</f>
        <v>0</v>
      </c>
      <c r="BJ101" s="16" t="s">
        <v>80</v>
      </c>
      <c r="BK101" s="138">
        <f>ROUND(I101*H101,2)</f>
        <v>0</v>
      </c>
      <c r="BL101" s="16" t="s">
        <v>287</v>
      </c>
      <c r="BM101" s="137" t="s">
        <v>2332</v>
      </c>
    </row>
    <row r="102" spans="2:65" s="1" customFormat="1" ht="11.25">
      <c r="B102" s="31"/>
      <c r="D102" s="139" t="s">
        <v>156</v>
      </c>
      <c r="F102" s="140" t="s">
        <v>2331</v>
      </c>
      <c r="I102" s="141"/>
      <c r="L102" s="31"/>
      <c r="M102" s="142"/>
      <c r="T102" s="52"/>
      <c r="AT102" s="16" t="s">
        <v>156</v>
      </c>
      <c r="AU102" s="16" t="s">
        <v>82</v>
      </c>
    </row>
    <row r="103" spans="2:65" s="1" customFormat="1" ht="16.5" customHeight="1">
      <c r="B103" s="31"/>
      <c r="C103" s="126" t="s">
        <v>220</v>
      </c>
      <c r="D103" s="126" t="s">
        <v>149</v>
      </c>
      <c r="E103" s="127" t="s">
        <v>2333</v>
      </c>
      <c r="F103" s="128" t="s">
        <v>2334</v>
      </c>
      <c r="G103" s="129" t="s">
        <v>271</v>
      </c>
      <c r="H103" s="130">
        <v>1</v>
      </c>
      <c r="I103" s="131"/>
      <c r="J103" s="132">
        <f>ROUND(I103*H103,2)</f>
        <v>0</v>
      </c>
      <c r="K103" s="128" t="s">
        <v>19</v>
      </c>
      <c r="L103" s="31"/>
      <c r="M103" s="133" t="s">
        <v>19</v>
      </c>
      <c r="N103" s="134" t="s">
        <v>43</v>
      </c>
      <c r="P103" s="135">
        <f>O103*H103</f>
        <v>0</v>
      </c>
      <c r="Q103" s="135">
        <v>0</v>
      </c>
      <c r="R103" s="135">
        <f>Q103*H103</f>
        <v>0</v>
      </c>
      <c r="S103" s="135">
        <v>0</v>
      </c>
      <c r="T103" s="136">
        <f>S103*H103</f>
        <v>0</v>
      </c>
      <c r="AR103" s="137" t="s">
        <v>287</v>
      </c>
      <c r="AT103" s="137" t="s">
        <v>149</v>
      </c>
      <c r="AU103" s="137" t="s">
        <v>82</v>
      </c>
      <c r="AY103" s="16" t="s">
        <v>147</v>
      </c>
      <c r="BE103" s="138">
        <f>IF(N103="základní",J103,0)</f>
        <v>0</v>
      </c>
      <c r="BF103" s="138">
        <f>IF(N103="snížená",J103,0)</f>
        <v>0</v>
      </c>
      <c r="BG103" s="138">
        <f>IF(N103="zákl. přenesená",J103,0)</f>
        <v>0</v>
      </c>
      <c r="BH103" s="138">
        <f>IF(N103="sníž. přenesená",J103,0)</f>
        <v>0</v>
      </c>
      <c r="BI103" s="138">
        <f>IF(N103="nulová",J103,0)</f>
        <v>0</v>
      </c>
      <c r="BJ103" s="16" t="s">
        <v>80</v>
      </c>
      <c r="BK103" s="138">
        <f>ROUND(I103*H103,2)</f>
        <v>0</v>
      </c>
      <c r="BL103" s="16" t="s">
        <v>287</v>
      </c>
      <c r="BM103" s="137" t="s">
        <v>2335</v>
      </c>
    </row>
    <row r="104" spans="2:65" s="1" customFormat="1" ht="11.25">
      <c r="B104" s="31"/>
      <c r="D104" s="139" t="s">
        <v>156</v>
      </c>
      <c r="F104" s="140" t="s">
        <v>2334</v>
      </c>
      <c r="I104" s="141"/>
      <c r="L104" s="31"/>
      <c r="M104" s="142"/>
      <c r="T104" s="52"/>
      <c r="AT104" s="16" t="s">
        <v>156</v>
      </c>
      <c r="AU104" s="16" t="s">
        <v>82</v>
      </c>
    </row>
    <row r="105" spans="2:65" s="1" customFormat="1" ht="24.2" customHeight="1">
      <c r="B105" s="31"/>
      <c r="C105" s="126" t="s">
        <v>229</v>
      </c>
      <c r="D105" s="126" t="s">
        <v>149</v>
      </c>
      <c r="E105" s="127" t="s">
        <v>2336</v>
      </c>
      <c r="F105" s="128" t="s">
        <v>2337</v>
      </c>
      <c r="G105" s="129" t="s">
        <v>271</v>
      </c>
      <c r="H105" s="130">
        <v>1</v>
      </c>
      <c r="I105" s="131"/>
      <c r="J105" s="132">
        <f>ROUND(I105*H105,2)</f>
        <v>0</v>
      </c>
      <c r="K105" s="128" t="s">
        <v>19</v>
      </c>
      <c r="L105" s="31"/>
      <c r="M105" s="133" t="s">
        <v>19</v>
      </c>
      <c r="N105" s="134" t="s">
        <v>43</v>
      </c>
      <c r="P105" s="135">
        <f>O105*H105</f>
        <v>0</v>
      </c>
      <c r="Q105" s="135">
        <v>0</v>
      </c>
      <c r="R105" s="135">
        <f>Q105*H105</f>
        <v>0</v>
      </c>
      <c r="S105" s="135">
        <v>0</v>
      </c>
      <c r="T105" s="136">
        <f>S105*H105</f>
        <v>0</v>
      </c>
      <c r="AR105" s="137" t="s">
        <v>287</v>
      </c>
      <c r="AT105" s="137" t="s">
        <v>149</v>
      </c>
      <c r="AU105" s="137" t="s">
        <v>82</v>
      </c>
      <c r="AY105" s="16" t="s">
        <v>147</v>
      </c>
      <c r="BE105" s="138">
        <f>IF(N105="základní",J105,0)</f>
        <v>0</v>
      </c>
      <c r="BF105" s="138">
        <f>IF(N105="snížená",J105,0)</f>
        <v>0</v>
      </c>
      <c r="BG105" s="138">
        <f>IF(N105="zákl. přenesená",J105,0)</f>
        <v>0</v>
      </c>
      <c r="BH105" s="138">
        <f>IF(N105="sníž. přenesená",J105,0)</f>
        <v>0</v>
      </c>
      <c r="BI105" s="138">
        <f>IF(N105="nulová",J105,0)</f>
        <v>0</v>
      </c>
      <c r="BJ105" s="16" t="s">
        <v>80</v>
      </c>
      <c r="BK105" s="138">
        <f>ROUND(I105*H105,2)</f>
        <v>0</v>
      </c>
      <c r="BL105" s="16" t="s">
        <v>287</v>
      </c>
      <c r="BM105" s="137" t="s">
        <v>2338</v>
      </c>
    </row>
    <row r="106" spans="2:65" s="1" customFormat="1" ht="19.5">
      <c r="B106" s="31"/>
      <c r="D106" s="139" t="s">
        <v>156</v>
      </c>
      <c r="F106" s="140" t="s">
        <v>2337</v>
      </c>
      <c r="I106" s="141"/>
      <c r="L106" s="31"/>
      <c r="M106" s="142"/>
      <c r="T106" s="52"/>
      <c r="AT106" s="16" t="s">
        <v>156</v>
      </c>
      <c r="AU106" s="16" t="s">
        <v>82</v>
      </c>
    </row>
    <row r="107" spans="2:65" s="1" customFormat="1" ht="24.2" customHeight="1">
      <c r="B107" s="31"/>
      <c r="C107" s="126" t="s">
        <v>242</v>
      </c>
      <c r="D107" s="126" t="s">
        <v>149</v>
      </c>
      <c r="E107" s="127" t="s">
        <v>2339</v>
      </c>
      <c r="F107" s="128" t="s">
        <v>2340</v>
      </c>
      <c r="G107" s="129" t="s">
        <v>271</v>
      </c>
      <c r="H107" s="130">
        <v>1</v>
      </c>
      <c r="I107" s="131"/>
      <c r="J107" s="132">
        <f>ROUND(I107*H107,2)</f>
        <v>0</v>
      </c>
      <c r="K107" s="128" t="s">
        <v>19</v>
      </c>
      <c r="L107" s="31"/>
      <c r="M107" s="133" t="s">
        <v>19</v>
      </c>
      <c r="N107" s="134" t="s">
        <v>43</v>
      </c>
      <c r="P107" s="135">
        <f>O107*H107</f>
        <v>0</v>
      </c>
      <c r="Q107" s="135">
        <v>0</v>
      </c>
      <c r="R107" s="135">
        <f>Q107*H107</f>
        <v>0</v>
      </c>
      <c r="S107" s="135">
        <v>0</v>
      </c>
      <c r="T107" s="136">
        <f>S107*H107</f>
        <v>0</v>
      </c>
      <c r="AR107" s="137" t="s">
        <v>287</v>
      </c>
      <c r="AT107" s="137" t="s">
        <v>149</v>
      </c>
      <c r="AU107" s="137" t="s">
        <v>82</v>
      </c>
      <c r="AY107" s="16" t="s">
        <v>147</v>
      </c>
      <c r="BE107" s="138">
        <f>IF(N107="základní",J107,0)</f>
        <v>0</v>
      </c>
      <c r="BF107" s="138">
        <f>IF(N107="snížená",J107,0)</f>
        <v>0</v>
      </c>
      <c r="BG107" s="138">
        <f>IF(N107="zákl. přenesená",J107,0)</f>
        <v>0</v>
      </c>
      <c r="BH107" s="138">
        <f>IF(N107="sníž. přenesená",J107,0)</f>
        <v>0</v>
      </c>
      <c r="BI107" s="138">
        <f>IF(N107="nulová",J107,0)</f>
        <v>0</v>
      </c>
      <c r="BJ107" s="16" t="s">
        <v>80</v>
      </c>
      <c r="BK107" s="138">
        <f>ROUND(I107*H107,2)</f>
        <v>0</v>
      </c>
      <c r="BL107" s="16" t="s">
        <v>287</v>
      </c>
      <c r="BM107" s="137" t="s">
        <v>2341</v>
      </c>
    </row>
    <row r="108" spans="2:65" s="1" customFormat="1" ht="19.5">
      <c r="B108" s="31"/>
      <c r="D108" s="139" t="s">
        <v>156</v>
      </c>
      <c r="F108" s="140" t="s">
        <v>2340</v>
      </c>
      <c r="I108" s="141"/>
      <c r="L108" s="31"/>
      <c r="M108" s="142"/>
      <c r="T108" s="52"/>
      <c r="AT108" s="16" t="s">
        <v>156</v>
      </c>
      <c r="AU108" s="16" t="s">
        <v>82</v>
      </c>
    </row>
    <row r="109" spans="2:65" s="1" customFormat="1" ht="16.5" customHeight="1">
      <c r="B109" s="31"/>
      <c r="C109" s="126" t="s">
        <v>252</v>
      </c>
      <c r="D109" s="126" t="s">
        <v>149</v>
      </c>
      <c r="E109" s="127" t="s">
        <v>2342</v>
      </c>
      <c r="F109" s="128" t="s">
        <v>2343</v>
      </c>
      <c r="G109" s="129" t="s">
        <v>271</v>
      </c>
      <c r="H109" s="130">
        <v>1</v>
      </c>
      <c r="I109" s="131"/>
      <c r="J109" s="132">
        <f>ROUND(I109*H109,2)</f>
        <v>0</v>
      </c>
      <c r="K109" s="128" t="s">
        <v>19</v>
      </c>
      <c r="L109" s="31"/>
      <c r="M109" s="133" t="s">
        <v>19</v>
      </c>
      <c r="N109" s="134" t="s">
        <v>43</v>
      </c>
      <c r="P109" s="135">
        <f>O109*H109</f>
        <v>0</v>
      </c>
      <c r="Q109" s="135">
        <v>0</v>
      </c>
      <c r="R109" s="135">
        <f>Q109*H109</f>
        <v>0</v>
      </c>
      <c r="S109" s="135">
        <v>0</v>
      </c>
      <c r="T109" s="136">
        <f>S109*H109</f>
        <v>0</v>
      </c>
      <c r="AR109" s="137" t="s">
        <v>287</v>
      </c>
      <c r="AT109" s="137" t="s">
        <v>149</v>
      </c>
      <c r="AU109" s="137" t="s">
        <v>82</v>
      </c>
      <c r="AY109" s="16" t="s">
        <v>147</v>
      </c>
      <c r="BE109" s="138">
        <f>IF(N109="základní",J109,0)</f>
        <v>0</v>
      </c>
      <c r="BF109" s="138">
        <f>IF(N109="snížená",J109,0)</f>
        <v>0</v>
      </c>
      <c r="BG109" s="138">
        <f>IF(N109="zákl. přenesená",J109,0)</f>
        <v>0</v>
      </c>
      <c r="BH109" s="138">
        <f>IF(N109="sníž. přenesená",J109,0)</f>
        <v>0</v>
      </c>
      <c r="BI109" s="138">
        <f>IF(N109="nulová",J109,0)</f>
        <v>0</v>
      </c>
      <c r="BJ109" s="16" t="s">
        <v>80</v>
      </c>
      <c r="BK109" s="138">
        <f>ROUND(I109*H109,2)</f>
        <v>0</v>
      </c>
      <c r="BL109" s="16" t="s">
        <v>287</v>
      </c>
      <c r="BM109" s="137" t="s">
        <v>2344</v>
      </c>
    </row>
    <row r="110" spans="2:65" s="1" customFormat="1" ht="11.25">
      <c r="B110" s="31"/>
      <c r="D110" s="139" t="s">
        <v>156</v>
      </c>
      <c r="F110" s="140" t="s">
        <v>2343</v>
      </c>
      <c r="I110" s="141"/>
      <c r="L110" s="31"/>
      <c r="M110" s="142"/>
      <c r="T110" s="52"/>
      <c r="AT110" s="16" t="s">
        <v>156</v>
      </c>
      <c r="AU110" s="16" t="s">
        <v>82</v>
      </c>
    </row>
    <row r="111" spans="2:65" s="1" customFormat="1" ht="21.75" customHeight="1">
      <c r="B111" s="31"/>
      <c r="C111" s="126" t="s">
        <v>8</v>
      </c>
      <c r="D111" s="126" t="s">
        <v>149</v>
      </c>
      <c r="E111" s="127" t="s">
        <v>2345</v>
      </c>
      <c r="F111" s="128" t="s">
        <v>2346</v>
      </c>
      <c r="G111" s="129" t="s">
        <v>271</v>
      </c>
      <c r="H111" s="130">
        <v>3</v>
      </c>
      <c r="I111" s="131"/>
      <c r="J111" s="132">
        <f>ROUND(I111*H111,2)</f>
        <v>0</v>
      </c>
      <c r="K111" s="128" t="s">
        <v>19</v>
      </c>
      <c r="L111" s="31"/>
      <c r="M111" s="133" t="s">
        <v>19</v>
      </c>
      <c r="N111" s="134" t="s">
        <v>43</v>
      </c>
      <c r="P111" s="135">
        <f>O111*H111</f>
        <v>0</v>
      </c>
      <c r="Q111" s="135">
        <v>0</v>
      </c>
      <c r="R111" s="135">
        <f>Q111*H111</f>
        <v>0</v>
      </c>
      <c r="S111" s="135">
        <v>0</v>
      </c>
      <c r="T111" s="136">
        <f>S111*H111</f>
        <v>0</v>
      </c>
      <c r="AR111" s="137" t="s">
        <v>287</v>
      </c>
      <c r="AT111" s="137" t="s">
        <v>149</v>
      </c>
      <c r="AU111" s="137" t="s">
        <v>82</v>
      </c>
      <c r="AY111" s="16" t="s">
        <v>147</v>
      </c>
      <c r="BE111" s="138">
        <f>IF(N111="základní",J111,0)</f>
        <v>0</v>
      </c>
      <c r="BF111" s="138">
        <f>IF(N111="snížená",J111,0)</f>
        <v>0</v>
      </c>
      <c r="BG111" s="138">
        <f>IF(N111="zákl. přenesená",J111,0)</f>
        <v>0</v>
      </c>
      <c r="BH111" s="138">
        <f>IF(N111="sníž. přenesená",J111,0)</f>
        <v>0</v>
      </c>
      <c r="BI111" s="138">
        <f>IF(N111="nulová",J111,0)</f>
        <v>0</v>
      </c>
      <c r="BJ111" s="16" t="s">
        <v>80</v>
      </c>
      <c r="BK111" s="138">
        <f>ROUND(I111*H111,2)</f>
        <v>0</v>
      </c>
      <c r="BL111" s="16" t="s">
        <v>287</v>
      </c>
      <c r="BM111" s="137" t="s">
        <v>2347</v>
      </c>
    </row>
    <row r="112" spans="2:65" s="1" customFormat="1" ht="11.25">
      <c r="B112" s="31"/>
      <c r="D112" s="139" t="s">
        <v>156</v>
      </c>
      <c r="F112" s="140" t="s">
        <v>2346</v>
      </c>
      <c r="I112" s="141"/>
      <c r="L112" s="31"/>
      <c r="M112" s="142"/>
      <c r="T112" s="52"/>
      <c r="AT112" s="16" t="s">
        <v>156</v>
      </c>
      <c r="AU112" s="16" t="s">
        <v>82</v>
      </c>
    </row>
    <row r="113" spans="2:65" s="1" customFormat="1" ht="21.75" customHeight="1">
      <c r="B113" s="31"/>
      <c r="C113" s="126" t="s">
        <v>268</v>
      </c>
      <c r="D113" s="126" t="s">
        <v>149</v>
      </c>
      <c r="E113" s="127" t="s">
        <v>2348</v>
      </c>
      <c r="F113" s="128" t="s">
        <v>2349</v>
      </c>
      <c r="G113" s="129" t="s">
        <v>271</v>
      </c>
      <c r="H113" s="130">
        <v>1</v>
      </c>
      <c r="I113" s="131"/>
      <c r="J113" s="132">
        <f>ROUND(I113*H113,2)</f>
        <v>0</v>
      </c>
      <c r="K113" s="128" t="s">
        <v>19</v>
      </c>
      <c r="L113" s="31"/>
      <c r="M113" s="133" t="s">
        <v>19</v>
      </c>
      <c r="N113" s="134" t="s">
        <v>43</v>
      </c>
      <c r="P113" s="135">
        <f>O113*H113</f>
        <v>0</v>
      </c>
      <c r="Q113" s="135">
        <v>0</v>
      </c>
      <c r="R113" s="135">
        <f>Q113*H113</f>
        <v>0</v>
      </c>
      <c r="S113" s="135">
        <v>0</v>
      </c>
      <c r="T113" s="136">
        <f>S113*H113</f>
        <v>0</v>
      </c>
      <c r="AR113" s="137" t="s">
        <v>287</v>
      </c>
      <c r="AT113" s="137" t="s">
        <v>149</v>
      </c>
      <c r="AU113" s="137" t="s">
        <v>82</v>
      </c>
      <c r="AY113" s="16" t="s">
        <v>147</v>
      </c>
      <c r="BE113" s="138">
        <f>IF(N113="základní",J113,0)</f>
        <v>0</v>
      </c>
      <c r="BF113" s="138">
        <f>IF(N113="snížená",J113,0)</f>
        <v>0</v>
      </c>
      <c r="BG113" s="138">
        <f>IF(N113="zákl. přenesená",J113,0)</f>
        <v>0</v>
      </c>
      <c r="BH113" s="138">
        <f>IF(N113="sníž. přenesená",J113,0)</f>
        <v>0</v>
      </c>
      <c r="BI113" s="138">
        <f>IF(N113="nulová",J113,0)</f>
        <v>0</v>
      </c>
      <c r="BJ113" s="16" t="s">
        <v>80</v>
      </c>
      <c r="BK113" s="138">
        <f>ROUND(I113*H113,2)</f>
        <v>0</v>
      </c>
      <c r="BL113" s="16" t="s">
        <v>287</v>
      </c>
      <c r="BM113" s="137" t="s">
        <v>2350</v>
      </c>
    </row>
    <row r="114" spans="2:65" s="1" customFormat="1" ht="11.25">
      <c r="B114" s="31"/>
      <c r="D114" s="139" t="s">
        <v>156</v>
      </c>
      <c r="F114" s="140" t="s">
        <v>2349</v>
      </c>
      <c r="I114" s="141"/>
      <c r="L114" s="31"/>
      <c r="M114" s="142"/>
      <c r="T114" s="52"/>
      <c r="AT114" s="16" t="s">
        <v>156</v>
      </c>
      <c r="AU114" s="16" t="s">
        <v>82</v>
      </c>
    </row>
    <row r="115" spans="2:65" s="1" customFormat="1" ht="24.2" customHeight="1">
      <c r="B115" s="31"/>
      <c r="C115" s="126" t="s">
        <v>275</v>
      </c>
      <c r="D115" s="126" t="s">
        <v>149</v>
      </c>
      <c r="E115" s="127" t="s">
        <v>2351</v>
      </c>
      <c r="F115" s="128" t="s">
        <v>2352</v>
      </c>
      <c r="G115" s="129" t="s">
        <v>271</v>
      </c>
      <c r="H115" s="130">
        <v>1</v>
      </c>
      <c r="I115" s="131"/>
      <c r="J115" s="132">
        <f>ROUND(I115*H115,2)</f>
        <v>0</v>
      </c>
      <c r="K115" s="128" t="s">
        <v>19</v>
      </c>
      <c r="L115" s="31"/>
      <c r="M115" s="133" t="s">
        <v>19</v>
      </c>
      <c r="N115" s="134" t="s">
        <v>43</v>
      </c>
      <c r="P115" s="135">
        <f>O115*H115</f>
        <v>0</v>
      </c>
      <c r="Q115" s="135">
        <v>0</v>
      </c>
      <c r="R115" s="135">
        <f>Q115*H115</f>
        <v>0</v>
      </c>
      <c r="S115" s="135">
        <v>0</v>
      </c>
      <c r="T115" s="136">
        <f>S115*H115</f>
        <v>0</v>
      </c>
      <c r="AR115" s="137" t="s">
        <v>287</v>
      </c>
      <c r="AT115" s="137" t="s">
        <v>149</v>
      </c>
      <c r="AU115" s="137" t="s">
        <v>82</v>
      </c>
      <c r="AY115" s="16" t="s">
        <v>147</v>
      </c>
      <c r="BE115" s="138">
        <f>IF(N115="základní",J115,0)</f>
        <v>0</v>
      </c>
      <c r="BF115" s="138">
        <f>IF(N115="snížená",J115,0)</f>
        <v>0</v>
      </c>
      <c r="BG115" s="138">
        <f>IF(N115="zákl. přenesená",J115,0)</f>
        <v>0</v>
      </c>
      <c r="BH115" s="138">
        <f>IF(N115="sníž. přenesená",J115,0)</f>
        <v>0</v>
      </c>
      <c r="BI115" s="138">
        <f>IF(N115="nulová",J115,0)</f>
        <v>0</v>
      </c>
      <c r="BJ115" s="16" t="s">
        <v>80</v>
      </c>
      <c r="BK115" s="138">
        <f>ROUND(I115*H115,2)</f>
        <v>0</v>
      </c>
      <c r="BL115" s="16" t="s">
        <v>287</v>
      </c>
      <c r="BM115" s="137" t="s">
        <v>2353</v>
      </c>
    </row>
    <row r="116" spans="2:65" s="1" customFormat="1" ht="19.5">
      <c r="B116" s="31"/>
      <c r="D116" s="139" t="s">
        <v>156</v>
      </c>
      <c r="F116" s="140" t="s">
        <v>2352</v>
      </c>
      <c r="I116" s="141"/>
      <c r="L116" s="31"/>
      <c r="M116" s="142"/>
      <c r="T116" s="52"/>
      <c r="AT116" s="16" t="s">
        <v>156</v>
      </c>
      <c r="AU116" s="16" t="s">
        <v>82</v>
      </c>
    </row>
    <row r="117" spans="2:65" s="1" customFormat="1" ht="16.5" customHeight="1">
      <c r="B117" s="31"/>
      <c r="C117" s="126" t="s">
        <v>281</v>
      </c>
      <c r="D117" s="126" t="s">
        <v>149</v>
      </c>
      <c r="E117" s="127" t="s">
        <v>2354</v>
      </c>
      <c r="F117" s="128" t="s">
        <v>2355</v>
      </c>
      <c r="G117" s="129" t="s">
        <v>271</v>
      </c>
      <c r="H117" s="130">
        <v>2</v>
      </c>
      <c r="I117" s="131"/>
      <c r="J117" s="132">
        <f>ROUND(I117*H117,2)</f>
        <v>0</v>
      </c>
      <c r="K117" s="128" t="s">
        <v>19</v>
      </c>
      <c r="L117" s="31"/>
      <c r="M117" s="133" t="s">
        <v>19</v>
      </c>
      <c r="N117" s="134" t="s">
        <v>43</v>
      </c>
      <c r="P117" s="135">
        <f>O117*H117</f>
        <v>0</v>
      </c>
      <c r="Q117" s="135">
        <v>0</v>
      </c>
      <c r="R117" s="135">
        <f>Q117*H117</f>
        <v>0</v>
      </c>
      <c r="S117" s="135">
        <v>0</v>
      </c>
      <c r="T117" s="136">
        <f>S117*H117</f>
        <v>0</v>
      </c>
      <c r="AR117" s="137" t="s">
        <v>287</v>
      </c>
      <c r="AT117" s="137" t="s">
        <v>149</v>
      </c>
      <c r="AU117" s="137" t="s">
        <v>82</v>
      </c>
      <c r="AY117" s="16" t="s">
        <v>147</v>
      </c>
      <c r="BE117" s="138">
        <f>IF(N117="základní",J117,0)</f>
        <v>0</v>
      </c>
      <c r="BF117" s="138">
        <f>IF(N117="snížená",J117,0)</f>
        <v>0</v>
      </c>
      <c r="BG117" s="138">
        <f>IF(N117="zákl. přenesená",J117,0)</f>
        <v>0</v>
      </c>
      <c r="BH117" s="138">
        <f>IF(N117="sníž. přenesená",J117,0)</f>
        <v>0</v>
      </c>
      <c r="BI117" s="138">
        <f>IF(N117="nulová",J117,0)</f>
        <v>0</v>
      </c>
      <c r="BJ117" s="16" t="s">
        <v>80</v>
      </c>
      <c r="BK117" s="138">
        <f>ROUND(I117*H117,2)</f>
        <v>0</v>
      </c>
      <c r="BL117" s="16" t="s">
        <v>287</v>
      </c>
      <c r="BM117" s="137" t="s">
        <v>2356</v>
      </c>
    </row>
    <row r="118" spans="2:65" s="1" customFormat="1" ht="11.25">
      <c r="B118" s="31"/>
      <c r="D118" s="139" t="s">
        <v>156</v>
      </c>
      <c r="F118" s="140" t="s">
        <v>2355</v>
      </c>
      <c r="I118" s="141"/>
      <c r="L118" s="31"/>
      <c r="M118" s="142"/>
      <c r="T118" s="52"/>
      <c r="AT118" s="16" t="s">
        <v>156</v>
      </c>
      <c r="AU118" s="16" t="s">
        <v>82</v>
      </c>
    </row>
    <row r="119" spans="2:65" s="1" customFormat="1" ht="16.5" customHeight="1">
      <c r="B119" s="31"/>
      <c r="C119" s="126" t="s">
        <v>287</v>
      </c>
      <c r="D119" s="126" t="s">
        <v>149</v>
      </c>
      <c r="E119" s="127" t="s">
        <v>2357</v>
      </c>
      <c r="F119" s="128" t="s">
        <v>2358</v>
      </c>
      <c r="G119" s="129" t="s">
        <v>271</v>
      </c>
      <c r="H119" s="130">
        <v>1</v>
      </c>
      <c r="I119" s="131"/>
      <c r="J119" s="132">
        <f>ROUND(I119*H119,2)</f>
        <v>0</v>
      </c>
      <c r="K119" s="128" t="s">
        <v>19</v>
      </c>
      <c r="L119" s="31"/>
      <c r="M119" s="133" t="s">
        <v>19</v>
      </c>
      <c r="N119" s="134" t="s">
        <v>43</v>
      </c>
      <c r="P119" s="135">
        <f>O119*H119</f>
        <v>0</v>
      </c>
      <c r="Q119" s="135">
        <v>0</v>
      </c>
      <c r="R119" s="135">
        <f>Q119*H119</f>
        <v>0</v>
      </c>
      <c r="S119" s="135">
        <v>0</v>
      </c>
      <c r="T119" s="136">
        <f>S119*H119</f>
        <v>0</v>
      </c>
      <c r="AR119" s="137" t="s">
        <v>287</v>
      </c>
      <c r="AT119" s="137" t="s">
        <v>149</v>
      </c>
      <c r="AU119" s="137" t="s">
        <v>82</v>
      </c>
      <c r="AY119" s="16" t="s">
        <v>147</v>
      </c>
      <c r="BE119" s="138">
        <f>IF(N119="základní",J119,0)</f>
        <v>0</v>
      </c>
      <c r="BF119" s="138">
        <f>IF(N119="snížená",J119,0)</f>
        <v>0</v>
      </c>
      <c r="BG119" s="138">
        <f>IF(N119="zákl. přenesená",J119,0)</f>
        <v>0</v>
      </c>
      <c r="BH119" s="138">
        <f>IF(N119="sníž. přenesená",J119,0)</f>
        <v>0</v>
      </c>
      <c r="BI119" s="138">
        <f>IF(N119="nulová",J119,0)</f>
        <v>0</v>
      </c>
      <c r="BJ119" s="16" t="s">
        <v>80</v>
      </c>
      <c r="BK119" s="138">
        <f>ROUND(I119*H119,2)</f>
        <v>0</v>
      </c>
      <c r="BL119" s="16" t="s">
        <v>287</v>
      </c>
      <c r="BM119" s="137" t="s">
        <v>2359</v>
      </c>
    </row>
    <row r="120" spans="2:65" s="1" customFormat="1" ht="11.25">
      <c r="B120" s="31"/>
      <c r="D120" s="139" t="s">
        <v>156</v>
      </c>
      <c r="F120" s="140" t="s">
        <v>2358</v>
      </c>
      <c r="I120" s="141"/>
      <c r="L120" s="31"/>
      <c r="M120" s="142"/>
      <c r="T120" s="52"/>
      <c r="AT120" s="16" t="s">
        <v>156</v>
      </c>
      <c r="AU120" s="16" t="s">
        <v>82</v>
      </c>
    </row>
    <row r="121" spans="2:65" s="1" customFormat="1" ht="16.5" customHeight="1">
      <c r="B121" s="31"/>
      <c r="C121" s="126" t="s">
        <v>293</v>
      </c>
      <c r="D121" s="126" t="s">
        <v>149</v>
      </c>
      <c r="E121" s="127" t="s">
        <v>2360</v>
      </c>
      <c r="F121" s="128" t="s">
        <v>2361</v>
      </c>
      <c r="G121" s="129" t="s">
        <v>271</v>
      </c>
      <c r="H121" s="130">
        <v>2</v>
      </c>
      <c r="I121" s="131"/>
      <c r="J121" s="132">
        <f>ROUND(I121*H121,2)</f>
        <v>0</v>
      </c>
      <c r="K121" s="128" t="s">
        <v>19</v>
      </c>
      <c r="L121" s="31"/>
      <c r="M121" s="133" t="s">
        <v>19</v>
      </c>
      <c r="N121" s="134" t="s">
        <v>43</v>
      </c>
      <c r="P121" s="135">
        <f>O121*H121</f>
        <v>0</v>
      </c>
      <c r="Q121" s="135">
        <v>0</v>
      </c>
      <c r="R121" s="135">
        <f>Q121*H121</f>
        <v>0</v>
      </c>
      <c r="S121" s="135">
        <v>0</v>
      </c>
      <c r="T121" s="136">
        <f>S121*H121</f>
        <v>0</v>
      </c>
      <c r="AR121" s="137" t="s">
        <v>287</v>
      </c>
      <c r="AT121" s="137" t="s">
        <v>149</v>
      </c>
      <c r="AU121" s="137" t="s">
        <v>82</v>
      </c>
      <c r="AY121" s="16" t="s">
        <v>147</v>
      </c>
      <c r="BE121" s="138">
        <f>IF(N121="základní",J121,0)</f>
        <v>0</v>
      </c>
      <c r="BF121" s="138">
        <f>IF(N121="snížená",J121,0)</f>
        <v>0</v>
      </c>
      <c r="BG121" s="138">
        <f>IF(N121="zákl. přenesená",J121,0)</f>
        <v>0</v>
      </c>
      <c r="BH121" s="138">
        <f>IF(N121="sníž. přenesená",J121,0)</f>
        <v>0</v>
      </c>
      <c r="BI121" s="138">
        <f>IF(N121="nulová",J121,0)</f>
        <v>0</v>
      </c>
      <c r="BJ121" s="16" t="s">
        <v>80</v>
      </c>
      <c r="BK121" s="138">
        <f>ROUND(I121*H121,2)</f>
        <v>0</v>
      </c>
      <c r="BL121" s="16" t="s">
        <v>287</v>
      </c>
      <c r="BM121" s="137" t="s">
        <v>2362</v>
      </c>
    </row>
    <row r="122" spans="2:65" s="1" customFormat="1" ht="11.25">
      <c r="B122" s="31"/>
      <c r="D122" s="139" t="s">
        <v>156</v>
      </c>
      <c r="F122" s="140" t="s">
        <v>2361</v>
      </c>
      <c r="I122" s="141"/>
      <c r="L122" s="31"/>
      <c r="M122" s="142"/>
      <c r="T122" s="52"/>
      <c r="AT122" s="16" t="s">
        <v>156</v>
      </c>
      <c r="AU122" s="16" t="s">
        <v>82</v>
      </c>
    </row>
    <row r="123" spans="2:65" s="1" customFormat="1" ht="16.5" customHeight="1">
      <c r="B123" s="31"/>
      <c r="C123" s="126" t="s">
        <v>299</v>
      </c>
      <c r="D123" s="126" t="s">
        <v>149</v>
      </c>
      <c r="E123" s="127" t="s">
        <v>2363</v>
      </c>
      <c r="F123" s="128" t="s">
        <v>2364</v>
      </c>
      <c r="G123" s="129" t="s">
        <v>271</v>
      </c>
      <c r="H123" s="130">
        <v>1</v>
      </c>
      <c r="I123" s="131"/>
      <c r="J123" s="132">
        <f>ROUND(I123*H123,2)</f>
        <v>0</v>
      </c>
      <c r="K123" s="128" t="s">
        <v>19</v>
      </c>
      <c r="L123" s="31"/>
      <c r="M123" s="133" t="s">
        <v>19</v>
      </c>
      <c r="N123" s="134" t="s">
        <v>43</v>
      </c>
      <c r="P123" s="135">
        <f>O123*H123</f>
        <v>0</v>
      </c>
      <c r="Q123" s="135">
        <v>0</v>
      </c>
      <c r="R123" s="135">
        <f>Q123*H123</f>
        <v>0</v>
      </c>
      <c r="S123" s="135">
        <v>0</v>
      </c>
      <c r="T123" s="136">
        <f>S123*H123</f>
        <v>0</v>
      </c>
      <c r="AR123" s="137" t="s">
        <v>287</v>
      </c>
      <c r="AT123" s="137" t="s">
        <v>149</v>
      </c>
      <c r="AU123" s="137" t="s">
        <v>82</v>
      </c>
      <c r="AY123" s="16" t="s">
        <v>147</v>
      </c>
      <c r="BE123" s="138">
        <f>IF(N123="základní",J123,0)</f>
        <v>0</v>
      </c>
      <c r="BF123" s="138">
        <f>IF(N123="snížená",J123,0)</f>
        <v>0</v>
      </c>
      <c r="BG123" s="138">
        <f>IF(N123="zákl. přenesená",J123,0)</f>
        <v>0</v>
      </c>
      <c r="BH123" s="138">
        <f>IF(N123="sníž. přenesená",J123,0)</f>
        <v>0</v>
      </c>
      <c r="BI123" s="138">
        <f>IF(N123="nulová",J123,0)</f>
        <v>0</v>
      </c>
      <c r="BJ123" s="16" t="s">
        <v>80</v>
      </c>
      <c r="BK123" s="138">
        <f>ROUND(I123*H123,2)</f>
        <v>0</v>
      </c>
      <c r="BL123" s="16" t="s">
        <v>287</v>
      </c>
      <c r="BM123" s="137" t="s">
        <v>2365</v>
      </c>
    </row>
    <row r="124" spans="2:65" s="1" customFormat="1" ht="11.25">
      <c r="B124" s="31"/>
      <c r="D124" s="139" t="s">
        <v>156</v>
      </c>
      <c r="F124" s="140" t="s">
        <v>2364</v>
      </c>
      <c r="I124" s="141"/>
      <c r="L124" s="31"/>
      <c r="M124" s="142"/>
      <c r="T124" s="52"/>
      <c r="AT124" s="16" t="s">
        <v>156</v>
      </c>
      <c r="AU124" s="16" t="s">
        <v>82</v>
      </c>
    </row>
    <row r="125" spans="2:65" s="1" customFormat="1" ht="16.5" customHeight="1">
      <c r="B125" s="31"/>
      <c r="C125" s="126" t="s">
        <v>306</v>
      </c>
      <c r="D125" s="126" t="s">
        <v>149</v>
      </c>
      <c r="E125" s="127" t="s">
        <v>2366</v>
      </c>
      <c r="F125" s="128" t="s">
        <v>2367</v>
      </c>
      <c r="G125" s="129" t="s">
        <v>271</v>
      </c>
      <c r="H125" s="130">
        <v>1</v>
      </c>
      <c r="I125" s="131"/>
      <c r="J125" s="132">
        <f>ROUND(I125*H125,2)</f>
        <v>0</v>
      </c>
      <c r="K125" s="128" t="s">
        <v>19</v>
      </c>
      <c r="L125" s="31"/>
      <c r="M125" s="133" t="s">
        <v>19</v>
      </c>
      <c r="N125" s="134" t="s">
        <v>43</v>
      </c>
      <c r="P125" s="135">
        <f>O125*H125</f>
        <v>0</v>
      </c>
      <c r="Q125" s="135">
        <v>0</v>
      </c>
      <c r="R125" s="135">
        <f>Q125*H125</f>
        <v>0</v>
      </c>
      <c r="S125" s="135">
        <v>0</v>
      </c>
      <c r="T125" s="136">
        <f>S125*H125</f>
        <v>0</v>
      </c>
      <c r="AR125" s="137" t="s">
        <v>287</v>
      </c>
      <c r="AT125" s="137" t="s">
        <v>149</v>
      </c>
      <c r="AU125" s="137" t="s">
        <v>82</v>
      </c>
      <c r="AY125" s="16" t="s">
        <v>147</v>
      </c>
      <c r="BE125" s="138">
        <f>IF(N125="základní",J125,0)</f>
        <v>0</v>
      </c>
      <c r="BF125" s="138">
        <f>IF(N125="snížená",J125,0)</f>
        <v>0</v>
      </c>
      <c r="BG125" s="138">
        <f>IF(N125="zákl. přenesená",J125,0)</f>
        <v>0</v>
      </c>
      <c r="BH125" s="138">
        <f>IF(N125="sníž. přenesená",J125,0)</f>
        <v>0</v>
      </c>
      <c r="BI125" s="138">
        <f>IF(N125="nulová",J125,0)</f>
        <v>0</v>
      </c>
      <c r="BJ125" s="16" t="s">
        <v>80</v>
      </c>
      <c r="BK125" s="138">
        <f>ROUND(I125*H125,2)</f>
        <v>0</v>
      </c>
      <c r="BL125" s="16" t="s">
        <v>287</v>
      </c>
      <c r="BM125" s="137" t="s">
        <v>2368</v>
      </c>
    </row>
    <row r="126" spans="2:65" s="1" customFormat="1" ht="11.25">
      <c r="B126" s="31"/>
      <c r="D126" s="139" t="s">
        <v>156</v>
      </c>
      <c r="F126" s="140" t="s">
        <v>2367</v>
      </c>
      <c r="I126" s="141"/>
      <c r="L126" s="31"/>
      <c r="M126" s="142"/>
      <c r="T126" s="52"/>
      <c r="AT126" s="16" t="s">
        <v>156</v>
      </c>
      <c r="AU126" s="16" t="s">
        <v>82</v>
      </c>
    </row>
    <row r="127" spans="2:65" s="1" customFormat="1" ht="16.5" customHeight="1">
      <c r="B127" s="31"/>
      <c r="C127" s="126" t="s">
        <v>311</v>
      </c>
      <c r="D127" s="126" t="s">
        <v>149</v>
      </c>
      <c r="E127" s="127" t="s">
        <v>2369</v>
      </c>
      <c r="F127" s="128" t="s">
        <v>2370</v>
      </c>
      <c r="G127" s="129" t="s">
        <v>271</v>
      </c>
      <c r="H127" s="130">
        <v>1</v>
      </c>
      <c r="I127" s="131"/>
      <c r="J127" s="132">
        <f>ROUND(I127*H127,2)</f>
        <v>0</v>
      </c>
      <c r="K127" s="128" t="s">
        <v>19</v>
      </c>
      <c r="L127" s="31"/>
      <c r="M127" s="133" t="s">
        <v>19</v>
      </c>
      <c r="N127" s="134" t="s">
        <v>43</v>
      </c>
      <c r="P127" s="135">
        <f>O127*H127</f>
        <v>0</v>
      </c>
      <c r="Q127" s="135">
        <v>0</v>
      </c>
      <c r="R127" s="135">
        <f>Q127*H127</f>
        <v>0</v>
      </c>
      <c r="S127" s="135">
        <v>0</v>
      </c>
      <c r="T127" s="136">
        <f>S127*H127</f>
        <v>0</v>
      </c>
      <c r="AR127" s="137" t="s">
        <v>287</v>
      </c>
      <c r="AT127" s="137" t="s">
        <v>149</v>
      </c>
      <c r="AU127" s="137" t="s">
        <v>82</v>
      </c>
      <c r="AY127" s="16" t="s">
        <v>147</v>
      </c>
      <c r="BE127" s="138">
        <f>IF(N127="základní",J127,0)</f>
        <v>0</v>
      </c>
      <c r="BF127" s="138">
        <f>IF(N127="snížená",J127,0)</f>
        <v>0</v>
      </c>
      <c r="BG127" s="138">
        <f>IF(N127="zákl. přenesená",J127,0)</f>
        <v>0</v>
      </c>
      <c r="BH127" s="138">
        <f>IF(N127="sníž. přenesená",J127,0)</f>
        <v>0</v>
      </c>
      <c r="BI127" s="138">
        <f>IF(N127="nulová",J127,0)</f>
        <v>0</v>
      </c>
      <c r="BJ127" s="16" t="s">
        <v>80</v>
      </c>
      <c r="BK127" s="138">
        <f>ROUND(I127*H127,2)</f>
        <v>0</v>
      </c>
      <c r="BL127" s="16" t="s">
        <v>287</v>
      </c>
      <c r="BM127" s="137" t="s">
        <v>2371</v>
      </c>
    </row>
    <row r="128" spans="2:65" s="1" customFormat="1" ht="11.25">
      <c r="B128" s="31"/>
      <c r="D128" s="139" t="s">
        <v>156</v>
      </c>
      <c r="F128" s="140" t="s">
        <v>2370</v>
      </c>
      <c r="I128" s="141"/>
      <c r="L128" s="31"/>
      <c r="M128" s="142"/>
      <c r="T128" s="52"/>
      <c r="AT128" s="16" t="s">
        <v>156</v>
      </c>
      <c r="AU128" s="16" t="s">
        <v>82</v>
      </c>
    </row>
    <row r="129" spans="2:65" s="1" customFormat="1" ht="16.5" customHeight="1">
      <c r="B129" s="31"/>
      <c r="C129" s="126" t="s">
        <v>7</v>
      </c>
      <c r="D129" s="126" t="s">
        <v>149</v>
      </c>
      <c r="E129" s="127" t="s">
        <v>2372</v>
      </c>
      <c r="F129" s="128" t="s">
        <v>2373</v>
      </c>
      <c r="G129" s="129" t="s">
        <v>260</v>
      </c>
      <c r="H129" s="130">
        <v>4</v>
      </c>
      <c r="I129" s="131"/>
      <c r="J129" s="132">
        <f>ROUND(I129*H129,2)</f>
        <v>0</v>
      </c>
      <c r="K129" s="128" t="s">
        <v>19</v>
      </c>
      <c r="L129" s="31"/>
      <c r="M129" s="133" t="s">
        <v>19</v>
      </c>
      <c r="N129" s="134" t="s">
        <v>43</v>
      </c>
      <c r="P129" s="135">
        <f>O129*H129</f>
        <v>0</v>
      </c>
      <c r="Q129" s="135">
        <v>0</v>
      </c>
      <c r="R129" s="135">
        <f>Q129*H129</f>
        <v>0</v>
      </c>
      <c r="S129" s="135">
        <v>0</v>
      </c>
      <c r="T129" s="136">
        <f>S129*H129</f>
        <v>0</v>
      </c>
      <c r="AR129" s="137" t="s">
        <v>287</v>
      </c>
      <c r="AT129" s="137" t="s">
        <v>149</v>
      </c>
      <c r="AU129" s="137" t="s">
        <v>82</v>
      </c>
      <c r="AY129" s="16" t="s">
        <v>147</v>
      </c>
      <c r="BE129" s="138">
        <f>IF(N129="základní",J129,0)</f>
        <v>0</v>
      </c>
      <c r="BF129" s="138">
        <f>IF(N129="snížená",J129,0)</f>
        <v>0</v>
      </c>
      <c r="BG129" s="138">
        <f>IF(N129="zákl. přenesená",J129,0)</f>
        <v>0</v>
      </c>
      <c r="BH129" s="138">
        <f>IF(N129="sníž. přenesená",J129,0)</f>
        <v>0</v>
      </c>
      <c r="BI129" s="138">
        <f>IF(N129="nulová",J129,0)</f>
        <v>0</v>
      </c>
      <c r="BJ129" s="16" t="s">
        <v>80</v>
      </c>
      <c r="BK129" s="138">
        <f>ROUND(I129*H129,2)</f>
        <v>0</v>
      </c>
      <c r="BL129" s="16" t="s">
        <v>287</v>
      </c>
      <c r="BM129" s="137" t="s">
        <v>2374</v>
      </c>
    </row>
    <row r="130" spans="2:65" s="1" customFormat="1" ht="11.25">
      <c r="B130" s="31"/>
      <c r="D130" s="139" t="s">
        <v>156</v>
      </c>
      <c r="F130" s="140" t="s">
        <v>2373</v>
      </c>
      <c r="I130" s="141"/>
      <c r="L130" s="31"/>
      <c r="M130" s="142"/>
      <c r="T130" s="52"/>
      <c r="AT130" s="16" t="s">
        <v>156</v>
      </c>
      <c r="AU130" s="16" t="s">
        <v>82</v>
      </c>
    </row>
    <row r="131" spans="2:65" s="1" customFormat="1" ht="16.5" customHeight="1">
      <c r="B131" s="31"/>
      <c r="C131" s="126" t="s">
        <v>324</v>
      </c>
      <c r="D131" s="126" t="s">
        <v>149</v>
      </c>
      <c r="E131" s="127" t="s">
        <v>2375</v>
      </c>
      <c r="F131" s="128" t="s">
        <v>2376</v>
      </c>
      <c r="G131" s="129" t="s">
        <v>260</v>
      </c>
      <c r="H131" s="130">
        <v>12</v>
      </c>
      <c r="I131" s="131"/>
      <c r="J131" s="132">
        <f>ROUND(I131*H131,2)</f>
        <v>0</v>
      </c>
      <c r="K131" s="128" t="s">
        <v>19</v>
      </c>
      <c r="L131" s="31"/>
      <c r="M131" s="133" t="s">
        <v>19</v>
      </c>
      <c r="N131" s="134" t="s">
        <v>43</v>
      </c>
      <c r="P131" s="135">
        <f>O131*H131</f>
        <v>0</v>
      </c>
      <c r="Q131" s="135">
        <v>0</v>
      </c>
      <c r="R131" s="135">
        <f>Q131*H131</f>
        <v>0</v>
      </c>
      <c r="S131" s="135">
        <v>0</v>
      </c>
      <c r="T131" s="136">
        <f>S131*H131</f>
        <v>0</v>
      </c>
      <c r="AR131" s="137" t="s">
        <v>287</v>
      </c>
      <c r="AT131" s="137" t="s">
        <v>149</v>
      </c>
      <c r="AU131" s="137" t="s">
        <v>82</v>
      </c>
      <c r="AY131" s="16" t="s">
        <v>147</v>
      </c>
      <c r="BE131" s="138">
        <f>IF(N131="základní",J131,0)</f>
        <v>0</v>
      </c>
      <c r="BF131" s="138">
        <f>IF(N131="snížená",J131,0)</f>
        <v>0</v>
      </c>
      <c r="BG131" s="138">
        <f>IF(N131="zákl. přenesená",J131,0)</f>
        <v>0</v>
      </c>
      <c r="BH131" s="138">
        <f>IF(N131="sníž. přenesená",J131,0)</f>
        <v>0</v>
      </c>
      <c r="BI131" s="138">
        <f>IF(N131="nulová",J131,0)</f>
        <v>0</v>
      </c>
      <c r="BJ131" s="16" t="s">
        <v>80</v>
      </c>
      <c r="BK131" s="138">
        <f>ROUND(I131*H131,2)</f>
        <v>0</v>
      </c>
      <c r="BL131" s="16" t="s">
        <v>287</v>
      </c>
      <c r="BM131" s="137" t="s">
        <v>2377</v>
      </c>
    </row>
    <row r="132" spans="2:65" s="1" customFormat="1" ht="11.25">
      <c r="B132" s="31"/>
      <c r="D132" s="139" t="s">
        <v>156</v>
      </c>
      <c r="F132" s="140" t="s">
        <v>2376</v>
      </c>
      <c r="I132" s="141"/>
      <c r="L132" s="31"/>
      <c r="M132" s="142"/>
      <c r="T132" s="52"/>
      <c r="AT132" s="16" t="s">
        <v>156</v>
      </c>
      <c r="AU132" s="16" t="s">
        <v>82</v>
      </c>
    </row>
    <row r="133" spans="2:65" s="1" customFormat="1" ht="16.5" customHeight="1">
      <c r="B133" s="31"/>
      <c r="C133" s="126" t="s">
        <v>332</v>
      </c>
      <c r="D133" s="126" t="s">
        <v>149</v>
      </c>
      <c r="E133" s="127" t="s">
        <v>2378</v>
      </c>
      <c r="F133" s="128" t="s">
        <v>2379</v>
      </c>
      <c r="G133" s="129" t="s">
        <v>260</v>
      </c>
      <c r="H133" s="130">
        <v>7</v>
      </c>
      <c r="I133" s="131"/>
      <c r="J133" s="132">
        <f>ROUND(I133*H133,2)</f>
        <v>0</v>
      </c>
      <c r="K133" s="128" t="s">
        <v>19</v>
      </c>
      <c r="L133" s="31"/>
      <c r="M133" s="133" t="s">
        <v>19</v>
      </c>
      <c r="N133" s="134" t="s">
        <v>43</v>
      </c>
      <c r="P133" s="135">
        <f>O133*H133</f>
        <v>0</v>
      </c>
      <c r="Q133" s="135">
        <v>0</v>
      </c>
      <c r="R133" s="135">
        <f>Q133*H133</f>
        <v>0</v>
      </c>
      <c r="S133" s="135">
        <v>0</v>
      </c>
      <c r="T133" s="136">
        <f>S133*H133</f>
        <v>0</v>
      </c>
      <c r="AR133" s="137" t="s">
        <v>287</v>
      </c>
      <c r="AT133" s="137" t="s">
        <v>149</v>
      </c>
      <c r="AU133" s="137" t="s">
        <v>82</v>
      </c>
      <c r="AY133" s="16" t="s">
        <v>147</v>
      </c>
      <c r="BE133" s="138">
        <f>IF(N133="základní",J133,0)</f>
        <v>0</v>
      </c>
      <c r="BF133" s="138">
        <f>IF(N133="snížená",J133,0)</f>
        <v>0</v>
      </c>
      <c r="BG133" s="138">
        <f>IF(N133="zákl. přenesená",J133,0)</f>
        <v>0</v>
      </c>
      <c r="BH133" s="138">
        <f>IF(N133="sníž. přenesená",J133,0)</f>
        <v>0</v>
      </c>
      <c r="BI133" s="138">
        <f>IF(N133="nulová",J133,0)</f>
        <v>0</v>
      </c>
      <c r="BJ133" s="16" t="s">
        <v>80</v>
      </c>
      <c r="BK133" s="138">
        <f>ROUND(I133*H133,2)</f>
        <v>0</v>
      </c>
      <c r="BL133" s="16" t="s">
        <v>287</v>
      </c>
      <c r="BM133" s="137" t="s">
        <v>2380</v>
      </c>
    </row>
    <row r="134" spans="2:65" s="1" customFormat="1" ht="11.25">
      <c r="B134" s="31"/>
      <c r="D134" s="139" t="s">
        <v>156</v>
      </c>
      <c r="F134" s="140" t="s">
        <v>2379</v>
      </c>
      <c r="I134" s="141"/>
      <c r="L134" s="31"/>
      <c r="M134" s="142"/>
      <c r="T134" s="52"/>
      <c r="AT134" s="16" t="s">
        <v>156</v>
      </c>
      <c r="AU134" s="16" t="s">
        <v>82</v>
      </c>
    </row>
    <row r="135" spans="2:65" s="1" customFormat="1" ht="16.5" customHeight="1">
      <c r="B135" s="31"/>
      <c r="C135" s="126" t="s">
        <v>339</v>
      </c>
      <c r="D135" s="126" t="s">
        <v>149</v>
      </c>
      <c r="E135" s="127" t="s">
        <v>2381</v>
      </c>
      <c r="F135" s="128" t="s">
        <v>2382</v>
      </c>
      <c r="G135" s="129" t="s">
        <v>260</v>
      </c>
      <c r="H135" s="130">
        <v>3</v>
      </c>
      <c r="I135" s="131"/>
      <c r="J135" s="132">
        <f>ROUND(I135*H135,2)</f>
        <v>0</v>
      </c>
      <c r="K135" s="128" t="s">
        <v>19</v>
      </c>
      <c r="L135" s="31"/>
      <c r="M135" s="133" t="s">
        <v>19</v>
      </c>
      <c r="N135" s="134" t="s">
        <v>43</v>
      </c>
      <c r="P135" s="135">
        <f>O135*H135</f>
        <v>0</v>
      </c>
      <c r="Q135" s="135">
        <v>0</v>
      </c>
      <c r="R135" s="135">
        <f>Q135*H135</f>
        <v>0</v>
      </c>
      <c r="S135" s="135">
        <v>0</v>
      </c>
      <c r="T135" s="136">
        <f>S135*H135</f>
        <v>0</v>
      </c>
      <c r="AR135" s="137" t="s">
        <v>287</v>
      </c>
      <c r="AT135" s="137" t="s">
        <v>149</v>
      </c>
      <c r="AU135" s="137" t="s">
        <v>82</v>
      </c>
      <c r="AY135" s="16" t="s">
        <v>147</v>
      </c>
      <c r="BE135" s="138">
        <f>IF(N135="základní",J135,0)</f>
        <v>0</v>
      </c>
      <c r="BF135" s="138">
        <f>IF(N135="snížená",J135,0)</f>
        <v>0</v>
      </c>
      <c r="BG135" s="138">
        <f>IF(N135="zákl. přenesená",J135,0)</f>
        <v>0</v>
      </c>
      <c r="BH135" s="138">
        <f>IF(N135="sníž. přenesená",J135,0)</f>
        <v>0</v>
      </c>
      <c r="BI135" s="138">
        <f>IF(N135="nulová",J135,0)</f>
        <v>0</v>
      </c>
      <c r="BJ135" s="16" t="s">
        <v>80</v>
      </c>
      <c r="BK135" s="138">
        <f>ROUND(I135*H135,2)</f>
        <v>0</v>
      </c>
      <c r="BL135" s="16" t="s">
        <v>287</v>
      </c>
      <c r="BM135" s="137" t="s">
        <v>2383</v>
      </c>
    </row>
    <row r="136" spans="2:65" s="1" customFormat="1" ht="11.25">
      <c r="B136" s="31"/>
      <c r="D136" s="139" t="s">
        <v>156</v>
      </c>
      <c r="F136" s="140" t="s">
        <v>2382</v>
      </c>
      <c r="I136" s="141"/>
      <c r="L136" s="31"/>
      <c r="M136" s="142"/>
      <c r="T136" s="52"/>
      <c r="AT136" s="16" t="s">
        <v>156</v>
      </c>
      <c r="AU136" s="16" t="s">
        <v>82</v>
      </c>
    </row>
    <row r="137" spans="2:65" s="1" customFormat="1" ht="16.5" customHeight="1">
      <c r="B137" s="31"/>
      <c r="C137" s="126" t="s">
        <v>347</v>
      </c>
      <c r="D137" s="126" t="s">
        <v>149</v>
      </c>
      <c r="E137" s="127" t="s">
        <v>2384</v>
      </c>
      <c r="F137" s="128" t="s">
        <v>2385</v>
      </c>
      <c r="G137" s="129" t="s">
        <v>260</v>
      </c>
      <c r="H137" s="130">
        <v>26</v>
      </c>
      <c r="I137" s="131"/>
      <c r="J137" s="132">
        <f>ROUND(I137*H137,2)</f>
        <v>0</v>
      </c>
      <c r="K137" s="128" t="s">
        <v>19</v>
      </c>
      <c r="L137" s="31"/>
      <c r="M137" s="133" t="s">
        <v>19</v>
      </c>
      <c r="N137" s="134" t="s">
        <v>43</v>
      </c>
      <c r="P137" s="135">
        <f>O137*H137</f>
        <v>0</v>
      </c>
      <c r="Q137" s="135">
        <v>0</v>
      </c>
      <c r="R137" s="135">
        <f>Q137*H137</f>
        <v>0</v>
      </c>
      <c r="S137" s="135">
        <v>0</v>
      </c>
      <c r="T137" s="136">
        <f>S137*H137</f>
        <v>0</v>
      </c>
      <c r="AR137" s="137" t="s">
        <v>287</v>
      </c>
      <c r="AT137" s="137" t="s">
        <v>149</v>
      </c>
      <c r="AU137" s="137" t="s">
        <v>82</v>
      </c>
      <c r="AY137" s="16" t="s">
        <v>147</v>
      </c>
      <c r="BE137" s="138">
        <f>IF(N137="základní",J137,0)</f>
        <v>0</v>
      </c>
      <c r="BF137" s="138">
        <f>IF(N137="snížená",J137,0)</f>
        <v>0</v>
      </c>
      <c r="BG137" s="138">
        <f>IF(N137="zákl. přenesená",J137,0)</f>
        <v>0</v>
      </c>
      <c r="BH137" s="138">
        <f>IF(N137="sníž. přenesená",J137,0)</f>
        <v>0</v>
      </c>
      <c r="BI137" s="138">
        <f>IF(N137="nulová",J137,0)</f>
        <v>0</v>
      </c>
      <c r="BJ137" s="16" t="s">
        <v>80</v>
      </c>
      <c r="BK137" s="138">
        <f>ROUND(I137*H137,2)</f>
        <v>0</v>
      </c>
      <c r="BL137" s="16" t="s">
        <v>287</v>
      </c>
      <c r="BM137" s="137" t="s">
        <v>2386</v>
      </c>
    </row>
    <row r="138" spans="2:65" s="1" customFormat="1" ht="11.25">
      <c r="B138" s="31"/>
      <c r="D138" s="139" t="s">
        <v>156</v>
      </c>
      <c r="F138" s="140" t="s">
        <v>2385</v>
      </c>
      <c r="I138" s="141"/>
      <c r="L138" s="31"/>
      <c r="M138" s="142"/>
      <c r="T138" s="52"/>
      <c r="AT138" s="16" t="s">
        <v>156</v>
      </c>
      <c r="AU138" s="16" t="s">
        <v>82</v>
      </c>
    </row>
    <row r="139" spans="2:65" s="1" customFormat="1" ht="16.5" customHeight="1">
      <c r="B139" s="31"/>
      <c r="C139" s="126" t="s">
        <v>354</v>
      </c>
      <c r="D139" s="126" t="s">
        <v>149</v>
      </c>
      <c r="E139" s="127" t="s">
        <v>2387</v>
      </c>
      <c r="F139" s="128" t="s">
        <v>2388</v>
      </c>
      <c r="G139" s="129" t="s">
        <v>232</v>
      </c>
      <c r="H139" s="130">
        <v>54</v>
      </c>
      <c r="I139" s="131"/>
      <c r="J139" s="132">
        <f>ROUND(I139*H139,2)</f>
        <v>0</v>
      </c>
      <c r="K139" s="128" t="s">
        <v>19</v>
      </c>
      <c r="L139" s="31"/>
      <c r="M139" s="133" t="s">
        <v>19</v>
      </c>
      <c r="N139" s="134" t="s">
        <v>43</v>
      </c>
      <c r="P139" s="135">
        <f>O139*H139</f>
        <v>0</v>
      </c>
      <c r="Q139" s="135">
        <v>0</v>
      </c>
      <c r="R139" s="135">
        <f>Q139*H139</f>
        <v>0</v>
      </c>
      <c r="S139" s="135">
        <v>0</v>
      </c>
      <c r="T139" s="136">
        <f>S139*H139</f>
        <v>0</v>
      </c>
      <c r="AR139" s="137" t="s">
        <v>287</v>
      </c>
      <c r="AT139" s="137" t="s">
        <v>149</v>
      </c>
      <c r="AU139" s="137" t="s">
        <v>82</v>
      </c>
      <c r="AY139" s="16" t="s">
        <v>147</v>
      </c>
      <c r="BE139" s="138">
        <f>IF(N139="základní",J139,0)</f>
        <v>0</v>
      </c>
      <c r="BF139" s="138">
        <f>IF(N139="snížená",J139,0)</f>
        <v>0</v>
      </c>
      <c r="BG139" s="138">
        <f>IF(N139="zákl. přenesená",J139,0)</f>
        <v>0</v>
      </c>
      <c r="BH139" s="138">
        <f>IF(N139="sníž. přenesená",J139,0)</f>
        <v>0</v>
      </c>
      <c r="BI139" s="138">
        <f>IF(N139="nulová",J139,0)</f>
        <v>0</v>
      </c>
      <c r="BJ139" s="16" t="s">
        <v>80</v>
      </c>
      <c r="BK139" s="138">
        <f>ROUND(I139*H139,2)</f>
        <v>0</v>
      </c>
      <c r="BL139" s="16" t="s">
        <v>287</v>
      </c>
      <c r="BM139" s="137" t="s">
        <v>2389</v>
      </c>
    </row>
    <row r="140" spans="2:65" s="1" customFormat="1" ht="11.25">
      <c r="B140" s="31"/>
      <c r="D140" s="139" t="s">
        <v>156</v>
      </c>
      <c r="F140" s="140" t="s">
        <v>2388</v>
      </c>
      <c r="I140" s="141"/>
      <c r="L140" s="31"/>
      <c r="M140" s="142"/>
      <c r="T140" s="52"/>
      <c r="AT140" s="16" t="s">
        <v>156</v>
      </c>
      <c r="AU140" s="16" t="s">
        <v>82</v>
      </c>
    </row>
    <row r="141" spans="2:65" s="1" customFormat="1" ht="16.5" customHeight="1">
      <c r="B141" s="31"/>
      <c r="C141" s="126" t="s">
        <v>362</v>
      </c>
      <c r="D141" s="126" t="s">
        <v>149</v>
      </c>
      <c r="E141" s="127" t="s">
        <v>2390</v>
      </c>
      <c r="F141" s="128" t="s">
        <v>2391</v>
      </c>
      <c r="G141" s="129" t="s">
        <v>232</v>
      </c>
      <c r="H141" s="130">
        <v>22</v>
      </c>
      <c r="I141" s="131"/>
      <c r="J141" s="132">
        <f>ROUND(I141*H141,2)</f>
        <v>0</v>
      </c>
      <c r="K141" s="128" t="s">
        <v>19</v>
      </c>
      <c r="L141" s="31"/>
      <c r="M141" s="133" t="s">
        <v>19</v>
      </c>
      <c r="N141" s="134" t="s">
        <v>43</v>
      </c>
      <c r="P141" s="135">
        <f>O141*H141</f>
        <v>0</v>
      </c>
      <c r="Q141" s="135">
        <v>0</v>
      </c>
      <c r="R141" s="135">
        <f>Q141*H141</f>
        <v>0</v>
      </c>
      <c r="S141" s="135">
        <v>0</v>
      </c>
      <c r="T141" s="136">
        <f>S141*H141</f>
        <v>0</v>
      </c>
      <c r="AR141" s="137" t="s">
        <v>287</v>
      </c>
      <c r="AT141" s="137" t="s">
        <v>149</v>
      </c>
      <c r="AU141" s="137" t="s">
        <v>82</v>
      </c>
      <c r="AY141" s="16" t="s">
        <v>147</v>
      </c>
      <c r="BE141" s="138">
        <f>IF(N141="základní",J141,0)</f>
        <v>0</v>
      </c>
      <c r="BF141" s="138">
        <f>IF(N141="snížená",J141,0)</f>
        <v>0</v>
      </c>
      <c r="BG141" s="138">
        <f>IF(N141="zákl. přenesená",J141,0)</f>
        <v>0</v>
      </c>
      <c r="BH141" s="138">
        <f>IF(N141="sníž. přenesená",J141,0)</f>
        <v>0</v>
      </c>
      <c r="BI141" s="138">
        <f>IF(N141="nulová",J141,0)</f>
        <v>0</v>
      </c>
      <c r="BJ141" s="16" t="s">
        <v>80</v>
      </c>
      <c r="BK141" s="138">
        <f>ROUND(I141*H141,2)</f>
        <v>0</v>
      </c>
      <c r="BL141" s="16" t="s">
        <v>287</v>
      </c>
      <c r="BM141" s="137" t="s">
        <v>2392</v>
      </c>
    </row>
    <row r="142" spans="2:65" s="1" customFormat="1" ht="11.25">
      <c r="B142" s="31"/>
      <c r="D142" s="139" t="s">
        <v>156</v>
      </c>
      <c r="F142" s="140" t="s">
        <v>2391</v>
      </c>
      <c r="I142" s="141"/>
      <c r="L142" s="31"/>
      <c r="M142" s="142"/>
      <c r="T142" s="52"/>
      <c r="AT142" s="16" t="s">
        <v>156</v>
      </c>
      <c r="AU142" s="16" t="s">
        <v>82</v>
      </c>
    </row>
    <row r="143" spans="2:65" s="1" customFormat="1" ht="16.5" customHeight="1">
      <c r="B143" s="31"/>
      <c r="C143" s="126" t="s">
        <v>370</v>
      </c>
      <c r="D143" s="126" t="s">
        <v>149</v>
      </c>
      <c r="E143" s="127" t="s">
        <v>2393</v>
      </c>
      <c r="F143" s="128" t="s">
        <v>2218</v>
      </c>
      <c r="G143" s="129" t="s">
        <v>271</v>
      </c>
      <c r="H143" s="130">
        <v>1</v>
      </c>
      <c r="I143" s="131"/>
      <c r="J143" s="132">
        <f>ROUND(I143*H143,2)</f>
        <v>0</v>
      </c>
      <c r="K143" s="128" t="s">
        <v>19</v>
      </c>
      <c r="L143" s="31"/>
      <c r="M143" s="133" t="s">
        <v>19</v>
      </c>
      <c r="N143" s="134" t="s">
        <v>43</v>
      </c>
      <c r="P143" s="135">
        <f>O143*H143</f>
        <v>0</v>
      </c>
      <c r="Q143" s="135">
        <v>0</v>
      </c>
      <c r="R143" s="135">
        <f>Q143*H143</f>
        <v>0</v>
      </c>
      <c r="S143" s="135">
        <v>0</v>
      </c>
      <c r="T143" s="136">
        <f>S143*H143</f>
        <v>0</v>
      </c>
      <c r="AR143" s="137" t="s">
        <v>287</v>
      </c>
      <c r="AT143" s="137" t="s">
        <v>149</v>
      </c>
      <c r="AU143" s="137" t="s">
        <v>82</v>
      </c>
      <c r="AY143" s="16" t="s">
        <v>147</v>
      </c>
      <c r="BE143" s="138">
        <f>IF(N143="základní",J143,0)</f>
        <v>0</v>
      </c>
      <c r="BF143" s="138">
        <f>IF(N143="snížená",J143,0)</f>
        <v>0</v>
      </c>
      <c r="BG143" s="138">
        <f>IF(N143="zákl. přenesená",J143,0)</f>
        <v>0</v>
      </c>
      <c r="BH143" s="138">
        <f>IF(N143="sníž. přenesená",J143,0)</f>
        <v>0</v>
      </c>
      <c r="BI143" s="138">
        <f>IF(N143="nulová",J143,0)</f>
        <v>0</v>
      </c>
      <c r="BJ143" s="16" t="s">
        <v>80</v>
      </c>
      <c r="BK143" s="138">
        <f>ROUND(I143*H143,2)</f>
        <v>0</v>
      </c>
      <c r="BL143" s="16" t="s">
        <v>287</v>
      </c>
      <c r="BM143" s="137" t="s">
        <v>2394</v>
      </c>
    </row>
    <row r="144" spans="2:65" s="1" customFormat="1" ht="11.25">
      <c r="B144" s="31"/>
      <c r="D144" s="139" t="s">
        <v>156</v>
      </c>
      <c r="F144" s="140" t="s">
        <v>2218</v>
      </c>
      <c r="I144" s="141"/>
      <c r="L144" s="31"/>
      <c r="M144" s="142"/>
      <c r="T144" s="52"/>
      <c r="AT144" s="16" t="s">
        <v>156</v>
      </c>
      <c r="AU144" s="16" t="s">
        <v>82</v>
      </c>
    </row>
    <row r="145" spans="2:65" s="1" customFormat="1" ht="16.5" customHeight="1">
      <c r="B145" s="31"/>
      <c r="C145" s="126" t="s">
        <v>378</v>
      </c>
      <c r="D145" s="126" t="s">
        <v>149</v>
      </c>
      <c r="E145" s="127" t="s">
        <v>2395</v>
      </c>
      <c r="F145" s="128" t="s">
        <v>2396</v>
      </c>
      <c r="G145" s="129" t="s">
        <v>271</v>
      </c>
      <c r="H145" s="130">
        <v>1</v>
      </c>
      <c r="I145" s="131"/>
      <c r="J145" s="132">
        <f>ROUND(I145*H145,2)</f>
        <v>0</v>
      </c>
      <c r="K145" s="128" t="s">
        <v>19</v>
      </c>
      <c r="L145" s="31"/>
      <c r="M145" s="133" t="s">
        <v>19</v>
      </c>
      <c r="N145" s="134" t="s">
        <v>43</v>
      </c>
      <c r="P145" s="135">
        <f>O145*H145</f>
        <v>0</v>
      </c>
      <c r="Q145" s="135">
        <v>0</v>
      </c>
      <c r="R145" s="135">
        <f>Q145*H145</f>
        <v>0</v>
      </c>
      <c r="S145" s="135">
        <v>0</v>
      </c>
      <c r="T145" s="136">
        <f>S145*H145</f>
        <v>0</v>
      </c>
      <c r="AR145" s="137" t="s">
        <v>287</v>
      </c>
      <c r="AT145" s="137" t="s">
        <v>149</v>
      </c>
      <c r="AU145" s="137" t="s">
        <v>82</v>
      </c>
      <c r="AY145" s="16" t="s">
        <v>147</v>
      </c>
      <c r="BE145" s="138">
        <f>IF(N145="základní",J145,0)</f>
        <v>0</v>
      </c>
      <c r="BF145" s="138">
        <f>IF(N145="snížená",J145,0)</f>
        <v>0</v>
      </c>
      <c r="BG145" s="138">
        <f>IF(N145="zákl. přenesená",J145,0)</f>
        <v>0</v>
      </c>
      <c r="BH145" s="138">
        <f>IF(N145="sníž. přenesená",J145,0)</f>
        <v>0</v>
      </c>
      <c r="BI145" s="138">
        <f>IF(N145="nulová",J145,0)</f>
        <v>0</v>
      </c>
      <c r="BJ145" s="16" t="s">
        <v>80</v>
      </c>
      <c r="BK145" s="138">
        <f>ROUND(I145*H145,2)</f>
        <v>0</v>
      </c>
      <c r="BL145" s="16" t="s">
        <v>287</v>
      </c>
      <c r="BM145" s="137" t="s">
        <v>2397</v>
      </c>
    </row>
    <row r="146" spans="2:65" s="1" customFormat="1" ht="11.25">
      <c r="B146" s="31"/>
      <c r="D146" s="139" t="s">
        <v>156</v>
      </c>
      <c r="F146" s="140" t="s">
        <v>2396</v>
      </c>
      <c r="I146" s="141"/>
      <c r="L146" s="31"/>
      <c r="M146" s="142"/>
      <c r="T146" s="52"/>
      <c r="AT146" s="16" t="s">
        <v>156</v>
      </c>
      <c r="AU146" s="16" t="s">
        <v>82</v>
      </c>
    </row>
    <row r="147" spans="2:65" s="1" customFormat="1" ht="16.5" customHeight="1">
      <c r="B147" s="31"/>
      <c r="C147" s="126" t="s">
        <v>385</v>
      </c>
      <c r="D147" s="126" t="s">
        <v>149</v>
      </c>
      <c r="E147" s="127" t="s">
        <v>2398</v>
      </c>
      <c r="F147" s="128" t="s">
        <v>2206</v>
      </c>
      <c r="G147" s="129" t="s">
        <v>271</v>
      </c>
      <c r="H147" s="130">
        <v>1</v>
      </c>
      <c r="I147" s="131"/>
      <c r="J147" s="132">
        <f>ROUND(I147*H147,2)</f>
        <v>0</v>
      </c>
      <c r="K147" s="128" t="s">
        <v>19</v>
      </c>
      <c r="L147" s="31"/>
      <c r="M147" s="133" t="s">
        <v>19</v>
      </c>
      <c r="N147" s="134" t="s">
        <v>43</v>
      </c>
      <c r="P147" s="135">
        <f>O147*H147</f>
        <v>0</v>
      </c>
      <c r="Q147" s="135">
        <v>0</v>
      </c>
      <c r="R147" s="135">
        <f>Q147*H147</f>
        <v>0</v>
      </c>
      <c r="S147" s="135">
        <v>0</v>
      </c>
      <c r="T147" s="136">
        <f>S147*H147</f>
        <v>0</v>
      </c>
      <c r="AR147" s="137" t="s">
        <v>287</v>
      </c>
      <c r="AT147" s="137" t="s">
        <v>149</v>
      </c>
      <c r="AU147" s="137" t="s">
        <v>82</v>
      </c>
      <c r="AY147" s="16" t="s">
        <v>147</v>
      </c>
      <c r="BE147" s="138">
        <f>IF(N147="základní",J147,0)</f>
        <v>0</v>
      </c>
      <c r="BF147" s="138">
        <f>IF(N147="snížená",J147,0)</f>
        <v>0</v>
      </c>
      <c r="BG147" s="138">
        <f>IF(N147="zákl. přenesená",J147,0)</f>
        <v>0</v>
      </c>
      <c r="BH147" s="138">
        <f>IF(N147="sníž. přenesená",J147,0)</f>
        <v>0</v>
      </c>
      <c r="BI147" s="138">
        <f>IF(N147="nulová",J147,0)</f>
        <v>0</v>
      </c>
      <c r="BJ147" s="16" t="s">
        <v>80</v>
      </c>
      <c r="BK147" s="138">
        <f>ROUND(I147*H147,2)</f>
        <v>0</v>
      </c>
      <c r="BL147" s="16" t="s">
        <v>287</v>
      </c>
      <c r="BM147" s="137" t="s">
        <v>2399</v>
      </c>
    </row>
    <row r="148" spans="2:65" s="1" customFormat="1" ht="11.25">
      <c r="B148" s="31"/>
      <c r="D148" s="139" t="s">
        <v>156</v>
      </c>
      <c r="F148" s="140" t="s">
        <v>2206</v>
      </c>
      <c r="I148" s="141"/>
      <c r="L148" s="31"/>
      <c r="M148" s="142"/>
      <c r="T148" s="52"/>
      <c r="AT148" s="16" t="s">
        <v>156</v>
      </c>
      <c r="AU148" s="16" t="s">
        <v>82</v>
      </c>
    </row>
    <row r="149" spans="2:65" s="1" customFormat="1" ht="16.5" customHeight="1">
      <c r="B149" s="31"/>
      <c r="C149" s="126" t="s">
        <v>391</v>
      </c>
      <c r="D149" s="126" t="s">
        <v>149</v>
      </c>
      <c r="E149" s="127" t="s">
        <v>2400</v>
      </c>
      <c r="F149" s="128" t="s">
        <v>2209</v>
      </c>
      <c r="G149" s="129" t="s">
        <v>271</v>
      </c>
      <c r="H149" s="130">
        <v>1</v>
      </c>
      <c r="I149" s="131"/>
      <c r="J149" s="132">
        <f>ROUND(I149*H149,2)</f>
        <v>0</v>
      </c>
      <c r="K149" s="128" t="s">
        <v>19</v>
      </c>
      <c r="L149" s="31"/>
      <c r="M149" s="133" t="s">
        <v>19</v>
      </c>
      <c r="N149" s="134" t="s">
        <v>43</v>
      </c>
      <c r="P149" s="135">
        <f>O149*H149</f>
        <v>0</v>
      </c>
      <c r="Q149" s="135">
        <v>0</v>
      </c>
      <c r="R149" s="135">
        <f>Q149*H149</f>
        <v>0</v>
      </c>
      <c r="S149" s="135">
        <v>0</v>
      </c>
      <c r="T149" s="136">
        <f>S149*H149</f>
        <v>0</v>
      </c>
      <c r="AR149" s="137" t="s">
        <v>287</v>
      </c>
      <c r="AT149" s="137" t="s">
        <v>149</v>
      </c>
      <c r="AU149" s="137" t="s">
        <v>82</v>
      </c>
      <c r="AY149" s="16" t="s">
        <v>147</v>
      </c>
      <c r="BE149" s="138">
        <f>IF(N149="základní",J149,0)</f>
        <v>0</v>
      </c>
      <c r="BF149" s="138">
        <f>IF(N149="snížená",J149,0)</f>
        <v>0</v>
      </c>
      <c r="BG149" s="138">
        <f>IF(N149="zákl. přenesená",J149,0)</f>
        <v>0</v>
      </c>
      <c r="BH149" s="138">
        <f>IF(N149="sníž. přenesená",J149,0)</f>
        <v>0</v>
      </c>
      <c r="BI149" s="138">
        <f>IF(N149="nulová",J149,0)</f>
        <v>0</v>
      </c>
      <c r="BJ149" s="16" t="s">
        <v>80</v>
      </c>
      <c r="BK149" s="138">
        <f>ROUND(I149*H149,2)</f>
        <v>0</v>
      </c>
      <c r="BL149" s="16" t="s">
        <v>287</v>
      </c>
      <c r="BM149" s="137" t="s">
        <v>2401</v>
      </c>
    </row>
    <row r="150" spans="2:65" s="1" customFormat="1" ht="11.25">
      <c r="B150" s="31"/>
      <c r="D150" s="139" t="s">
        <v>156</v>
      </c>
      <c r="F150" s="140" t="s">
        <v>2209</v>
      </c>
      <c r="I150" s="141"/>
      <c r="L150" s="31"/>
      <c r="M150" s="142"/>
      <c r="T150" s="52"/>
      <c r="AT150" s="16" t="s">
        <v>156</v>
      </c>
      <c r="AU150" s="16" t="s">
        <v>82</v>
      </c>
    </row>
    <row r="151" spans="2:65" s="1" customFormat="1" ht="16.5" customHeight="1">
      <c r="B151" s="31"/>
      <c r="C151" s="126" t="s">
        <v>397</v>
      </c>
      <c r="D151" s="126" t="s">
        <v>149</v>
      </c>
      <c r="E151" s="127" t="s">
        <v>2402</v>
      </c>
      <c r="F151" s="128" t="s">
        <v>2212</v>
      </c>
      <c r="G151" s="129" t="s">
        <v>271</v>
      </c>
      <c r="H151" s="130">
        <v>1</v>
      </c>
      <c r="I151" s="131"/>
      <c r="J151" s="132">
        <f>ROUND(I151*H151,2)</f>
        <v>0</v>
      </c>
      <c r="K151" s="128" t="s">
        <v>19</v>
      </c>
      <c r="L151" s="31"/>
      <c r="M151" s="133" t="s">
        <v>19</v>
      </c>
      <c r="N151" s="134" t="s">
        <v>43</v>
      </c>
      <c r="P151" s="135">
        <f>O151*H151</f>
        <v>0</v>
      </c>
      <c r="Q151" s="135">
        <v>0</v>
      </c>
      <c r="R151" s="135">
        <f>Q151*H151</f>
        <v>0</v>
      </c>
      <c r="S151" s="135">
        <v>0</v>
      </c>
      <c r="T151" s="136">
        <f>S151*H151</f>
        <v>0</v>
      </c>
      <c r="AR151" s="137" t="s">
        <v>287</v>
      </c>
      <c r="AT151" s="137" t="s">
        <v>149</v>
      </c>
      <c r="AU151" s="137" t="s">
        <v>82</v>
      </c>
      <c r="AY151" s="16" t="s">
        <v>147</v>
      </c>
      <c r="BE151" s="138">
        <f>IF(N151="základní",J151,0)</f>
        <v>0</v>
      </c>
      <c r="BF151" s="138">
        <f>IF(N151="snížená",J151,0)</f>
        <v>0</v>
      </c>
      <c r="BG151" s="138">
        <f>IF(N151="zákl. přenesená",J151,0)</f>
        <v>0</v>
      </c>
      <c r="BH151" s="138">
        <f>IF(N151="sníž. přenesená",J151,0)</f>
        <v>0</v>
      </c>
      <c r="BI151" s="138">
        <f>IF(N151="nulová",J151,0)</f>
        <v>0</v>
      </c>
      <c r="BJ151" s="16" t="s">
        <v>80</v>
      </c>
      <c r="BK151" s="138">
        <f>ROUND(I151*H151,2)</f>
        <v>0</v>
      </c>
      <c r="BL151" s="16" t="s">
        <v>287</v>
      </c>
      <c r="BM151" s="137" t="s">
        <v>2403</v>
      </c>
    </row>
    <row r="152" spans="2:65" s="1" customFormat="1" ht="11.25">
      <c r="B152" s="31"/>
      <c r="D152" s="139" t="s">
        <v>156</v>
      </c>
      <c r="F152" s="140" t="s">
        <v>2212</v>
      </c>
      <c r="I152" s="141"/>
      <c r="L152" s="31"/>
      <c r="M152" s="142"/>
      <c r="T152" s="52"/>
      <c r="AT152" s="16" t="s">
        <v>156</v>
      </c>
      <c r="AU152" s="16" t="s">
        <v>82</v>
      </c>
    </row>
    <row r="153" spans="2:65" s="1" customFormat="1" ht="16.5" customHeight="1">
      <c r="B153" s="31"/>
      <c r="C153" s="126" t="s">
        <v>404</v>
      </c>
      <c r="D153" s="126" t="s">
        <v>149</v>
      </c>
      <c r="E153" s="127" t="s">
        <v>2404</v>
      </c>
      <c r="F153" s="128" t="s">
        <v>2215</v>
      </c>
      <c r="G153" s="129" t="s">
        <v>271</v>
      </c>
      <c r="H153" s="130">
        <v>1</v>
      </c>
      <c r="I153" s="131"/>
      <c r="J153" s="132">
        <f>ROUND(I153*H153,2)</f>
        <v>0</v>
      </c>
      <c r="K153" s="128" t="s">
        <v>19</v>
      </c>
      <c r="L153" s="31"/>
      <c r="M153" s="133" t="s">
        <v>19</v>
      </c>
      <c r="N153" s="134" t="s">
        <v>43</v>
      </c>
      <c r="P153" s="135">
        <f>O153*H153</f>
        <v>0</v>
      </c>
      <c r="Q153" s="135">
        <v>0</v>
      </c>
      <c r="R153" s="135">
        <f>Q153*H153</f>
        <v>0</v>
      </c>
      <c r="S153" s="135">
        <v>0</v>
      </c>
      <c r="T153" s="136">
        <f>S153*H153</f>
        <v>0</v>
      </c>
      <c r="AR153" s="137" t="s">
        <v>287</v>
      </c>
      <c r="AT153" s="137" t="s">
        <v>149</v>
      </c>
      <c r="AU153" s="137" t="s">
        <v>82</v>
      </c>
      <c r="AY153" s="16" t="s">
        <v>147</v>
      </c>
      <c r="BE153" s="138">
        <f>IF(N153="základní",J153,0)</f>
        <v>0</v>
      </c>
      <c r="BF153" s="138">
        <f>IF(N153="snížená",J153,0)</f>
        <v>0</v>
      </c>
      <c r="BG153" s="138">
        <f>IF(N153="zákl. přenesená",J153,0)</f>
        <v>0</v>
      </c>
      <c r="BH153" s="138">
        <f>IF(N153="sníž. přenesená",J153,0)</f>
        <v>0</v>
      </c>
      <c r="BI153" s="138">
        <f>IF(N153="nulová",J153,0)</f>
        <v>0</v>
      </c>
      <c r="BJ153" s="16" t="s">
        <v>80</v>
      </c>
      <c r="BK153" s="138">
        <f>ROUND(I153*H153,2)</f>
        <v>0</v>
      </c>
      <c r="BL153" s="16" t="s">
        <v>287</v>
      </c>
      <c r="BM153" s="137" t="s">
        <v>2405</v>
      </c>
    </row>
    <row r="154" spans="2:65" s="1" customFormat="1" ht="11.25">
      <c r="B154" s="31"/>
      <c r="D154" s="139" t="s">
        <v>156</v>
      </c>
      <c r="F154" s="140" t="s">
        <v>2215</v>
      </c>
      <c r="I154" s="141"/>
      <c r="L154" s="31"/>
      <c r="M154" s="142"/>
      <c r="T154" s="52"/>
      <c r="AT154" s="16" t="s">
        <v>156</v>
      </c>
      <c r="AU154" s="16" t="s">
        <v>82</v>
      </c>
    </row>
    <row r="155" spans="2:65" s="1" customFormat="1" ht="16.5" customHeight="1">
      <c r="B155" s="31"/>
      <c r="C155" s="126" t="s">
        <v>409</v>
      </c>
      <c r="D155" s="126" t="s">
        <v>149</v>
      </c>
      <c r="E155" s="127" t="s">
        <v>2406</v>
      </c>
      <c r="F155" s="128" t="s">
        <v>2407</v>
      </c>
      <c r="G155" s="129" t="s">
        <v>271</v>
      </c>
      <c r="H155" s="130">
        <v>1</v>
      </c>
      <c r="I155" s="131"/>
      <c r="J155" s="132">
        <f>ROUND(I155*H155,2)</f>
        <v>0</v>
      </c>
      <c r="K155" s="128" t="s">
        <v>19</v>
      </c>
      <c r="L155" s="31"/>
      <c r="M155" s="133" t="s">
        <v>19</v>
      </c>
      <c r="N155" s="134" t="s">
        <v>43</v>
      </c>
      <c r="P155" s="135">
        <f>O155*H155</f>
        <v>0</v>
      </c>
      <c r="Q155" s="135">
        <v>0</v>
      </c>
      <c r="R155" s="135">
        <f>Q155*H155</f>
        <v>0</v>
      </c>
      <c r="S155" s="135">
        <v>0</v>
      </c>
      <c r="T155" s="136">
        <f>S155*H155</f>
        <v>0</v>
      </c>
      <c r="AR155" s="137" t="s">
        <v>287</v>
      </c>
      <c r="AT155" s="137" t="s">
        <v>149</v>
      </c>
      <c r="AU155" s="137" t="s">
        <v>82</v>
      </c>
      <c r="AY155" s="16" t="s">
        <v>147</v>
      </c>
      <c r="BE155" s="138">
        <f>IF(N155="základní",J155,0)</f>
        <v>0</v>
      </c>
      <c r="BF155" s="138">
        <f>IF(N155="snížená",J155,0)</f>
        <v>0</v>
      </c>
      <c r="BG155" s="138">
        <f>IF(N155="zákl. přenesená",J155,0)</f>
        <v>0</v>
      </c>
      <c r="BH155" s="138">
        <f>IF(N155="sníž. přenesená",J155,0)</f>
        <v>0</v>
      </c>
      <c r="BI155" s="138">
        <f>IF(N155="nulová",J155,0)</f>
        <v>0</v>
      </c>
      <c r="BJ155" s="16" t="s">
        <v>80</v>
      </c>
      <c r="BK155" s="138">
        <f>ROUND(I155*H155,2)</f>
        <v>0</v>
      </c>
      <c r="BL155" s="16" t="s">
        <v>287</v>
      </c>
      <c r="BM155" s="137" t="s">
        <v>2408</v>
      </c>
    </row>
    <row r="156" spans="2:65" s="1" customFormat="1" ht="11.25">
      <c r="B156" s="31"/>
      <c r="D156" s="139" t="s">
        <v>156</v>
      </c>
      <c r="F156" s="140" t="s">
        <v>2407</v>
      </c>
      <c r="I156" s="141"/>
      <c r="L156" s="31"/>
      <c r="M156" s="142"/>
      <c r="T156" s="52"/>
      <c r="AT156" s="16" t="s">
        <v>156</v>
      </c>
      <c r="AU156" s="16" t="s">
        <v>82</v>
      </c>
    </row>
    <row r="157" spans="2:65" s="11" customFormat="1" ht="25.9" customHeight="1">
      <c r="B157" s="114"/>
      <c r="D157" s="115" t="s">
        <v>71</v>
      </c>
      <c r="E157" s="116" t="s">
        <v>2196</v>
      </c>
      <c r="F157" s="116" t="s">
        <v>2197</v>
      </c>
      <c r="I157" s="117"/>
      <c r="J157" s="118">
        <f>BK157</f>
        <v>0</v>
      </c>
      <c r="L157" s="114"/>
      <c r="M157" s="119"/>
      <c r="P157" s="120">
        <f>SUM(P158:P163)</f>
        <v>0</v>
      </c>
      <c r="R157" s="120">
        <f>SUM(R158:R163)</f>
        <v>0</v>
      </c>
      <c r="T157" s="121">
        <f>SUM(T158:T163)</f>
        <v>0</v>
      </c>
      <c r="AR157" s="115" t="s">
        <v>154</v>
      </c>
      <c r="AT157" s="122" t="s">
        <v>71</v>
      </c>
      <c r="AU157" s="122" t="s">
        <v>72</v>
      </c>
      <c r="AY157" s="115" t="s">
        <v>147</v>
      </c>
      <c r="BK157" s="123">
        <f>SUM(BK158:BK163)</f>
        <v>0</v>
      </c>
    </row>
    <row r="158" spans="2:65" s="1" customFormat="1" ht="16.5" customHeight="1">
      <c r="B158" s="31"/>
      <c r="C158" s="126" t="s">
        <v>415</v>
      </c>
      <c r="D158" s="126" t="s">
        <v>149</v>
      </c>
      <c r="E158" s="127" t="s">
        <v>2198</v>
      </c>
      <c r="F158" s="128" t="s">
        <v>19</v>
      </c>
      <c r="G158" s="129" t="s">
        <v>271</v>
      </c>
      <c r="H158" s="130">
        <v>1</v>
      </c>
      <c r="I158" s="131"/>
      <c r="J158" s="132">
        <f>ROUND(I158*H158,2)</f>
        <v>0</v>
      </c>
      <c r="K158" s="128" t="s">
        <v>19</v>
      </c>
      <c r="L158" s="31"/>
      <c r="M158" s="133" t="s">
        <v>19</v>
      </c>
      <c r="N158" s="134" t="s">
        <v>43</v>
      </c>
      <c r="P158" s="135">
        <f>O158*H158</f>
        <v>0</v>
      </c>
      <c r="Q158" s="135">
        <v>0</v>
      </c>
      <c r="R158" s="135">
        <f>Q158*H158</f>
        <v>0</v>
      </c>
      <c r="S158" s="135">
        <v>0</v>
      </c>
      <c r="T158" s="136">
        <f>S158*H158</f>
        <v>0</v>
      </c>
      <c r="AR158" s="137" t="s">
        <v>2200</v>
      </c>
      <c r="AT158" s="137" t="s">
        <v>149</v>
      </c>
      <c r="AU158" s="137" t="s">
        <v>80</v>
      </c>
      <c r="AY158" s="16" t="s">
        <v>147</v>
      </c>
      <c r="BE158" s="138">
        <f>IF(N158="základní",J158,0)</f>
        <v>0</v>
      </c>
      <c r="BF158" s="138">
        <f>IF(N158="snížená",J158,0)</f>
        <v>0</v>
      </c>
      <c r="BG158" s="138">
        <f>IF(N158="zákl. přenesená",J158,0)</f>
        <v>0</v>
      </c>
      <c r="BH158" s="138">
        <f>IF(N158="sníž. přenesená",J158,0)</f>
        <v>0</v>
      </c>
      <c r="BI158" s="138">
        <f>IF(N158="nulová",J158,0)</f>
        <v>0</v>
      </c>
      <c r="BJ158" s="16" t="s">
        <v>80</v>
      </c>
      <c r="BK158" s="138">
        <f>ROUND(I158*H158,2)</f>
        <v>0</v>
      </c>
      <c r="BL158" s="16" t="s">
        <v>2200</v>
      </c>
      <c r="BM158" s="137" t="s">
        <v>2409</v>
      </c>
    </row>
    <row r="159" spans="2:65" s="1" customFormat="1" ht="11.25">
      <c r="B159" s="31"/>
      <c r="D159" s="139" t="s">
        <v>156</v>
      </c>
      <c r="F159" s="140" t="s">
        <v>2236</v>
      </c>
      <c r="I159" s="141"/>
      <c r="L159" s="31"/>
      <c r="M159" s="142"/>
      <c r="T159" s="52"/>
      <c r="AT159" s="16" t="s">
        <v>156</v>
      </c>
      <c r="AU159" s="16" t="s">
        <v>80</v>
      </c>
    </row>
    <row r="160" spans="2:65" s="1" customFormat="1" ht="16.5" customHeight="1">
      <c r="B160" s="31"/>
      <c r="C160" s="126" t="s">
        <v>420</v>
      </c>
      <c r="D160" s="126" t="s">
        <v>149</v>
      </c>
      <c r="E160" s="127" t="s">
        <v>2202</v>
      </c>
      <c r="F160" s="128" t="s">
        <v>2410</v>
      </c>
      <c r="G160" s="129" t="s">
        <v>271</v>
      </c>
      <c r="H160" s="130">
        <v>1</v>
      </c>
      <c r="I160" s="131"/>
      <c r="J160" s="132">
        <f>ROUND(I160*H160,2)</f>
        <v>0</v>
      </c>
      <c r="K160" s="128" t="s">
        <v>19</v>
      </c>
      <c r="L160" s="31"/>
      <c r="M160" s="133" t="s">
        <v>19</v>
      </c>
      <c r="N160" s="134" t="s">
        <v>43</v>
      </c>
      <c r="P160" s="135">
        <f>O160*H160</f>
        <v>0</v>
      </c>
      <c r="Q160" s="135">
        <v>0</v>
      </c>
      <c r="R160" s="135">
        <f>Q160*H160</f>
        <v>0</v>
      </c>
      <c r="S160" s="135">
        <v>0</v>
      </c>
      <c r="T160" s="136">
        <f>S160*H160</f>
        <v>0</v>
      </c>
      <c r="AR160" s="137" t="s">
        <v>2200</v>
      </c>
      <c r="AT160" s="137" t="s">
        <v>149</v>
      </c>
      <c r="AU160" s="137" t="s">
        <v>80</v>
      </c>
      <c r="AY160" s="16" t="s">
        <v>147</v>
      </c>
      <c r="BE160" s="138">
        <f>IF(N160="základní",J160,0)</f>
        <v>0</v>
      </c>
      <c r="BF160" s="138">
        <f>IF(N160="snížená",J160,0)</f>
        <v>0</v>
      </c>
      <c r="BG160" s="138">
        <f>IF(N160="zákl. přenesená",J160,0)</f>
        <v>0</v>
      </c>
      <c r="BH160" s="138">
        <f>IF(N160="sníž. přenesená",J160,0)</f>
        <v>0</v>
      </c>
      <c r="BI160" s="138">
        <f>IF(N160="nulová",J160,0)</f>
        <v>0</v>
      </c>
      <c r="BJ160" s="16" t="s">
        <v>80</v>
      </c>
      <c r="BK160" s="138">
        <f>ROUND(I160*H160,2)</f>
        <v>0</v>
      </c>
      <c r="BL160" s="16" t="s">
        <v>2200</v>
      </c>
      <c r="BM160" s="137" t="s">
        <v>2411</v>
      </c>
    </row>
    <row r="161" spans="2:65" s="1" customFormat="1" ht="11.25">
      <c r="B161" s="31"/>
      <c r="D161" s="139" t="s">
        <v>156</v>
      </c>
      <c r="F161" s="140" t="s">
        <v>2410</v>
      </c>
      <c r="I161" s="141"/>
      <c r="L161" s="31"/>
      <c r="M161" s="142"/>
      <c r="T161" s="52"/>
      <c r="AT161" s="16" t="s">
        <v>156</v>
      </c>
      <c r="AU161" s="16" t="s">
        <v>80</v>
      </c>
    </row>
    <row r="162" spans="2:65" s="1" customFormat="1" ht="16.5" customHeight="1">
      <c r="B162" s="31"/>
      <c r="C162" s="126" t="s">
        <v>427</v>
      </c>
      <c r="D162" s="126" t="s">
        <v>149</v>
      </c>
      <c r="E162" s="127" t="s">
        <v>2205</v>
      </c>
      <c r="F162" s="128" t="s">
        <v>2242</v>
      </c>
      <c r="G162" s="129" t="s">
        <v>271</v>
      </c>
      <c r="H162" s="130">
        <v>1</v>
      </c>
      <c r="I162" s="131"/>
      <c r="J162" s="132">
        <f>ROUND(I162*H162,2)</f>
        <v>0</v>
      </c>
      <c r="K162" s="128" t="s">
        <v>19</v>
      </c>
      <c r="L162" s="31"/>
      <c r="M162" s="133" t="s">
        <v>19</v>
      </c>
      <c r="N162" s="134" t="s">
        <v>43</v>
      </c>
      <c r="P162" s="135">
        <f>O162*H162</f>
        <v>0</v>
      </c>
      <c r="Q162" s="135">
        <v>0</v>
      </c>
      <c r="R162" s="135">
        <f>Q162*H162</f>
        <v>0</v>
      </c>
      <c r="S162" s="135">
        <v>0</v>
      </c>
      <c r="T162" s="136">
        <f>S162*H162</f>
        <v>0</v>
      </c>
      <c r="AR162" s="137" t="s">
        <v>2200</v>
      </c>
      <c r="AT162" s="137" t="s">
        <v>149</v>
      </c>
      <c r="AU162" s="137" t="s">
        <v>80</v>
      </c>
      <c r="AY162" s="16" t="s">
        <v>147</v>
      </c>
      <c r="BE162" s="138">
        <f>IF(N162="základní",J162,0)</f>
        <v>0</v>
      </c>
      <c r="BF162" s="138">
        <f>IF(N162="snížená",J162,0)</f>
        <v>0</v>
      </c>
      <c r="BG162" s="138">
        <f>IF(N162="zákl. přenesená",J162,0)</f>
        <v>0</v>
      </c>
      <c r="BH162" s="138">
        <f>IF(N162="sníž. přenesená",J162,0)</f>
        <v>0</v>
      </c>
      <c r="BI162" s="138">
        <f>IF(N162="nulová",J162,0)</f>
        <v>0</v>
      </c>
      <c r="BJ162" s="16" t="s">
        <v>80</v>
      </c>
      <c r="BK162" s="138">
        <f>ROUND(I162*H162,2)</f>
        <v>0</v>
      </c>
      <c r="BL162" s="16" t="s">
        <v>2200</v>
      </c>
      <c r="BM162" s="137" t="s">
        <v>2412</v>
      </c>
    </row>
    <row r="163" spans="2:65" s="1" customFormat="1" ht="11.25">
      <c r="B163" s="31"/>
      <c r="D163" s="139" t="s">
        <v>156</v>
      </c>
      <c r="F163" s="140" t="s">
        <v>2242</v>
      </c>
      <c r="I163" s="141"/>
      <c r="L163" s="31"/>
      <c r="M163" s="172"/>
      <c r="N163" s="173"/>
      <c r="O163" s="173"/>
      <c r="P163" s="173"/>
      <c r="Q163" s="173"/>
      <c r="R163" s="173"/>
      <c r="S163" s="173"/>
      <c r="T163" s="174"/>
      <c r="AT163" s="16" t="s">
        <v>156</v>
      </c>
      <c r="AU163" s="16" t="s">
        <v>80</v>
      </c>
    </row>
    <row r="164" spans="2:65" s="1" customFormat="1" ht="6.95" customHeight="1">
      <c r="B164" s="40"/>
      <c r="C164" s="41"/>
      <c r="D164" s="41"/>
      <c r="E164" s="41"/>
      <c r="F164" s="41"/>
      <c r="G164" s="41"/>
      <c r="H164" s="41"/>
      <c r="I164" s="41"/>
      <c r="J164" s="41"/>
      <c r="K164" s="41"/>
      <c r="L164" s="31"/>
    </row>
  </sheetData>
  <sheetProtection algorithmName="SHA-512" hashValue="Nb+EIwFlSzhnONNKAjZA6cuJglZG2UgiXIEeXvp8CRt1hNJtmh4vBosH1XN9YtTSBzAT3cxL8qG1xpJ/e/5poA==" saltValue="s2MP9kSmlF0aWmR6CxrwHDiZXNpIppVxNAauhO/AC0CVnPhT+bDzkI2kFUSk1CMlbPltamBGQFCouPUcRSLLMQ==" spinCount="100000" sheet="1" objects="1" scenarios="1" formatColumns="0" formatRows="0" autoFilter="0"/>
  <autoFilter ref="C83:K163" xr:uid="{00000000-0009-0000-0000-000004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0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c r="M2" s="282"/>
      <c r="N2" s="282"/>
      <c r="O2" s="282"/>
      <c r="P2" s="282"/>
      <c r="Q2" s="282"/>
      <c r="R2" s="282"/>
      <c r="S2" s="282"/>
      <c r="T2" s="282"/>
      <c r="U2" s="282"/>
      <c r="V2" s="282"/>
      <c r="AT2" s="16" t="s">
        <v>95</v>
      </c>
    </row>
    <row r="3" spans="2:46" ht="6.95" customHeight="1">
      <c r="B3" s="17"/>
      <c r="C3" s="18"/>
      <c r="D3" s="18"/>
      <c r="E3" s="18"/>
      <c r="F3" s="18"/>
      <c r="G3" s="18"/>
      <c r="H3" s="18"/>
      <c r="I3" s="18"/>
      <c r="J3" s="18"/>
      <c r="K3" s="18"/>
      <c r="L3" s="19"/>
      <c r="AT3" s="16" t="s">
        <v>82</v>
      </c>
    </row>
    <row r="4" spans="2:46" ht="24.95" customHeight="1">
      <c r="B4" s="19"/>
      <c r="D4" s="20" t="s">
        <v>96</v>
      </c>
      <c r="L4" s="19"/>
      <c r="M4" s="84" t="s">
        <v>10</v>
      </c>
      <c r="AT4" s="16" t="s">
        <v>4</v>
      </c>
    </row>
    <row r="5" spans="2:46" ht="6.95" customHeight="1">
      <c r="B5" s="19"/>
      <c r="L5" s="19"/>
    </row>
    <row r="6" spans="2:46" ht="12" customHeight="1">
      <c r="B6" s="19"/>
      <c r="D6" s="26" t="s">
        <v>16</v>
      </c>
      <c r="L6" s="19"/>
    </row>
    <row r="7" spans="2:46" ht="16.5" customHeight="1">
      <c r="B7" s="19"/>
      <c r="E7" s="297" t="str">
        <f>'Rekapitulace stavby'!K6</f>
        <v>MŠ Tyršova 1546, Tachov, Snížení energetické náročnosti</v>
      </c>
      <c r="F7" s="298"/>
      <c r="G7" s="298"/>
      <c r="H7" s="298"/>
      <c r="L7" s="19"/>
    </row>
    <row r="8" spans="2:46" s="1" customFormat="1" ht="12" customHeight="1">
      <c r="B8" s="31"/>
      <c r="D8" s="26" t="s">
        <v>97</v>
      </c>
      <c r="L8" s="31"/>
    </row>
    <row r="9" spans="2:46" s="1" customFormat="1" ht="16.5" customHeight="1">
      <c r="B9" s="31"/>
      <c r="E9" s="260" t="s">
        <v>2413</v>
      </c>
      <c r="F9" s="299"/>
      <c r="G9" s="299"/>
      <c r="H9" s="299"/>
      <c r="L9" s="31"/>
    </row>
    <row r="10" spans="2:46" s="1" customFormat="1" ht="11.25">
      <c r="B10" s="31"/>
      <c r="L10" s="31"/>
    </row>
    <row r="11" spans="2:46" s="1" customFormat="1" ht="12" customHeight="1">
      <c r="B11" s="31"/>
      <c r="D11" s="26" t="s">
        <v>18</v>
      </c>
      <c r="F11" s="24" t="s">
        <v>19</v>
      </c>
      <c r="I11" s="26" t="s">
        <v>20</v>
      </c>
      <c r="J11" s="24" t="s">
        <v>19</v>
      </c>
      <c r="L11" s="31"/>
    </row>
    <row r="12" spans="2:46" s="1" customFormat="1" ht="12" customHeight="1">
      <c r="B12" s="31"/>
      <c r="D12" s="26" t="s">
        <v>21</v>
      </c>
      <c r="F12" s="24" t="s">
        <v>22</v>
      </c>
      <c r="I12" s="26" t="s">
        <v>23</v>
      </c>
      <c r="J12" s="48" t="str">
        <f>'Rekapitulace stavby'!AN8</f>
        <v>20. 5. 2025</v>
      </c>
      <c r="L12" s="31"/>
    </row>
    <row r="13" spans="2:46" s="1" customFormat="1" ht="10.9" customHeight="1">
      <c r="B13" s="31"/>
      <c r="L13" s="31"/>
    </row>
    <row r="14" spans="2:46" s="1" customFormat="1" ht="12" customHeight="1">
      <c r="B14" s="31"/>
      <c r="D14" s="26" t="s">
        <v>25</v>
      </c>
      <c r="I14" s="26" t="s">
        <v>26</v>
      </c>
      <c r="J14" s="24" t="s">
        <v>19</v>
      </c>
      <c r="L14" s="31"/>
    </row>
    <row r="15" spans="2:46" s="1" customFormat="1" ht="18" customHeight="1">
      <c r="B15" s="31"/>
      <c r="E15" s="24" t="s">
        <v>27</v>
      </c>
      <c r="I15" s="26" t="s">
        <v>28</v>
      </c>
      <c r="J15" s="24" t="s">
        <v>19</v>
      </c>
      <c r="L15" s="31"/>
    </row>
    <row r="16" spans="2:46" s="1" customFormat="1" ht="6.95" customHeight="1">
      <c r="B16" s="31"/>
      <c r="L16" s="31"/>
    </row>
    <row r="17" spans="2:12" s="1" customFormat="1" ht="12" customHeight="1">
      <c r="B17" s="31"/>
      <c r="D17" s="26" t="s">
        <v>29</v>
      </c>
      <c r="I17" s="26" t="s">
        <v>26</v>
      </c>
      <c r="J17" s="27" t="str">
        <f>'Rekapitulace stavby'!AN13</f>
        <v>Vyplň údaj</v>
      </c>
      <c r="L17" s="31"/>
    </row>
    <row r="18" spans="2:12" s="1" customFormat="1" ht="18" customHeight="1">
      <c r="B18" s="31"/>
      <c r="E18" s="300" t="str">
        <f>'Rekapitulace stavby'!E14</f>
        <v>Vyplň údaj</v>
      </c>
      <c r="F18" s="281"/>
      <c r="G18" s="281"/>
      <c r="H18" s="281"/>
      <c r="I18" s="26" t="s">
        <v>28</v>
      </c>
      <c r="J18" s="27" t="str">
        <f>'Rekapitulace stavby'!AN14</f>
        <v>Vyplň údaj</v>
      </c>
      <c r="L18" s="31"/>
    </row>
    <row r="19" spans="2:12" s="1" customFormat="1" ht="6.95" customHeight="1">
      <c r="B19" s="31"/>
      <c r="L19" s="31"/>
    </row>
    <row r="20" spans="2:12" s="1" customFormat="1" ht="12" customHeight="1">
      <c r="B20" s="31"/>
      <c r="D20" s="26" t="s">
        <v>31</v>
      </c>
      <c r="I20" s="26" t="s">
        <v>26</v>
      </c>
      <c r="J20" s="24" t="s">
        <v>32</v>
      </c>
      <c r="L20" s="31"/>
    </row>
    <row r="21" spans="2:12" s="1" customFormat="1" ht="18" customHeight="1">
      <c r="B21" s="31"/>
      <c r="E21" s="24" t="s">
        <v>33</v>
      </c>
      <c r="I21" s="26" t="s">
        <v>28</v>
      </c>
      <c r="J21" s="24" t="s">
        <v>19</v>
      </c>
      <c r="L21" s="31"/>
    </row>
    <row r="22" spans="2:12" s="1" customFormat="1" ht="6.95" customHeight="1">
      <c r="B22" s="31"/>
      <c r="L22" s="31"/>
    </row>
    <row r="23" spans="2:12" s="1" customFormat="1" ht="12" customHeight="1">
      <c r="B23" s="31"/>
      <c r="D23" s="26" t="s">
        <v>35</v>
      </c>
      <c r="I23" s="26" t="s">
        <v>26</v>
      </c>
      <c r="J23" s="24" t="str">
        <f>IF('Rekapitulace stavby'!AN19="","",'Rekapitulace stavby'!AN19)</f>
        <v/>
      </c>
      <c r="L23" s="31"/>
    </row>
    <row r="24" spans="2:12" s="1" customFormat="1" ht="18" customHeight="1">
      <c r="B24" s="31"/>
      <c r="E24" s="24" t="str">
        <f>IF('Rekapitulace stavby'!E20="","",'Rekapitulace stavby'!E20)</f>
        <v xml:space="preserve"> </v>
      </c>
      <c r="I24" s="26" t="s">
        <v>28</v>
      </c>
      <c r="J24" s="24" t="str">
        <f>IF('Rekapitulace stavby'!AN20="","",'Rekapitulace stavby'!AN20)</f>
        <v/>
      </c>
      <c r="L24" s="31"/>
    </row>
    <row r="25" spans="2:12" s="1" customFormat="1" ht="6.95" customHeight="1">
      <c r="B25" s="31"/>
      <c r="L25" s="31"/>
    </row>
    <row r="26" spans="2:12" s="1" customFormat="1" ht="12" customHeight="1">
      <c r="B26" s="31"/>
      <c r="D26" s="26" t="s">
        <v>36</v>
      </c>
      <c r="L26" s="31"/>
    </row>
    <row r="27" spans="2:12" s="7" customFormat="1" ht="16.5" customHeight="1">
      <c r="B27" s="85"/>
      <c r="E27" s="286" t="s">
        <v>19</v>
      </c>
      <c r="F27" s="286"/>
      <c r="G27" s="286"/>
      <c r="H27" s="286"/>
      <c r="L27" s="85"/>
    </row>
    <row r="28" spans="2:12" s="1" customFormat="1" ht="6.95" customHeight="1">
      <c r="B28" s="31"/>
      <c r="L28" s="31"/>
    </row>
    <row r="29" spans="2:12" s="1" customFormat="1" ht="6.95" customHeight="1">
      <c r="B29" s="31"/>
      <c r="D29" s="49"/>
      <c r="E29" s="49"/>
      <c r="F29" s="49"/>
      <c r="G29" s="49"/>
      <c r="H29" s="49"/>
      <c r="I29" s="49"/>
      <c r="J29" s="49"/>
      <c r="K29" s="49"/>
      <c r="L29" s="31"/>
    </row>
    <row r="30" spans="2:12" s="1" customFormat="1" ht="25.35" customHeight="1">
      <c r="B30" s="31"/>
      <c r="D30" s="86" t="s">
        <v>38</v>
      </c>
      <c r="J30" s="62">
        <f>ROUND(J80, 2)</f>
        <v>0</v>
      </c>
      <c r="L30" s="31"/>
    </row>
    <row r="31" spans="2:12" s="1" customFormat="1" ht="6.95" customHeight="1">
      <c r="B31" s="31"/>
      <c r="D31" s="49"/>
      <c r="E31" s="49"/>
      <c r="F31" s="49"/>
      <c r="G31" s="49"/>
      <c r="H31" s="49"/>
      <c r="I31" s="49"/>
      <c r="J31" s="49"/>
      <c r="K31" s="49"/>
      <c r="L31" s="31"/>
    </row>
    <row r="32" spans="2:12" s="1" customFormat="1" ht="14.45" customHeight="1">
      <c r="B32" s="31"/>
      <c r="F32" s="34" t="s">
        <v>40</v>
      </c>
      <c r="I32" s="34" t="s">
        <v>39</v>
      </c>
      <c r="J32" s="34" t="s">
        <v>41</v>
      </c>
      <c r="L32" s="31"/>
    </row>
    <row r="33" spans="2:12" s="1" customFormat="1" ht="14.45" customHeight="1">
      <c r="B33" s="31"/>
      <c r="D33" s="51" t="s">
        <v>42</v>
      </c>
      <c r="E33" s="26" t="s">
        <v>43</v>
      </c>
      <c r="F33" s="87">
        <f>ROUND((SUM(BE80:BE102)),  2)</f>
        <v>0</v>
      </c>
      <c r="I33" s="88">
        <v>0.21</v>
      </c>
      <c r="J33" s="87">
        <f>ROUND(((SUM(BE80:BE102))*I33),  2)</f>
        <v>0</v>
      </c>
      <c r="L33" s="31"/>
    </row>
    <row r="34" spans="2:12" s="1" customFormat="1" ht="14.45" customHeight="1">
      <c r="B34" s="31"/>
      <c r="E34" s="26" t="s">
        <v>44</v>
      </c>
      <c r="F34" s="87">
        <f>ROUND((SUM(BF80:BF102)),  2)</f>
        <v>0</v>
      </c>
      <c r="I34" s="88">
        <v>0.12</v>
      </c>
      <c r="J34" s="87">
        <f>ROUND(((SUM(BF80:BF102))*I34),  2)</f>
        <v>0</v>
      </c>
      <c r="L34" s="31"/>
    </row>
    <row r="35" spans="2:12" s="1" customFormat="1" ht="14.45" hidden="1" customHeight="1">
      <c r="B35" s="31"/>
      <c r="E35" s="26" t="s">
        <v>45</v>
      </c>
      <c r="F35" s="87">
        <f>ROUND((SUM(BG80:BG102)),  2)</f>
        <v>0</v>
      </c>
      <c r="I35" s="88">
        <v>0.21</v>
      </c>
      <c r="J35" s="87">
        <f>0</f>
        <v>0</v>
      </c>
      <c r="L35" s="31"/>
    </row>
    <row r="36" spans="2:12" s="1" customFormat="1" ht="14.45" hidden="1" customHeight="1">
      <c r="B36" s="31"/>
      <c r="E36" s="26" t="s">
        <v>46</v>
      </c>
      <c r="F36" s="87">
        <f>ROUND((SUM(BH80:BH102)),  2)</f>
        <v>0</v>
      </c>
      <c r="I36" s="88">
        <v>0.12</v>
      </c>
      <c r="J36" s="87">
        <f>0</f>
        <v>0</v>
      </c>
      <c r="L36" s="31"/>
    </row>
    <row r="37" spans="2:12" s="1" customFormat="1" ht="14.45" hidden="1" customHeight="1">
      <c r="B37" s="31"/>
      <c r="E37" s="26" t="s">
        <v>47</v>
      </c>
      <c r="F37" s="87">
        <f>ROUND((SUM(BI80:BI102)),  2)</f>
        <v>0</v>
      </c>
      <c r="I37" s="88">
        <v>0</v>
      </c>
      <c r="J37" s="87">
        <f>0</f>
        <v>0</v>
      </c>
      <c r="L37" s="31"/>
    </row>
    <row r="38" spans="2:12" s="1" customFormat="1" ht="6.95" customHeight="1">
      <c r="B38" s="31"/>
      <c r="L38" s="31"/>
    </row>
    <row r="39" spans="2:12" s="1" customFormat="1" ht="25.35" customHeight="1">
      <c r="B39" s="31"/>
      <c r="C39" s="89"/>
      <c r="D39" s="90" t="s">
        <v>48</v>
      </c>
      <c r="E39" s="53"/>
      <c r="F39" s="53"/>
      <c r="G39" s="91" t="s">
        <v>49</v>
      </c>
      <c r="H39" s="92" t="s">
        <v>50</v>
      </c>
      <c r="I39" s="53"/>
      <c r="J39" s="93">
        <f>SUM(J30:J37)</f>
        <v>0</v>
      </c>
      <c r="K39" s="94"/>
      <c r="L39" s="31"/>
    </row>
    <row r="40" spans="2:12" s="1" customFormat="1" ht="14.45" customHeight="1">
      <c r="B40" s="40"/>
      <c r="C40" s="41"/>
      <c r="D40" s="41"/>
      <c r="E40" s="41"/>
      <c r="F40" s="41"/>
      <c r="G40" s="41"/>
      <c r="H40" s="41"/>
      <c r="I40" s="41"/>
      <c r="J40" s="41"/>
      <c r="K40" s="41"/>
      <c r="L40" s="31"/>
    </row>
    <row r="44" spans="2:12" s="1" customFormat="1" ht="6.95" customHeight="1">
      <c r="B44" s="42"/>
      <c r="C44" s="43"/>
      <c r="D44" s="43"/>
      <c r="E44" s="43"/>
      <c r="F44" s="43"/>
      <c r="G44" s="43"/>
      <c r="H44" s="43"/>
      <c r="I44" s="43"/>
      <c r="J44" s="43"/>
      <c r="K44" s="43"/>
      <c r="L44" s="31"/>
    </row>
    <row r="45" spans="2:12" s="1" customFormat="1" ht="24.95" customHeight="1">
      <c r="B45" s="31"/>
      <c r="C45" s="20" t="s">
        <v>99</v>
      </c>
      <c r="L45" s="31"/>
    </row>
    <row r="46" spans="2:12" s="1" customFormat="1" ht="6.95" customHeight="1">
      <c r="B46" s="31"/>
      <c r="L46" s="31"/>
    </row>
    <row r="47" spans="2:12" s="1" customFormat="1" ht="12" customHeight="1">
      <c r="B47" s="31"/>
      <c r="C47" s="26" t="s">
        <v>16</v>
      </c>
      <c r="L47" s="31"/>
    </row>
    <row r="48" spans="2:12" s="1" customFormat="1" ht="16.5" customHeight="1">
      <c r="B48" s="31"/>
      <c r="E48" s="297" t="str">
        <f>E7</f>
        <v>MŠ Tyršova 1546, Tachov, Snížení energetické náročnosti</v>
      </c>
      <c r="F48" s="298"/>
      <c r="G48" s="298"/>
      <c r="H48" s="298"/>
      <c r="L48" s="31"/>
    </row>
    <row r="49" spans="2:47" s="1" customFormat="1" ht="12" customHeight="1">
      <c r="B49" s="31"/>
      <c r="C49" s="26" t="s">
        <v>97</v>
      </c>
      <c r="L49" s="31"/>
    </row>
    <row r="50" spans="2:47" s="1" customFormat="1" ht="16.5" customHeight="1">
      <c r="B50" s="31"/>
      <c r="E50" s="260" t="str">
        <f>E9</f>
        <v>05 - Vedlejší a ostatní náklady</v>
      </c>
      <c r="F50" s="299"/>
      <c r="G50" s="299"/>
      <c r="H50" s="299"/>
      <c r="L50" s="31"/>
    </row>
    <row r="51" spans="2:47" s="1" customFormat="1" ht="6.95" customHeight="1">
      <c r="B51" s="31"/>
      <c r="L51" s="31"/>
    </row>
    <row r="52" spans="2:47" s="1" customFormat="1" ht="12" customHeight="1">
      <c r="B52" s="31"/>
      <c r="C52" s="26" t="s">
        <v>21</v>
      </c>
      <c r="F52" s="24" t="str">
        <f>F12</f>
        <v xml:space="preserve"> </v>
      </c>
      <c r="I52" s="26" t="s">
        <v>23</v>
      </c>
      <c r="J52" s="48" t="str">
        <f>IF(J12="","",J12)</f>
        <v>20. 5. 2025</v>
      </c>
      <c r="L52" s="31"/>
    </row>
    <row r="53" spans="2:47" s="1" customFormat="1" ht="6.95" customHeight="1">
      <c r="B53" s="31"/>
      <c r="L53" s="31"/>
    </row>
    <row r="54" spans="2:47" s="1" customFormat="1" ht="40.15" customHeight="1">
      <c r="B54" s="31"/>
      <c r="C54" s="26" t="s">
        <v>25</v>
      </c>
      <c r="F54" s="24" t="str">
        <f>E15</f>
        <v>Město Tachov, Hornická 1695, Tachov</v>
      </c>
      <c r="I54" s="26" t="s">
        <v>31</v>
      </c>
      <c r="J54" s="29" t="str">
        <f>E21</f>
        <v>Ing. J.Rossler, Na Terase 1914, 34701 Tachov</v>
      </c>
      <c r="L54" s="31"/>
    </row>
    <row r="55" spans="2:47" s="1" customFormat="1" ht="15.2" customHeight="1">
      <c r="B55" s="31"/>
      <c r="C55" s="26" t="s">
        <v>29</v>
      </c>
      <c r="F55" s="24" t="str">
        <f>IF(E18="","",E18)</f>
        <v>Vyplň údaj</v>
      </c>
      <c r="I55" s="26" t="s">
        <v>35</v>
      </c>
      <c r="J55" s="29" t="str">
        <f>E24</f>
        <v xml:space="preserve"> </v>
      </c>
      <c r="L55" s="31"/>
    </row>
    <row r="56" spans="2:47" s="1" customFormat="1" ht="10.35" customHeight="1">
      <c r="B56" s="31"/>
      <c r="L56" s="31"/>
    </row>
    <row r="57" spans="2:47" s="1" customFormat="1" ht="29.25" customHeight="1">
      <c r="B57" s="31"/>
      <c r="C57" s="95" t="s">
        <v>100</v>
      </c>
      <c r="D57" s="89"/>
      <c r="E57" s="89"/>
      <c r="F57" s="89"/>
      <c r="G57" s="89"/>
      <c r="H57" s="89"/>
      <c r="I57" s="89"/>
      <c r="J57" s="96" t="s">
        <v>101</v>
      </c>
      <c r="K57" s="89"/>
      <c r="L57" s="31"/>
    </row>
    <row r="58" spans="2:47" s="1" customFormat="1" ht="10.35" customHeight="1">
      <c r="B58" s="31"/>
      <c r="L58" s="31"/>
    </row>
    <row r="59" spans="2:47" s="1" customFormat="1" ht="22.9" customHeight="1">
      <c r="B59" s="31"/>
      <c r="C59" s="97" t="s">
        <v>70</v>
      </c>
      <c r="J59" s="62">
        <f>J80</f>
        <v>0</v>
      </c>
      <c r="L59" s="31"/>
      <c r="AU59" s="16" t="s">
        <v>102</v>
      </c>
    </row>
    <row r="60" spans="2:47" s="8" customFormat="1" ht="24.95" customHeight="1">
      <c r="B60" s="98"/>
      <c r="D60" s="99" t="s">
        <v>2414</v>
      </c>
      <c r="E60" s="100"/>
      <c r="F60" s="100"/>
      <c r="G60" s="100"/>
      <c r="H60" s="100"/>
      <c r="I60" s="100"/>
      <c r="J60" s="101">
        <f>J81</f>
        <v>0</v>
      </c>
      <c r="L60" s="98"/>
    </row>
    <row r="61" spans="2:47" s="1" customFormat="1" ht="21.75" customHeight="1">
      <c r="B61" s="31"/>
      <c r="L61" s="31"/>
    </row>
    <row r="62" spans="2:47" s="1" customFormat="1" ht="6.95" customHeight="1">
      <c r="B62" s="40"/>
      <c r="C62" s="41"/>
      <c r="D62" s="41"/>
      <c r="E62" s="41"/>
      <c r="F62" s="41"/>
      <c r="G62" s="41"/>
      <c r="H62" s="41"/>
      <c r="I62" s="41"/>
      <c r="J62" s="41"/>
      <c r="K62" s="41"/>
      <c r="L62" s="31"/>
    </row>
    <row r="66" spans="2:63" s="1" customFormat="1" ht="6.95" customHeight="1">
      <c r="B66" s="42"/>
      <c r="C66" s="43"/>
      <c r="D66" s="43"/>
      <c r="E66" s="43"/>
      <c r="F66" s="43"/>
      <c r="G66" s="43"/>
      <c r="H66" s="43"/>
      <c r="I66" s="43"/>
      <c r="J66" s="43"/>
      <c r="K66" s="43"/>
      <c r="L66" s="31"/>
    </row>
    <row r="67" spans="2:63" s="1" customFormat="1" ht="24.95" customHeight="1">
      <c r="B67" s="31"/>
      <c r="C67" s="20" t="s">
        <v>132</v>
      </c>
      <c r="L67" s="31"/>
    </row>
    <row r="68" spans="2:63" s="1" customFormat="1" ht="6.95" customHeight="1">
      <c r="B68" s="31"/>
      <c r="L68" s="31"/>
    </row>
    <row r="69" spans="2:63" s="1" customFormat="1" ht="12" customHeight="1">
      <c r="B69" s="31"/>
      <c r="C69" s="26" t="s">
        <v>16</v>
      </c>
      <c r="L69" s="31"/>
    </row>
    <row r="70" spans="2:63" s="1" customFormat="1" ht="16.5" customHeight="1">
      <c r="B70" s="31"/>
      <c r="E70" s="297" t="str">
        <f>E7</f>
        <v>MŠ Tyršova 1546, Tachov, Snížení energetické náročnosti</v>
      </c>
      <c r="F70" s="298"/>
      <c r="G70" s="298"/>
      <c r="H70" s="298"/>
      <c r="L70" s="31"/>
    </row>
    <row r="71" spans="2:63" s="1" customFormat="1" ht="12" customHeight="1">
      <c r="B71" s="31"/>
      <c r="C71" s="26" t="s">
        <v>97</v>
      </c>
      <c r="L71" s="31"/>
    </row>
    <row r="72" spans="2:63" s="1" customFormat="1" ht="16.5" customHeight="1">
      <c r="B72" s="31"/>
      <c r="E72" s="260" t="str">
        <f>E9</f>
        <v>05 - Vedlejší a ostatní náklady</v>
      </c>
      <c r="F72" s="299"/>
      <c r="G72" s="299"/>
      <c r="H72" s="299"/>
      <c r="L72" s="31"/>
    </row>
    <row r="73" spans="2:63" s="1" customFormat="1" ht="6.95" customHeight="1">
      <c r="B73" s="31"/>
      <c r="L73" s="31"/>
    </row>
    <row r="74" spans="2:63" s="1" customFormat="1" ht="12" customHeight="1">
      <c r="B74" s="31"/>
      <c r="C74" s="26" t="s">
        <v>21</v>
      </c>
      <c r="F74" s="24" t="str">
        <f>F12</f>
        <v xml:space="preserve"> </v>
      </c>
      <c r="I74" s="26" t="s">
        <v>23</v>
      </c>
      <c r="J74" s="48" t="str">
        <f>IF(J12="","",J12)</f>
        <v>20. 5. 2025</v>
      </c>
      <c r="L74" s="31"/>
    </row>
    <row r="75" spans="2:63" s="1" customFormat="1" ht="6.95" customHeight="1">
      <c r="B75" s="31"/>
      <c r="L75" s="31"/>
    </row>
    <row r="76" spans="2:63" s="1" customFormat="1" ht="40.15" customHeight="1">
      <c r="B76" s="31"/>
      <c r="C76" s="26" t="s">
        <v>25</v>
      </c>
      <c r="F76" s="24" t="str">
        <f>E15</f>
        <v>Město Tachov, Hornická 1695, Tachov</v>
      </c>
      <c r="I76" s="26" t="s">
        <v>31</v>
      </c>
      <c r="J76" s="29" t="str">
        <f>E21</f>
        <v>Ing. J.Rossler, Na Terase 1914, 34701 Tachov</v>
      </c>
      <c r="L76" s="31"/>
    </row>
    <row r="77" spans="2:63" s="1" customFormat="1" ht="15.2" customHeight="1">
      <c r="B77" s="31"/>
      <c r="C77" s="26" t="s">
        <v>29</v>
      </c>
      <c r="F77" s="24" t="str">
        <f>IF(E18="","",E18)</f>
        <v>Vyplň údaj</v>
      </c>
      <c r="I77" s="26" t="s">
        <v>35</v>
      </c>
      <c r="J77" s="29" t="str">
        <f>E24</f>
        <v xml:space="preserve"> </v>
      </c>
      <c r="L77" s="31"/>
    </row>
    <row r="78" spans="2:63" s="1" customFormat="1" ht="10.35" customHeight="1">
      <c r="B78" s="31"/>
      <c r="L78" s="31"/>
    </row>
    <row r="79" spans="2:63" s="10" customFormat="1" ht="29.25" customHeight="1">
      <c r="B79" s="106"/>
      <c r="C79" s="107" t="s">
        <v>133</v>
      </c>
      <c r="D79" s="108" t="s">
        <v>57</v>
      </c>
      <c r="E79" s="108" t="s">
        <v>53</v>
      </c>
      <c r="F79" s="108" t="s">
        <v>54</v>
      </c>
      <c r="G79" s="108" t="s">
        <v>134</v>
      </c>
      <c r="H79" s="108" t="s">
        <v>135</v>
      </c>
      <c r="I79" s="108" t="s">
        <v>136</v>
      </c>
      <c r="J79" s="108" t="s">
        <v>101</v>
      </c>
      <c r="K79" s="109" t="s">
        <v>137</v>
      </c>
      <c r="L79" s="106"/>
      <c r="M79" s="55" t="s">
        <v>19</v>
      </c>
      <c r="N79" s="56" t="s">
        <v>42</v>
      </c>
      <c r="O79" s="56" t="s">
        <v>138</v>
      </c>
      <c r="P79" s="56" t="s">
        <v>139</v>
      </c>
      <c r="Q79" s="56" t="s">
        <v>140</v>
      </c>
      <c r="R79" s="56" t="s">
        <v>141</v>
      </c>
      <c r="S79" s="56" t="s">
        <v>142</v>
      </c>
      <c r="T79" s="57" t="s">
        <v>143</v>
      </c>
    </row>
    <row r="80" spans="2:63" s="1" customFormat="1" ht="22.9" customHeight="1">
      <c r="B80" s="31"/>
      <c r="C80" s="60" t="s">
        <v>144</v>
      </c>
      <c r="J80" s="110">
        <f>BK80</f>
        <v>0</v>
      </c>
      <c r="L80" s="31"/>
      <c r="M80" s="58"/>
      <c r="N80" s="49"/>
      <c r="O80" s="49"/>
      <c r="P80" s="111">
        <f>P81</f>
        <v>0</v>
      </c>
      <c r="Q80" s="49"/>
      <c r="R80" s="111">
        <f>R81</f>
        <v>0</v>
      </c>
      <c r="S80" s="49"/>
      <c r="T80" s="112">
        <f>T81</f>
        <v>0</v>
      </c>
      <c r="AT80" s="16" t="s">
        <v>71</v>
      </c>
      <c r="AU80" s="16" t="s">
        <v>102</v>
      </c>
      <c r="BK80" s="113">
        <f>BK81</f>
        <v>0</v>
      </c>
    </row>
    <row r="81" spans="2:65" s="11" customFormat="1" ht="25.9" customHeight="1">
      <c r="B81" s="114"/>
      <c r="D81" s="115" t="s">
        <v>71</v>
      </c>
      <c r="E81" s="116" t="s">
        <v>2415</v>
      </c>
      <c r="F81" s="116" t="s">
        <v>2416</v>
      </c>
      <c r="I81" s="117"/>
      <c r="J81" s="118">
        <f>BK81</f>
        <v>0</v>
      </c>
      <c r="L81" s="114"/>
      <c r="M81" s="119"/>
      <c r="P81" s="120">
        <f>SUM(P82:P102)</f>
        <v>0</v>
      </c>
      <c r="R81" s="120">
        <f>SUM(R82:R102)</f>
        <v>0</v>
      </c>
      <c r="T81" s="121">
        <f>SUM(T82:T102)</f>
        <v>0</v>
      </c>
      <c r="AR81" s="115" t="s">
        <v>198</v>
      </c>
      <c r="AT81" s="122" t="s">
        <v>71</v>
      </c>
      <c r="AU81" s="122" t="s">
        <v>72</v>
      </c>
      <c r="AY81" s="115" t="s">
        <v>147</v>
      </c>
      <c r="BK81" s="123">
        <f>SUM(BK82:BK102)</f>
        <v>0</v>
      </c>
    </row>
    <row r="82" spans="2:65" s="1" customFormat="1" ht="16.5" customHeight="1">
      <c r="B82" s="31"/>
      <c r="C82" s="126" t="s">
        <v>80</v>
      </c>
      <c r="D82" s="126" t="s">
        <v>149</v>
      </c>
      <c r="E82" s="127" t="s">
        <v>2417</v>
      </c>
      <c r="F82" s="128" t="s">
        <v>2418</v>
      </c>
      <c r="G82" s="129" t="s">
        <v>2419</v>
      </c>
      <c r="H82" s="130">
        <v>1</v>
      </c>
      <c r="I82" s="131"/>
      <c r="J82" s="132">
        <f>ROUND(I82*H82,2)</f>
        <v>0</v>
      </c>
      <c r="K82" s="128" t="s">
        <v>1518</v>
      </c>
      <c r="L82" s="31"/>
      <c r="M82" s="133" t="s">
        <v>19</v>
      </c>
      <c r="N82" s="134" t="s">
        <v>43</v>
      </c>
      <c r="P82" s="135">
        <f>O82*H82</f>
        <v>0</v>
      </c>
      <c r="Q82" s="135">
        <v>0</v>
      </c>
      <c r="R82" s="135">
        <f>Q82*H82</f>
        <v>0</v>
      </c>
      <c r="S82" s="135">
        <v>0</v>
      </c>
      <c r="T82" s="136">
        <f>S82*H82</f>
        <v>0</v>
      </c>
      <c r="AR82" s="137" t="s">
        <v>2420</v>
      </c>
      <c r="AT82" s="137" t="s">
        <v>149</v>
      </c>
      <c r="AU82" s="137" t="s">
        <v>80</v>
      </c>
      <c r="AY82" s="16" t="s">
        <v>147</v>
      </c>
      <c r="BE82" s="138">
        <f>IF(N82="základní",J82,0)</f>
        <v>0</v>
      </c>
      <c r="BF82" s="138">
        <f>IF(N82="snížená",J82,0)</f>
        <v>0</v>
      </c>
      <c r="BG82" s="138">
        <f>IF(N82="zákl. přenesená",J82,0)</f>
        <v>0</v>
      </c>
      <c r="BH82" s="138">
        <f>IF(N82="sníž. přenesená",J82,0)</f>
        <v>0</v>
      </c>
      <c r="BI82" s="138">
        <f>IF(N82="nulová",J82,0)</f>
        <v>0</v>
      </c>
      <c r="BJ82" s="16" t="s">
        <v>80</v>
      </c>
      <c r="BK82" s="138">
        <f>ROUND(I82*H82,2)</f>
        <v>0</v>
      </c>
      <c r="BL82" s="16" t="s">
        <v>2420</v>
      </c>
      <c r="BM82" s="137" t="s">
        <v>2421</v>
      </c>
    </row>
    <row r="83" spans="2:65" s="1" customFormat="1" ht="11.25">
      <c r="B83" s="31"/>
      <c r="D83" s="139" t="s">
        <v>156</v>
      </c>
      <c r="F83" s="140" t="s">
        <v>2418</v>
      </c>
      <c r="I83" s="141"/>
      <c r="L83" s="31"/>
      <c r="M83" s="142"/>
      <c r="T83" s="52"/>
      <c r="AT83" s="16" t="s">
        <v>156</v>
      </c>
      <c r="AU83" s="16" t="s">
        <v>80</v>
      </c>
    </row>
    <row r="84" spans="2:65" s="1" customFormat="1" ht="11.25">
      <c r="B84" s="31"/>
      <c r="D84" s="143" t="s">
        <v>158</v>
      </c>
      <c r="F84" s="144" t="s">
        <v>2422</v>
      </c>
      <c r="I84" s="141"/>
      <c r="L84" s="31"/>
      <c r="M84" s="142"/>
      <c r="T84" s="52"/>
      <c r="AT84" s="16" t="s">
        <v>158</v>
      </c>
      <c r="AU84" s="16" t="s">
        <v>80</v>
      </c>
    </row>
    <row r="85" spans="2:65" s="1" customFormat="1" ht="16.5" customHeight="1">
      <c r="B85" s="31"/>
      <c r="C85" s="126" t="s">
        <v>82</v>
      </c>
      <c r="D85" s="126" t="s">
        <v>149</v>
      </c>
      <c r="E85" s="127" t="s">
        <v>2423</v>
      </c>
      <c r="F85" s="128" t="s">
        <v>2424</v>
      </c>
      <c r="G85" s="129" t="s">
        <v>2419</v>
      </c>
      <c r="H85" s="130">
        <v>1</v>
      </c>
      <c r="I85" s="131"/>
      <c r="J85" s="132">
        <f>ROUND(I85*H85,2)</f>
        <v>0</v>
      </c>
      <c r="K85" s="128" t="s">
        <v>1518</v>
      </c>
      <c r="L85" s="31"/>
      <c r="M85" s="133" t="s">
        <v>19</v>
      </c>
      <c r="N85" s="134" t="s">
        <v>43</v>
      </c>
      <c r="P85" s="135">
        <f>O85*H85</f>
        <v>0</v>
      </c>
      <c r="Q85" s="135">
        <v>0</v>
      </c>
      <c r="R85" s="135">
        <f>Q85*H85</f>
        <v>0</v>
      </c>
      <c r="S85" s="135">
        <v>0</v>
      </c>
      <c r="T85" s="136">
        <f>S85*H85</f>
        <v>0</v>
      </c>
      <c r="AR85" s="137" t="s">
        <v>2420</v>
      </c>
      <c r="AT85" s="137" t="s">
        <v>149</v>
      </c>
      <c r="AU85" s="137" t="s">
        <v>80</v>
      </c>
      <c r="AY85" s="16" t="s">
        <v>147</v>
      </c>
      <c r="BE85" s="138">
        <f>IF(N85="základní",J85,0)</f>
        <v>0</v>
      </c>
      <c r="BF85" s="138">
        <f>IF(N85="snížená",J85,0)</f>
        <v>0</v>
      </c>
      <c r="BG85" s="138">
        <f>IF(N85="zákl. přenesená",J85,0)</f>
        <v>0</v>
      </c>
      <c r="BH85" s="138">
        <f>IF(N85="sníž. přenesená",J85,0)</f>
        <v>0</v>
      </c>
      <c r="BI85" s="138">
        <f>IF(N85="nulová",J85,0)</f>
        <v>0</v>
      </c>
      <c r="BJ85" s="16" t="s">
        <v>80</v>
      </c>
      <c r="BK85" s="138">
        <f>ROUND(I85*H85,2)</f>
        <v>0</v>
      </c>
      <c r="BL85" s="16" t="s">
        <v>2420</v>
      </c>
      <c r="BM85" s="137" t="s">
        <v>2425</v>
      </c>
    </row>
    <row r="86" spans="2:65" s="1" customFormat="1" ht="11.25">
      <c r="B86" s="31"/>
      <c r="D86" s="139" t="s">
        <v>156</v>
      </c>
      <c r="F86" s="140" t="s">
        <v>2424</v>
      </c>
      <c r="I86" s="141"/>
      <c r="L86" s="31"/>
      <c r="M86" s="142"/>
      <c r="T86" s="52"/>
      <c r="AT86" s="16" t="s">
        <v>156</v>
      </c>
      <c r="AU86" s="16" t="s">
        <v>80</v>
      </c>
    </row>
    <row r="87" spans="2:65" s="1" customFormat="1" ht="11.25">
      <c r="B87" s="31"/>
      <c r="D87" s="143" t="s">
        <v>158</v>
      </c>
      <c r="F87" s="144" t="s">
        <v>2426</v>
      </c>
      <c r="I87" s="141"/>
      <c r="L87" s="31"/>
      <c r="M87" s="142"/>
      <c r="T87" s="52"/>
      <c r="AT87" s="16" t="s">
        <v>158</v>
      </c>
      <c r="AU87" s="16" t="s">
        <v>80</v>
      </c>
    </row>
    <row r="88" spans="2:65" s="1" customFormat="1" ht="16.5" customHeight="1">
      <c r="B88" s="31"/>
      <c r="C88" s="126" t="s">
        <v>175</v>
      </c>
      <c r="D88" s="126" t="s">
        <v>149</v>
      </c>
      <c r="E88" s="127" t="s">
        <v>2427</v>
      </c>
      <c r="F88" s="128" t="s">
        <v>2428</v>
      </c>
      <c r="G88" s="129" t="s">
        <v>2419</v>
      </c>
      <c r="H88" s="130">
        <v>1</v>
      </c>
      <c r="I88" s="131"/>
      <c r="J88" s="132">
        <f>ROUND(I88*H88,2)</f>
        <v>0</v>
      </c>
      <c r="K88" s="128" t="s">
        <v>1518</v>
      </c>
      <c r="L88" s="31"/>
      <c r="M88" s="133" t="s">
        <v>19</v>
      </c>
      <c r="N88" s="134" t="s">
        <v>43</v>
      </c>
      <c r="P88" s="135">
        <f>O88*H88</f>
        <v>0</v>
      </c>
      <c r="Q88" s="135">
        <v>0</v>
      </c>
      <c r="R88" s="135">
        <f>Q88*H88</f>
        <v>0</v>
      </c>
      <c r="S88" s="135">
        <v>0</v>
      </c>
      <c r="T88" s="136">
        <f>S88*H88</f>
        <v>0</v>
      </c>
      <c r="AR88" s="137" t="s">
        <v>2420</v>
      </c>
      <c r="AT88" s="137" t="s">
        <v>149</v>
      </c>
      <c r="AU88" s="137" t="s">
        <v>80</v>
      </c>
      <c r="AY88" s="16" t="s">
        <v>147</v>
      </c>
      <c r="BE88" s="138">
        <f>IF(N88="základní",J88,0)</f>
        <v>0</v>
      </c>
      <c r="BF88" s="138">
        <f>IF(N88="snížená",J88,0)</f>
        <v>0</v>
      </c>
      <c r="BG88" s="138">
        <f>IF(N88="zákl. přenesená",J88,0)</f>
        <v>0</v>
      </c>
      <c r="BH88" s="138">
        <f>IF(N88="sníž. přenesená",J88,0)</f>
        <v>0</v>
      </c>
      <c r="BI88" s="138">
        <f>IF(N88="nulová",J88,0)</f>
        <v>0</v>
      </c>
      <c r="BJ88" s="16" t="s">
        <v>80</v>
      </c>
      <c r="BK88" s="138">
        <f>ROUND(I88*H88,2)</f>
        <v>0</v>
      </c>
      <c r="BL88" s="16" t="s">
        <v>2420</v>
      </c>
      <c r="BM88" s="137" t="s">
        <v>2429</v>
      </c>
    </row>
    <row r="89" spans="2:65" s="1" customFormat="1" ht="11.25">
      <c r="B89" s="31"/>
      <c r="D89" s="139" t="s">
        <v>156</v>
      </c>
      <c r="F89" s="140" t="s">
        <v>2428</v>
      </c>
      <c r="I89" s="141"/>
      <c r="L89" s="31"/>
      <c r="M89" s="142"/>
      <c r="T89" s="52"/>
      <c r="AT89" s="16" t="s">
        <v>156</v>
      </c>
      <c r="AU89" s="16" t="s">
        <v>80</v>
      </c>
    </row>
    <row r="90" spans="2:65" s="1" customFormat="1" ht="11.25">
      <c r="B90" s="31"/>
      <c r="D90" s="143" t="s">
        <v>158</v>
      </c>
      <c r="F90" s="144" t="s">
        <v>2430</v>
      </c>
      <c r="I90" s="141"/>
      <c r="L90" s="31"/>
      <c r="M90" s="142"/>
      <c r="T90" s="52"/>
      <c r="AT90" s="16" t="s">
        <v>158</v>
      </c>
      <c r="AU90" s="16" t="s">
        <v>80</v>
      </c>
    </row>
    <row r="91" spans="2:65" s="1" customFormat="1" ht="16.5" customHeight="1">
      <c r="B91" s="31"/>
      <c r="C91" s="126" t="s">
        <v>154</v>
      </c>
      <c r="D91" s="126" t="s">
        <v>149</v>
      </c>
      <c r="E91" s="127" t="s">
        <v>2431</v>
      </c>
      <c r="F91" s="128" t="s">
        <v>2432</v>
      </c>
      <c r="G91" s="129" t="s">
        <v>2419</v>
      </c>
      <c r="H91" s="130">
        <v>1</v>
      </c>
      <c r="I91" s="131"/>
      <c r="J91" s="132">
        <f>ROUND(I91*H91,2)</f>
        <v>0</v>
      </c>
      <c r="K91" s="128" t="s">
        <v>1518</v>
      </c>
      <c r="L91" s="31"/>
      <c r="M91" s="133" t="s">
        <v>19</v>
      </c>
      <c r="N91" s="134" t="s">
        <v>43</v>
      </c>
      <c r="P91" s="135">
        <f>O91*H91</f>
        <v>0</v>
      </c>
      <c r="Q91" s="135">
        <v>0</v>
      </c>
      <c r="R91" s="135">
        <f>Q91*H91</f>
        <v>0</v>
      </c>
      <c r="S91" s="135">
        <v>0</v>
      </c>
      <c r="T91" s="136">
        <f>S91*H91</f>
        <v>0</v>
      </c>
      <c r="AR91" s="137" t="s">
        <v>2420</v>
      </c>
      <c r="AT91" s="137" t="s">
        <v>149</v>
      </c>
      <c r="AU91" s="137" t="s">
        <v>80</v>
      </c>
      <c r="AY91" s="16" t="s">
        <v>147</v>
      </c>
      <c r="BE91" s="138">
        <f>IF(N91="základní",J91,0)</f>
        <v>0</v>
      </c>
      <c r="BF91" s="138">
        <f>IF(N91="snížená",J91,0)</f>
        <v>0</v>
      </c>
      <c r="BG91" s="138">
        <f>IF(N91="zákl. přenesená",J91,0)</f>
        <v>0</v>
      </c>
      <c r="BH91" s="138">
        <f>IF(N91="sníž. přenesená",J91,0)</f>
        <v>0</v>
      </c>
      <c r="BI91" s="138">
        <f>IF(N91="nulová",J91,0)</f>
        <v>0</v>
      </c>
      <c r="BJ91" s="16" t="s">
        <v>80</v>
      </c>
      <c r="BK91" s="138">
        <f>ROUND(I91*H91,2)</f>
        <v>0</v>
      </c>
      <c r="BL91" s="16" t="s">
        <v>2420</v>
      </c>
      <c r="BM91" s="137" t="s">
        <v>2433</v>
      </c>
    </row>
    <row r="92" spans="2:65" s="1" customFormat="1" ht="11.25">
      <c r="B92" s="31"/>
      <c r="D92" s="139" t="s">
        <v>156</v>
      </c>
      <c r="F92" s="140" t="s">
        <v>2432</v>
      </c>
      <c r="I92" s="141"/>
      <c r="L92" s="31"/>
      <c r="M92" s="142"/>
      <c r="T92" s="52"/>
      <c r="AT92" s="16" t="s">
        <v>156</v>
      </c>
      <c r="AU92" s="16" t="s">
        <v>80</v>
      </c>
    </row>
    <row r="93" spans="2:65" s="1" customFormat="1" ht="11.25">
      <c r="B93" s="31"/>
      <c r="D93" s="143" t="s">
        <v>158</v>
      </c>
      <c r="F93" s="144" t="s">
        <v>2434</v>
      </c>
      <c r="I93" s="141"/>
      <c r="L93" s="31"/>
      <c r="M93" s="142"/>
      <c r="T93" s="52"/>
      <c r="AT93" s="16" t="s">
        <v>158</v>
      </c>
      <c r="AU93" s="16" t="s">
        <v>80</v>
      </c>
    </row>
    <row r="94" spans="2:65" s="1" customFormat="1" ht="16.5" customHeight="1">
      <c r="B94" s="31"/>
      <c r="C94" s="126" t="s">
        <v>198</v>
      </c>
      <c r="D94" s="126" t="s">
        <v>149</v>
      </c>
      <c r="E94" s="127" t="s">
        <v>2435</v>
      </c>
      <c r="F94" s="128" t="s">
        <v>2436</v>
      </c>
      <c r="G94" s="129" t="s">
        <v>2419</v>
      </c>
      <c r="H94" s="130">
        <v>1</v>
      </c>
      <c r="I94" s="131"/>
      <c r="J94" s="132">
        <f>ROUND(I94*H94,2)</f>
        <v>0</v>
      </c>
      <c r="K94" s="128" t="s">
        <v>1518</v>
      </c>
      <c r="L94" s="31"/>
      <c r="M94" s="133" t="s">
        <v>19</v>
      </c>
      <c r="N94" s="134" t="s">
        <v>43</v>
      </c>
      <c r="P94" s="135">
        <f>O94*H94</f>
        <v>0</v>
      </c>
      <c r="Q94" s="135">
        <v>0</v>
      </c>
      <c r="R94" s="135">
        <f>Q94*H94</f>
        <v>0</v>
      </c>
      <c r="S94" s="135">
        <v>0</v>
      </c>
      <c r="T94" s="136">
        <f>S94*H94</f>
        <v>0</v>
      </c>
      <c r="AR94" s="137" t="s">
        <v>2420</v>
      </c>
      <c r="AT94" s="137" t="s">
        <v>149</v>
      </c>
      <c r="AU94" s="137" t="s">
        <v>80</v>
      </c>
      <c r="AY94" s="16" t="s">
        <v>147</v>
      </c>
      <c r="BE94" s="138">
        <f>IF(N94="základní",J94,0)</f>
        <v>0</v>
      </c>
      <c r="BF94" s="138">
        <f>IF(N94="snížená",J94,0)</f>
        <v>0</v>
      </c>
      <c r="BG94" s="138">
        <f>IF(N94="zákl. přenesená",J94,0)</f>
        <v>0</v>
      </c>
      <c r="BH94" s="138">
        <f>IF(N94="sníž. přenesená",J94,0)</f>
        <v>0</v>
      </c>
      <c r="BI94" s="138">
        <f>IF(N94="nulová",J94,0)</f>
        <v>0</v>
      </c>
      <c r="BJ94" s="16" t="s">
        <v>80</v>
      </c>
      <c r="BK94" s="138">
        <f>ROUND(I94*H94,2)</f>
        <v>0</v>
      </c>
      <c r="BL94" s="16" t="s">
        <v>2420</v>
      </c>
      <c r="BM94" s="137" t="s">
        <v>2437</v>
      </c>
    </row>
    <row r="95" spans="2:65" s="1" customFormat="1" ht="11.25">
      <c r="B95" s="31"/>
      <c r="D95" s="139" t="s">
        <v>156</v>
      </c>
      <c r="F95" s="140" t="s">
        <v>2436</v>
      </c>
      <c r="I95" s="141"/>
      <c r="L95" s="31"/>
      <c r="M95" s="142"/>
      <c r="T95" s="52"/>
      <c r="AT95" s="16" t="s">
        <v>156</v>
      </c>
      <c r="AU95" s="16" t="s">
        <v>80</v>
      </c>
    </row>
    <row r="96" spans="2:65" s="1" customFormat="1" ht="11.25">
      <c r="B96" s="31"/>
      <c r="D96" s="143" t="s">
        <v>158</v>
      </c>
      <c r="F96" s="144" t="s">
        <v>2438</v>
      </c>
      <c r="I96" s="141"/>
      <c r="L96" s="31"/>
      <c r="M96" s="142"/>
      <c r="T96" s="52"/>
      <c r="AT96" s="16" t="s">
        <v>158</v>
      </c>
      <c r="AU96" s="16" t="s">
        <v>80</v>
      </c>
    </row>
    <row r="97" spans="2:65" s="1" customFormat="1" ht="16.5" customHeight="1">
      <c r="B97" s="31"/>
      <c r="C97" s="126" t="s">
        <v>206</v>
      </c>
      <c r="D97" s="126" t="s">
        <v>149</v>
      </c>
      <c r="E97" s="127" t="s">
        <v>2439</v>
      </c>
      <c r="F97" s="128" t="s">
        <v>2440</v>
      </c>
      <c r="G97" s="129" t="s">
        <v>2419</v>
      </c>
      <c r="H97" s="130">
        <v>1</v>
      </c>
      <c r="I97" s="131"/>
      <c r="J97" s="132">
        <f>ROUND(I97*H97,2)</f>
        <v>0</v>
      </c>
      <c r="K97" s="128" t="s">
        <v>1518</v>
      </c>
      <c r="L97" s="31"/>
      <c r="M97" s="133" t="s">
        <v>19</v>
      </c>
      <c r="N97" s="134" t="s">
        <v>43</v>
      </c>
      <c r="P97" s="135">
        <f>O97*H97</f>
        <v>0</v>
      </c>
      <c r="Q97" s="135">
        <v>0</v>
      </c>
      <c r="R97" s="135">
        <f>Q97*H97</f>
        <v>0</v>
      </c>
      <c r="S97" s="135">
        <v>0</v>
      </c>
      <c r="T97" s="136">
        <f>S97*H97</f>
        <v>0</v>
      </c>
      <c r="AR97" s="137" t="s">
        <v>2420</v>
      </c>
      <c r="AT97" s="137" t="s">
        <v>149</v>
      </c>
      <c r="AU97" s="137" t="s">
        <v>80</v>
      </c>
      <c r="AY97" s="16" t="s">
        <v>147</v>
      </c>
      <c r="BE97" s="138">
        <f>IF(N97="základní",J97,0)</f>
        <v>0</v>
      </c>
      <c r="BF97" s="138">
        <f>IF(N97="snížená",J97,0)</f>
        <v>0</v>
      </c>
      <c r="BG97" s="138">
        <f>IF(N97="zákl. přenesená",J97,0)</f>
        <v>0</v>
      </c>
      <c r="BH97" s="138">
        <f>IF(N97="sníž. přenesená",J97,0)</f>
        <v>0</v>
      </c>
      <c r="BI97" s="138">
        <f>IF(N97="nulová",J97,0)</f>
        <v>0</v>
      </c>
      <c r="BJ97" s="16" t="s">
        <v>80</v>
      </c>
      <c r="BK97" s="138">
        <f>ROUND(I97*H97,2)</f>
        <v>0</v>
      </c>
      <c r="BL97" s="16" t="s">
        <v>2420</v>
      </c>
      <c r="BM97" s="137" t="s">
        <v>2441</v>
      </c>
    </row>
    <row r="98" spans="2:65" s="1" customFormat="1" ht="11.25">
      <c r="B98" s="31"/>
      <c r="D98" s="139" t="s">
        <v>156</v>
      </c>
      <c r="F98" s="140" t="s">
        <v>2440</v>
      </c>
      <c r="I98" s="141"/>
      <c r="L98" s="31"/>
      <c r="M98" s="142"/>
      <c r="T98" s="52"/>
      <c r="AT98" s="16" t="s">
        <v>156</v>
      </c>
      <c r="AU98" s="16" t="s">
        <v>80</v>
      </c>
    </row>
    <row r="99" spans="2:65" s="1" customFormat="1" ht="11.25">
      <c r="B99" s="31"/>
      <c r="D99" s="143" t="s">
        <v>158</v>
      </c>
      <c r="F99" s="144" t="s">
        <v>2442</v>
      </c>
      <c r="I99" s="141"/>
      <c r="L99" s="31"/>
      <c r="M99" s="142"/>
      <c r="T99" s="52"/>
      <c r="AT99" s="16" t="s">
        <v>158</v>
      </c>
      <c r="AU99" s="16" t="s">
        <v>80</v>
      </c>
    </row>
    <row r="100" spans="2:65" s="1" customFormat="1" ht="16.5" customHeight="1">
      <c r="B100" s="31"/>
      <c r="C100" s="126" t="s">
        <v>214</v>
      </c>
      <c r="D100" s="126" t="s">
        <v>149</v>
      </c>
      <c r="E100" s="127" t="s">
        <v>2443</v>
      </c>
      <c r="F100" s="128" t="s">
        <v>2444</v>
      </c>
      <c r="G100" s="129" t="s">
        <v>2419</v>
      </c>
      <c r="H100" s="130">
        <v>1</v>
      </c>
      <c r="I100" s="131"/>
      <c r="J100" s="132">
        <f>ROUND(I100*H100,2)</f>
        <v>0</v>
      </c>
      <c r="K100" s="128" t="s">
        <v>1518</v>
      </c>
      <c r="L100" s="31"/>
      <c r="M100" s="133" t="s">
        <v>19</v>
      </c>
      <c r="N100" s="134" t="s">
        <v>43</v>
      </c>
      <c r="P100" s="135">
        <f>O100*H100</f>
        <v>0</v>
      </c>
      <c r="Q100" s="135">
        <v>0</v>
      </c>
      <c r="R100" s="135">
        <f>Q100*H100</f>
        <v>0</v>
      </c>
      <c r="S100" s="135">
        <v>0</v>
      </c>
      <c r="T100" s="136">
        <f>S100*H100</f>
        <v>0</v>
      </c>
      <c r="AR100" s="137" t="s">
        <v>2420</v>
      </c>
      <c r="AT100" s="137" t="s">
        <v>149</v>
      </c>
      <c r="AU100" s="137" t="s">
        <v>80</v>
      </c>
      <c r="AY100" s="16" t="s">
        <v>147</v>
      </c>
      <c r="BE100" s="138">
        <f>IF(N100="základní",J100,0)</f>
        <v>0</v>
      </c>
      <c r="BF100" s="138">
        <f>IF(N100="snížená",J100,0)</f>
        <v>0</v>
      </c>
      <c r="BG100" s="138">
        <f>IF(N100="zákl. přenesená",J100,0)</f>
        <v>0</v>
      </c>
      <c r="BH100" s="138">
        <f>IF(N100="sníž. přenesená",J100,0)</f>
        <v>0</v>
      </c>
      <c r="BI100" s="138">
        <f>IF(N100="nulová",J100,0)</f>
        <v>0</v>
      </c>
      <c r="BJ100" s="16" t="s">
        <v>80</v>
      </c>
      <c r="BK100" s="138">
        <f>ROUND(I100*H100,2)</f>
        <v>0</v>
      </c>
      <c r="BL100" s="16" t="s">
        <v>2420</v>
      </c>
      <c r="BM100" s="137" t="s">
        <v>2445</v>
      </c>
    </row>
    <row r="101" spans="2:65" s="1" customFormat="1" ht="78">
      <c r="B101" s="31"/>
      <c r="D101" s="139" t="s">
        <v>156</v>
      </c>
      <c r="F101" s="140" t="s">
        <v>2446</v>
      </c>
      <c r="I101" s="141"/>
      <c r="L101" s="31"/>
      <c r="M101" s="142"/>
      <c r="T101" s="52"/>
      <c r="AT101" s="16" t="s">
        <v>156</v>
      </c>
      <c r="AU101" s="16" t="s">
        <v>80</v>
      </c>
    </row>
    <row r="102" spans="2:65" s="1" customFormat="1" ht="11.25">
      <c r="B102" s="31"/>
      <c r="D102" s="143" t="s">
        <v>158</v>
      </c>
      <c r="F102" s="144" t="s">
        <v>2447</v>
      </c>
      <c r="I102" s="141"/>
      <c r="L102" s="31"/>
      <c r="M102" s="172"/>
      <c r="N102" s="173"/>
      <c r="O102" s="173"/>
      <c r="P102" s="173"/>
      <c r="Q102" s="173"/>
      <c r="R102" s="173"/>
      <c r="S102" s="173"/>
      <c r="T102" s="174"/>
      <c r="AT102" s="16" t="s">
        <v>158</v>
      </c>
      <c r="AU102" s="16" t="s">
        <v>80</v>
      </c>
    </row>
    <row r="103" spans="2:65" s="1" customFormat="1" ht="6.95" customHeight="1">
      <c r="B103" s="40"/>
      <c r="C103" s="41"/>
      <c r="D103" s="41"/>
      <c r="E103" s="41"/>
      <c r="F103" s="41"/>
      <c r="G103" s="41"/>
      <c r="H103" s="41"/>
      <c r="I103" s="41"/>
      <c r="J103" s="41"/>
      <c r="K103" s="41"/>
      <c r="L103" s="31"/>
    </row>
  </sheetData>
  <sheetProtection algorithmName="SHA-512" hashValue="xTqracLPCp1UhvgBvrKX+8sy6ZX3MJJKtEjdeqR0vtgj2XEQmFHPH2tunFSpWTw/PZ5zoXqZkvxtYZl8HevB+A==" saltValue="CCgtt0PY0zwQFBuiLCGLGfgwsp4gvGvUXJcCPq9P03grrjW/vDvWYdE+cELnK/DU+Q8i+XS4ExX+bDf/xRKh9A==" spinCount="100000" sheet="1" objects="1" scenarios="1" formatColumns="0" formatRows="0" autoFilter="0"/>
  <autoFilter ref="C79:K102" xr:uid="{00000000-0009-0000-0000-000005000000}"/>
  <mergeCells count="9">
    <mergeCell ref="E50:H50"/>
    <mergeCell ref="E70:H70"/>
    <mergeCell ref="E72:H72"/>
    <mergeCell ref="L2:V2"/>
    <mergeCell ref="E7:H7"/>
    <mergeCell ref="E9:H9"/>
    <mergeCell ref="E18:H18"/>
    <mergeCell ref="E27:H27"/>
    <mergeCell ref="E48:H48"/>
  </mergeCells>
  <hyperlinks>
    <hyperlink ref="F84" r:id="rId1" xr:uid="{00000000-0004-0000-0500-000000000000}"/>
    <hyperlink ref="F87" r:id="rId2" xr:uid="{00000000-0004-0000-0500-000001000000}"/>
    <hyperlink ref="F90" r:id="rId3" xr:uid="{00000000-0004-0000-0500-000002000000}"/>
    <hyperlink ref="F93" r:id="rId4" xr:uid="{00000000-0004-0000-0500-000003000000}"/>
    <hyperlink ref="F96" r:id="rId5" xr:uid="{00000000-0004-0000-0500-000004000000}"/>
    <hyperlink ref="F99" r:id="rId6" xr:uid="{00000000-0004-0000-0500-000005000000}"/>
    <hyperlink ref="F102" r:id="rId7" xr:uid="{00000000-0004-0000-0500-00000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19"/>
  <sheetViews>
    <sheetView showGridLines="0" topLeftCell="A43" zoomScale="110" zoomScaleNormal="110" workbookViewId="0"/>
  </sheetViews>
  <sheetFormatPr defaultRowHeight="15"/>
  <cols>
    <col min="1" max="1" width="8.33203125" style="175" customWidth="1"/>
    <col min="2" max="2" width="1.6640625" style="175" customWidth="1"/>
    <col min="3" max="4" width="5" style="175" customWidth="1"/>
    <col min="5" max="5" width="11.6640625" style="175" customWidth="1"/>
    <col min="6" max="6" width="9.1640625" style="175" customWidth="1"/>
    <col min="7" max="7" width="5" style="175" customWidth="1"/>
    <col min="8" max="8" width="77.83203125" style="175" customWidth="1"/>
    <col min="9" max="10" width="20" style="175" customWidth="1"/>
    <col min="11" max="11" width="1.6640625" style="175" customWidth="1"/>
  </cols>
  <sheetData>
    <row r="1" spans="2:11" customFormat="1" ht="37.5" customHeight="1"/>
    <row r="2" spans="2:11" customFormat="1" ht="7.5" customHeight="1">
      <c r="B2" s="176"/>
      <c r="C2" s="177"/>
      <c r="D2" s="177"/>
      <c r="E2" s="177"/>
      <c r="F2" s="177"/>
      <c r="G2" s="177"/>
      <c r="H2" s="177"/>
      <c r="I2" s="177"/>
      <c r="J2" s="177"/>
      <c r="K2" s="178"/>
    </row>
    <row r="3" spans="2:11" s="14" customFormat="1" ht="45" customHeight="1">
      <c r="B3" s="179"/>
      <c r="C3" s="303" t="s">
        <v>2448</v>
      </c>
      <c r="D3" s="303"/>
      <c r="E3" s="303"/>
      <c r="F3" s="303"/>
      <c r="G3" s="303"/>
      <c r="H3" s="303"/>
      <c r="I3" s="303"/>
      <c r="J3" s="303"/>
      <c r="K3" s="180"/>
    </row>
    <row r="4" spans="2:11" customFormat="1" ht="25.5" customHeight="1">
      <c r="B4" s="181"/>
      <c r="C4" s="302" t="s">
        <v>2449</v>
      </c>
      <c r="D4" s="302"/>
      <c r="E4" s="302"/>
      <c r="F4" s="302"/>
      <c r="G4" s="302"/>
      <c r="H4" s="302"/>
      <c r="I4" s="302"/>
      <c r="J4" s="302"/>
      <c r="K4" s="182"/>
    </row>
    <row r="5" spans="2:11" customFormat="1" ht="5.25" customHeight="1">
      <c r="B5" s="181"/>
      <c r="C5" s="183"/>
      <c r="D5" s="183"/>
      <c r="E5" s="183"/>
      <c r="F5" s="183"/>
      <c r="G5" s="183"/>
      <c r="H5" s="183"/>
      <c r="I5" s="183"/>
      <c r="J5" s="183"/>
      <c r="K5" s="182"/>
    </row>
    <row r="6" spans="2:11" customFormat="1" ht="15" customHeight="1">
      <c r="B6" s="181"/>
      <c r="C6" s="301" t="s">
        <v>2450</v>
      </c>
      <c r="D6" s="301"/>
      <c r="E6" s="301"/>
      <c r="F6" s="301"/>
      <c r="G6" s="301"/>
      <c r="H6" s="301"/>
      <c r="I6" s="301"/>
      <c r="J6" s="301"/>
      <c r="K6" s="182"/>
    </row>
    <row r="7" spans="2:11" customFormat="1" ht="15" customHeight="1">
      <c r="B7" s="185"/>
      <c r="C7" s="301" t="s">
        <v>2451</v>
      </c>
      <c r="D7" s="301"/>
      <c r="E7" s="301"/>
      <c r="F7" s="301"/>
      <c r="G7" s="301"/>
      <c r="H7" s="301"/>
      <c r="I7" s="301"/>
      <c r="J7" s="301"/>
      <c r="K7" s="182"/>
    </row>
    <row r="8" spans="2:11" customFormat="1" ht="12.75" customHeight="1">
      <c r="B8" s="185"/>
      <c r="C8" s="184"/>
      <c r="D8" s="184"/>
      <c r="E8" s="184"/>
      <c r="F8" s="184"/>
      <c r="G8" s="184"/>
      <c r="H8" s="184"/>
      <c r="I8" s="184"/>
      <c r="J8" s="184"/>
      <c r="K8" s="182"/>
    </row>
    <row r="9" spans="2:11" customFormat="1" ht="15" customHeight="1">
      <c r="B9" s="185"/>
      <c r="C9" s="301" t="s">
        <v>2452</v>
      </c>
      <c r="D9" s="301"/>
      <c r="E9" s="301"/>
      <c r="F9" s="301"/>
      <c r="G9" s="301"/>
      <c r="H9" s="301"/>
      <c r="I9" s="301"/>
      <c r="J9" s="301"/>
      <c r="K9" s="182"/>
    </row>
    <row r="10" spans="2:11" customFormat="1" ht="15" customHeight="1">
      <c r="B10" s="185"/>
      <c r="C10" s="184"/>
      <c r="D10" s="301" t="s">
        <v>2453</v>
      </c>
      <c r="E10" s="301"/>
      <c r="F10" s="301"/>
      <c r="G10" s="301"/>
      <c r="H10" s="301"/>
      <c r="I10" s="301"/>
      <c r="J10" s="301"/>
      <c r="K10" s="182"/>
    </row>
    <row r="11" spans="2:11" customFormat="1" ht="15" customHeight="1">
      <c r="B11" s="185"/>
      <c r="C11" s="186"/>
      <c r="D11" s="301" t="s">
        <v>2454</v>
      </c>
      <c r="E11" s="301"/>
      <c r="F11" s="301"/>
      <c r="G11" s="301"/>
      <c r="H11" s="301"/>
      <c r="I11" s="301"/>
      <c r="J11" s="301"/>
      <c r="K11" s="182"/>
    </row>
    <row r="12" spans="2:11" customFormat="1" ht="15" customHeight="1">
      <c r="B12" s="185"/>
      <c r="C12" s="186"/>
      <c r="D12" s="184"/>
      <c r="E12" s="184"/>
      <c r="F12" s="184"/>
      <c r="G12" s="184"/>
      <c r="H12" s="184"/>
      <c r="I12" s="184"/>
      <c r="J12" s="184"/>
      <c r="K12" s="182"/>
    </row>
    <row r="13" spans="2:11" customFormat="1" ht="15" customHeight="1">
      <c r="B13" s="185"/>
      <c r="C13" s="186"/>
      <c r="D13" s="187" t="s">
        <v>2455</v>
      </c>
      <c r="E13" s="184"/>
      <c r="F13" s="184"/>
      <c r="G13" s="184"/>
      <c r="H13" s="184"/>
      <c r="I13" s="184"/>
      <c r="J13" s="184"/>
      <c r="K13" s="182"/>
    </row>
    <row r="14" spans="2:11" customFormat="1" ht="12.75" customHeight="1">
      <c r="B14" s="185"/>
      <c r="C14" s="186"/>
      <c r="D14" s="186"/>
      <c r="E14" s="186"/>
      <c r="F14" s="186"/>
      <c r="G14" s="186"/>
      <c r="H14" s="186"/>
      <c r="I14" s="186"/>
      <c r="J14" s="186"/>
      <c r="K14" s="182"/>
    </row>
    <row r="15" spans="2:11" customFormat="1" ht="15" customHeight="1">
      <c r="B15" s="185"/>
      <c r="C15" s="186"/>
      <c r="D15" s="301" t="s">
        <v>2456</v>
      </c>
      <c r="E15" s="301"/>
      <c r="F15" s="301"/>
      <c r="G15" s="301"/>
      <c r="H15" s="301"/>
      <c r="I15" s="301"/>
      <c r="J15" s="301"/>
      <c r="K15" s="182"/>
    </row>
    <row r="16" spans="2:11" customFormat="1" ht="15" customHeight="1">
      <c r="B16" s="185"/>
      <c r="C16" s="186"/>
      <c r="D16" s="301" t="s">
        <v>2457</v>
      </c>
      <c r="E16" s="301"/>
      <c r="F16" s="301"/>
      <c r="G16" s="301"/>
      <c r="H16" s="301"/>
      <c r="I16" s="301"/>
      <c r="J16" s="301"/>
      <c r="K16" s="182"/>
    </row>
    <row r="17" spans="2:11" customFormat="1" ht="15" customHeight="1">
      <c r="B17" s="185"/>
      <c r="C17" s="186"/>
      <c r="D17" s="301" t="s">
        <v>2458</v>
      </c>
      <c r="E17" s="301"/>
      <c r="F17" s="301"/>
      <c r="G17" s="301"/>
      <c r="H17" s="301"/>
      <c r="I17" s="301"/>
      <c r="J17" s="301"/>
      <c r="K17" s="182"/>
    </row>
    <row r="18" spans="2:11" customFormat="1" ht="15" customHeight="1">
      <c r="B18" s="185"/>
      <c r="C18" s="186"/>
      <c r="D18" s="186"/>
      <c r="E18" s="188" t="s">
        <v>79</v>
      </c>
      <c r="F18" s="301" t="s">
        <v>2459</v>
      </c>
      <c r="G18" s="301"/>
      <c r="H18" s="301"/>
      <c r="I18" s="301"/>
      <c r="J18" s="301"/>
      <c r="K18" s="182"/>
    </row>
    <row r="19" spans="2:11" customFormat="1" ht="15" customHeight="1">
      <c r="B19" s="185"/>
      <c r="C19" s="186"/>
      <c r="D19" s="186"/>
      <c r="E19" s="188" t="s">
        <v>2460</v>
      </c>
      <c r="F19" s="301" t="s">
        <v>2461</v>
      </c>
      <c r="G19" s="301"/>
      <c r="H19" s="301"/>
      <c r="I19" s="301"/>
      <c r="J19" s="301"/>
      <c r="K19" s="182"/>
    </row>
    <row r="20" spans="2:11" customFormat="1" ht="15" customHeight="1">
      <c r="B20" s="185"/>
      <c r="C20" s="186"/>
      <c r="D20" s="186"/>
      <c r="E20" s="188" t="s">
        <v>2462</v>
      </c>
      <c r="F20" s="301" t="s">
        <v>2463</v>
      </c>
      <c r="G20" s="301"/>
      <c r="H20" s="301"/>
      <c r="I20" s="301"/>
      <c r="J20" s="301"/>
      <c r="K20" s="182"/>
    </row>
    <row r="21" spans="2:11" customFormat="1" ht="15" customHeight="1">
      <c r="B21" s="185"/>
      <c r="C21" s="186"/>
      <c r="D21" s="186"/>
      <c r="E21" s="188" t="s">
        <v>94</v>
      </c>
      <c r="F21" s="301" t="s">
        <v>93</v>
      </c>
      <c r="G21" s="301"/>
      <c r="H21" s="301"/>
      <c r="I21" s="301"/>
      <c r="J21" s="301"/>
      <c r="K21" s="182"/>
    </row>
    <row r="22" spans="2:11" customFormat="1" ht="15" customHeight="1">
      <c r="B22" s="185"/>
      <c r="C22" s="186"/>
      <c r="D22" s="186"/>
      <c r="E22" s="188" t="s">
        <v>2196</v>
      </c>
      <c r="F22" s="301" t="s">
        <v>2197</v>
      </c>
      <c r="G22" s="301"/>
      <c r="H22" s="301"/>
      <c r="I22" s="301"/>
      <c r="J22" s="301"/>
      <c r="K22" s="182"/>
    </row>
    <row r="23" spans="2:11" customFormat="1" ht="15" customHeight="1">
      <c r="B23" s="185"/>
      <c r="C23" s="186"/>
      <c r="D23" s="186"/>
      <c r="E23" s="188" t="s">
        <v>2464</v>
      </c>
      <c r="F23" s="301" t="s">
        <v>2465</v>
      </c>
      <c r="G23" s="301"/>
      <c r="H23" s="301"/>
      <c r="I23" s="301"/>
      <c r="J23" s="301"/>
      <c r="K23" s="182"/>
    </row>
    <row r="24" spans="2:11" customFormat="1" ht="12.75" customHeight="1">
      <c r="B24" s="185"/>
      <c r="C24" s="186"/>
      <c r="D24" s="186"/>
      <c r="E24" s="186"/>
      <c r="F24" s="186"/>
      <c r="G24" s="186"/>
      <c r="H24" s="186"/>
      <c r="I24" s="186"/>
      <c r="J24" s="186"/>
      <c r="K24" s="182"/>
    </row>
    <row r="25" spans="2:11" customFormat="1" ht="15" customHeight="1">
      <c r="B25" s="185"/>
      <c r="C25" s="301" t="s">
        <v>2466</v>
      </c>
      <c r="D25" s="301"/>
      <c r="E25" s="301"/>
      <c r="F25" s="301"/>
      <c r="G25" s="301"/>
      <c r="H25" s="301"/>
      <c r="I25" s="301"/>
      <c r="J25" s="301"/>
      <c r="K25" s="182"/>
    </row>
    <row r="26" spans="2:11" customFormat="1" ht="15" customHeight="1">
      <c r="B26" s="185"/>
      <c r="C26" s="301" t="s">
        <v>2467</v>
      </c>
      <c r="D26" s="301"/>
      <c r="E26" s="301"/>
      <c r="F26" s="301"/>
      <c r="G26" s="301"/>
      <c r="H26" s="301"/>
      <c r="I26" s="301"/>
      <c r="J26" s="301"/>
      <c r="K26" s="182"/>
    </row>
    <row r="27" spans="2:11" customFormat="1" ht="15" customHeight="1">
      <c r="B27" s="185"/>
      <c r="C27" s="184"/>
      <c r="D27" s="301" t="s">
        <v>2468</v>
      </c>
      <c r="E27" s="301"/>
      <c r="F27" s="301"/>
      <c r="G27" s="301"/>
      <c r="H27" s="301"/>
      <c r="I27" s="301"/>
      <c r="J27" s="301"/>
      <c r="K27" s="182"/>
    </row>
    <row r="28" spans="2:11" customFormat="1" ht="15" customHeight="1">
      <c r="B28" s="185"/>
      <c r="C28" s="186"/>
      <c r="D28" s="301" t="s">
        <v>2469</v>
      </c>
      <c r="E28" s="301"/>
      <c r="F28" s="301"/>
      <c r="G28" s="301"/>
      <c r="H28" s="301"/>
      <c r="I28" s="301"/>
      <c r="J28" s="301"/>
      <c r="K28" s="182"/>
    </row>
    <row r="29" spans="2:11" customFormat="1" ht="12.75" customHeight="1">
      <c r="B29" s="185"/>
      <c r="C29" s="186"/>
      <c r="D29" s="186"/>
      <c r="E29" s="186"/>
      <c r="F29" s="186"/>
      <c r="G29" s="186"/>
      <c r="H29" s="186"/>
      <c r="I29" s="186"/>
      <c r="J29" s="186"/>
      <c r="K29" s="182"/>
    </row>
    <row r="30" spans="2:11" customFormat="1" ht="15" customHeight="1">
      <c r="B30" s="185"/>
      <c r="C30" s="186"/>
      <c r="D30" s="301" t="s">
        <v>2470</v>
      </c>
      <c r="E30" s="301"/>
      <c r="F30" s="301"/>
      <c r="G30" s="301"/>
      <c r="H30" s="301"/>
      <c r="I30" s="301"/>
      <c r="J30" s="301"/>
      <c r="K30" s="182"/>
    </row>
    <row r="31" spans="2:11" customFormat="1" ht="15" customHeight="1">
      <c r="B31" s="185"/>
      <c r="C31" s="186"/>
      <c r="D31" s="301" t="s">
        <v>2471</v>
      </c>
      <c r="E31" s="301"/>
      <c r="F31" s="301"/>
      <c r="G31" s="301"/>
      <c r="H31" s="301"/>
      <c r="I31" s="301"/>
      <c r="J31" s="301"/>
      <c r="K31" s="182"/>
    </row>
    <row r="32" spans="2:11" customFormat="1" ht="12.75" customHeight="1">
      <c r="B32" s="185"/>
      <c r="C32" s="186"/>
      <c r="D32" s="186"/>
      <c r="E32" s="186"/>
      <c r="F32" s="186"/>
      <c r="G32" s="186"/>
      <c r="H32" s="186"/>
      <c r="I32" s="186"/>
      <c r="J32" s="186"/>
      <c r="K32" s="182"/>
    </row>
    <row r="33" spans="2:11" customFormat="1" ht="15" customHeight="1">
      <c r="B33" s="185"/>
      <c r="C33" s="186"/>
      <c r="D33" s="301" t="s">
        <v>2472</v>
      </c>
      <c r="E33" s="301"/>
      <c r="F33" s="301"/>
      <c r="G33" s="301"/>
      <c r="H33" s="301"/>
      <c r="I33" s="301"/>
      <c r="J33" s="301"/>
      <c r="K33" s="182"/>
    </row>
    <row r="34" spans="2:11" customFormat="1" ht="15" customHeight="1">
      <c r="B34" s="185"/>
      <c r="C34" s="186"/>
      <c r="D34" s="301" t="s">
        <v>2473</v>
      </c>
      <c r="E34" s="301"/>
      <c r="F34" s="301"/>
      <c r="G34" s="301"/>
      <c r="H34" s="301"/>
      <c r="I34" s="301"/>
      <c r="J34" s="301"/>
      <c r="K34" s="182"/>
    </row>
    <row r="35" spans="2:11" customFormat="1" ht="15" customHeight="1">
      <c r="B35" s="185"/>
      <c r="C35" s="186"/>
      <c r="D35" s="301" t="s">
        <v>2474</v>
      </c>
      <c r="E35" s="301"/>
      <c r="F35" s="301"/>
      <c r="G35" s="301"/>
      <c r="H35" s="301"/>
      <c r="I35" s="301"/>
      <c r="J35" s="301"/>
      <c r="K35" s="182"/>
    </row>
    <row r="36" spans="2:11" customFormat="1" ht="15" customHeight="1">
      <c r="B36" s="185"/>
      <c r="C36" s="186"/>
      <c r="D36" s="184"/>
      <c r="E36" s="187" t="s">
        <v>133</v>
      </c>
      <c r="F36" s="184"/>
      <c r="G36" s="301" t="s">
        <v>2475</v>
      </c>
      <c r="H36" s="301"/>
      <c r="I36" s="301"/>
      <c r="J36" s="301"/>
      <c r="K36" s="182"/>
    </row>
    <row r="37" spans="2:11" customFormat="1" ht="30.75" customHeight="1">
      <c r="B37" s="185"/>
      <c r="C37" s="186"/>
      <c r="D37" s="184"/>
      <c r="E37" s="187" t="s">
        <v>2476</v>
      </c>
      <c r="F37" s="184"/>
      <c r="G37" s="301" t="s">
        <v>2477</v>
      </c>
      <c r="H37" s="301"/>
      <c r="I37" s="301"/>
      <c r="J37" s="301"/>
      <c r="K37" s="182"/>
    </row>
    <row r="38" spans="2:11" customFormat="1" ht="15" customHeight="1">
      <c r="B38" s="185"/>
      <c r="C38" s="186"/>
      <c r="D38" s="184"/>
      <c r="E38" s="187" t="s">
        <v>53</v>
      </c>
      <c r="F38" s="184"/>
      <c r="G38" s="301" t="s">
        <v>2478</v>
      </c>
      <c r="H38" s="301"/>
      <c r="I38" s="301"/>
      <c r="J38" s="301"/>
      <c r="K38" s="182"/>
    </row>
    <row r="39" spans="2:11" customFormat="1" ht="15" customHeight="1">
      <c r="B39" s="185"/>
      <c r="C39" s="186"/>
      <c r="D39" s="184"/>
      <c r="E39" s="187" t="s">
        <v>54</v>
      </c>
      <c r="F39" s="184"/>
      <c r="G39" s="301" t="s">
        <v>2479</v>
      </c>
      <c r="H39" s="301"/>
      <c r="I39" s="301"/>
      <c r="J39" s="301"/>
      <c r="K39" s="182"/>
    </row>
    <row r="40" spans="2:11" customFormat="1" ht="15" customHeight="1">
      <c r="B40" s="185"/>
      <c r="C40" s="186"/>
      <c r="D40" s="184"/>
      <c r="E40" s="187" t="s">
        <v>134</v>
      </c>
      <c r="F40" s="184"/>
      <c r="G40" s="301" t="s">
        <v>2480</v>
      </c>
      <c r="H40" s="301"/>
      <c r="I40" s="301"/>
      <c r="J40" s="301"/>
      <c r="K40" s="182"/>
    </row>
    <row r="41" spans="2:11" customFormat="1" ht="15" customHeight="1">
      <c r="B41" s="185"/>
      <c r="C41" s="186"/>
      <c r="D41" s="184"/>
      <c r="E41" s="187" t="s">
        <v>135</v>
      </c>
      <c r="F41" s="184"/>
      <c r="G41" s="301" t="s">
        <v>2481</v>
      </c>
      <c r="H41" s="301"/>
      <c r="I41" s="301"/>
      <c r="J41" s="301"/>
      <c r="K41" s="182"/>
    </row>
    <row r="42" spans="2:11" customFormat="1" ht="15" customHeight="1">
      <c r="B42" s="185"/>
      <c r="C42" s="186"/>
      <c r="D42" s="184"/>
      <c r="E42" s="187" t="s">
        <v>2482</v>
      </c>
      <c r="F42" s="184"/>
      <c r="G42" s="301" t="s">
        <v>2483</v>
      </c>
      <c r="H42" s="301"/>
      <c r="I42" s="301"/>
      <c r="J42" s="301"/>
      <c r="K42" s="182"/>
    </row>
    <row r="43" spans="2:11" customFormat="1" ht="15" customHeight="1">
      <c r="B43" s="185"/>
      <c r="C43" s="186"/>
      <c r="D43" s="184"/>
      <c r="E43" s="187"/>
      <c r="F43" s="184"/>
      <c r="G43" s="301" t="s">
        <v>2484</v>
      </c>
      <c r="H43" s="301"/>
      <c r="I43" s="301"/>
      <c r="J43" s="301"/>
      <c r="K43" s="182"/>
    </row>
    <row r="44" spans="2:11" customFormat="1" ht="15" customHeight="1">
      <c r="B44" s="185"/>
      <c r="C44" s="186"/>
      <c r="D44" s="184"/>
      <c r="E44" s="187" t="s">
        <v>2485</v>
      </c>
      <c r="F44" s="184"/>
      <c r="G44" s="301" t="s">
        <v>2486</v>
      </c>
      <c r="H44" s="301"/>
      <c r="I44" s="301"/>
      <c r="J44" s="301"/>
      <c r="K44" s="182"/>
    </row>
    <row r="45" spans="2:11" customFormat="1" ht="15" customHeight="1">
      <c r="B45" s="185"/>
      <c r="C45" s="186"/>
      <c r="D45" s="184"/>
      <c r="E45" s="187" t="s">
        <v>137</v>
      </c>
      <c r="F45" s="184"/>
      <c r="G45" s="301" t="s">
        <v>2487</v>
      </c>
      <c r="H45" s="301"/>
      <c r="I45" s="301"/>
      <c r="J45" s="301"/>
      <c r="K45" s="182"/>
    </row>
    <row r="46" spans="2:11" customFormat="1" ht="12.75" customHeight="1">
      <c r="B46" s="185"/>
      <c r="C46" s="186"/>
      <c r="D46" s="184"/>
      <c r="E46" s="184"/>
      <c r="F46" s="184"/>
      <c r="G46" s="184"/>
      <c r="H46" s="184"/>
      <c r="I46" s="184"/>
      <c r="J46" s="184"/>
      <c r="K46" s="182"/>
    </row>
    <row r="47" spans="2:11" customFormat="1" ht="15" customHeight="1">
      <c r="B47" s="185"/>
      <c r="C47" s="186"/>
      <c r="D47" s="301" t="s">
        <v>2488</v>
      </c>
      <c r="E47" s="301"/>
      <c r="F47" s="301"/>
      <c r="G47" s="301"/>
      <c r="H47" s="301"/>
      <c r="I47" s="301"/>
      <c r="J47" s="301"/>
      <c r="K47" s="182"/>
    </row>
    <row r="48" spans="2:11" customFormat="1" ht="15" customHeight="1">
      <c r="B48" s="185"/>
      <c r="C48" s="186"/>
      <c r="D48" s="186"/>
      <c r="E48" s="301" t="s">
        <v>2489</v>
      </c>
      <c r="F48" s="301"/>
      <c r="G48" s="301"/>
      <c r="H48" s="301"/>
      <c r="I48" s="301"/>
      <c r="J48" s="301"/>
      <c r="K48" s="182"/>
    </row>
    <row r="49" spans="2:11" customFormat="1" ht="15" customHeight="1">
      <c r="B49" s="185"/>
      <c r="C49" s="186"/>
      <c r="D49" s="186"/>
      <c r="E49" s="301" t="s">
        <v>2490</v>
      </c>
      <c r="F49" s="301"/>
      <c r="G49" s="301"/>
      <c r="H49" s="301"/>
      <c r="I49" s="301"/>
      <c r="J49" s="301"/>
      <c r="K49" s="182"/>
    </row>
    <row r="50" spans="2:11" customFormat="1" ht="15" customHeight="1">
      <c r="B50" s="185"/>
      <c r="C50" s="186"/>
      <c r="D50" s="186"/>
      <c r="E50" s="301" t="s">
        <v>2491</v>
      </c>
      <c r="F50" s="301"/>
      <c r="G50" s="301"/>
      <c r="H50" s="301"/>
      <c r="I50" s="301"/>
      <c r="J50" s="301"/>
      <c r="K50" s="182"/>
    </row>
    <row r="51" spans="2:11" customFormat="1" ht="15" customHeight="1">
      <c r="B51" s="185"/>
      <c r="C51" s="186"/>
      <c r="D51" s="301" t="s">
        <v>2492</v>
      </c>
      <c r="E51" s="301"/>
      <c r="F51" s="301"/>
      <c r="G51" s="301"/>
      <c r="H51" s="301"/>
      <c r="I51" s="301"/>
      <c r="J51" s="301"/>
      <c r="K51" s="182"/>
    </row>
    <row r="52" spans="2:11" customFormat="1" ht="25.5" customHeight="1">
      <c r="B52" s="181"/>
      <c r="C52" s="302" t="s">
        <v>2493</v>
      </c>
      <c r="D52" s="302"/>
      <c r="E52" s="302"/>
      <c r="F52" s="302"/>
      <c r="G52" s="302"/>
      <c r="H52" s="302"/>
      <c r="I52" s="302"/>
      <c r="J52" s="302"/>
      <c r="K52" s="182"/>
    </row>
    <row r="53" spans="2:11" customFormat="1" ht="5.25" customHeight="1">
      <c r="B53" s="181"/>
      <c r="C53" s="183"/>
      <c r="D53" s="183"/>
      <c r="E53" s="183"/>
      <c r="F53" s="183"/>
      <c r="G53" s="183"/>
      <c r="H53" s="183"/>
      <c r="I53" s="183"/>
      <c r="J53" s="183"/>
      <c r="K53" s="182"/>
    </row>
    <row r="54" spans="2:11" customFormat="1" ht="15" customHeight="1">
      <c r="B54" s="181"/>
      <c r="C54" s="301" t="s">
        <v>2494</v>
      </c>
      <c r="D54" s="301"/>
      <c r="E54" s="301"/>
      <c r="F54" s="301"/>
      <c r="G54" s="301"/>
      <c r="H54" s="301"/>
      <c r="I54" s="301"/>
      <c r="J54" s="301"/>
      <c r="K54" s="182"/>
    </row>
    <row r="55" spans="2:11" customFormat="1" ht="15" customHeight="1">
      <c r="B55" s="181"/>
      <c r="C55" s="301" t="s">
        <v>2495</v>
      </c>
      <c r="D55" s="301"/>
      <c r="E55" s="301"/>
      <c r="F55" s="301"/>
      <c r="G55" s="301"/>
      <c r="H55" s="301"/>
      <c r="I55" s="301"/>
      <c r="J55" s="301"/>
      <c r="K55" s="182"/>
    </row>
    <row r="56" spans="2:11" customFormat="1" ht="12.75" customHeight="1">
      <c r="B56" s="181"/>
      <c r="C56" s="184"/>
      <c r="D56" s="184"/>
      <c r="E56" s="184"/>
      <c r="F56" s="184"/>
      <c r="G56" s="184"/>
      <c r="H56" s="184"/>
      <c r="I56" s="184"/>
      <c r="J56" s="184"/>
      <c r="K56" s="182"/>
    </row>
    <row r="57" spans="2:11" customFormat="1" ht="15" customHeight="1">
      <c r="B57" s="181"/>
      <c r="C57" s="301" t="s">
        <v>2496</v>
      </c>
      <c r="D57" s="301"/>
      <c r="E57" s="301"/>
      <c r="F57" s="301"/>
      <c r="G57" s="301"/>
      <c r="H57" s="301"/>
      <c r="I57" s="301"/>
      <c r="J57" s="301"/>
      <c r="K57" s="182"/>
    </row>
    <row r="58" spans="2:11" customFormat="1" ht="15" customHeight="1">
      <c r="B58" s="181"/>
      <c r="C58" s="186"/>
      <c r="D58" s="301" t="s">
        <v>2497</v>
      </c>
      <c r="E58" s="301"/>
      <c r="F58" s="301"/>
      <c r="G58" s="301"/>
      <c r="H58" s="301"/>
      <c r="I58" s="301"/>
      <c r="J58" s="301"/>
      <c r="K58" s="182"/>
    </row>
    <row r="59" spans="2:11" customFormat="1" ht="15" customHeight="1">
      <c r="B59" s="181"/>
      <c r="C59" s="186"/>
      <c r="D59" s="301" t="s">
        <v>2498</v>
      </c>
      <c r="E59" s="301"/>
      <c r="F59" s="301"/>
      <c r="G59" s="301"/>
      <c r="H59" s="301"/>
      <c r="I59" s="301"/>
      <c r="J59" s="301"/>
      <c r="K59" s="182"/>
    </row>
    <row r="60" spans="2:11" customFormat="1" ht="15" customHeight="1">
      <c r="B60" s="181"/>
      <c r="C60" s="186"/>
      <c r="D60" s="301" t="s">
        <v>2499</v>
      </c>
      <c r="E60" s="301"/>
      <c r="F60" s="301"/>
      <c r="G60" s="301"/>
      <c r="H60" s="301"/>
      <c r="I60" s="301"/>
      <c r="J60" s="301"/>
      <c r="K60" s="182"/>
    </row>
    <row r="61" spans="2:11" customFormat="1" ht="15" customHeight="1">
      <c r="B61" s="181"/>
      <c r="C61" s="186"/>
      <c r="D61" s="301" t="s">
        <v>2500</v>
      </c>
      <c r="E61" s="301"/>
      <c r="F61" s="301"/>
      <c r="G61" s="301"/>
      <c r="H61" s="301"/>
      <c r="I61" s="301"/>
      <c r="J61" s="301"/>
      <c r="K61" s="182"/>
    </row>
    <row r="62" spans="2:11" customFormat="1" ht="15" customHeight="1">
      <c r="B62" s="181"/>
      <c r="C62" s="186"/>
      <c r="D62" s="304" t="s">
        <v>2501</v>
      </c>
      <c r="E62" s="304"/>
      <c r="F62" s="304"/>
      <c r="G62" s="304"/>
      <c r="H62" s="304"/>
      <c r="I62" s="304"/>
      <c r="J62" s="304"/>
      <c r="K62" s="182"/>
    </row>
    <row r="63" spans="2:11" customFormat="1" ht="15" customHeight="1">
      <c r="B63" s="181"/>
      <c r="C63" s="186"/>
      <c r="D63" s="301" t="s">
        <v>2502</v>
      </c>
      <c r="E63" s="301"/>
      <c r="F63" s="301"/>
      <c r="G63" s="301"/>
      <c r="H63" s="301"/>
      <c r="I63" s="301"/>
      <c r="J63" s="301"/>
      <c r="K63" s="182"/>
    </row>
    <row r="64" spans="2:11" customFormat="1" ht="12.75" customHeight="1">
      <c r="B64" s="181"/>
      <c r="C64" s="186"/>
      <c r="D64" s="186"/>
      <c r="E64" s="189"/>
      <c r="F64" s="186"/>
      <c r="G64" s="186"/>
      <c r="H64" s="186"/>
      <c r="I64" s="186"/>
      <c r="J64" s="186"/>
      <c r="K64" s="182"/>
    </row>
    <row r="65" spans="2:11" customFormat="1" ht="15" customHeight="1">
      <c r="B65" s="181"/>
      <c r="C65" s="186"/>
      <c r="D65" s="301" t="s">
        <v>2503</v>
      </c>
      <c r="E65" s="301"/>
      <c r="F65" s="301"/>
      <c r="G65" s="301"/>
      <c r="H65" s="301"/>
      <c r="I65" s="301"/>
      <c r="J65" s="301"/>
      <c r="K65" s="182"/>
    </row>
    <row r="66" spans="2:11" customFormat="1" ht="15" customHeight="1">
      <c r="B66" s="181"/>
      <c r="C66" s="186"/>
      <c r="D66" s="304" t="s">
        <v>2504</v>
      </c>
      <c r="E66" s="304"/>
      <c r="F66" s="304"/>
      <c r="G66" s="304"/>
      <c r="H66" s="304"/>
      <c r="I66" s="304"/>
      <c r="J66" s="304"/>
      <c r="K66" s="182"/>
    </row>
    <row r="67" spans="2:11" customFormat="1" ht="15" customHeight="1">
      <c r="B67" s="181"/>
      <c r="C67" s="186"/>
      <c r="D67" s="301" t="s">
        <v>2505</v>
      </c>
      <c r="E67" s="301"/>
      <c r="F67" s="301"/>
      <c r="G67" s="301"/>
      <c r="H67" s="301"/>
      <c r="I67" s="301"/>
      <c r="J67" s="301"/>
      <c r="K67" s="182"/>
    </row>
    <row r="68" spans="2:11" customFormat="1" ht="15" customHeight="1">
      <c r="B68" s="181"/>
      <c r="C68" s="186"/>
      <c r="D68" s="301" t="s">
        <v>2506</v>
      </c>
      <c r="E68" s="301"/>
      <c r="F68" s="301"/>
      <c r="G68" s="301"/>
      <c r="H68" s="301"/>
      <c r="I68" s="301"/>
      <c r="J68" s="301"/>
      <c r="K68" s="182"/>
    </row>
    <row r="69" spans="2:11" customFormat="1" ht="15" customHeight="1">
      <c r="B69" s="181"/>
      <c r="C69" s="186"/>
      <c r="D69" s="301" t="s">
        <v>2507</v>
      </c>
      <c r="E69" s="301"/>
      <c r="F69" s="301"/>
      <c r="G69" s="301"/>
      <c r="H69" s="301"/>
      <c r="I69" s="301"/>
      <c r="J69" s="301"/>
      <c r="K69" s="182"/>
    </row>
    <row r="70" spans="2:11" customFormat="1" ht="15" customHeight="1">
      <c r="B70" s="181"/>
      <c r="C70" s="186"/>
      <c r="D70" s="301" t="s">
        <v>2508</v>
      </c>
      <c r="E70" s="301"/>
      <c r="F70" s="301"/>
      <c r="G70" s="301"/>
      <c r="H70" s="301"/>
      <c r="I70" s="301"/>
      <c r="J70" s="301"/>
      <c r="K70" s="182"/>
    </row>
    <row r="71" spans="2:11" customFormat="1" ht="12.75" customHeight="1">
      <c r="B71" s="190"/>
      <c r="C71" s="191"/>
      <c r="D71" s="191"/>
      <c r="E71" s="191"/>
      <c r="F71" s="191"/>
      <c r="G71" s="191"/>
      <c r="H71" s="191"/>
      <c r="I71" s="191"/>
      <c r="J71" s="191"/>
      <c r="K71" s="192"/>
    </row>
    <row r="72" spans="2:11" customFormat="1" ht="18.75" customHeight="1">
      <c r="B72" s="193"/>
      <c r="C72" s="193"/>
      <c r="D72" s="193"/>
      <c r="E72" s="193"/>
      <c r="F72" s="193"/>
      <c r="G72" s="193"/>
      <c r="H72" s="193"/>
      <c r="I72" s="193"/>
      <c r="J72" s="193"/>
      <c r="K72" s="194"/>
    </row>
    <row r="73" spans="2:11" customFormat="1" ht="18.75" customHeight="1">
      <c r="B73" s="194"/>
      <c r="C73" s="194"/>
      <c r="D73" s="194"/>
      <c r="E73" s="194"/>
      <c r="F73" s="194"/>
      <c r="G73" s="194"/>
      <c r="H73" s="194"/>
      <c r="I73" s="194"/>
      <c r="J73" s="194"/>
      <c r="K73" s="194"/>
    </row>
    <row r="74" spans="2:11" customFormat="1" ht="7.5" customHeight="1">
      <c r="B74" s="195"/>
      <c r="C74" s="196"/>
      <c r="D74" s="196"/>
      <c r="E74" s="196"/>
      <c r="F74" s="196"/>
      <c r="G74" s="196"/>
      <c r="H74" s="196"/>
      <c r="I74" s="196"/>
      <c r="J74" s="196"/>
      <c r="K74" s="197"/>
    </row>
    <row r="75" spans="2:11" customFormat="1" ht="45" customHeight="1">
      <c r="B75" s="198"/>
      <c r="C75" s="305" t="s">
        <v>2509</v>
      </c>
      <c r="D75" s="305"/>
      <c r="E75" s="305"/>
      <c r="F75" s="305"/>
      <c r="G75" s="305"/>
      <c r="H75" s="305"/>
      <c r="I75" s="305"/>
      <c r="J75" s="305"/>
      <c r="K75" s="199"/>
    </row>
    <row r="76" spans="2:11" customFormat="1" ht="17.25" customHeight="1">
      <c r="B76" s="198"/>
      <c r="C76" s="200" t="s">
        <v>2510</v>
      </c>
      <c r="D76" s="200"/>
      <c r="E76" s="200"/>
      <c r="F76" s="200" t="s">
        <v>2511</v>
      </c>
      <c r="G76" s="201"/>
      <c r="H76" s="200" t="s">
        <v>54</v>
      </c>
      <c r="I76" s="200" t="s">
        <v>57</v>
      </c>
      <c r="J76" s="200" t="s">
        <v>2512</v>
      </c>
      <c r="K76" s="199"/>
    </row>
    <row r="77" spans="2:11" customFormat="1" ht="17.25" customHeight="1">
      <c r="B77" s="198"/>
      <c r="C77" s="202" t="s">
        <v>2513</v>
      </c>
      <c r="D77" s="202"/>
      <c r="E77" s="202"/>
      <c r="F77" s="203" t="s">
        <v>2514</v>
      </c>
      <c r="G77" s="204"/>
      <c r="H77" s="202"/>
      <c r="I77" s="202"/>
      <c r="J77" s="202" t="s">
        <v>2515</v>
      </c>
      <c r="K77" s="199"/>
    </row>
    <row r="78" spans="2:11" customFormat="1" ht="5.25" customHeight="1">
      <c r="B78" s="198"/>
      <c r="C78" s="205"/>
      <c r="D78" s="205"/>
      <c r="E78" s="205"/>
      <c r="F78" s="205"/>
      <c r="G78" s="206"/>
      <c r="H78" s="205"/>
      <c r="I78" s="205"/>
      <c r="J78" s="205"/>
      <c r="K78" s="199"/>
    </row>
    <row r="79" spans="2:11" customFormat="1" ht="15" customHeight="1">
      <c r="B79" s="198"/>
      <c r="C79" s="187" t="s">
        <v>53</v>
      </c>
      <c r="D79" s="207"/>
      <c r="E79" s="207"/>
      <c r="F79" s="208" t="s">
        <v>2516</v>
      </c>
      <c r="G79" s="209"/>
      <c r="H79" s="187" t="s">
        <v>2517</v>
      </c>
      <c r="I79" s="187" t="s">
        <v>2518</v>
      </c>
      <c r="J79" s="187">
        <v>20</v>
      </c>
      <c r="K79" s="199"/>
    </row>
    <row r="80" spans="2:11" customFormat="1" ht="15" customHeight="1">
      <c r="B80" s="198"/>
      <c r="C80" s="187" t="s">
        <v>2519</v>
      </c>
      <c r="D80" s="187"/>
      <c r="E80" s="187"/>
      <c r="F80" s="208" t="s">
        <v>2516</v>
      </c>
      <c r="G80" s="209"/>
      <c r="H80" s="187" t="s">
        <v>2520</v>
      </c>
      <c r="I80" s="187" t="s">
        <v>2518</v>
      </c>
      <c r="J80" s="187">
        <v>120</v>
      </c>
      <c r="K80" s="199"/>
    </row>
    <row r="81" spans="2:11" customFormat="1" ht="15" customHeight="1">
      <c r="B81" s="210"/>
      <c r="C81" s="187" t="s">
        <v>2521</v>
      </c>
      <c r="D81" s="187"/>
      <c r="E81" s="187"/>
      <c r="F81" s="208" t="s">
        <v>2522</v>
      </c>
      <c r="G81" s="209"/>
      <c r="H81" s="187" t="s">
        <v>2523</v>
      </c>
      <c r="I81" s="187" t="s">
        <v>2518</v>
      </c>
      <c r="J81" s="187">
        <v>50</v>
      </c>
      <c r="K81" s="199"/>
    </row>
    <row r="82" spans="2:11" customFormat="1" ht="15" customHeight="1">
      <c r="B82" s="210"/>
      <c r="C82" s="187" t="s">
        <v>2524</v>
      </c>
      <c r="D82" s="187"/>
      <c r="E82" s="187"/>
      <c r="F82" s="208" t="s">
        <v>2516</v>
      </c>
      <c r="G82" s="209"/>
      <c r="H82" s="187" t="s">
        <v>2525</v>
      </c>
      <c r="I82" s="187" t="s">
        <v>2526</v>
      </c>
      <c r="J82" s="187"/>
      <c r="K82" s="199"/>
    </row>
    <row r="83" spans="2:11" customFormat="1" ht="15" customHeight="1">
      <c r="B83" s="210"/>
      <c r="C83" s="187" t="s">
        <v>2527</v>
      </c>
      <c r="D83" s="187"/>
      <c r="E83" s="187"/>
      <c r="F83" s="208" t="s">
        <v>2522</v>
      </c>
      <c r="G83" s="187"/>
      <c r="H83" s="187" t="s">
        <v>2528</v>
      </c>
      <c r="I83" s="187" t="s">
        <v>2518</v>
      </c>
      <c r="J83" s="187">
        <v>15</v>
      </c>
      <c r="K83" s="199"/>
    </row>
    <row r="84" spans="2:11" customFormat="1" ht="15" customHeight="1">
      <c r="B84" s="210"/>
      <c r="C84" s="187" t="s">
        <v>2529</v>
      </c>
      <c r="D84" s="187"/>
      <c r="E84" s="187"/>
      <c r="F84" s="208" t="s">
        <v>2522</v>
      </c>
      <c r="G84" s="187"/>
      <c r="H84" s="187" t="s">
        <v>2530</v>
      </c>
      <c r="I84" s="187" t="s">
        <v>2518</v>
      </c>
      <c r="J84" s="187">
        <v>15</v>
      </c>
      <c r="K84" s="199"/>
    </row>
    <row r="85" spans="2:11" customFormat="1" ht="15" customHeight="1">
      <c r="B85" s="210"/>
      <c r="C85" s="187" t="s">
        <v>2531</v>
      </c>
      <c r="D85" s="187"/>
      <c r="E85" s="187"/>
      <c r="F85" s="208" t="s">
        <v>2522</v>
      </c>
      <c r="G85" s="187"/>
      <c r="H85" s="187" t="s">
        <v>2532</v>
      </c>
      <c r="I85" s="187" t="s">
        <v>2518</v>
      </c>
      <c r="J85" s="187">
        <v>20</v>
      </c>
      <c r="K85" s="199"/>
    </row>
    <row r="86" spans="2:11" customFormat="1" ht="15" customHeight="1">
      <c r="B86" s="210"/>
      <c r="C86" s="187" t="s">
        <v>2533</v>
      </c>
      <c r="D86" s="187"/>
      <c r="E86" s="187"/>
      <c r="F86" s="208" t="s">
        <v>2522</v>
      </c>
      <c r="G86" s="187"/>
      <c r="H86" s="187" t="s">
        <v>2534</v>
      </c>
      <c r="I86" s="187" t="s">
        <v>2518</v>
      </c>
      <c r="J86" s="187">
        <v>20</v>
      </c>
      <c r="K86" s="199"/>
    </row>
    <row r="87" spans="2:11" customFormat="1" ht="15" customHeight="1">
      <c r="B87" s="210"/>
      <c r="C87" s="187" t="s">
        <v>2535</v>
      </c>
      <c r="D87" s="187"/>
      <c r="E87" s="187"/>
      <c r="F87" s="208" t="s">
        <v>2522</v>
      </c>
      <c r="G87" s="209"/>
      <c r="H87" s="187" t="s">
        <v>2536</v>
      </c>
      <c r="I87" s="187" t="s">
        <v>2518</v>
      </c>
      <c r="J87" s="187">
        <v>50</v>
      </c>
      <c r="K87" s="199"/>
    </row>
    <row r="88" spans="2:11" customFormat="1" ht="15" customHeight="1">
      <c r="B88" s="210"/>
      <c r="C88" s="187" t="s">
        <v>2537</v>
      </c>
      <c r="D88" s="187"/>
      <c r="E88" s="187"/>
      <c r="F88" s="208" t="s">
        <v>2522</v>
      </c>
      <c r="G88" s="209"/>
      <c r="H88" s="187" t="s">
        <v>2538</v>
      </c>
      <c r="I88" s="187" t="s">
        <v>2518</v>
      </c>
      <c r="J88" s="187">
        <v>20</v>
      </c>
      <c r="K88" s="199"/>
    </row>
    <row r="89" spans="2:11" customFormat="1" ht="15" customHeight="1">
      <c r="B89" s="210"/>
      <c r="C89" s="187" t="s">
        <v>2539</v>
      </c>
      <c r="D89" s="187"/>
      <c r="E89" s="187"/>
      <c r="F89" s="208" t="s">
        <v>2522</v>
      </c>
      <c r="G89" s="209"/>
      <c r="H89" s="187" t="s">
        <v>2540</v>
      </c>
      <c r="I89" s="187" t="s">
        <v>2518</v>
      </c>
      <c r="J89" s="187">
        <v>20</v>
      </c>
      <c r="K89" s="199"/>
    </row>
    <row r="90" spans="2:11" customFormat="1" ht="15" customHeight="1">
      <c r="B90" s="210"/>
      <c r="C90" s="187" t="s">
        <v>2541</v>
      </c>
      <c r="D90" s="187"/>
      <c r="E90" s="187"/>
      <c r="F90" s="208" t="s">
        <v>2522</v>
      </c>
      <c r="G90" s="209"/>
      <c r="H90" s="187" t="s">
        <v>2542</v>
      </c>
      <c r="I90" s="187" t="s">
        <v>2518</v>
      </c>
      <c r="J90" s="187">
        <v>50</v>
      </c>
      <c r="K90" s="199"/>
    </row>
    <row r="91" spans="2:11" customFormat="1" ht="15" customHeight="1">
      <c r="B91" s="210"/>
      <c r="C91" s="187" t="s">
        <v>2543</v>
      </c>
      <c r="D91" s="187"/>
      <c r="E91" s="187"/>
      <c r="F91" s="208" t="s">
        <v>2522</v>
      </c>
      <c r="G91" s="209"/>
      <c r="H91" s="187" t="s">
        <v>2543</v>
      </c>
      <c r="I91" s="187" t="s">
        <v>2518</v>
      </c>
      <c r="J91" s="187">
        <v>50</v>
      </c>
      <c r="K91" s="199"/>
    </row>
    <row r="92" spans="2:11" customFormat="1" ht="15" customHeight="1">
      <c r="B92" s="210"/>
      <c r="C92" s="187" t="s">
        <v>2544</v>
      </c>
      <c r="D92" s="187"/>
      <c r="E92" s="187"/>
      <c r="F92" s="208" t="s">
        <v>2522</v>
      </c>
      <c r="G92" s="209"/>
      <c r="H92" s="187" t="s">
        <v>2545</v>
      </c>
      <c r="I92" s="187" t="s">
        <v>2518</v>
      </c>
      <c r="J92" s="187">
        <v>255</v>
      </c>
      <c r="K92" s="199"/>
    </row>
    <row r="93" spans="2:11" customFormat="1" ht="15" customHeight="1">
      <c r="B93" s="210"/>
      <c r="C93" s="187" t="s">
        <v>2546</v>
      </c>
      <c r="D93" s="187"/>
      <c r="E93" s="187"/>
      <c r="F93" s="208" t="s">
        <v>2516</v>
      </c>
      <c r="G93" s="209"/>
      <c r="H93" s="187" t="s">
        <v>2547</v>
      </c>
      <c r="I93" s="187" t="s">
        <v>2548</v>
      </c>
      <c r="J93" s="187"/>
      <c r="K93" s="199"/>
    </row>
    <row r="94" spans="2:11" customFormat="1" ht="15" customHeight="1">
      <c r="B94" s="210"/>
      <c r="C94" s="187" t="s">
        <v>2549</v>
      </c>
      <c r="D94" s="187"/>
      <c r="E94" s="187"/>
      <c r="F94" s="208" t="s">
        <v>2516</v>
      </c>
      <c r="G94" s="209"/>
      <c r="H94" s="187" t="s">
        <v>2550</v>
      </c>
      <c r="I94" s="187" t="s">
        <v>2551</v>
      </c>
      <c r="J94" s="187"/>
      <c r="K94" s="199"/>
    </row>
    <row r="95" spans="2:11" customFormat="1" ht="15" customHeight="1">
      <c r="B95" s="210"/>
      <c r="C95" s="187" t="s">
        <v>2552</v>
      </c>
      <c r="D95" s="187"/>
      <c r="E95" s="187"/>
      <c r="F95" s="208" t="s">
        <v>2516</v>
      </c>
      <c r="G95" s="209"/>
      <c r="H95" s="187" t="s">
        <v>2552</v>
      </c>
      <c r="I95" s="187" t="s">
        <v>2551</v>
      </c>
      <c r="J95" s="187"/>
      <c r="K95" s="199"/>
    </row>
    <row r="96" spans="2:11" customFormat="1" ht="15" customHeight="1">
      <c r="B96" s="210"/>
      <c r="C96" s="187" t="s">
        <v>38</v>
      </c>
      <c r="D96" s="187"/>
      <c r="E96" s="187"/>
      <c r="F96" s="208" t="s">
        <v>2516</v>
      </c>
      <c r="G96" s="209"/>
      <c r="H96" s="187" t="s">
        <v>2553</v>
      </c>
      <c r="I96" s="187" t="s">
        <v>2551</v>
      </c>
      <c r="J96" s="187"/>
      <c r="K96" s="199"/>
    </row>
    <row r="97" spans="2:11" customFormat="1" ht="15" customHeight="1">
      <c r="B97" s="210"/>
      <c r="C97" s="187" t="s">
        <v>48</v>
      </c>
      <c r="D97" s="187"/>
      <c r="E97" s="187"/>
      <c r="F97" s="208" t="s">
        <v>2516</v>
      </c>
      <c r="G97" s="209"/>
      <c r="H97" s="187" t="s">
        <v>2554</v>
      </c>
      <c r="I97" s="187" t="s">
        <v>2551</v>
      </c>
      <c r="J97" s="187"/>
      <c r="K97" s="199"/>
    </row>
    <row r="98" spans="2:11" customFormat="1" ht="15" customHeight="1">
      <c r="B98" s="211"/>
      <c r="C98" s="212"/>
      <c r="D98" s="212"/>
      <c r="E98" s="212"/>
      <c r="F98" s="212"/>
      <c r="G98" s="212"/>
      <c r="H98" s="212"/>
      <c r="I98" s="212"/>
      <c r="J98" s="212"/>
      <c r="K98" s="213"/>
    </row>
    <row r="99" spans="2:11" customFormat="1" ht="18.75" customHeight="1">
      <c r="B99" s="214"/>
      <c r="C99" s="215"/>
      <c r="D99" s="215"/>
      <c r="E99" s="215"/>
      <c r="F99" s="215"/>
      <c r="G99" s="215"/>
      <c r="H99" s="215"/>
      <c r="I99" s="215"/>
      <c r="J99" s="215"/>
      <c r="K99" s="214"/>
    </row>
    <row r="100" spans="2:11" customFormat="1" ht="18.75" customHeight="1">
      <c r="B100" s="194"/>
      <c r="C100" s="194"/>
      <c r="D100" s="194"/>
      <c r="E100" s="194"/>
      <c r="F100" s="194"/>
      <c r="G100" s="194"/>
      <c r="H100" s="194"/>
      <c r="I100" s="194"/>
      <c r="J100" s="194"/>
      <c r="K100" s="194"/>
    </row>
    <row r="101" spans="2:11" customFormat="1" ht="7.5" customHeight="1">
      <c r="B101" s="195"/>
      <c r="C101" s="196"/>
      <c r="D101" s="196"/>
      <c r="E101" s="196"/>
      <c r="F101" s="196"/>
      <c r="G101" s="196"/>
      <c r="H101" s="196"/>
      <c r="I101" s="196"/>
      <c r="J101" s="196"/>
      <c r="K101" s="197"/>
    </row>
    <row r="102" spans="2:11" customFormat="1" ht="45" customHeight="1">
      <c r="B102" s="198"/>
      <c r="C102" s="305" t="s">
        <v>2555</v>
      </c>
      <c r="D102" s="305"/>
      <c r="E102" s="305"/>
      <c r="F102" s="305"/>
      <c r="G102" s="305"/>
      <c r="H102" s="305"/>
      <c r="I102" s="305"/>
      <c r="J102" s="305"/>
      <c r="K102" s="199"/>
    </row>
    <row r="103" spans="2:11" customFormat="1" ht="17.25" customHeight="1">
      <c r="B103" s="198"/>
      <c r="C103" s="200" t="s">
        <v>2510</v>
      </c>
      <c r="D103" s="200"/>
      <c r="E103" s="200"/>
      <c r="F103" s="200" t="s">
        <v>2511</v>
      </c>
      <c r="G103" s="201"/>
      <c r="H103" s="200" t="s">
        <v>54</v>
      </c>
      <c r="I103" s="200" t="s">
        <v>57</v>
      </c>
      <c r="J103" s="200" t="s">
        <v>2512</v>
      </c>
      <c r="K103" s="199"/>
    </row>
    <row r="104" spans="2:11" customFormat="1" ht="17.25" customHeight="1">
      <c r="B104" s="198"/>
      <c r="C104" s="202" t="s">
        <v>2513</v>
      </c>
      <c r="D104" s="202"/>
      <c r="E104" s="202"/>
      <c r="F104" s="203" t="s">
        <v>2514</v>
      </c>
      <c r="G104" s="204"/>
      <c r="H104" s="202"/>
      <c r="I104" s="202"/>
      <c r="J104" s="202" t="s">
        <v>2515</v>
      </c>
      <c r="K104" s="199"/>
    </row>
    <row r="105" spans="2:11" customFormat="1" ht="5.25" customHeight="1">
      <c r="B105" s="198"/>
      <c r="C105" s="200"/>
      <c r="D105" s="200"/>
      <c r="E105" s="200"/>
      <c r="F105" s="200"/>
      <c r="G105" s="216"/>
      <c r="H105" s="200"/>
      <c r="I105" s="200"/>
      <c r="J105" s="200"/>
      <c r="K105" s="199"/>
    </row>
    <row r="106" spans="2:11" customFormat="1" ht="15" customHeight="1">
      <c r="B106" s="198"/>
      <c r="C106" s="187" t="s">
        <v>53</v>
      </c>
      <c r="D106" s="207"/>
      <c r="E106" s="207"/>
      <c r="F106" s="208" t="s">
        <v>2516</v>
      </c>
      <c r="G106" s="187"/>
      <c r="H106" s="187" t="s">
        <v>2556</v>
      </c>
      <c r="I106" s="187" t="s">
        <v>2518</v>
      </c>
      <c r="J106" s="187">
        <v>20</v>
      </c>
      <c r="K106" s="199"/>
    </row>
    <row r="107" spans="2:11" customFormat="1" ht="15" customHeight="1">
      <c r="B107" s="198"/>
      <c r="C107" s="187" t="s">
        <v>2519</v>
      </c>
      <c r="D107" s="187"/>
      <c r="E107" s="187"/>
      <c r="F107" s="208" t="s">
        <v>2516</v>
      </c>
      <c r="G107" s="187"/>
      <c r="H107" s="187" t="s">
        <v>2556</v>
      </c>
      <c r="I107" s="187" t="s">
        <v>2518</v>
      </c>
      <c r="J107" s="187">
        <v>120</v>
      </c>
      <c r="K107" s="199"/>
    </row>
    <row r="108" spans="2:11" customFormat="1" ht="15" customHeight="1">
      <c r="B108" s="210"/>
      <c r="C108" s="187" t="s">
        <v>2521</v>
      </c>
      <c r="D108" s="187"/>
      <c r="E108" s="187"/>
      <c r="F108" s="208" t="s">
        <v>2522</v>
      </c>
      <c r="G108" s="187"/>
      <c r="H108" s="187" t="s">
        <v>2556</v>
      </c>
      <c r="I108" s="187" t="s">
        <v>2518</v>
      </c>
      <c r="J108" s="187">
        <v>50</v>
      </c>
      <c r="K108" s="199"/>
    </row>
    <row r="109" spans="2:11" customFormat="1" ht="15" customHeight="1">
      <c r="B109" s="210"/>
      <c r="C109" s="187" t="s">
        <v>2524</v>
      </c>
      <c r="D109" s="187"/>
      <c r="E109" s="187"/>
      <c r="F109" s="208" t="s">
        <v>2516</v>
      </c>
      <c r="G109" s="187"/>
      <c r="H109" s="187" t="s">
        <v>2556</v>
      </c>
      <c r="I109" s="187" t="s">
        <v>2526</v>
      </c>
      <c r="J109" s="187"/>
      <c r="K109" s="199"/>
    </row>
    <row r="110" spans="2:11" customFormat="1" ht="15" customHeight="1">
      <c r="B110" s="210"/>
      <c r="C110" s="187" t="s">
        <v>2535</v>
      </c>
      <c r="D110" s="187"/>
      <c r="E110" s="187"/>
      <c r="F110" s="208" t="s">
        <v>2522</v>
      </c>
      <c r="G110" s="187"/>
      <c r="H110" s="187" t="s">
        <v>2556</v>
      </c>
      <c r="I110" s="187" t="s">
        <v>2518</v>
      </c>
      <c r="J110" s="187">
        <v>50</v>
      </c>
      <c r="K110" s="199"/>
    </row>
    <row r="111" spans="2:11" customFormat="1" ht="15" customHeight="1">
      <c r="B111" s="210"/>
      <c r="C111" s="187" t="s">
        <v>2543</v>
      </c>
      <c r="D111" s="187"/>
      <c r="E111" s="187"/>
      <c r="F111" s="208" t="s">
        <v>2522</v>
      </c>
      <c r="G111" s="187"/>
      <c r="H111" s="187" t="s">
        <v>2556</v>
      </c>
      <c r="I111" s="187" t="s">
        <v>2518</v>
      </c>
      <c r="J111" s="187">
        <v>50</v>
      </c>
      <c r="K111" s="199"/>
    </row>
    <row r="112" spans="2:11" customFormat="1" ht="15" customHeight="1">
      <c r="B112" s="210"/>
      <c r="C112" s="187" t="s">
        <v>2541</v>
      </c>
      <c r="D112" s="187"/>
      <c r="E112" s="187"/>
      <c r="F112" s="208" t="s">
        <v>2522</v>
      </c>
      <c r="G112" s="187"/>
      <c r="H112" s="187" t="s">
        <v>2556</v>
      </c>
      <c r="I112" s="187" t="s">
        <v>2518</v>
      </c>
      <c r="J112" s="187">
        <v>50</v>
      </c>
      <c r="K112" s="199"/>
    </row>
    <row r="113" spans="2:11" customFormat="1" ht="15" customHeight="1">
      <c r="B113" s="210"/>
      <c r="C113" s="187" t="s">
        <v>53</v>
      </c>
      <c r="D113" s="187"/>
      <c r="E113" s="187"/>
      <c r="F113" s="208" t="s">
        <v>2516</v>
      </c>
      <c r="G113" s="187"/>
      <c r="H113" s="187" t="s">
        <v>2557</v>
      </c>
      <c r="I113" s="187" t="s">
        <v>2518</v>
      </c>
      <c r="J113" s="187">
        <v>20</v>
      </c>
      <c r="K113" s="199"/>
    </row>
    <row r="114" spans="2:11" customFormat="1" ht="15" customHeight="1">
      <c r="B114" s="210"/>
      <c r="C114" s="187" t="s">
        <v>2558</v>
      </c>
      <c r="D114" s="187"/>
      <c r="E114" s="187"/>
      <c r="F114" s="208" t="s">
        <v>2516</v>
      </c>
      <c r="G114" s="187"/>
      <c r="H114" s="187" t="s">
        <v>2559</v>
      </c>
      <c r="I114" s="187" t="s">
        <v>2518</v>
      </c>
      <c r="J114" s="187">
        <v>120</v>
      </c>
      <c r="K114" s="199"/>
    </row>
    <row r="115" spans="2:11" customFormat="1" ht="15" customHeight="1">
      <c r="B115" s="210"/>
      <c r="C115" s="187" t="s">
        <v>38</v>
      </c>
      <c r="D115" s="187"/>
      <c r="E115" s="187"/>
      <c r="F115" s="208" t="s">
        <v>2516</v>
      </c>
      <c r="G115" s="187"/>
      <c r="H115" s="187" t="s">
        <v>2560</v>
      </c>
      <c r="I115" s="187" t="s">
        <v>2551</v>
      </c>
      <c r="J115" s="187"/>
      <c r="K115" s="199"/>
    </row>
    <row r="116" spans="2:11" customFormat="1" ht="15" customHeight="1">
      <c r="B116" s="210"/>
      <c r="C116" s="187" t="s">
        <v>48</v>
      </c>
      <c r="D116" s="187"/>
      <c r="E116" s="187"/>
      <c r="F116" s="208" t="s">
        <v>2516</v>
      </c>
      <c r="G116" s="187"/>
      <c r="H116" s="187" t="s">
        <v>2561</v>
      </c>
      <c r="I116" s="187" t="s">
        <v>2551</v>
      </c>
      <c r="J116" s="187"/>
      <c r="K116" s="199"/>
    </row>
    <row r="117" spans="2:11" customFormat="1" ht="15" customHeight="1">
      <c r="B117" s="210"/>
      <c r="C117" s="187" t="s">
        <v>57</v>
      </c>
      <c r="D117" s="187"/>
      <c r="E117" s="187"/>
      <c r="F117" s="208" t="s">
        <v>2516</v>
      </c>
      <c r="G117" s="187"/>
      <c r="H117" s="187" t="s">
        <v>2562</v>
      </c>
      <c r="I117" s="187" t="s">
        <v>2563</v>
      </c>
      <c r="J117" s="187"/>
      <c r="K117" s="199"/>
    </row>
    <row r="118" spans="2:11" customFormat="1" ht="15" customHeight="1">
      <c r="B118" s="211"/>
      <c r="C118" s="217"/>
      <c r="D118" s="217"/>
      <c r="E118" s="217"/>
      <c r="F118" s="217"/>
      <c r="G118" s="217"/>
      <c r="H118" s="217"/>
      <c r="I118" s="217"/>
      <c r="J118" s="217"/>
      <c r="K118" s="213"/>
    </row>
    <row r="119" spans="2:11" customFormat="1" ht="18.75" customHeight="1">
      <c r="B119" s="218"/>
      <c r="C119" s="219"/>
      <c r="D119" s="219"/>
      <c r="E119" s="219"/>
      <c r="F119" s="220"/>
      <c r="G119" s="219"/>
      <c r="H119" s="219"/>
      <c r="I119" s="219"/>
      <c r="J119" s="219"/>
      <c r="K119" s="218"/>
    </row>
    <row r="120" spans="2:11" customFormat="1" ht="18.75" customHeight="1">
      <c r="B120" s="194"/>
      <c r="C120" s="194"/>
      <c r="D120" s="194"/>
      <c r="E120" s="194"/>
      <c r="F120" s="194"/>
      <c r="G120" s="194"/>
      <c r="H120" s="194"/>
      <c r="I120" s="194"/>
      <c r="J120" s="194"/>
      <c r="K120" s="194"/>
    </row>
    <row r="121" spans="2:11" customFormat="1" ht="7.5" customHeight="1">
      <c r="B121" s="221"/>
      <c r="C121" s="222"/>
      <c r="D121" s="222"/>
      <c r="E121" s="222"/>
      <c r="F121" s="222"/>
      <c r="G121" s="222"/>
      <c r="H121" s="222"/>
      <c r="I121" s="222"/>
      <c r="J121" s="222"/>
      <c r="K121" s="223"/>
    </row>
    <row r="122" spans="2:11" customFormat="1" ht="45" customHeight="1">
      <c r="B122" s="224"/>
      <c r="C122" s="303" t="s">
        <v>2564</v>
      </c>
      <c r="D122" s="303"/>
      <c r="E122" s="303"/>
      <c r="F122" s="303"/>
      <c r="G122" s="303"/>
      <c r="H122" s="303"/>
      <c r="I122" s="303"/>
      <c r="J122" s="303"/>
      <c r="K122" s="225"/>
    </row>
    <row r="123" spans="2:11" customFormat="1" ht="17.25" customHeight="1">
      <c r="B123" s="226"/>
      <c r="C123" s="200" t="s">
        <v>2510</v>
      </c>
      <c r="D123" s="200"/>
      <c r="E123" s="200"/>
      <c r="F123" s="200" t="s">
        <v>2511</v>
      </c>
      <c r="G123" s="201"/>
      <c r="H123" s="200" t="s">
        <v>54</v>
      </c>
      <c r="I123" s="200" t="s">
        <v>57</v>
      </c>
      <c r="J123" s="200" t="s">
        <v>2512</v>
      </c>
      <c r="K123" s="227"/>
    </row>
    <row r="124" spans="2:11" customFormat="1" ht="17.25" customHeight="1">
      <c r="B124" s="226"/>
      <c r="C124" s="202" t="s">
        <v>2513</v>
      </c>
      <c r="D124" s="202"/>
      <c r="E124" s="202"/>
      <c r="F124" s="203" t="s">
        <v>2514</v>
      </c>
      <c r="G124" s="204"/>
      <c r="H124" s="202"/>
      <c r="I124" s="202"/>
      <c r="J124" s="202" t="s">
        <v>2515</v>
      </c>
      <c r="K124" s="227"/>
    </row>
    <row r="125" spans="2:11" customFormat="1" ht="5.25" customHeight="1">
      <c r="B125" s="228"/>
      <c r="C125" s="205"/>
      <c r="D125" s="205"/>
      <c r="E125" s="205"/>
      <c r="F125" s="205"/>
      <c r="G125" s="229"/>
      <c r="H125" s="205"/>
      <c r="I125" s="205"/>
      <c r="J125" s="205"/>
      <c r="K125" s="230"/>
    </row>
    <row r="126" spans="2:11" customFormat="1" ht="15" customHeight="1">
      <c r="B126" s="228"/>
      <c r="C126" s="187" t="s">
        <v>2519</v>
      </c>
      <c r="D126" s="207"/>
      <c r="E126" s="207"/>
      <c r="F126" s="208" t="s">
        <v>2516</v>
      </c>
      <c r="G126" s="187"/>
      <c r="H126" s="187" t="s">
        <v>2556</v>
      </c>
      <c r="I126" s="187" t="s">
        <v>2518</v>
      </c>
      <c r="J126" s="187">
        <v>120</v>
      </c>
      <c r="K126" s="231"/>
    </row>
    <row r="127" spans="2:11" customFormat="1" ht="15" customHeight="1">
      <c r="B127" s="228"/>
      <c r="C127" s="187" t="s">
        <v>2565</v>
      </c>
      <c r="D127" s="187"/>
      <c r="E127" s="187"/>
      <c r="F127" s="208" t="s">
        <v>2516</v>
      </c>
      <c r="G127" s="187"/>
      <c r="H127" s="187" t="s">
        <v>2566</v>
      </c>
      <c r="I127" s="187" t="s">
        <v>2518</v>
      </c>
      <c r="J127" s="187" t="s">
        <v>2567</v>
      </c>
      <c r="K127" s="231"/>
    </row>
    <row r="128" spans="2:11" customFormat="1" ht="15" customHeight="1">
      <c r="B128" s="228"/>
      <c r="C128" s="187" t="s">
        <v>2464</v>
      </c>
      <c r="D128" s="187"/>
      <c r="E128" s="187"/>
      <c r="F128" s="208" t="s">
        <v>2516</v>
      </c>
      <c r="G128" s="187"/>
      <c r="H128" s="187" t="s">
        <v>2568</v>
      </c>
      <c r="I128" s="187" t="s">
        <v>2518</v>
      </c>
      <c r="J128" s="187" t="s">
        <v>2567</v>
      </c>
      <c r="K128" s="231"/>
    </row>
    <row r="129" spans="2:11" customFormat="1" ht="15" customHeight="1">
      <c r="B129" s="228"/>
      <c r="C129" s="187" t="s">
        <v>2527</v>
      </c>
      <c r="D129" s="187"/>
      <c r="E129" s="187"/>
      <c r="F129" s="208" t="s">
        <v>2522</v>
      </c>
      <c r="G129" s="187"/>
      <c r="H129" s="187" t="s">
        <v>2528</v>
      </c>
      <c r="I129" s="187" t="s">
        <v>2518</v>
      </c>
      <c r="J129" s="187">
        <v>15</v>
      </c>
      <c r="K129" s="231"/>
    </row>
    <row r="130" spans="2:11" customFormat="1" ht="15" customHeight="1">
      <c r="B130" s="228"/>
      <c r="C130" s="187" t="s">
        <v>2529</v>
      </c>
      <c r="D130" s="187"/>
      <c r="E130" s="187"/>
      <c r="F130" s="208" t="s">
        <v>2522</v>
      </c>
      <c r="G130" s="187"/>
      <c r="H130" s="187" t="s">
        <v>2530</v>
      </c>
      <c r="I130" s="187" t="s">
        <v>2518</v>
      </c>
      <c r="J130" s="187">
        <v>15</v>
      </c>
      <c r="K130" s="231"/>
    </row>
    <row r="131" spans="2:11" customFormat="1" ht="15" customHeight="1">
      <c r="B131" s="228"/>
      <c r="C131" s="187" t="s">
        <v>2531</v>
      </c>
      <c r="D131" s="187"/>
      <c r="E131" s="187"/>
      <c r="F131" s="208" t="s">
        <v>2522</v>
      </c>
      <c r="G131" s="187"/>
      <c r="H131" s="187" t="s">
        <v>2532</v>
      </c>
      <c r="I131" s="187" t="s">
        <v>2518</v>
      </c>
      <c r="J131" s="187">
        <v>20</v>
      </c>
      <c r="K131" s="231"/>
    </row>
    <row r="132" spans="2:11" customFormat="1" ht="15" customHeight="1">
      <c r="B132" s="228"/>
      <c r="C132" s="187" t="s">
        <v>2533</v>
      </c>
      <c r="D132" s="187"/>
      <c r="E132" s="187"/>
      <c r="F132" s="208" t="s">
        <v>2522</v>
      </c>
      <c r="G132" s="187"/>
      <c r="H132" s="187" t="s">
        <v>2534</v>
      </c>
      <c r="I132" s="187" t="s">
        <v>2518</v>
      </c>
      <c r="J132" s="187">
        <v>20</v>
      </c>
      <c r="K132" s="231"/>
    </row>
    <row r="133" spans="2:11" customFormat="1" ht="15" customHeight="1">
      <c r="B133" s="228"/>
      <c r="C133" s="187" t="s">
        <v>2521</v>
      </c>
      <c r="D133" s="187"/>
      <c r="E133" s="187"/>
      <c r="F133" s="208" t="s">
        <v>2522</v>
      </c>
      <c r="G133" s="187"/>
      <c r="H133" s="187" t="s">
        <v>2556</v>
      </c>
      <c r="I133" s="187" t="s">
        <v>2518</v>
      </c>
      <c r="J133" s="187">
        <v>50</v>
      </c>
      <c r="K133" s="231"/>
    </row>
    <row r="134" spans="2:11" customFormat="1" ht="15" customHeight="1">
      <c r="B134" s="228"/>
      <c r="C134" s="187" t="s">
        <v>2535</v>
      </c>
      <c r="D134" s="187"/>
      <c r="E134" s="187"/>
      <c r="F134" s="208" t="s">
        <v>2522</v>
      </c>
      <c r="G134" s="187"/>
      <c r="H134" s="187" t="s">
        <v>2556</v>
      </c>
      <c r="I134" s="187" t="s">
        <v>2518</v>
      </c>
      <c r="J134" s="187">
        <v>50</v>
      </c>
      <c r="K134" s="231"/>
    </row>
    <row r="135" spans="2:11" customFormat="1" ht="15" customHeight="1">
      <c r="B135" s="228"/>
      <c r="C135" s="187" t="s">
        <v>2541</v>
      </c>
      <c r="D135" s="187"/>
      <c r="E135" s="187"/>
      <c r="F135" s="208" t="s">
        <v>2522</v>
      </c>
      <c r="G135" s="187"/>
      <c r="H135" s="187" t="s">
        <v>2556</v>
      </c>
      <c r="I135" s="187" t="s">
        <v>2518</v>
      </c>
      <c r="J135" s="187">
        <v>50</v>
      </c>
      <c r="K135" s="231"/>
    </row>
    <row r="136" spans="2:11" customFormat="1" ht="15" customHeight="1">
      <c r="B136" s="228"/>
      <c r="C136" s="187" t="s">
        <v>2543</v>
      </c>
      <c r="D136" s="187"/>
      <c r="E136" s="187"/>
      <c r="F136" s="208" t="s">
        <v>2522</v>
      </c>
      <c r="G136" s="187"/>
      <c r="H136" s="187" t="s">
        <v>2556</v>
      </c>
      <c r="I136" s="187" t="s">
        <v>2518</v>
      </c>
      <c r="J136" s="187">
        <v>50</v>
      </c>
      <c r="K136" s="231"/>
    </row>
    <row r="137" spans="2:11" customFormat="1" ht="15" customHeight="1">
      <c r="B137" s="228"/>
      <c r="C137" s="187" t="s">
        <v>2544</v>
      </c>
      <c r="D137" s="187"/>
      <c r="E137" s="187"/>
      <c r="F137" s="208" t="s">
        <v>2522</v>
      </c>
      <c r="G137" s="187"/>
      <c r="H137" s="187" t="s">
        <v>2569</v>
      </c>
      <c r="I137" s="187" t="s">
        <v>2518</v>
      </c>
      <c r="J137" s="187">
        <v>255</v>
      </c>
      <c r="K137" s="231"/>
    </row>
    <row r="138" spans="2:11" customFormat="1" ht="15" customHeight="1">
      <c r="B138" s="228"/>
      <c r="C138" s="187" t="s">
        <v>2546</v>
      </c>
      <c r="D138" s="187"/>
      <c r="E138" s="187"/>
      <c r="F138" s="208" t="s">
        <v>2516</v>
      </c>
      <c r="G138" s="187"/>
      <c r="H138" s="187" t="s">
        <v>2570</v>
      </c>
      <c r="I138" s="187" t="s">
        <v>2548</v>
      </c>
      <c r="J138" s="187"/>
      <c r="K138" s="231"/>
    </row>
    <row r="139" spans="2:11" customFormat="1" ht="15" customHeight="1">
      <c r="B139" s="228"/>
      <c r="C139" s="187" t="s">
        <v>2549</v>
      </c>
      <c r="D139" s="187"/>
      <c r="E139" s="187"/>
      <c r="F139" s="208" t="s">
        <v>2516</v>
      </c>
      <c r="G139" s="187"/>
      <c r="H139" s="187" t="s">
        <v>2571</v>
      </c>
      <c r="I139" s="187" t="s">
        <v>2551</v>
      </c>
      <c r="J139" s="187"/>
      <c r="K139" s="231"/>
    </row>
    <row r="140" spans="2:11" customFormat="1" ht="15" customHeight="1">
      <c r="B140" s="228"/>
      <c r="C140" s="187" t="s">
        <v>2552</v>
      </c>
      <c r="D140" s="187"/>
      <c r="E140" s="187"/>
      <c r="F140" s="208" t="s">
        <v>2516</v>
      </c>
      <c r="G140" s="187"/>
      <c r="H140" s="187" t="s">
        <v>2552</v>
      </c>
      <c r="I140" s="187" t="s">
        <v>2551</v>
      </c>
      <c r="J140" s="187"/>
      <c r="K140" s="231"/>
    </row>
    <row r="141" spans="2:11" customFormat="1" ht="15" customHeight="1">
      <c r="B141" s="228"/>
      <c r="C141" s="187" t="s">
        <v>38</v>
      </c>
      <c r="D141" s="187"/>
      <c r="E141" s="187"/>
      <c r="F141" s="208" t="s">
        <v>2516</v>
      </c>
      <c r="G141" s="187"/>
      <c r="H141" s="187" t="s">
        <v>2572</v>
      </c>
      <c r="I141" s="187" t="s">
        <v>2551</v>
      </c>
      <c r="J141" s="187"/>
      <c r="K141" s="231"/>
    </row>
    <row r="142" spans="2:11" customFormat="1" ht="15" customHeight="1">
      <c r="B142" s="228"/>
      <c r="C142" s="187" t="s">
        <v>2573</v>
      </c>
      <c r="D142" s="187"/>
      <c r="E142" s="187"/>
      <c r="F142" s="208" t="s">
        <v>2516</v>
      </c>
      <c r="G142" s="187"/>
      <c r="H142" s="187" t="s">
        <v>2574</v>
      </c>
      <c r="I142" s="187" t="s">
        <v>2551</v>
      </c>
      <c r="J142" s="187"/>
      <c r="K142" s="231"/>
    </row>
    <row r="143" spans="2:11" customFormat="1" ht="15" customHeight="1">
      <c r="B143" s="232"/>
      <c r="C143" s="233"/>
      <c r="D143" s="233"/>
      <c r="E143" s="233"/>
      <c r="F143" s="233"/>
      <c r="G143" s="233"/>
      <c r="H143" s="233"/>
      <c r="I143" s="233"/>
      <c r="J143" s="233"/>
      <c r="K143" s="234"/>
    </row>
    <row r="144" spans="2:11" customFormat="1" ht="18.75" customHeight="1">
      <c r="B144" s="219"/>
      <c r="C144" s="219"/>
      <c r="D144" s="219"/>
      <c r="E144" s="219"/>
      <c r="F144" s="220"/>
      <c r="G144" s="219"/>
      <c r="H144" s="219"/>
      <c r="I144" s="219"/>
      <c r="J144" s="219"/>
      <c r="K144" s="219"/>
    </row>
    <row r="145" spans="2:11" customFormat="1" ht="18.75" customHeight="1">
      <c r="B145" s="194"/>
      <c r="C145" s="194"/>
      <c r="D145" s="194"/>
      <c r="E145" s="194"/>
      <c r="F145" s="194"/>
      <c r="G145" s="194"/>
      <c r="H145" s="194"/>
      <c r="I145" s="194"/>
      <c r="J145" s="194"/>
      <c r="K145" s="194"/>
    </row>
    <row r="146" spans="2:11" customFormat="1" ht="7.5" customHeight="1">
      <c r="B146" s="195"/>
      <c r="C146" s="196"/>
      <c r="D146" s="196"/>
      <c r="E146" s="196"/>
      <c r="F146" s="196"/>
      <c r="G146" s="196"/>
      <c r="H146" s="196"/>
      <c r="I146" s="196"/>
      <c r="J146" s="196"/>
      <c r="K146" s="197"/>
    </row>
    <row r="147" spans="2:11" customFormat="1" ht="45" customHeight="1">
      <c r="B147" s="198"/>
      <c r="C147" s="305" t="s">
        <v>2575</v>
      </c>
      <c r="D147" s="305"/>
      <c r="E147" s="305"/>
      <c r="F147" s="305"/>
      <c r="G147" s="305"/>
      <c r="H147" s="305"/>
      <c r="I147" s="305"/>
      <c r="J147" s="305"/>
      <c r="K147" s="199"/>
    </row>
    <row r="148" spans="2:11" customFormat="1" ht="17.25" customHeight="1">
      <c r="B148" s="198"/>
      <c r="C148" s="200" t="s">
        <v>2510</v>
      </c>
      <c r="D148" s="200"/>
      <c r="E148" s="200"/>
      <c r="F148" s="200" t="s">
        <v>2511</v>
      </c>
      <c r="G148" s="201"/>
      <c r="H148" s="200" t="s">
        <v>54</v>
      </c>
      <c r="I148" s="200" t="s">
        <v>57</v>
      </c>
      <c r="J148" s="200" t="s">
        <v>2512</v>
      </c>
      <c r="K148" s="199"/>
    </row>
    <row r="149" spans="2:11" customFormat="1" ht="17.25" customHeight="1">
      <c r="B149" s="198"/>
      <c r="C149" s="202" t="s">
        <v>2513</v>
      </c>
      <c r="D149" s="202"/>
      <c r="E149" s="202"/>
      <c r="F149" s="203" t="s">
        <v>2514</v>
      </c>
      <c r="G149" s="204"/>
      <c r="H149" s="202"/>
      <c r="I149" s="202"/>
      <c r="J149" s="202" t="s">
        <v>2515</v>
      </c>
      <c r="K149" s="199"/>
    </row>
    <row r="150" spans="2:11" customFormat="1" ht="5.25" customHeight="1">
      <c r="B150" s="210"/>
      <c r="C150" s="205"/>
      <c r="D150" s="205"/>
      <c r="E150" s="205"/>
      <c r="F150" s="205"/>
      <c r="G150" s="206"/>
      <c r="H150" s="205"/>
      <c r="I150" s="205"/>
      <c r="J150" s="205"/>
      <c r="K150" s="231"/>
    </row>
    <row r="151" spans="2:11" customFormat="1" ht="15" customHeight="1">
      <c r="B151" s="210"/>
      <c r="C151" s="235" t="s">
        <v>2519</v>
      </c>
      <c r="D151" s="187"/>
      <c r="E151" s="187"/>
      <c r="F151" s="236" t="s">
        <v>2516</v>
      </c>
      <c r="G151" s="187"/>
      <c r="H151" s="235" t="s">
        <v>2556</v>
      </c>
      <c r="I151" s="235" t="s">
        <v>2518</v>
      </c>
      <c r="J151" s="235">
        <v>120</v>
      </c>
      <c r="K151" s="231"/>
    </row>
    <row r="152" spans="2:11" customFormat="1" ht="15" customHeight="1">
      <c r="B152" s="210"/>
      <c r="C152" s="235" t="s">
        <v>2565</v>
      </c>
      <c r="D152" s="187"/>
      <c r="E152" s="187"/>
      <c r="F152" s="236" t="s">
        <v>2516</v>
      </c>
      <c r="G152" s="187"/>
      <c r="H152" s="235" t="s">
        <v>2576</v>
      </c>
      <c r="I152" s="235" t="s">
        <v>2518</v>
      </c>
      <c r="J152" s="235" t="s">
        <v>2567</v>
      </c>
      <c r="K152" s="231"/>
    </row>
    <row r="153" spans="2:11" customFormat="1" ht="15" customHeight="1">
      <c r="B153" s="210"/>
      <c r="C153" s="235" t="s">
        <v>2464</v>
      </c>
      <c r="D153" s="187"/>
      <c r="E153" s="187"/>
      <c r="F153" s="236" t="s">
        <v>2516</v>
      </c>
      <c r="G153" s="187"/>
      <c r="H153" s="235" t="s">
        <v>2577</v>
      </c>
      <c r="I153" s="235" t="s">
        <v>2518</v>
      </c>
      <c r="J153" s="235" t="s">
        <v>2567</v>
      </c>
      <c r="K153" s="231"/>
    </row>
    <row r="154" spans="2:11" customFormat="1" ht="15" customHeight="1">
      <c r="B154" s="210"/>
      <c r="C154" s="235" t="s">
        <v>2521</v>
      </c>
      <c r="D154" s="187"/>
      <c r="E154" s="187"/>
      <c r="F154" s="236" t="s">
        <v>2522</v>
      </c>
      <c r="G154" s="187"/>
      <c r="H154" s="235" t="s">
        <v>2556</v>
      </c>
      <c r="I154" s="235" t="s">
        <v>2518</v>
      </c>
      <c r="J154" s="235">
        <v>50</v>
      </c>
      <c r="K154" s="231"/>
    </row>
    <row r="155" spans="2:11" customFormat="1" ht="15" customHeight="1">
      <c r="B155" s="210"/>
      <c r="C155" s="235" t="s">
        <v>2524</v>
      </c>
      <c r="D155" s="187"/>
      <c r="E155" s="187"/>
      <c r="F155" s="236" t="s">
        <v>2516</v>
      </c>
      <c r="G155" s="187"/>
      <c r="H155" s="235" t="s">
        <v>2556</v>
      </c>
      <c r="I155" s="235" t="s">
        <v>2526</v>
      </c>
      <c r="J155" s="235"/>
      <c r="K155" s="231"/>
    </row>
    <row r="156" spans="2:11" customFormat="1" ht="15" customHeight="1">
      <c r="B156" s="210"/>
      <c r="C156" s="235" t="s">
        <v>2535</v>
      </c>
      <c r="D156" s="187"/>
      <c r="E156" s="187"/>
      <c r="F156" s="236" t="s">
        <v>2522</v>
      </c>
      <c r="G156" s="187"/>
      <c r="H156" s="235" t="s">
        <v>2556</v>
      </c>
      <c r="I156" s="235" t="s">
        <v>2518</v>
      </c>
      <c r="J156" s="235">
        <v>50</v>
      </c>
      <c r="K156" s="231"/>
    </row>
    <row r="157" spans="2:11" customFormat="1" ht="15" customHeight="1">
      <c r="B157" s="210"/>
      <c r="C157" s="235" t="s">
        <v>2543</v>
      </c>
      <c r="D157" s="187"/>
      <c r="E157" s="187"/>
      <c r="F157" s="236" t="s">
        <v>2522</v>
      </c>
      <c r="G157" s="187"/>
      <c r="H157" s="235" t="s">
        <v>2556</v>
      </c>
      <c r="I157" s="235" t="s">
        <v>2518</v>
      </c>
      <c r="J157" s="235">
        <v>50</v>
      </c>
      <c r="K157" s="231"/>
    </row>
    <row r="158" spans="2:11" customFormat="1" ht="15" customHeight="1">
      <c r="B158" s="210"/>
      <c r="C158" s="235" t="s">
        <v>2541</v>
      </c>
      <c r="D158" s="187"/>
      <c r="E158" s="187"/>
      <c r="F158" s="236" t="s">
        <v>2522</v>
      </c>
      <c r="G158" s="187"/>
      <c r="H158" s="235" t="s">
        <v>2556</v>
      </c>
      <c r="I158" s="235" t="s">
        <v>2518</v>
      </c>
      <c r="J158" s="235">
        <v>50</v>
      </c>
      <c r="K158" s="231"/>
    </row>
    <row r="159" spans="2:11" customFormat="1" ht="15" customHeight="1">
      <c r="B159" s="210"/>
      <c r="C159" s="235" t="s">
        <v>100</v>
      </c>
      <c r="D159" s="187"/>
      <c r="E159" s="187"/>
      <c r="F159" s="236" t="s">
        <v>2516</v>
      </c>
      <c r="G159" s="187"/>
      <c r="H159" s="235" t="s">
        <v>2578</v>
      </c>
      <c r="I159" s="235" t="s">
        <v>2518</v>
      </c>
      <c r="J159" s="235" t="s">
        <v>2579</v>
      </c>
      <c r="K159" s="231"/>
    </row>
    <row r="160" spans="2:11" customFormat="1" ht="15" customHeight="1">
      <c r="B160" s="210"/>
      <c r="C160" s="235" t="s">
        <v>2580</v>
      </c>
      <c r="D160" s="187"/>
      <c r="E160" s="187"/>
      <c r="F160" s="236" t="s">
        <v>2516</v>
      </c>
      <c r="G160" s="187"/>
      <c r="H160" s="235" t="s">
        <v>2581</v>
      </c>
      <c r="I160" s="235" t="s">
        <v>2551</v>
      </c>
      <c r="J160" s="235"/>
      <c r="K160" s="231"/>
    </row>
    <row r="161" spans="2:11" customFormat="1" ht="15" customHeight="1">
      <c r="B161" s="237"/>
      <c r="C161" s="217"/>
      <c r="D161" s="217"/>
      <c r="E161" s="217"/>
      <c r="F161" s="217"/>
      <c r="G161" s="217"/>
      <c r="H161" s="217"/>
      <c r="I161" s="217"/>
      <c r="J161" s="217"/>
      <c r="K161" s="238"/>
    </row>
    <row r="162" spans="2:11" customFormat="1" ht="18.75" customHeight="1">
      <c r="B162" s="219"/>
      <c r="C162" s="229"/>
      <c r="D162" s="229"/>
      <c r="E162" s="229"/>
      <c r="F162" s="239"/>
      <c r="G162" s="229"/>
      <c r="H162" s="229"/>
      <c r="I162" s="229"/>
      <c r="J162" s="229"/>
      <c r="K162" s="219"/>
    </row>
    <row r="163" spans="2:11" customFormat="1" ht="18.75" customHeight="1">
      <c r="B163" s="194"/>
      <c r="C163" s="194"/>
      <c r="D163" s="194"/>
      <c r="E163" s="194"/>
      <c r="F163" s="194"/>
      <c r="G163" s="194"/>
      <c r="H163" s="194"/>
      <c r="I163" s="194"/>
      <c r="J163" s="194"/>
      <c r="K163" s="194"/>
    </row>
    <row r="164" spans="2:11" customFormat="1" ht="7.5" customHeight="1">
      <c r="B164" s="176"/>
      <c r="C164" s="177"/>
      <c r="D164" s="177"/>
      <c r="E164" s="177"/>
      <c r="F164" s="177"/>
      <c r="G164" s="177"/>
      <c r="H164" s="177"/>
      <c r="I164" s="177"/>
      <c r="J164" s="177"/>
      <c r="K164" s="178"/>
    </row>
    <row r="165" spans="2:11" customFormat="1" ht="45" customHeight="1">
      <c r="B165" s="179"/>
      <c r="C165" s="303" t="s">
        <v>2582</v>
      </c>
      <c r="D165" s="303"/>
      <c r="E165" s="303"/>
      <c r="F165" s="303"/>
      <c r="G165" s="303"/>
      <c r="H165" s="303"/>
      <c r="I165" s="303"/>
      <c r="J165" s="303"/>
      <c r="K165" s="180"/>
    </row>
    <row r="166" spans="2:11" customFormat="1" ht="17.25" customHeight="1">
      <c r="B166" s="179"/>
      <c r="C166" s="200" t="s">
        <v>2510</v>
      </c>
      <c r="D166" s="200"/>
      <c r="E166" s="200"/>
      <c r="F166" s="200" t="s">
        <v>2511</v>
      </c>
      <c r="G166" s="240"/>
      <c r="H166" s="241" t="s">
        <v>54</v>
      </c>
      <c r="I166" s="241" t="s">
        <v>57</v>
      </c>
      <c r="J166" s="200" t="s">
        <v>2512</v>
      </c>
      <c r="K166" s="180"/>
    </row>
    <row r="167" spans="2:11" customFormat="1" ht="17.25" customHeight="1">
      <c r="B167" s="181"/>
      <c r="C167" s="202" t="s">
        <v>2513</v>
      </c>
      <c r="D167" s="202"/>
      <c r="E167" s="202"/>
      <c r="F167" s="203" t="s">
        <v>2514</v>
      </c>
      <c r="G167" s="242"/>
      <c r="H167" s="243"/>
      <c r="I167" s="243"/>
      <c r="J167" s="202" t="s">
        <v>2515</v>
      </c>
      <c r="K167" s="182"/>
    </row>
    <row r="168" spans="2:11" customFormat="1" ht="5.25" customHeight="1">
      <c r="B168" s="210"/>
      <c r="C168" s="205"/>
      <c r="D168" s="205"/>
      <c r="E168" s="205"/>
      <c r="F168" s="205"/>
      <c r="G168" s="206"/>
      <c r="H168" s="205"/>
      <c r="I168" s="205"/>
      <c r="J168" s="205"/>
      <c r="K168" s="231"/>
    </row>
    <row r="169" spans="2:11" customFormat="1" ht="15" customHeight="1">
      <c r="B169" s="210"/>
      <c r="C169" s="187" t="s">
        <v>2519</v>
      </c>
      <c r="D169" s="187"/>
      <c r="E169" s="187"/>
      <c r="F169" s="208" t="s">
        <v>2516</v>
      </c>
      <c r="G169" s="187"/>
      <c r="H169" s="187" t="s">
        <v>2556</v>
      </c>
      <c r="I169" s="187" t="s">
        <v>2518</v>
      </c>
      <c r="J169" s="187">
        <v>120</v>
      </c>
      <c r="K169" s="231"/>
    </row>
    <row r="170" spans="2:11" customFormat="1" ht="15" customHeight="1">
      <c r="B170" s="210"/>
      <c r="C170" s="187" t="s">
        <v>2565</v>
      </c>
      <c r="D170" s="187"/>
      <c r="E170" s="187"/>
      <c r="F170" s="208" t="s">
        <v>2516</v>
      </c>
      <c r="G170" s="187"/>
      <c r="H170" s="187" t="s">
        <v>2566</v>
      </c>
      <c r="I170" s="187" t="s">
        <v>2518</v>
      </c>
      <c r="J170" s="187" t="s">
        <v>2567</v>
      </c>
      <c r="K170" s="231"/>
    </row>
    <row r="171" spans="2:11" customFormat="1" ht="15" customHeight="1">
      <c r="B171" s="210"/>
      <c r="C171" s="187" t="s">
        <v>2464</v>
      </c>
      <c r="D171" s="187"/>
      <c r="E171" s="187"/>
      <c r="F171" s="208" t="s">
        <v>2516</v>
      </c>
      <c r="G171" s="187"/>
      <c r="H171" s="187" t="s">
        <v>2583</v>
      </c>
      <c r="I171" s="187" t="s">
        <v>2518</v>
      </c>
      <c r="J171" s="187" t="s">
        <v>2567</v>
      </c>
      <c r="K171" s="231"/>
    </row>
    <row r="172" spans="2:11" customFormat="1" ht="15" customHeight="1">
      <c r="B172" s="210"/>
      <c r="C172" s="187" t="s">
        <v>2521</v>
      </c>
      <c r="D172" s="187"/>
      <c r="E172" s="187"/>
      <c r="F172" s="208" t="s">
        <v>2522</v>
      </c>
      <c r="G172" s="187"/>
      <c r="H172" s="187" t="s">
        <v>2583</v>
      </c>
      <c r="I172" s="187" t="s">
        <v>2518</v>
      </c>
      <c r="J172" s="187">
        <v>50</v>
      </c>
      <c r="K172" s="231"/>
    </row>
    <row r="173" spans="2:11" customFormat="1" ht="15" customHeight="1">
      <c r="B173" s="210"/>
      <c r="C173" s="187" t="s">
        <v>2524</v>
      </c>
      <c r="D173" s="187"/>
      <c r="E173" s="187"/>
      <c r="F173" s="208" t="s">
        <v>2516</v>
      </c>
      <c r="G173" s="187"/>
      <c r="H173" s="187" t="s">
        <v>2583</v>
      </c>
      <c r="I173" s="187" t="s">
        <v>2526</v>
      </c>
      <c r="J173" s="187"/>
      <c r="K173" s="231"/>
    </row>
    <row r="174" spans="2:11" customFormat="1" ht="15" customHeight="1">
      <c r="B174" s="210"/>
      <c r="C174" s="187" t="s">
        <v>2535</v>
      </c>
      <c r="D174" s="187"/>
      <c r="E174" s="187"/>
      <c r="F174" s="208" t="s">
        <v>2522</v>
      </c>
      <c r="G174" s="187"/>
      <c r="H174" s="187" t="s">
        <v>2583</v>
      </c>
      <c r="I174" s="187" t="s">
        <v>2518</v>
      </c>
      <c r="J174" s="187">
        <v>50</v>
      </c>
      <c r="K174" s="231"/>
    </row>
    <row r="175" spans="2:11" customFormat="1" ht="15" customHeight="1">
      <c r="B175" s="210"/>
      <c r="C175" s="187" t="s">
        <v>2543</v>
      </c>
      <c r="D175" s="187"/>
      <c r="E175" s="187"/>
      <c r="F175" s="208" t="s">
        <v>2522</v>
      </c>
      <c r="G175" s="187"/>
      <c r="H175" s="187" t="s">
        <v>2583</v>
      </c>
      <c r="I175" s="187" t="s">
        <v>2518</v>
      </c>
      <c r="J175" s="187">
        <v>50</v>
      </c>
      <c r="K175" s="231"/>
    </row>
    <row r="176" spans="2:11" customFormat="1" ht="15" customHeight="1">
      <c r="B176" s="210"/>
      <c r="C176" s="187" t="s">
        <v>2541</v>
      </c>
      <c r="D176" s="187"/>
      <c r="E176" s="187"/>
      <c r="F176" s="208" t="s">
        <v>2522</v>
      </c>
      <c r="G176" s="187"/>
      <c r="H176" s="187" t="s">
        <v>2583</v>
      </c>
      <c r="I176" s="187" t="s">
        <v>2518</v>
      </c>
      <c r="J176" s="187">
        <v>50</v>
      </c>
      <c r="K176" s="231"/>
    </row>
    <row r="177" spans="2:11" customFormat="1" ht="15" customHeight="1">
      <c r="B177" s="210"/>
      <c r="C177" s="187" t="s">
        <v>133</v>
      </c>
      <c r="D177" s="187"/>
      <c r="E177" s="187"/>
      <c r="F177" s="208" t="s">
        <v>2516</v>
      </c>
      <c r="G177" s="187"/>
      <c r="H177" s="187" t="s">
        <v>2584</v>
      </c>
      <c r="I177" s="187" t="s">
        <v>2585</v>
      </c>
      <c r="J177" s="187"/>
      <c r="K177" s="231"/>
    </row>
    <row r="178" spans="2:11" customFormat="1" ht="15" customHeight="1">
      <c r="B178" s="210"/>
      <c r="C178" s="187" t="s">
        <v>57</v>
      </c>
      <c r="D178" s="187"/>
      <c r="E178" s="187"/>
      <c r="F178" s="208" t="s">
        <v>2516</v>
      </c>
      <c r="G178" s="187"/>
      <c r="H178" s="187" t="s">
        <v>2586</v>
      </c>
      <c r="I178" s="187" t="s">
        <v>2587</v>
      </c>
      <c r="J178" s="187">
        <v>1</v>
      </c>
      <c r="K178" s="231"/>
    </row>
    <row r="179" spans="2:11" customFormat="1" ht="15" customHeight="1">
      <c r="B179" s="210"/>
      <c r="C179" s="187" t="s">
        <v>53</v>
      </c>
      <c r="D179" s="187"/>
      <c r="E179" s="187"/>
      <c r="F179" s="208" t="s">
        <v>2516</v>
      </c>
      <c r="G179" s="187"/>
      <c r="H179" s="187" t="s">
        <v>2588</v>
      </c>
      <c r="I179" s="187" t="s">
        <v>2518</v>
      </c>
      <c r="J179" s="187">
        <v>20</v>
      </c>
      <c r="K179" s="231"/>
    </row>
    <row r="180" spans="2:11" customFormat="1" ht="15" customHeight="1">
      <c r="B180" s="210"/>
      <c r="C180" s="187" t="s">
        <v>54</v>
      </c>
      <c r="D180" s="187"/>
      <c r="E180" s="187"/>
      <c r="F180" s="208" t="s">
        <v>2516</v>
      </c>
      <c r="G180" s="187"/>
      <c r="H180" s="187" t="s">
        <v>2589</v>
      </c>
      <c r="I180" s="187" t="s">
        <v>2518</v>
      </c>
      <c r="J180" s="187">
        <v>255</v>
      </c>
      <c r="K180" s="231"/>
    </row>
    <row r="181" spans="2:11" customFormat="1" ht="15" customHeight="1">
      <c r="B181" s="210"/>
      <c r="C181" s="187" t="s">
        <v>134</v>
      </c>
      <c r="D181" s="187"/>
      <c r="E181" s="187"/>
      <c r="F181" s="208" t="s">
        <v>2516</v>
      </c>
      <c r="G181" s="187"/>
      <c r="H181" s="187" t="s">
        <v>2480</v>
      </c>
      <c r="I181" s="187" t="s">
        <v>2518</v>
      </c>
      <c r="J181" s="187">
        <v>10</v>
      </c>
      <c r="K181" s="231"/>
    </row>
    <row r="182" spans="2:11" customFormat="1" ht="15" customHeight="1">
      <c r="B182" s="210"/>
      <c r="C182" s="187" t="s">
        <v>135</v>
      </c>
      <c r="D182" s="187"/>
      <c r="E182" s="187"/>
      <c r="F182" s="208" t="s">
        <v>2516</v>
      </c>
      <c r="G182" s="187"/>
      <c r="H182" s="187" t="s">
        <v>2590</v>
      </c>
      <c r="I182" s="187" t="s">
        <v>2551</v>
      </c>
      <c r="J182" s="187"/>
      <c r="K182" s="231"/>
    </row>
    <row r="183" spans="2:11" customFormat="1" ht="15" customHeight="1">
      <c r="B183" s="210"/>
      <c r="C183" s="187" t="s">
        <v>2591</v>
      </c>
      <c r="D183" s="187"/>
      <c r="E183" s="187"/>
      <c r="F183" s="208" t="s">
        <v>2516</v>
      </c>
      <c r="G183" s="187"/>
      <c r="H183" s="187" t="s">
        <v>2592</v>
      </c>
      <c r="I183" s="187" t="s">
        <v>2551</v>
      </c>
      <c r="J183" s="187"/>
      <c r="K183" s="231"/>
    </row>
    <row r="184" spans="2:11" customFormat="1" ht="15" customHeight="1">
      <c r="B184" s="210"/>
      <c r="C184" s="187" t="s">
        <v>2580</v>
      </c>
      <c r="D184" s="187"/>
      <c r="E184" s="187"/>
      <c r="F184" s="208" t="s">
        <v>2516</v>
      </c>
      <c r="G184" s="187"/>
      <c r="H184" s="187" t="s">
        <v>2593</v>
      </c>
      <c r="I184" s="187" t="s">
        <v>2551</v>
      </c>
      <c r="J184" s="187"/>
      <c r="K184" s="231"/>
    </row>
    <row r="185" spans="2:11" customFormat="1" ht="15" customHeight="1">
      <c r="B185" s="210"/>
      <c r="C185" s="187" t="s">
        <v>137</v>
      </c>
      <c r="D185" s="187"/>
      <c r="E185" s="187"/>
      <c r="F185" s="208" t="s">
        <v>2522</v>
      </c>
      <c r="G185" s="187"/>
      <c r="H185" s="187" t="s">
        <v>2594</v>
      </c>
      <c r="I185" s="187" t="s">
        <v>2518</v>
      </c>
      <c r="J185" s="187">
        <v>50</v>
      </c>
      <c r="K185" s="231"/>
    </row>
    <row r="186" spans="2:11" customFormat="1" ht="15" customHeight="1">
      <c r="B186" s="210"/>
      <c r="C186" s="187" t="s">
        <v>2595</v>
      </c>
      <c r="D186" s="187"/>
      <c r="E186" s="187"/>
      <c r="F186" s="208" t="s">
        <v>2522</v>
      </c>
      <c r="G186" s="187"/>
      <c r="H186" s="187" t="s">
        <v>2596</v>
      </c>
      <c r="I186" s="187" t="s">
        <v>2597</v>
      </c>
      <c r="J186" s="187"/>
      <c r="K186" s="231"/>
    </row>
    <row r="187" spans="2:11" customFormat="1" ht="15" customHeight="1">
      <c r="B187" s="210"/>
      <c r="C187" s="187" t="s">
        <v>2598</v>
      </c>
      <c r="D187" s="187"/>
      <c r="E187" s="187"/>
      <c r="F187" s="208" t="s">
        <v>2522</v>
      </c>
      <c r="G187" s="187"/>
      <c r="H187" s="187" t="s">
        <v>2599</v>
      </c>
      <c r="I187" s="187" t="s">
        <v>2597</v>
      </c>
      <c r="J187" s="187"/>
      <c r="K187" s="231"/>
    </row>
    <row r="188" spans="2:11" customFormat="1" ht="15" customHeight="1">
      <c r="B188" s="210"/>
      <c r="C188" s="187" t="s">
        <v>2600</v>
      </c>
      <c r="D188" s="187"/>
      <c r="E188" s="187"/>
      <c r="F188" s="208" t="s">
        <v>2522</v>
      </c>
      <c r="G188" s="187"/>
      <c r="H188" s="187" t="s">
        <v>2601</v>
      </c>
      <c r="I188" s="187" t="s">
        <v>2597</v>
      </c>
      <c r="J188" s="187"/>
      <c r="K188" s="231"/>
    </row>
    <row r="189" spans="2:11" customFormat="1" ht="15" customHeight="1">
      <c r="B189" s="210"/>
      <c r="C189" s="244" t="s">
        <v>2602</v>
      </c>
      <c r="D189" s="187"/>
      <c r="E189" s="187"/>
      <c r="F189" s="208" t="s">
        <v>2522</v>
      </c>
      <c r="G189" s="187"/>
      <c r="H189" s="187" t="s">
        <v>2603</v>
      </c>
      <c r="I189" s="187" t="s">
        <v>2604</v>
      </c>
      <c r="J189" s="245" t="s">
        <v>2605</v>
      </c>
      <c r="K189" s="231"/>
    </row>
    <row r="190" spans="2:11" customFormat="1" ht="15" customHeight="1">
      <c r="B190" s="246"/>
      <c r="C190" s="247" t="s">
        <v>2606</v>
      </c>
      <c r="D190" s="248"/>
      <c r="E190" s="248"/>
      <c r="F190" s="249" t="s">
        <v>2522</v>
      </c>
      <c r="G190" s="248"/>
      <c r="H190" s="248" t="s">
        <v>2607</v>
      </c>
      <c r="I190" s="248" t="s">
        <v>2604</v>
      </c>
      <c r="J190" s="250" t="s">
        <v>2605</v>
      </c>
      <c r="K190" s="251"/>
    </row>
    <row r="191" spans="2:11" customFormat="1" ht="15" customHeight="1">
      <c r="B191" s="210"/>
      <c r="C191" s="244" t="s">
        <v>42</v>
      </c>
      <c r="D191" s="187"/>
      <c r="E191" s="187"/>
      <c r="F191" s="208" t="s">
        <v>2516</v>
      </c>
      <c r="G191" s="187"/>
      <c r="H191" s="184" t="s">
        <v>2608</v>
      </c>
      <c r="I191" s="187" t="s">
        <v>2609</v>
      </c>
      <c r="J191" s="187"/>
      <c r="K191" s="231"/>
    </row>
    <row r="192" spans="2:11" customFormat="1" ht="15" customHeight="1">
      <c r="B192" s="210"/>
      <c r="C192" s="244" t="s">
        <v>2610</v>
      </c>
      <c r="D192" s="187"/>
      <c r="E192" s="187"/>
      <c r="F192" s="208" t="s">
        <v>2516</v>
      </c>
      <c r="G192" s="187"/>
      <c r="H192" s="187" t="s">
        <v>2611</v>
      </c>
      <c r="I192" s="187" t="s">
        <v>2551</v>
      </c>
      <c r="J192" s="187"/>
      <c r="K192" s="231"/>
    </row>
    <row r="193" spans="2:11" customFormat="1" ht="15" customHeight="1">
      <c r="B193" s="210"/>
      <c r="C193" s="244" t="s">
        <v>2612</v>
      </c>
      <c r="D193" s="187"/>
      <c r="E193" s="187"/>
      <c r="F193" s="208" t="s">
        <v>2516</v>
      </c>
      <c r="G193" s="187"/>
      <c r="H193" s="187" t="s">
        <v>2613</v>
      </c>
      <c r="I193" s="187" t="s">
        <v>2551</v>
      </c>
      <c r="J193" s="187"/>
      <c r="K193" s="231"/>
    </row>
    <row r="194" spans="2:11" customFormat="1" ht="15" customHeight="1">
      <c r="B194" s="210"/>
      <c r="C194" s="244" t="s">
        <v>2614</v>
      </c>
      <c r="D194" s="187"/>
      <c r="E194" s="187"/>
      <c r="F194" s="208" t="s">
        <v>2522</v>
      </c>
      <c r="G194" s="187"/>
      <c r="H194" s="187" t="s">
        <v>2615</v>
      </c>
      <c r="I194" s="187" t="s">
        <v>2551</v>
      </c>
      <c r="J194" s="187"/>
      <c r="K194" s="231"/>
    </row>
    <row r="195" spans="2:11" customFormat="1" ht="15" customHeight="1">
      <c r="B195" s="237"/>
      <c r="C195" s="252"/>
      <c r="D195" s="217"/>
      <c r="E195" s="217"/>
      <c r="F195" s="217"/>
      <c r="G195" s="217"/>
      <c r="H195" s="217"/>
      <c r="I195" s="217"/>
      <c r="J195" s="217"/>
      <c r="K195" s="238"/>
    </row>
    <row r="196" spans="2:11" customFormat="1" ht="18.75" customHeight="1">
      <c r="B196" s="219"/>
      <c r="C196" s="229"/>
      <c r="D196" s="229"/>
      <c r="E196" s="229"/>
      <c r="F196" s="239"/>
      <c r="G196" s="229"/>
      <c r="H196" s="229"/>
      <c r="I196" s="229"/>
      <c r="J196" s="229"/>
      <c r="K196" s="219"/>
    </row>
    <row r="197" spans="2:11" customFormat="1" ht="18.75" customHeight="1">
      <c r="B197" s="219"/>
      <c r="C197" s="229"/>
      <c r="D197" s="229"/>
      <c r="E197" s="229"/>
      <c r="F197" s="239"/>
      <c r="G197" s="229"/>
      <c r="H197" s="229"/>
      <c r="I197" s="229"/>
      <c r="J197" s="229"/>
      <c r="K197" s="219"/>
    </row>
    <row r="198" spans="2:11" customFormat="1" ht="18.75" customHeight="1">
      <c r="B198" s="194"/>
      <c r="C198" s="194"/>
      <c r="D198" s="194"/>
      <c r="E198" s="194"/>
      <c r="F198" s="194"/>
      <c r="G198" s="194"/>
      <c r="H198" s="194"/>
      <c r="I198" s="194"/>
      <c r="J198" s="194"/>
      <c r="K198" s="194"/>
    </row>
    <row r="199" spans="2:11" customFormat="1" ht="13.5">
      <c r="B199" s="176"/>
      <c r="C199" s="177"/>
      <c r="D199" s="177"/>
      <c r="E199" s="177"/>
      <c r="F199" s="177"/>
      <c r="G199" s="177"/>
      <c r="H199" s="177"/>
      <c r="I199" s="177"/>
      <c r="J199" s="177"/>
      <c r="K199" s="178"/>
    </row>
    <row r="200" spans="2:11" customFormat="1" ht="21">
      <c r="B200" s="179"/>
      <c r="C200" s="303" t="s">
        <v>2616</v>
      </c>
      <c r="D200" s="303"/>
      <c r="E200" s="303"/>
      <c r="F200" s="303"/>
      <c r="G200" s="303"/>
      <c r="H200" s="303"/>
      <c r="I200" s="303"/>
      <c r="J200" s="303"/>
      <c r="K200" s="180"/>
    </row>
    <row r="201" spans="2:11" customFormat="1" ht="25.5" customHeight="1">
      <c r="B201" s="179"/>
      <c r="C201" s="253" t="s">
        <v>2617</v>
      </c>
      <c r="D201" s="253"/>
      <c r="E201" s="253"/>
      <c r="F201" s="253" t="s">
        <v>2618</v>
      </c>
      <c r="G201" s="254"/>
      <c r="H201" s="306" t="s">
        <v>2619</v>
      </c>
      <c r="I201" s="306"/>
      <c r="J201" s="306"/>
      <c r="K201" s="180"/>
    </row>
    <row r="202" spans="2:11" customFormat="1" ht="5.25" customHeight="1">
      <c r="B202" s="210"/>
      <c r="C202" s="205"/>
      <c r="D202" s="205"/>
      <c r="E202" s="205"/>
      <c r="F202" s="205"/>
      <c r="G202" s="229"/>
      <c r="H202" s="205"/>
      <c r="I202" s="205"/>
      <c r="J202" s="205"/>
      <c r="K202" s="231"/>
    </row>
    <row r="203" spans="2:11" customFormat="1" ht="15" customHeight="1">
      <c r="B203" s="210"/>
      <c r="C203" s="187" t="s">
        <v>2609</v>
      </c>
      <c r="D203" s="187"/>
      <c r="E203" s="187"/>
      <c r="F203" s="208" t="s">
        <v>43</v>
      </c>
      <c r="G203" s="187"/>
      <c r="H203" s="307" t="s">
        <v>2620</v>
      </c>
      <c r="I203" s="307"/>
      <c r="J203" s="307"/>
      <c r="K203" s="231"/>
    </row>
    <row r="204" spans="2:11" customFormat="1" ht="15" customHeight="1">
      <c r="B204" s="210"/>
      <c r="C204" s="187"/>
      <c r="D204" s="187"/>
      <c r="E204" s="187"/>
      <c r="F204" s="208" t="s">
        <v>44</v>
      </c>
      <c r="G204" s="187"/>
      <c r="H204" s="307" t="s">
        <v>2621</v>
      </c>
      <c r="I204" s="307"/>
      <c r="J204" s="307"/>
      <c r="K204" s="231"/>
    </row>
    <row r="205" spans="2:11" customFormat="1" ht="15" customHeight="1">
      <c r="B205" s="210"/>
      <c r="C205" s="187"/>
      <c r="D205" s="187"/>
      <c r="E205" s="187"/>
      <c r="F205" s="208" t="s">
        <v>47</v>
      </c>
      <c r="G205" s="187"/>
      <c r="H205" s="307" t="s">
        <v>2622</v>
      </c>
      <c r="I205" s="307"/>
      <c r="J205" s="307"/>
      <c r="K205" s="231"/>
    </row>
    <row r="206" spans="2:11" customFormat="1" ht="15" customHeight="1">
      <c r="B206" s="210"/>
      <c r="C206" s="187"/>
      <c r="D206" s="187"/>
      <c r="E206" s="187"/>
      <c r="F206" s="208" t="s">
        <v>45</v>
      </c>
      <c r="G206" s="187"/>
      <c r="H206" s="307" t="s">
        <v>2623</v>
      </c>
      <c r="I206" s="307"/>
      <c r="J206" s="307"/>
      <c r="K206" s="231"/>
    </row>
    <row r="207" spans="2:11" customFormat="1" ht="15" customHeight="1">
      <c r="B207" s="210"/>
      <c r="C207" s="187"/>
      <c r="D207" s="187"/>
      <c r="E207" s="187"/>
      <c r="F207" s="208" t="s">
        <v>46</v>
      </c>
      <c r="G207" s="187"/>
      <c r="H207" s="307" t="s">
        <v>2624</v>
      </c>
      <c r="I207" s="307"/>
      <c r="J207" s="307"/>
      <c r="K207" s="231"/>
    </row>
    <row r="208" spans="2:11" customFormat="1" ht="15" customHeight="1">
      <c r="B208" s="210"/>
      <c r="C208" s="187"/>
      <c r="D208" s="187"/>
      <c r="E208" s="187"/>
      <c r="F208" s="208"/>
      <c r="G208" s="187"/>
      <c r="H208" s="187"/>
      <c r="I208" s="187"/>
      <c r="J208" s="187"/>
      <c r="K208" s="231"/>
    </row>
    <row r="209" spans="2:11" customFormat="1" ht="15" customHeight="1">
      <c r="B209" s="210"/>
      <c r="C209" s="187" t="s">
        <v>2563</v>
      </c>
      <c r="D209" s="187"/>
      <c r="E209" s="187"/>
      <c r="F209" s="208" t="s">
        <v>79</v>
      </c>
      <c r="G209" s="187"/>
      <c r="H209" s="307" t="s">
        <v>78</v>
      </c>
      <c r="I209" s="307"/>
      <c r="J209" s="307"/>
      <c r="K209" s="231"/>
    </row>
    <row r="210" spans="2:11" customFormat="1" ht="15" customHeight="1">
      <c r="B210" s="210"/>
      <c r="C210" s="187"/>
      <c r="D210" s="187"/>
      <c r="E210" s="187"/>
      <c r="F210" s="208" t="s">
        <v>2462</v>
      </c>
      <c r="G210" s="187"/>
      <c r="H210" s="307" t="s">
        <v>2463</v>
      </c>
      <c r="I210" s="307"/>
      <c r="J210" s="307"/>
      <c r="K210" s="231"/>
    </row>
    <row r="211" spans="2:11" customFormat="1" ht="15" customHeight="1">
      <c r="B211" s="210"/>
      <c r="C211" s="187"/>
      <c r="D211" s="187"/>
      <c r="E211" s="187"/>
      <c r="F211" s="208" t="s">
        <v>2460</v>
      </c>
      <c r="G211" s="187"/>
      <c r="H211" s="307" t="s">
        <v>2625</v>
      </c>
      <c r="I211" s="307"/>
      <c r="J211" s="307"/>
      <c r="K211" s="231"/>
    </row>
    <row r="212" spans="2:11" customFormat="1" ht="15" customHeight="1">
      <c r="B212" s="255"/>
      <c r="C212" s="187"/>
      <c r="D212" s="187"/>
      <c r="E212" s="187"/>
      <c r="F212" s="208" t="s">
        <v>94</v>
      </c>
      <c r="G212" s="244"/>
      <c r="H212" s="308" t="s">
        <v>93</v>
      </c>
      <c r="I212" s="308"/>
      <c r="J212" s="308"/>
      <c r="K212" s="256"/>
    </row>
    <row r="213" spans="2:11" customFormat="1" ht="15" customHeight="1">
      <c r="B213" s="255"/>
      <c r="C213" s="187"/>
      <c r="D213" s="187"/>
      <c r="E213" s="187"/>
      <c r="F213" s="208" t="s">
        <v>2196</v>
      </c>
      <c r="G213" s="244"/>
      <c r="H213" s="308" t="s">
        <v>2626</v>
      </c>
      <c r="I213" s="308"/>
      <c r="J213" s="308"/>
      <c r="K213" s="256"/>
    </row>
    <row r="214" spans="2:11" customFormat="1" ht="15" customHeight="1">
      <c r="B214" s="255"/>
      <c r="C214" s="187"/>
      <c r="D214" s="187"/>
      <c r="E214" s="187"/>
      <c r="F214" s="208"/>
      <c r="G214" s="244"/>
      <c r="H214" s="235"/>
      <c r="I214" s="235"/>
      <c r="J214" s="235"/>
      <c r="K214" s="256"/>
    </row>
    <row r="215" spans="2:11" customFormat="1" ht="15" customHeight="1">
      <c r="B215" s="255"/>
      <c r="C215" s="187" t="s">
        <v>2587</v>
      </c>
      <c r="D215" s="187"/>
      <c r="E215" s="187"/>
      <c r="F215" s="208">
        <v>1</v>
      </c>
      <c r="G215" s="244"/>
      <c r="H215" s="308" t="s">
        <v>2627</v>
      </c>
      <c r="I215" s="308"/>
      <c r="J215" s="308"/>
      <c r="K215" s="256"/>
    </row>
    <row r="216" spans="2:11" customFormat="1" ht="15" customHeight="1">
      <c r="B216" s="255"/>
      <c r="C216" s="187"/>
      <c r="D216" s="187"/>
      <c r="E216" s="187"/>
      <c r="F216" s="208">
        <v>2</v>
      </c>
      <c r="G216" s="244"/>
      <c r="H216" s="308" t="s">
        <v>2628</v>
      </c>
      <c r="I216" s="308"/>
      <c r="J216" s="308"/>
      <c r="K216" s="256"/>
    </row>
    <row r="217" spans="2:11" customFormat="1" ht="15" customHeight="1">
      <c r="B217" s="255"/>
      <c r="C217" s="187"/>
      <c r="D217" s="187"/>
      <c r="E217" s="187"/>
      <c r="F217" s="208">
        <v>3</v>
      </c>
      <c r="G217" s="244"/>
      <c r="H217" s="308" t="s">
        <v>2629</v>
      </c>
      <c r="I217" s="308"/>
      <c r="J217" s="308"/>
      <c r="K217" s="256"/>
    </row>
    <row r="218" spans="2:11" customFormat="1" ht="15" customHeight="1">
      <c r="B218" s="255"/>
      <c r="C218" s="187"/>
      <c r="D218" s="187"/>
      <c r="E218" s="187"/>
      <c r="F218" s="208">
        <v>4</v>
      </c>
      <c r="G218" s="244"/>
      <c r="H218" s="308" t="s">
        <v>2630</v>
      </c>
      <c r="I218" s="308"/>
      <c r="J218" s="308"/>
      <c r="K218" s="256"/>
    </row>
    <row r="219" spans="2:11" customFormat="1" ht="12.75" customHeight="1">
      <c r="B219" s="257"/>
      <c r="C219" s="258"/>
      <c r="D219" s="258"/>
      <c r="E219" s="258"/>
      <c r="F219" s="258"/>
      <c r="G219" s="258"/>
      <c r="H219" s="258"/>
      <c r="I219" s="258"/>
      <c r="J219" s="258"/>
      <c r="K219" s="25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13</vt:i4>
      </vt:variant>
    </vt:vector>
  </HeadingPairs>
  <TitlesOfParts>
    <vt:vector size="20" baseType="lpstr">
      <vt:lpstr>Rekapitulace stavby</vt:lpstr>
      <vt:lpstr>01 - Stavební objekt</vt:lpstr>
      <vt:lpstr>02 - Ústřední vytápění</vt:lpstr>
      <vt:lpstr>03 - Elektroinstalace</vt:lpstr>
      <vt:lpstr>04 - Vzduchotechnika</vt:lpstr>
      <vt:lpstr>05 - Vedlejší a ostatní n...</vt:lpstr>
      <vt:lpstr>Pokyny pro vyplnění</vt:lpstr>
      <vt:lpstr>'01 - Stavební objekt'!Názvy_tisku</vt:lpstr>
      <vt:lpstr>'02 - Ústřední vytápění'!Názvy_tisku</vt:lpstr>
      <vt:lpstr>'03 - Elektroinstalace'!Názvy_tisku</vt:lpstr>
      <vt:lpstr>'04 - Vzduchotechnika'!Názvy_tisku</vt:lpstr>
      <vt:lpstr>'05 - Vedlejší a ostatní n...'!Názvy_tisku</vt:lpstr>
      <vt:lpstr>'Rekapitulace stavby'!Názvy_tisku</vt:lpstr>
      <vt:lpstr>'01 - Stavební objekt'!Oblast_tisku</vt:lpstr>
      <vt:lpstr>'02 - Ústřední vytápění'!Oblast_tisku</vt:lpstr>
      <vt:lpstr>'03 - Elektroinstalace'!Oblast_tisku</vt:lpstr>
      <vt:lpstr>'04 - Vzduchotechnika'!Oblast_tisku</vt:lpstr>
      <vt:lpstr>'05 - Vedlejší a ostatní 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DESKTOP-K2VMR02\Martina Havířová</dc:creator>
  <cp:lastModifiedBy>Stuchlová Kateřina</cp:lastModifiedBy>
  <dcterms:created xsi:type="dcterms:W3CDTF">2026-03-17T06:31:34Z</dcterms:created>
  <dcterms:modified xsi:type="dcterms:W3CDTF">2026-03-17T07:13:17Z</dcterms:modified>
</cp:coreProperties>
</file>