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DATA\KROS\Tachov_Rapotínská_BUS\"/>
    </mc:Choice>
  </mc:AlternateContent>
  <bookViews>
    <workbookView xWindow="0" yWindow="0" windowWidth="0" windowHeight="0"/>
  </bookViews>
  <sheets>
    <sheet name="Rekapitulace stavby" sheetId="1" r:id="rId1"/>
    <sheet name="SO 151 - DIO" sheetId="2" r:id="rId2"/>
    <sheet name="SO 401 - Veřejné osvětlení" sheetId="3" r:id="rId3"/>
    <sheet name="SO 801 - Vegetační úpravy" sheetId="4" r:id="rId4"/>
    <sheet name="VON - Vedlejší a ostatní ..." sheetId="5" r:id="rId5"/>
    <sheet name="SO 101 - Zastávka BUS a ú..." sheetId="6" r:id="rId6"/>
    <sheet name="SO 102 - Chodník pro pěší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151 - DIO'!$C$118:$L$184</definedName>
    <definedName name="_xlnm.Print_Area" localSheetId="1">'SO 151 - DIO'!$C$4:$K$76,'SO 151 - DIO'!$C$82:$K$100,'SO 151 - DIO'!$C$106:$L$184</definedName>
    <definedName name="_xlnm.Print_Titles" localSheetId="1">'SO 151 - DIO'!$118:$118</definedName>
    <definedName name="_xlnm._FilterDatabase" localSheetId="2" hidden="1">'SO 401 - Veřejné osvětlení'!$C$121:$L$371</definedName>
    <definedName name="_xlnm.Print_Area" localSheetId="2">'SO 401 - Veřejné osvětlení'!$C$4:$K$76,'SO 401 - Veřejné osvětlení'!$C$82:$K$103,'SO 401 - Veřejné osvětlení'!$C$109:$L$371</definedName>
    <definedName name="_xlnm.Print_Titles" localSheetId="2">'SO 401 - Veřejné osvětlení'!$121:$121</definedName>
    <definedName name="_xlnm._FilterDatabase" localSheetId="3" hidden="1">'SO 801 - Vegetační úpravy'!$C$117:$L$205</definedName>
    <definedName name="_xlnm.Print_Area" localSheetId="3">'SO 801 - Vegetační úpravy'!$C$4:$K$75,'SO 801 - Vegetační úpravy'!$C$81:$K$99,'SO 801 - Vegetační úpravy'!$C$105:$L$205</definedName>
    <definedName name="_xlnm.Print_Titles" localSheetId="3">'SO 801 - Vegetační úpravy'!$117:$117</definedName>
    <definedName name="_xlnm._FilterDatabase" localSheetId="4" hidden="1">'VON - Vedlejší a ostatní ...'!$C$120:$L$148</definedName>
    <definedName name="_xlnm.Print_Area" localSheetId="4">'VON - Vedlejší a ostatní ...'!$C$4:$K$76,'VON - Vedlejší a ostatní ...'!$C$82:$K$102,'VON - Vedlejší a ostatní ...'!$C$108:$L$148</definedName>
    <definedName name="_xlnm.Print_Titles" localSheetId="4">'VON - Vedlejší a ostatní ...'!$120:$120</definedName>
    <definedName name="_xlnm._FilterDatabase" localSheetId="5" hidden="1">'SO 101 - Zastávka BUS a ú...'!$C$125:$L$423</definedName>
    <definedName name="_xlnm.Print_Area" localSheetId="5">'SO 101 - Zastávka BUS a ú...'!$C$4:$K$76,'SO 101 - Zastávka BUS a ú...'!$C$82:$K$107,'SO 101 - Zastávka BUS a ú...'!$C$113:$L$423</definedName>
    <definedName name="_xlnm.Print_Titles" localSheetId="5">'SO 101 - Zastávka BUS a ú...'!$125:$125</definedName>
    <definedName name="_xlnm._FilterDatabase" localSheetId="6" hidden="1">'SO 102 - Chodník pro pěší'!$C$124:$L$367</definedName>
    <definedName name="_xlnm.Print_Area" localSheetId="6">'SO 102 - Chodník pro pěší'!$C$4:$K$76,'SO 102 - Chodník pro pěší'!$C$82:$K$106,'SO 102 - Chodník pro pěší'!$C$112:$L$367</definedName>
    <definedName name="_xlnm.Print_Titles" localSheetId="6">'SO 102 - Chodník pro pěší'!$124:$124</definedName>
  </definedNames>
  <calcPr/>
</workbook>
</file>

<file path=xl/calcChain.xml><?xml version="1.0" encoding="utf-8"?>
<calcChain xmlns="http://schemas.openxmlformats.org/spreadsheetml/2006/main">
  <c i="7" l="1" r="K39"/>
  <c r="K38"/>
  <c i="1" r="BA100"/>
  <c i="7" r="K37"/>
  <c i="1" r="AZ100"/>
  <c i="7" r="BI365"/>
  <c r="BH365"/>
  <c r="BG365"/>
  <c r="BF365"/>
  <c r="X365"/>
  <c r="X364"/>
  <c r="V365"/>
  <c r="V364"/>
  <c r="T365"/>
  <c r="T364"/>
  <c r="P365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1"/>
  <c r="BH341"/>
  <c r="BG341"/>
  <c r="BF341"/>
  <c r="X341"/>
  <c r="V341"/>
  <c r="T341"/>
  <c r="P341"/>
  <c r="BI336"/>
  <c r="BH336"/>
  <c r="BG336"/>
  <c r="BF336"/>
  <c r="X336"/>
  <c r="V336"/>
  <c r="T336"/>
  <c r="P336"/>
  <c r="BI331"/>
  <c r="BH331"/>
  <c r="BG331"/>
  <c r="BF331"/>
  <c r="X331"/>
  <c r="V331"/>
  <c r="T331"/>
  <c r="P331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0"/>
  <c r="BH320"/>
  <c r="BG320"/>
  <c r="BF320"/>
  <c r="X320"/>
  <c r="V320"/>
  <c r="T320"/>
  <c r="P320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1"/>
  <c r="BH311"/>
  <c r="BG311"/>
  <c r="BF311"/>
  <c r="X311"/>
  <c r="V311"/>
  <c r="T311"/>
  <c r="P311"/>
  <c r="BI308"/>
  <c r="BH308"/>
  <c r="BG308"/>
  <c r="BF308"/>
  <c r="X308"/>
  <c r="V308"/>
  <c r="T308"/>
  <c r="P308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1"/>
  <c r="BH291"/>
  <c r="BG291"/>
  <c r="BF291"/>
  <c r="X291"/>
  <c r="V291"/>
  <c r="T291"/>
  <c r="P291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7"/>
  <c r="BH277"/>
  <c r="BG277"/>
  <c r="BF277"/>
  <c r="X277"/>
  <c r="V277"/>
  <c r="T277"/>
  <c r="P277"/>
  <c r="BI273"/>
  <c r="BH273"/>
  <c r="BG273"/>
  <c r="BF273"/>
  <c r="X273"/>
  <c r="V273"/>
  <c r="T273"/>
  <c r="P273"/>
  <c r="BI271"/>
  <c r="BH271"/>
  <c r="BG271"/>
  <c r="BF271"/>
  <c r="X271"/>
  <c r="V271"/>
  <c r="T271"/>
  <c r="P271"/>
  <c r="BI269"/>
  <c r="BH269"/>
  <c r="BG269"/>
  <c r="BF269"/>
  <c r="X269"/>
  <c r="V269"/>
  <c r="T269"/>
  <c r="P269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6"/>
  <c r="BH256"/>
  <c r="BG256"/>
  <c r="BF256"/>
  <c r="X256"/>
  <c r="V256"/>
  <c r="T256"/>
  <c r="P256"/>
  <c r="BI253"/>
  <c r="BH253"/>
  <c r="BG253"/>
  <c r="BF253"/>
  <c r="X253"/>
  <c r="V253"/>
  <c r="T253"/>
  <c r="P253"/>
  <c r="BI251"/>
  <c r="BH251"/>
  <c r="BG251"/>
  <c r="BF251"/>
  <c r="X251"/>
  <c r="V251"/>
  <c r="T251"/>
  <c r="P251"/>
  <c r="BI248"/>
  <c r="BH248"/>
  <c r="BG248"/>
  <c r="BF248"/>
  <c r="X248"/>
  <c r="V248"/>
  <c r="T248"/>
  <c r="P248"/>
  <c r="BI244"/>
  <c r="BH244"/>
  <c r="BG244"/>
  <c r="BF244"/>
  <c r="X244"/>
  <c r="V244"/>
  <c r="T244"/>
  <c r="P244"/>
  <c r="BI240"/>
  <c r="BH240"/>
  <c r="BG240"/>
  <c r="BF240"/>
  <c r="X240"/>
  <c r="X239"/>
  <c r="V240"/>
  <c r="V239"/>
  <c r="T240"/>
  <c r="T239"/>
  <c r="P240"/>
  <c r="BI236"/>
  <c r="BH236"/>
  <c r="BG236"/>
  <c r="BF236"/>
  <c r="X236"/>
  <c r="V236"/>
  <c r="T236"/>
  <c r="P236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4"/>
  <c r="BH224"/>
  <c r="BG224"/>
  <c r="BF224"/>
  <c r="X224"/>
  <c r="V224"/>
  <c r="T224"/>
  <c r="P224"/>
  <c r="BI219"/>
  <c r="BH219"/>
  <c r="BG219"/>
  <c r="BF219"/>
  <c r="X219"/>
  <c r="V219"/>
  <c r="T219"/>
  <c r="P219"/>
  <c r="BI215"/>
  <c r="BH215"/>
  <c r="BG215"/>
  <c r="BF215"/>
  <c r="X215"/>
  <c r="V215"/>
  <c r="T215"/>
  <c r="P215"/>
  <c r="BI212"/>
  <c r="BH212"/>
  <c r="BG212"/>
  <c r="BF212"/>
  <c r="X212"/>
  <c r="V212"/>
  <c r="T212"/>
  <c r="P212"/>
  <c r="BI209"/>
  <c r="BH209"/>
  <c r="BG209"/>
  <c r="BF209"/>
  <c r="X209"/>
  <c r="V209"/>
  <c r="T209"/>
  <c r="P209"/>
  <c r="BI206"/>
  <c r="BH206"/>
  <c r="BG206"/>
  <c r="BF206"/>
  <c r="X206"/>
  <c r="V206"/>
  <c r="T206"/>
  <c r="P206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7"/>
  <c r="BH197"/>
  <c r="BG197"/>
  <c r="BF197"/>
  <c r="X197"/>
  <c r="V197"/>
  <c r="T197"/>
  <c r="P197"/>
  <c r="BI193"/>
  <c r="BH193"/>
  <c r="BG193"/>
  <c r="BF193"/>
  <c r="X193"/>
  <c r="V193"/>
  <c r="T193"/>
  <c r="P193"/>
  <c r="BI189"/>
  <c r="BH189"/>
  <c r="BG189"/>
  <c r="BF189"/>
  <c r="X189"/>
  <c r="V189"/>
  <c r="T189"/>
  <c r="P189"/>
  <c r="BI184"/>
  <c r="BH184"/>
  <c r="BG184"/>
  <c r="BF184"/>
  <c r="X184"/>
  <c r="V184"/>
  <c r="T184"/>
  <c r="P184"/>
  <c r="BI179"/>
  <c r="BH179"/>
  <c r="BG179"/>
  <c r="BF179"/>
  <c r="X179"/>
  <c r="V179"/>
  <c r="T179"/>
  <c r="P179"/>
  <c r="BI175"/>
  <c r="BH175"/>
  <c r="BG175"/>
  <c r="BF175"/>
  <c r="X175"/>
  <c r="V175"/>
  <c r="T175"/>
  <c r="P175"/>
  <c r="BI171"/>
  <c r="BH171"/>
  <c r="BG171"/>
  <c r="BF171"/>
  <c r="X171"/>
  <c r="V171"/>
  <c r="T171"/>
  <c r="P171"/>
  <c r="BI167"/>
  <c r="BH167"/>
  <c r="BG167"/>
  <c r="BF167"/>
  <c r="X167"/>
  <c r="V167"/>
  <c r="T167"/>
  <c r="P167"/>
  <c r="BI163"/>
  <c r="BH163"/>
  <c r="BG163"/>
  <c r="BF163"/>
  <c r="X163"/>
  <c r="V163"/>
  <c r="T163"/>
  <c r="P163"/>
  <c r="BI159"/>
  <c r="BH159"/>
  <c r="BG159"/>
  <c r="BF159"/>
  <c r="X159"/>
  <c r="V159"/>
  <c r="T159"/>
  <c r="P159"/>
  <c r="BI155"/>
  <c r="BH155"/>
  <c r="BG155"/>
  <c r="BF155"/>
  <c r="X155"/>
  <c r="V155"/>
  <c r="T155"/>
  <c r="P155"/>
  <c r="BI152"/>
  <c r="BH152"/>
  <c r="BG152"/>
  <c r="BF152"/>
  <c r="X152"/>
  <c r="V152"/>
  <c r="T152"/>
  <c r="P152"/>
  <c r="BI148"/>
  <c r="BH148"/>
  <c r="BG148"/>
  <c r="BF148"/>
  <c r="X148"/>
  <c r="V148"/>
  <c r="T148"/>
  <c r="P148"/>
  <c r="BI145"/>
  <c r="BH145"/>
  <c r="BG145"/>
  <c r="BF145"/>
  <c r="X145"/>
  <c r="V145"/>
  <c r="T145"/>
  <c r="P145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8"/>
  <c r="BH128"/>
  <c r="BG128"/>
  <c r="BF128"/>
  <c r="X128"/>
  <c r="V128"/>
  <c r="T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6" r="K39"/>
  <c r="K38"/>
  <c i="1" r="BA99"/>
  <c i="6" r="K37"/>
  <c i="1" r="AZ99"/>
  <c i="6" r="BI421"/>
  <c r="BH421"/>
  <c r="BG421"/>
  <c r="BF421"/>
  <c r="X421"/>
  <c r="X420"/>
  <c r="V421"/>
  <c r="V420"/>
  <c r="T421"/>
  <c r="T420"/>
  <c r="P421"/>
  <c r="BI417"/>
  <c r="BH417"/>
  <c r="BG417"/>
  <c r="BF417"/>
  <c r="X417"/>
  <c r="V417"/>
  <c r="T417"/>
  <c r="P417"/>
  <c r="BI414"/>
  <c r="BH414"/>
  <c r="BG414"/>
  <c r="BF414"/>
  <c r="X414"/>
  <c r="V414"/>
  <c r="T414"/>
  <c r="P414"/>
  <c r="BI409"/>
  <c r="BH409"/>
  <c r="BG409"/>
  <c r="BF409"/>
  <c r="X409"/>
  <c r="V409"/>
  <c r="T409"/>
  <c r="P409"/>
  <c r="BI405"/>
  <c r="BH405"/>
  <c r="BG405"/>
  <c r="BF405"/>
  <c r="X405"/>
  <c r="V405"/>
  <c r="T405"/>
  <c r="P405"/>
  <c r="BI400"/>
  <c r="BH400"/>
  <c r="BG400"/>
  <c r="BF400"/>
  <c r="X400"/>
  <c r="V400"/>
  <c r="T400"/>
  <c r="P400"/>
  <c r="BI397"/>
  <c r="BH397"/>
  <c r="BG397"/>
  <c r="BF397"/>
  <c r="X397"/>
  <c r="V397"/>
  <c r="T397"/>
  <c r="P397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5"/>
  <c r="BH385"/>
  <c r="BG385"/>
  <c r="BF385"/>
  <c r="X385"/>
  <c r="V385"/>
  <c r="T385"/>
  <c r="P385"/>
  <c r="BI382"/>
  <c r="BH382"/>
  <c r="BG382"/>
  <c r="BF382"/>
  <c r="X382"/>
  <c r="V382"/>
  <c r="T382"/>
  <c r="P382"/>
  <c r="BI378"/>
  <c r="BH378"/>
  <c r="BG378"/>
  <c r="BF378"/>
  <c r="X378"/>
  <c r="V378"/>
  <c r="T378"/>
  <c r="P378"/>
  <c r="BI375"/>
  <c r="BH375"/>
  <c r="BG375"/>
  <c r="BF375"/>
  <c r="X375"/>
  <c r="V375"/>
  <c r="T375"/>
  <c r="P375"/>
  <c r="BI370"/>
  <c r="BH370"/>
  <c r="BG370"/>
  <c r="BF370"/>
  <c r="X370"/>
  <c r="V370"/>
  <c r="T370"/>
  <c r="P370"/>
  <c r="BI367"/>
  <c r="BH367"/>
  <c r="BG367"/>
  <c r="BF367"/>
  <c r="X367"/>
  <c r="V367"/>
  <c r="T367"/>
  <c r="P367"/>
  <c r="BI364"/>
  <c r="BH364"/>
  <c r="BG364"/>
  <c r="BF364"/>
  <c r="X364"/>
  <c r="V364"/>
  <c r="T364"/>
  <c r="P364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6"/>
  <c r="BH346"/>
  <c r="BG346"/>
  <c r="BF346"/>
  <c r="X346"/>
  <c r="V346"/>
  <c r="T346"/>
  <c r="P346"/>
  <c r="BI344"/>
  <c r="BH344"/>
  <c r="BG344"/>
  <c r="BF344"/>
  <c r="X344"/>
  <c r="V344"/>
  <c r="T344"/>
  <c r="P344"/>
  <c r="BI341"/>
  <c r="BH341"/>
  <c r="BG341"/>
  <c r="BF341"/>
  <c r="X341"/>
  <c r="V341"/>
  <c r="T341"/>
  <c r="P341"/>
  <c r="BI338"/>
  <c r="BH338"/>
  <c r="BG338"/>
  <c r="BF338"/>
  <c r="X338"/>
  <c r="V338"/>
  <c r="T338"/>
  <c r="P338"/>
  <c r="BI335"/>
  <c r="BH335"/>
  <c r="BG335"/>
  <c r="BF335"/>
  <c r="X335"/>
  <c r="V335"/>
  <c r="T335"/>
  <c r="P335"/>
  <c r="BI331"/>
  <c r="BH331"/>
  <c r="BG331"/>
  <c r="BF331"/>
  <c r="X331"/>
  <c r="V331"/>
  <c r="T331"/>
  <c r="P331"/>
  <c r="BI327"/>
  <c r="BH327"/>
  <c r="BG327"/>
  <c r="BF327"/>
  <c r="X327"/>
  <c r="V327"/>
  <c r="T327"/>
  <c r="P327"/>
  <c r="BI325"/>
  <c r="BH325"/>
  <c r="BG325"/>
  <c r="BF325"/>
  <c r="X325"/>
  <c r="V325"/>
  <c r="T325"/>
  <c r="P325"/>
  <c r="BI323"/>
  <c r="BH323"/>
  <c r="BG323"/>
  <c r="BF323"/>
  <c r="X323"/>
  <c r="V323"/>
  <c r="T323"/>
  <c r="P323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4"/>
  <c r="BH314"/>
  <c r="BG314"/>
  <c r="BF314"/>
  <c r="X314"/>
  <c r="V314"/>
  <c r="T314"/>
  <c r="P314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6"/>
  <c r="BH306"/>
  <c r="BG306"/>
  <c r="BF306"/>
  <c r="X306"/>
  <c r="V306"/>
  <c r="T306"/>
  <c r="P306"/>
  <c r="BI303"/>
  <c r="BH303"/>
  <c r="BG303"/>
  <c r="BF303"/>
  <c r="X303"/>
  <c r="V303"/>
  <c r="T303"/>
  <c r="P303"/>
  <c r="BI300"/>
  <c r="BH300"/>
  <c r="BG300"/>
  <c r="BF300"/>
  <c r="X300"/>
  <c r="V300"/>
  <c r="T300"/>
  <c r="P300"/>
  <c r="BI297"/>
  <c r="BH297"/>
  <c r="BG297"/>
  <c r="BF297"/>
  <c r="X297"/>
  <c r="V297"/>
  <c r="T297"/>
  <c r="P297"/>
  <c r="BI294"/>
  <c r="BH294"/>
  <c r="BG294"/>
  <c r="BF294"/>
  <c r="X294"/>
  <c r="V294"/>
  <c r="T294"/>
  <c r="P294"/>
  <c r="BI291"/>
  <c r="BH291"/>
  <c r="BG291"/>
  <c r="BF291"/>
  <c r="X291"/>
  <c r="V291"/>
  <c r="T291"/>
  <c r="P291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1"/>
  <c r="BH281"/>
  <c r="BG281"/>
  <c r="BF281"/>
  <c r="X281"/>
  <c r="V281"/>
  <c r="T281"/>
  <c r="P281"/>
  <c r="BI278"/>
  <c r="BH278"/>
  <c r="BG278"/>
  <c r="BF278"/>
  <c r="X278"/>
  <c r="V278"/>
  <c r="T278"/>
  <c r="P278"/>
  <c r="BI274"/>
  <c r="BH274"/>
  <c r="BG274"/>
  <c r="BF274"/>
  <c r="X274"/>
  <c r="V274"/>
  <c r="T274"/>
  <c r="P274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4"/>
  <c r="BH264"/>
  <c r="BG264"/>
  <c r="BF264"/>
  <c r="X264"/>
  <c r="V264"/>
  <c r="T264"/>
  <c r="P264"/>
  <c r="BI262"/>
  <c r="BH262"/>
  <c r="BG262"/>
  <c r="BF262"/>
  <c r="X262"/>
  <c r="V262"/>
  <c r="T262"/>
  <c r="P262"/>
  <c r="BI259"/>
  <c r="BH259"/>
  <c r="BG259"/>
  <c r="BF259"/>
  <c r="X259"/>
  <c r="V259"/>
  <c r="T259"/>
  <c r="P259"/>
  <c r="BI256"/>
  <c r="BH256"/>
  <c r="BG256"/>
  <c r="BF256"/>
  <c r="X256"/>
  <c r="V256"/>
  <c r="T256"/>
  <c r="P256"/>
  <c r="BI252"/>
  <c r="BH252"/>
  <c r="BG252"/>
  <c r="BF252"/>
  <c r="X252"/>
  <c r="V252"/>
  <c r="T252"/>
  <c r="P252"/>
  <c r="BI248"/>
  <c r="BH248"/>
  <c r="BG248"/>
  <c r="BF248"/>
  <c r="X248"/>
  <c r="V248"/>
  <c r="T248"/>
  <c r="P248"/>
  <c r="BI245"/>
  <c r="BH245"/>
  <c r="BG245"/>
  <c r="BF245"/>
  <c r="X245"/>
  <c r="V245"/>
  <c r="T245"/>
  <c r="P245"/>
  <c r="BI241"/>
  <c r="BH241"/>
  <c r="BG241"/>
  <c r="BF241"/>
  <c r="X241"/>
  <c r="V241"/>
  <c r="T241"/>
  <c r="P241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5"/>
  <c r="BH225"/>
  <c r="BG225"/>
  <c r="BF225"/>
  <c r="X225"/>
  <c r="V225"/>
  <c r="T225"/>
  <c r="P225"/>
  <c r="BI221"/>
  <c r="BH221"/>
  <c r="BG221"/>
  <c r="BF221"/>
  <c r="X221"/>
  <c r="X220"/>
  <c r="V221"/>
  <c r="V220"/>
  <c r="T221"/>
  <c r="T220"/>
  <c r="P221"/>
  <c r="BI217"/>
  <c r="BH217"/>
  <c r="BG217"/>
  <c r="BF217"/>
  <c r="X217"/>
  <c r="X216"/>
  <c r="V217"/>
  <c r="V216"/>
  <c r="T217"/>
  <c r="T216"/>
  <c r="P217"/>
  <c r="BI213"/>
  <c r="BH213"/>
  <c r="BG213"/>
  <c r="BF213"/>
  <c r="X213"/>
  <c r="V213"/>
  <c r="T213"/>
  <c r="P213"/>
  <c r="BI210"/>
  <c r="BH210"/>
  <c r="BG210"/>
  <c r="BF210"/>
  <c r="X210"/>
  <c r="V210"/>
  <c r="T210"/>
  <c r="P210"/>
  <c r="BI207"/>
  <c r="BH207"/>
  <c r="BG207"/>
  <c r="BF207"/>
  <c r="X207"/>
  <c r="V207"/>
  <c r="T207"/>
  <c r="P207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2"/>
  <c r="BH182"/>
  <c r="BG182"/>
  <c r="BF182"/>
  <c r="X182"/>
  <c r="V182"/>
  <c r="T182"/>
  <c r="P182"/>
  <c r="BI178"/>
  <c r="BH178"/>
  <c r="BG178"/>
  <c r="BF178"/>
  <c r="X178"/>
  <c r="V178"/>
  <c r="T178"/>
  <c r="P178"/>
  <c r="BI173"/>
  <c r="BH173"/>
  <c r="BG173"/>
  <c r="BF173"/>
  <c r="X173"/>
  <c r="V173"/>
  <c r="T173"/>
  <c r="P173"/>
  <c r="BI168"/>
  <c r="BH168"/>
  <c r="BG168"/>
  <c r="BF168"/>
  <c r="X168"/>
  <c r="V168"/>
  <c r="T168"/>
  <c r="P168"/>
  <c r="BI164"/>
  <c r="BH164"/>
  <c r="BG164"/>
  <c r="BF164"/>
  <c r="X164"/>
  <c r="V164"/>
  <c r="T164"/>
  <c r="P164"/>
  <c r="BI159"/>
  <c r="BH159"/>
  <c r="BG159"/>
  <c r="BF159"/>
  <c r="X159"/>
  <c r="V159"/>
  <c r="T159"/>
  <c r="P159"/>
  <c r="BI154"/>
  <c r="BH154"/>
  <c r="BG154"/>
  <c r="BF154"/>
  <c r="X154"/>
  <c r="V154"/>
  <c r="T154"/>
  <c r="P154"/>
  <c r="BI150"/>
  <c r="BH150"/>
  <c r="BG150"/>
  <c r="BF150"/>
  <c r="X150"/>
  <c r="V150"/>
  <c r="T150"/>
  <c r="P150"/>
  <c r="BI146"/>
  <c r="BH146"/>
  <c r="BG146"/>
  <c r="BF146"/>
  <c r="X146"/>
  <c r="V146"/>
  <c r="T146"/>
  <c r="P146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2"/>
  <c r="BH132"/>
  <c r="BG132"/>
  <c r="BF132"/>
  <c r="X132"/>
  <c r="V132"/>
  <c r="T132"/>
  <c r="P132"/>
  <c r="BI129"/>
  <c r="BH129"/>
  <c r="BG129"/>
  <c r="BF129"/>
  <c r="X129"/>
  <c r="V129"/>
  <c r="T129"/>
  <c r="P129"/>
  <c r="J123"/>
  <c r="J122"/>
  <c r="F122"/>
  <c r="F120"/>
  <c r="E118"/>
  <c r="J92"/>
  <c r="J91"/>
  <c r="F91"/>
  <c r="F89"/>
  <c r="E87"/>
  <c r="J18"/>
  <c r="E18"/>
  <c r="F92"/>
  <c r="J17"/>
  <c r="J12"/>
  <c r="J89"/>
  <c r="E7"/>
  <c r="E85"/>
  <c i="5" r="K39"/>
  <c r="K38"/>
  <c i="1" r="BA98"/>
  <c i="5" r="K37"/>
  <c i="1" r="AZ98"/>
  <c i="5" r="BI147"/>
  <c r="BH147"/>
  <c r="BG147"/>
  <c r="BF147"/>
  <c r="X147"/>
  <c r="X146"/>
  <c r="V147"/>
  <c r="V146"/>
  <c r="T147"/>
  <c r="T146"/>
  <c r="P147"/>
  <c r="BI143"/>
  <c r="BH143"/>
  <c r="BG143"/>
  <c r="BF143"/>
  <c r="X143"/>
  <c r="V143"/>
  <c r="T143"/>
  <c r="P143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2"/>
  <c r="BH132"/>
  <c r="BG132"/>
  <c r="BF132"/>
  <c r="X132"/>
  <c r="V132"/>
  <c r="T132"/>
  <c r="P132"/>
  <c r="BI129"/>
  <c r="BH129"/>
  <c r="BG129"/>
  <c r="BF129"/>
  <c r="X129"/>
  <c r="V129"/>
  <c r="T129"/>
  <c r="P129"/>
  <c r="BI126"/>
  <c r="BH126"/>
  <c r="BG126"/>
  <c r="BF126"/>
  <c r="X126"/>
  <c r="V126"/>
  <c r="T126"/>
  <c r="P126"/>
  <c r="BI124"/>
  <c r="BH124"/>
  <c r="BG124"/>
  <c r="BF124"/>
  <c r="X124"/>
  <c r="V124"/>
  <c r="T124"/>
  <c r="P124"/>
  <c r="J118"/>
  <c r="J117"/>
  <c r="F115"/>
  <c r="E113"/>
  <c r="J92"/>
  <c r="J91"/>
  <c r="F89"/>
  <c r="E87"/>
  <c r="J18"/>
  <c r="E18"/>
  <c r="F92"/>
  <c r="J17"/>
  <c r="J15"/>
  <c r="E15"/>
  <c r="F117"/>
  <c r="J14"/>
  <c r="J12"/>
  <c r="J89"/>
  <c r="E7"/>
  <c r="E111"/>
  <c i="4" r="K39"/>
  <c r="K38"/>
  <c i="1" r="BA97"/>
  <c i="4" r="K37"/>
  <c i="1" r="AZ97"/>
  <c i="4" r="BI204"/>
  <c r="BH204"/>
  <c r="BG204"/>
  <c r="BF204"/>
  <c r="X204"/>
  <c r="X203"/>
  <c r="V204"/>
  <c r="V203"/>
  <c r="T204"/>
  <c r="T203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8"/>
  <c r="BH188"/>
  <c r="BG188"/>
  <c r="BF188"/>
  <c r="X188"/>
  <c r="V188"/>
  <c r="T188"/>
  <c r="P188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0"/>
  <c r="BH180"/>
  <c r="BG180"/>
  <c r="BF180"/>
  <c r="X180"/>
  <c r="V180"/>
  <c r="T180"/>
  <c r="P180"/>
  <c r="BI177"/>
  <c r="BH177"/>
  <c r="BG177"/>
  <c r="BF177"/>
  <c r="X177"/>
  <c r="V177"/>
  <c r="T177"/>
  <c r="P177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2"/>
  <c r="BH162"/>
  <c r="BG162"/>
  <c r="BF162"/>
  <c r="X162"/>
  <c r="V162"/>
  <c r="T162"/>
  <c r="P162"/>
  <c r="BI158"/>
  <c r="BH158"/>
  <c r="BG158"/>
  <c r="BF158"/>
  <c r="X158"/>
  <c r="V158"/>
  <c r="T158"/>
  <c r="P158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8"/>
  <c r="BH148"/>
  <c r="BG148"/>
  <c r="BF148"/>
  <c r="X148"/>
  <c r="V148"/>
  <c r="T148"/>
  <c r="P148"/>
  <c r="BI145"/>
  <c r="BH145"/>
  <c r="BG145"/>
  <c r="BF145"/>
  <c r="X145"/>
  <c r="V145"/>
  <c r="T145"/>
  <c r="P145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8"/>
  <c r="BH128"/>
  <c r="BG128"/>
  <c r="BF128"/>
  <c r="X128"/>
  <c r="V128"/>
  <c r="T128"/>
  <c r="P128"/>
  <c r="BI125"/>
  <c r="BH125"/>
  <c r="BG125"/>
  <c r="BF125"/>
  <c r="X125"/>
  <c r="V125"/>
  <c r="T125"/>
  <c r="P125"/>
  <c r="BI121"/>
  <c r="BH121"/>
  <c r="BG121"/>
  <c r="BF121"/>
  <c r="X121"/>
  <c r="V121"/>
  <c r="T121"/>
  <c r="P121"/>
  <c r="J115"/>
  <c r="J114"/>
  <c r="F112"/>
  <c r="E110"/>
  <c r="J91"/>
  <c r="J90"/>
  <c r="F88"/>
  <c r="E86"/>
  <c r="J18"/>
  <c r="E18"/>
  <c r="F115"/>
  <c r="J17"/>
  <c r="J15"/>
  <c r="E15"/>
  <c r="F114"/>
  <c r="J14"/>
  <c r="J12"/>
  <c r="J88"/>
  <c r="E7"/>
  <c r="E108"/>
  <c i="3" r="K124"/>
  <c r="R123"/>
  <c r="Q123"/>
  <c r="X123"/>
  <c r="V123"/>
  <c r="T123"/>
  <c r="BK123"/>
  <c r="K123"/>
  <c r="K97"/>
  <c r="K39"/>
  <c r="K38"/>
  <c i="1" r="BA96"/>
  <c i="3" r="K37"/>
  <c i="1" r="AZ96"/>
  <c i="3" r="BI368"/>
  <c r="BH368"/>
  <c r="BG368"/>
  <c r="BF368"/>
  <c r="X368"/>
  <c r="V368"/>
  <c r="T368"/>
  <c r="P368"/>
  <c r="BI364"/>
  <c r="BH364"/>
  <c r="BG364"/>
  <c r="BF364"/>
  <c r="X364"/>
  <c r="V364"/>
  <c r="T364"/>
  <c r="P364"/>
  <c r="BI361"/>
  <c r="BH361"/>
  <c r="BG361"/>
  <c r="BF361"/>
  <c r="X361"/>
  <c r="V361"/>
  <c r="T361"/>
  <c r="P361"/>
  <c r="BI358"/>
  <c r="BH358"/>
  <c r="BG358"/>
  <c r="BF358"/>
  <c r="X358"/>
  <c r="V358"/>
  <c r="T358"/>
  <c r="P358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8"/>
  <c r="BH348"/>
  <c r="BG348"/>
  <c r="BF348"/>
  <c r="X348"/>
  <c r="V348"/>
  <c r="T348"/>
  <c r="P348"/>
  <c r="BI345"/>
  <c r="BH345"/>
  <c r="BG345"/>
  <c r="BF345"/>
  <c r="X345"/>
  <c r="V345"/>
  <c r="T345"/>
  <c r="P345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1"/>
  <c r="BH331"/>
  <c r="BG331"/>
  <c r="BF331"/>
  <c r="X331"/>
  <c r="V331"/>
  <c r="T331"/>
  <c r="P331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0"/>
  <c r="BH320"/>
  <c r="BG320"/>
  <c r="BF320"/>
  <c r="X320"/>
  <c r="V320"/>
  <c r="T320"/>
  <c r="P320"/>
  <c r="BI316"/>
  <c r="BH316"/>
  <c r="BG316"/>
  <c r="BF316"/>
  <c r="X316"/>
  <c r="V316"/>
  <c r="T316"/>
  <c r="P316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5"/>
  <c r="BH305"/>
  <c r="BG305"/>
  <c r="BF305"/>
  <c r="X305"/>
  <c r="V305"/>
  <c r="T305"/>
  <c r="P305"/>
  <c r="BI303"/>
  <c r="BH303"/>
  <c r="BG303"/>
  <c r="BF303"/>
  <c r="X303"/>
  <c r="V303"/>
  <c r="T303"/>
  <c r="P303"/>
  <c r="BI299"/>
  <c r="BH299"/>
  <c r="BG299"/>
  <c r="BF299"/>
  <c r="X299"/>
  <c r="V299"/>
  <c r="T299"/>
  <c r="P299"/>
  <c r="BI296"/>
  <c r="BH296"/>
  <c r="BG296"/>
  <c r="BF296"/>
  <c r="X296"/>
  <c r="V296"/>
  <c r="T296"/>
  <c r="P296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3"/>
  <c r="BH283"/>
  <c r="BG283"/>
  <c r="BF283"/>
  <c r="X283"/>
  <c r="V283"/>
  <c r="T283"/>
  <c r="P283"/>
  <c r="BI280"/>
  <c r="BH280"/>
  <c r="BG280"/>
  <c r="BF280"/>
  <c r="X280"/>
  <c r="V280"/>
  <c r="T280"/>
  <c r="P280"/>
  <c r="BI277"/>
  <c r="BH277"/>
  <c r="BG277"/>
  <c r="BF277"/>
  <c r="X277"/>
  <c r="V277"/>
  <c r="T277"/>
  <c r="P277"/>
  <c r="BI274"/>
  <c r="BH274"/>
  <c r="BG274"/>
  <c r="BF274"/>
  <c r="X274"/>
  <c r="V274"/>
  <c r="T274"/>
  <c r="P274"/>
  <c r="BI271"/>
  <c r="BH271"/>
  <c r="BG271"/>
  <c r="BF271"/>
  <c r="X271"/>
  <c r="V271"/>
  <c r="T271"/>
  <c r="P271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5"/>
  <c r="BH255"/>
  <c r="BG255"/>
  <c r="BF255"/>
  <c r="X255"/>
  <c r="V255"/>
  <c r="T255"/>
  <c r="P255"/>
  <c r="BI250"/>
  <c r="BH250"/>
  <c r="BG250"/>
  <c r="BF250"/>
  <c r="X250"/>
  <c r="V250"/>
  <c r="T250"/>
  <c r="P250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2"/>
  <c r="BH242"/>
  <c r="BG242"/>
  <c r="BF242"/>
  <c r="X242"/>
  <c r="V242"/>
  <c r="T242"/>
  <c r="P242"/>
  <c r="BI240"/>
  <c r="BH240"/>
  <c r="BG240"/>
  <c r="BF240"/>
  <c r="X240"/>
  <c r="V240"/>
  <c r="T240"/>
  <c r="P240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2"/>
  <c r="BH232"/>
  <c r="BG232"/>
  <c r="BF232"/>
  <c r="X232"/>
  <c r="V232"/>
  <c r="T232"/>
  <c r="P232"/>
  <c r="BI229"/>
  <c r="BH229"/>
  <c r="BG229"/>
  <c r="BF229"/>
  <c r="X229"/>
  <c r="V229"/>
  <c r="T229"/>
  <c r="P229"/>
  <c r="BI226"/>
  <c r="BH226"/>
  <c r="BG226"/>
  <c r="BF226"/>
  <c r="X226"/>
  <c r="V226"/>
  <c r="T226"/>
  <c r="P226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5"/>
  <c r="BH205"/>
  <c r="BG205"/>
  <c r="BF205"/>
  <c r="X205"/>
  <c r="V205"/>
  <c r="T205"/>
  <c r="P205"/>
  <c r="BI202"/>
  <c r="BH202"/>
  <c r="BG202"/>
  <c r="BF202"/>
  <c r="X202"/>
  <c r="V202"/>
  <c r="T202"/>
  <c r="P202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0"/>
  <c r="BH190"/>
  <c r="BG190"/>
  <c r="BF190"/>
  <c r="X190"/>
  <c r="V190"/>
  <c r="T190"/>
  <c r="P190"/>
  <c r="BI187"/>
  <c r="BH187"/>
  <c r="BG187"/>
  <c r="BF187"/>
  <c r="X187"/>
  <c r="V187"/>
  <c r="T187"/>
  <c r="P187"/>
  <c r="BI184"/>
  <c r="BH184"/>
  <c r="BG184"/>
  <c r="BF184"/>
  <c r="X184"/>
  <c r="V184"/>
  <c r="T184"/>
  <c r="P184"/>
  <c r="BI181"/>
  <c r="BH181"/>
  <c r="BG181"/>
  <c r="BF181"/>
  <c r="X181"/>
  <c r="V181"/>
  <c r="T181"/>
  <c r="P181"/>
  <c r="BI178"/>
  <c r="BH178"/>
  <c r="BG178"/>
  <c r="BF178"/>
  <c r="X178"/>
  <c r="V178"/>
  <c r="T178"/>
  <c r="P178"/>
  <c r="BI175"/>
  <c r="BH175"/>
  <c r="BG175"/>
  <c r="BF175"/>
  <c r="X175"/>
  <c r="V175"/>
  <c r="T175"/>
  <c r="P175"/>
  <c r="BI172"/>
  <c r="BH172"/>
  <c r="BG172"/>
  <c r="BF172"/>
  <c r="X172"/>
  <c r="V172"/>
  <c r="T172"/>
  <c r="P172"/>
  <c r="BI169"/>
  <c r="BH169"/>
  <c r="BG169"/>
  <c r="BF169"/>
  <c r="X169"/>
  <c r="V169"/>
  <c r="T169"/>
  <c r="P169"/>
  <c r="BI166"/>
  <c r="BH166"/>
  <c r="BG166"/>
  <c r="BF166"/>
  <c r="X166"/>
  <c r="V166"/>
  <c r="T166"/>
  <c r="P166"/>
  <c r="BI163"/>
  <c r="BH163"/>
  <c r="BG163"/>
  <c r="BF163"/>
  <c r="X163"/>
  <c r="V163"/>
  <c r="T163"/>
  <c r="P163"/>
  <c r="BI160"/>
  <c r="BH160"/>
  <c r="BG160"/>
  <c r="BF160"/>
  <c r="X160"/>
  <c r="V160"/>
  <c r="T160"/>
  <c r="P160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8"/>
  <c r="BH148"/>
  <c r="BG148"/>
  <c r="BF148"/>
  <c r="X148"/>
  <c r="V148"/>
  <c r="T148"/>
  <c r="P148"/>
  <c r="BI145"/>
  <c r="BH145"/>
  <c r="BG145"/>
  <c r="BF145"/>
  <c r="X145"/>
  <c r="V145"/>
  <c r="T145"/>
  <c r="P145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3"/>
  <c r="BH133"/>
  <c r="BG133"/>
  <c r="BF133"/>
  <c r="X133"/>
  <c r="V133"/>
  <c r="T133"/>
  <c r="P133"/>
  <c r="BI130"/>
  <c r="BH130"/>
  <c r="BG130"/>
  <c r="BF130"/>
  <c r="X130"/>
  <c r="V130"/>
  <c r="T130"/>
  <c r="P130"/>
  <c r="BI127"/>
  <c r="BH127"/>
  <c r="BG127"/>
  <c r="BF127"/>
  <c r="X127"/>
  <c r="V127"/>
  <c r="T127"/>
  <c r="P127"/>
  <c r="K98"/>
  <c r="J98"/>
  <c r="I98"/>
  <c r="J97"/>
  <c r="I97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118"/>
  <c r="J14"/>
  <c r="J12"/>
  <c r="J116"/>
  <c r="E7"/>
  <c r="E112"/>
  <c i="2" r="K39"/>
  <c r="K38"/>
  <c i="1" r="BA95"/>
  <c i="2" r="K37"/>
  <c i="1" r="AZ95"/>
  <c i="2" r="BI182"/>
  <c r="BH182"/>
  <c r="BG182"/>
  <c r="BF182"/>
  <c r="X182"/>
  <c r="V182"/>
  <c r="T182"/>
  <c r="P182"/>
  <c r="BI179"/>
  <c r="BH179"/>
  <c r="BG179"/>
  <c r="BF179"/>
  <c r="X179"/>
  <c r="V179"/>
  <c r="T179"/>
  <c r="P179"/>
  <c r="BI175"/>
  <c r="BH175"/>
  <c r="BG175"/>
  <c r="BF175"/>
  <c r="X175"/>
  <c r="V175"/>
  <c r="T175"/>
  <c r="P175"/>
  <c r="BI172"/>
  <c r="BH172"/>
  <c r="BG172"/>
  <c r="BF172"/>
  <c r="X172"/>
  <c r="V172"/>
  <c r="T172"/>
  <c r="P172"/>
  <c r="BI168"/>
  <c r="BH168"/>
  <c r="BG168"/>
  <c r="BF168"/>
  <c r="X168"/>
  <c r="V168"/>
  <c r="T168"/>
  <c r="P168"/>
  <c r="BI165"/>
  <c r="BH165"/>
  <c r="BG165"/>
  <c r="BF165"/>
  <c r="X165"/>
  <c r="V165"/>
  <c r="T165"/>
  <c r="P165"/>
  <c r="BI162"/>
  <c r="BH162"/>
  <c r="BG162"/>
  <c r="BF162"/>
  <c r="X162"/>
  <c r="V162"/>
  <c r="T162"/>
  <c r="P162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7"/>
  <c r="BH147"/>
  <c r="BG147"/>
  <c r="BF147"/>
  <c r="X147"/>
  <c r="V147"/>
  <c r="T147"/>
  <c r="P147"/>
  <c r="BI144"/>
  <c r="BH144"/>
  <c r="BG144"/>
  <c r="BF144"/>
  <c r="X144"/>
  <c r="V144"/>
  <c r="T144"/>
  <c r="P144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3"/>
  <c r="BH133"/>
  <c r="BG133"/>
  <c r="BF133"/>
  <c r="X133"/>
  <c r="V133"/>
  <c r="T133"/>
  <c r="P133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6"/>
  <c r="BH126"/>
  <c r="BG126"/>
  <c r="BF126"/>
  <c r="X126"/>
  <c r="V126"/>
  <c r="T126"/>
  <c r="P126"/>
  <c r="BI122"/>
  <c r="BH122"/>
  <c r="BG122"/>
  <c r="BF122"/>
  <c r="X122"/>
  <c r="V122"/>
  <c r="T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1" r="L90"/>
  <c r="AM90"/>
  <c r="AM89"/>
  <c r="L89"/>
  <c r="AM87"/>
  <c r="L87"/>
  <c r="L85"/>
  <c r="L84"/>
  <c i="7" r="R346"/>
  <c r="Q341"/>
  <c r="R323"/>
  <c r="Q320"/>
  <c r="Q316"/>
  <c r="R308"/>
  <c r="R303"/>
  <c r="BK300"/>
  <c r="BK284"/>
  <c r="Q273"/>
  <c r="BK264"/>
  <c r="R251"/>
  <c r="R240"/>
  <c r="Q233"/>
  <c r="R229"/>
  <c r="R224"/>
  <c r="Q215"/>
  <c r="Q209"/>
  <c r="Q203"/>
  <c r="R197"/>
  <c r="R189"/>
  <c r="Q184"/>
  <c r="K175"/>
  <c r="R155"/>
  <c r="Q139"/>
  <c i="6" r="Q349"/>
  <c r="Q344"/>
  <c r="R338"/>
  <c r="K311"/>
  <c r="BK309"/>
  <c r="R303"/>
  <c r="R297"/>
  <c r="Q278"/>
  <c r="R248"/>
  <c r="Q245"/>
  <c r="R241"/>
  <c r="Q182"/>
  <c r="R173"/>
  <c r="R164"/>
  <c i="5" r="R129"/>
  <c i="4" r="Q204"/>
  <c r="Q171"/>
  <c r="R162"/>
  <c r="K158"/>
  <c r="Q154"/>
  <c r="R148"/>
  <c r="Q131"/>
  <c r="R125"/>
  <c r="R121"/>
  <c i="3" r="Q313"/>
  <c r="Q283"/>
  <c r="Q274"/>
  <c r="K271"/>
  <c r="Q255"/>
  <c r="Q247"/>
  <c r="BK245"/>
  <c r="Q226"/>
  <c r="K208"/>
  <c r="K199"/>
  <c r="R193"/>
  <c r="Q178"/>
  <c r="R157"/>
  <c r="K136"/>
  <c i="2" r="Q168"/>
  <c r="Q139"/>
  <c r="Q136"/>
  <c i="7" r="Q365"/>
  <c r="R356"/>
  <c r="Q356"/>
  <c r="Q351"/>
  <c r="Q346"/>
  <c r="R341"/>
  <c r="Q336"/>
  <c r="R331"/>
  <c r="R326"/>
  <c r="R316"/>
  <c r="R300"/>
  <c r="Q291"/>
  <c r="Q280"/>
  <c r="R271"/>
  <c r="Q269"/>
  <c r="Q266"/>
  <c r="Q264"/>
  <c r="Q259"/>
  <c r="Q253"/>
  <c r="Q251"/>
  <c r="R248"/>
  <c r="R244"/>
  <c r="R236"/>
  <c r="R209"/>
  <c r="Q206"/>
  <c r="R203"/>
  <c r="R200"/>
  <c r="R193"/>
  <c r="Q189"/>
  <c r="Q179"/>
  <c r="R175"/>
  <c r="R171"/>
  <c r="R167"/>
  <c r="Q163"/>
  <c r="Q155"/>
  <c r="Q152"/>
  <c r="Q145"/>
  <c r="R139"/>
  <c r="R131"/>
  <c r="Q128"/>
  <c i="6" r="R421"/>
  <c r="R414"/>
  <c r="R409"/>
  <c r="Q405"/>
  <c r="R400"/>
  <c r="R397"/>
  <c r="Q397"/>
  <c r="Q388"/>
  <c r="R385"/>
  <c r="Q382"/>
  <c r="R378"/>
  <c r="Q378"/>
  <c r="Q370"/>
  <c r="R360"/>
  <c r="R331"/>
  <c r="Q327"/>
  <c r="R325"/>
  <c r="R320"/>
  <c r="Q317"/>
  <c r="Q314"/>
  <c r="Q311"/>
  <c r="Q309"/>
  <c r="R306"/>
  <c r="Q303"/>
  <c r="R291"/>
  <c r="Q289"/>
  <c r="Q281"/>
  <c r="Q274"/>
  <c r="Q268"/>
  <c r="R259"/>
  <c r="Q256"/>
  <c r="Q252"/>
  <c i="4" r="BK167"/>
  <c r="R154"/>
  <c r="R151"/>
  <c i="3" r="R326"/>
  <c r="K316"/>
  <c r="Q286"/>
  <c r="K283"/>
  <c r="K274"/>
  <c r="R268"/>
  <c r="R260"/>
  <c r="Q242"/>
  <c r="K226"/>
  <c r="K223"/>
  <c r="Q190"/>
  <c r="R169"/>
  <c i="7" r="R365"/>
  <c r="R359"/>
  <c r="Q359"/>
  <c r="R351"/>
  <c r="R336"/>
  <c r="Q331"/>
  <c r="R328"/>
  <c r="Q323"/>
  <c r="R320"/>
  <c r="R314"/>
  <c r="Q314"/>
  <c r="Q311"/>
  <c r="R305"/>
  <c r="Q303"/>
  <c r="R296"/>
  <c r="R294"/>
  <c r="R288"/>
  <c r="R280"/>
  <c r="R273"/>
  <c r="Q271"/>
  <c r="R266"/>
  <c r="R264"/>
  <c r="R259"/>
  <c r="R256"/>
  <c r="Q244"/>
  <c r="Q240"/>
  <c r="Q236"/>
  <c r="R233"/>
  <c r="Q229"/>
  <c r="R219"/>
  <c r="Q212"/>
  <c r="R206"/>
  <c r="Q200"/>
  <c r="Q193"/>
  <c r="R179"/>
  <c r="Q175"/>
  <c r="Q159"/>
  <c r="R152"/>
  <c r="Q148"/>
  <c r="R142"/>
  <c r="Q135"/>
  <c r="R128"/>
  <c i="6" r="Q421"/>
  <c r="R417"/>
  <c r="Q414"/>
  <c r="Q409"/>
  <c r="R405"/>
  <c r="R391"/>
  <c r="R388"/>
  <c r="Q385"/>
  <c r="R382"/>
  <c r="R375"/>
  <c r="Q375"/>
  <c r="R370"/>
  <c r="R357"/>
  <c r="Q357"/>
  <c r="Q354"/>
  <c r="R349"/>
  <c r="R346"/>
  <c r="Q341"/>
  <c r="Q335"/>
  <c r="R323"/>
  <c r="R314"/>
  <c r="Q306"/>
  <c r="Q300"/>
  <c r="Q297"/>
  <c r="Q294"/>
  <c r="Q291"/>
  <c r="R286"/>
  <c r="R284"/>
  <c r="R264"/>
  <c r="Q262"/>
  <c r="Q248"/>
  <c r="R237"/>
  <c r="Q237"/>
  <c r="R233"/>
  <c r="Q233"/>
  <c r="R229"/>
  <c r="Q229"/>
  <c r="R225"/>
  <c r="Q225"/>
  <c r="R221"/>
  <c r="Q221"/>
  <c r="R217"/>
  <c r="Q217"/>
  <c r="R213"/>
  <c r="Q213"/>
  <c r="R210"/>
  <c r="Q210"/>
  <c r="R207"/>
  <c r="Q207"/>
  <c r="R204"/>
  <c r="R201"/>
  <c r="R198"/>
  <c r="Q198"/>
  <c r="Q195"/>
  <c r="R192"/>
  <c r="Q192"/>
  <c r="R189"/>
  <c r="Q189"/>
  <c r="R186"/>
  <c r="Q186"/>
  <c r="R182"/>
  <c r="R178"/>
  <c r="Q178"/>
  <c r="Q173"/>
  <c r="R168"/>
  <c r="Q168"/>
  <c r="Q164"/>
  <c r="R159"/>
  <c r="Q159"/>
  <c r="Q154"/>
  <c r="R150"/>
  <c r="Q150"/>
  <c r="Q146"/>
  <c r="R142"/>
  <c r="Q142"/>
  <c r="R139"/>
  <c r="Q139"/>
  <c r="R135"/>
  <c r="R132"/>
  <c r="Q132"/>
  <c r="R129"/>
  <c r="Q129"/>
  <c i="5" r="R147"/>
  <c r="R143"/>
  <c r="Q143"/>
  <c r="R140"/>
  <c r="R137"/>
  <c r="Q137"/>
  <c r="R135"/>
  <c r="Q135"/>
  <c r="R132"/>
  <c r="Q132"/>
  <c r="Q129"/>
  <c r="R126"/>
  <c r="R124"/>
  <c r="Q124"/>
  <c i="4" r="R201"/>
  <c r="R198"/>
  <c r="R191"/>
  <c r="R188"/>
  <c r="Q188"/>
  <c r="R185"/>
  <c r="R183"/>
  <c r="Q183"/>
  <c r="Q180"/>
  <c r="R177"/>
  <c r="Q177"/>
  <c r="R174"/>
  <c r="Q174"/>
  <c r="R171"/>
  <c r="R169"/>
  <c r="R167"/>
  <c r="Q167"/>
  <c r="R165"/>
  <c r="Q165"/>
  <c r="Q162"/>
  <c r="R158"/>
  <c r="Q148"/>
  <c r="R145"/>
  <c r="Q145"/>
  <c r="R142"/>
  <c r="Q139"/>
  <c r="R136"/>
  <c r="Q136"/>
  <c r="Q134"/>
  <c r="R131"/>
  <c r="R128"/>
  <c r="Q128"/>
  <c r="Q125"/>
  <c r="Q121"/>
  <c i="3" r="R358"/>
  <c r="R354"/>
  <c r="Q351"/>
  <c r="R348"/>
  <c r="R345"/>
  <c r="R323"/>
  <c r="Q320"/>
  <c r="Q316"/>
  <c r="R310"/>
  <c r="Q303"/>
  <c r="R299"/>
  <c r="Q296"/>
  <c r="R292"/>
  <c r="Q289"/>
  <c r="R283"/>
  <c r="R280"/>
  <c r="Q277"/>
  <c r="R265"/>
  <c r="R263"/>
  <c r="R258"/>
  <c r="R247"/>
  <c r="Q245"/>
  <c r="Q237"/>
  <c r="R232"/>
  <c r="R229"/>
  <c r="R220"/>
  <c r="R217"/>
  <c r="R214"/>
  <c r="R205"/>
  <c r="R202"/>
  <c r="R199"/>
  <c r="R190"/>
  <c r="R184"/>
  <c r="R181"/>
  <c r="R178"/>
  <c r="R175"/>
  <c r="R172"/>
  <c r="Q169"/>
  <c r="R166"/>
  <c r="R163"/>
  <c r="Q160"/>
  <c r="R154"/>
  <c r="Q145"/>
  <c r="Q142"/>
  <c r="Q139"/>
  <c r="Q136"/>
  <c r="R130"/>
  <c i="2" r="R182"/>
  <c r="Q182"/>
  <c r="Q179"/>
  <c r="Q175"/>
  <c r="R168"/>
  <c r="Q162"/>
  <c r="Q151"/>
  <c r="Q147"/>
  <c r="Q144"/>
  <c r="R136"/>
  <c r="Q133"/>
  <c r="R126"/>
  <c r="R122"/>
  <c i="7" r="Q305"/>
  <c r="Q300"/>
  <c r="Q294"/>
  <c r="K277"/>
  <c r="K261"/>
  <c r="R253"/>
  <c r="Q248"/>
  <c r="BK244"/>
  <c r="BK229"/>
  <c r="K203"/>
  <c r="Q197"/>
  <c r="R184"/>
  <c r="K155"/>
  <c r="R148"/>
  <c i="6" r="Q360"/>
  <c r="R354"/>
  <c r="Q331"/>
  <c r="R327"/>
  <c r="Q325"/>
  <c r="BK323"/>
  <c r="Q320"/>
  <c r="R317"/>
  <c r="R311"/>
  <c r="Q286"/>
  <c r="Q284"/>
  <c r="R274"/>
  <c r="Q270"/>
  <c r="K268"/>
  <c r="R245"/>
  <c r="Q241"/>
  <c i="3" r="K305"/>
  <c r="K296"/>
  <c r="Q280"/>
  <c r="K277"/>
  <c r="R255"/>
  <c r="Q217"/>
  <c r="R208"/>
  <c r="Q196"/>
  <c r="K184"/>
  <c r="K181"/>
  <c r="R127"/>
  <c i="2" r="R165"/>
  <c r="R154"/>
  <c r="R147"/>
  <c r="R144"/>
  <c i="7" r="BK331"/>
  <c r="Q328"/>
  <c r="Q326"/>
  <c r="R311"/>
  <c r="Q308"/>
  <c r="Q296"/>
  <c r="R291"/>
  <c r="R284"/>
  <c r="R277"/>
  <c r="BK273"/>
  <c r="Q261"/>
  <c r="Q256"/>
  <c r="Q224"/>
  <c r="Q219"/>
  <c r="R212"/>
  <c r="BK193"/>
  <c r="Q171"/>
  <c r="Q167"/>
  <c r="R145"/>
  <c r="Q142"/>
  <c r="Q131"/>
  <c i="6" r="R367"/>
  <c r="R364"/>
  <c r="R351"/>
  <c r="BK331"/>
  <c r="K314"/>
  <c r="R300"/>
  <c r="R294"/>
  <c r="R281"/>
  <c r="R278"/>
  <c r="R268"/>
  <c i="3" r="R368"/>
  <c r="Q368"/>
  <c r="R364"/>
  <c r="Q364"/>
  <c r="R361"/>
  <c r="Q361"/>
  <c r="Q358"/>
  <c r="Q354"/>
  <c r="R351"/>
  <c r="Q348"/>
  <c r="Q345"/>
  <c r="R342"/>
  <c r="R339"/>
  <c r="R336"/>
  <c r="Q336"/>
  <c r="Q331"/>
  <c r="Q326"/>
  <c r="R320"/>
  <c r="R316"/>
  <c r="R313"/>
  <c r="R303"/>
  <c r="Q299"/>
  <c r="R296"/>
  <c r="Q292"/>
  <c r="R289"/>
  <c r="R286"/>
  <c r="R274"/>
  <c r="Q271"/>
  <c r="Q265"/>
  <c r="Q263"/>
  <c r="Q260"/>
  <c r="Q258"/>
  <c r="R240"/>
  <c r="R237"/>
  <c r="Q235"/>
  <c r="Q232"/>
  <c r="R226"/>
  <c r="R223"/>
  <c r="Q223"/>
  <c r="Q220"/>
  <c r="Q211"/>
  <c r="Q208"/>
  <c r="Q205"/>
  <c r="Q202"/>
  <c r="Q199"/>
  <c r="R196"/>
  <c r="Q193"/>
  <c r="R187"/>
  <c r="Q184"/>
  <c r="Q181"/>
  <c r="Q172"/>
  <c r="R160"/>
  <c r="Q154"/>
  <c r="Q151"/>
  <c r="Q148"/>
  <c r="R145"/>
  <c r="R142"/>
  <c r="Q133"/>
  <c r="Q130"/>
  <c r="Q127"/>
  <c i="2" r="R179"/>
  <c r="R175"/>
  <c r="R172"/>
  <c r="Q165"/>
  <c r="R162"/>
  <c r="R157"/>
  <c r="Q154"/>
  <c r="R151"/>
  <c r="R139"/>
  <c r="R133"/>
  <c r="Q122"/>
  <c i="7" r="Q288"/>
  <c r="Q284"/>
  <c r="Q277"/>
  <c r="R269"/>
  <c r="R261"/>
  <c r="BK251"/>
  <c r="R215"/>
  <c r="K184"/>
  <c r="R163"/>
  <c r="R135"/>
  <c i="6" r="Q367"/>
  <c r="Q351"/>
  <c r="Q346"/>
  <c r="R341"/>
  <c r="R335"/>
  <c r="BK306"/>
  <c r="K300"/>
  <c r="BK245"/>
  <c i="7" r="BK261"/>
  <c i="6" r="Q417"/>
  <c r="K409"/>
  <c r="Q400"/>
  <c r="Q391"/>
  <c r="K378"/>
  <c r="BK370"/>
  <c r="BK357"/>
  <c r="Q264"/>
  <c r="R262"/>
  <c r="R252"/>
  <c r="R154"/>
  <c r="R146"/>
  <c i="5" r="Q147"/>
  <c r="K124"/>
  <c i="4" r="R194"/>
  <c r="Q185"/>
  <c r="Q169"/>
  <c r="Q158"/>
  <c r="R139"/>
  <c r="BK139"/>
  <c i="3" r="Q342"/>
  <c r="Q310"/>
  <c r="Q305"/>
  <c r="Q250"/>
  <c r="Q240"/>
  <c r="R235"/>
  <c r="BK193"/>
  <c r="Q163"/>
  <c r="BK160"/>
  <c r="Q157"/>
  <c r="R151"/>
  <c r="R148"/>
  <c r="R139"/>
  <c r="R136"/>
  <c r="R133"/>
  <c i="2" r="Q172"/>
  <c r="Q131"/>
  <c r="R129"/>
  <c r="Q126"/>
  <c i="1" r="AU94"/>
  <c i="7" r="R159"/>
  <c r="BK145"/>
  <c i="6" r="Q364"/>
  <c r="K357"/>
  <c r="R344"/>
  <c r="Q338"/>
  <c r="Q323"/>
  <c r="R309"/>
  <c r="R289"/>
  <c r="R270"/>
  <c r="Q259"/>
  <c r="R256"/>
  <c r="Q204"/>
  <c r="Q201"/>
  <c r="R195"/>
  <c r="K164"/>
  <c r="Q135"/>
  <c i="5" r="Q140"/>
  <c r="Q126"/>
  <c i="4" r="R204"/>
  <c r="Q201"/>
  <c r="Q198"/>
  <c r="Q194"/>
  <c r="Q191"/>
  <c r="K183"/>
  <c r="R180"/>
  <c r="K154"/>
  <c r="Q151"/>
  <c r="Q142"/>
  <c r="K139"/>
  <c r="R134"/>
  <c i="3" r="K342"/>
  <c r="Q339"/>
  <c r="R331"/>
  <c r="Q323"/>
  <c r="R305"/>
  <c r="R277"/>
  <c r="R271"/>
  <c r="Q268"/>
  <c r="K258"/>
  <c r="R250"/>
  <c r="R245"/>
  <c r="R242"/>
  <c r="Q229"/>
  <c r="Q214"/>
  <c r="R211"/>
  <c r="Q187"/>
  <c r="Q175"/>
  <c r="Q166"/>
  <c i="2" r="K179"/>
  <c r="BK175"/>
  <c r="Q157"/>
  <c r="R131"/>
  <c r="Q129"/>
  <c i="7" r="K300"/>
  <c r="BE300"/>
  <c r="K284"/>
  <c r="BE284"/>
  <c r="K269"/>
  <c r="BE269"/>
  <c r="BK259"/>
  <c r="K244"/>
  <c r="BE244"/>
  <c i="6" r="BK421"/>
  <c r="BK420"/>
  <c r="K420"/>
  <c r="K106"/>
  <c r="K414"/>
  <c r="BE414"/>
  <c r="BK409"/>
  <c r="K405"/>
  <c r="BE405"/>
  <c r="K400"/>
  <c r="BE400"/>
  <c r="K397"/>
  <c r="BE397"/>
  <c r="BK378"/>
  <c r="BK335"/>
  <c r="K325"/>
  <c r="BE325"/>
  <c r="K309"/>
  <c r="BE309"/>
  <c r="BK294"/>
  <c r="BK221"/>
  <c r="BK220"/>
  <c r="K220"/>
  <c r="K100"/>
  <c r="BK164"/>
  <c i="4" r="BK169"/>
  <c r="BK148"/>
  <c r="BK142"/>
  <c r="K134"/>
  <c r="BE134"/>
  <c r="BK128"/>
  <c i="3" r="K310"/>
  <c r="BE310"/>
  <c r="BK286"/>
  <c r="BK237"/>
  <c r="BK202"/>
  <c r="BK190"/>
  <c r="BK175"/>
  <c r="K154"/>
  <c r="BE154"/>
  <c i="2" r="K144"/>
  <c r="BE144"/>
  <c i="7" r="BK365"/>
  <c r="BK364"/>
  <c r="K364"/>
  <c r="K105"/>
  <c r="K356"/>
  <c r="BE356"/>
  <c r="K331"/>
  <c r="BE331"/>
  <c r="BK305"/>
  <c r="BK291"/>
  <c r="K271"/>
  <c r="BE271"/>
  <c r="BK266"/>
  <c r="BK233"/>
  <c r="BK212"/>
  <c r="BK203"/>
  <c i="6" r="K346"/>
  <c r="BE346"/>
  <c r="K317"/>
  <c r="BE317"/>
  <c r="K256"/>
  <c r="BE256"/>
  <c r="K248"/>
  <c r="BE248"/>
  <c r="BK173"/>
  <c r="BK154"/>
  <c r="K129"/>
  <c r="BE129"/>
  <c i="5" r="BK143"/>
  <c r="K126"/>
  <c r="BE126"/>
  <c i="4" r="BK201"/>
  <c r="BK188"/>
  <c r="BK154"/>
  <c i="3" r="BK316"/>
  <c r="BK305"/>
  <c r="BK255"/>
  <c r="K235"/>
  <c r="BE235"/>
  <c r="BK220"/>
  <c r="K196"/>
  <c r="BE196"/>
  <c r="BK181"/>
  <c r="BK166"/>
  <c r="K160"/>
  <c r="BE160"/>
  <c r="BK151"/>
  <c r="K130"/>
  <c r="BE130"/>
  <c i="2" r="BK126"/>
  <c i="7" r="BK200"/>
  <c i="6" r="K364"/>
  <c r="BE364"/>
  <c r="K351"/>
  <c r="BE351"/>
  <c r="K344"/>
  <c r="BE344"/>
  <c r="K341"/>
  <c r="BE341"/>
  <c r="K331"/>
  <c r="BE331"/>
  <c r="BK320"/>
  <c r="BK314"/>
  <c r="BK297"/>
  <c r="BK289"/>
  <c r="BK284"/>
  <c r="K278"/>
  <c r="BE278"/>
  <c r="K274"/>
  <c r="BE274"/>
  <c r="BK270"/>
  <c r="K264"/>
  <c r="BE264"/>
  <c r="BK259"/>
  <c r="BK252"/>
  <c r="BK229"/>
  <c r="BK225"/>
  <c r="BK217"/>
  <c r="BK216"/>
  <c r="K216"/>
  <c r="K99"/>
  <c r="BK213"/>
  <c r="BK210"/>
  <c r="BK201"/>
  <c r="BK192"/>
  <c r="BK189"/>
  <c r="BK182"/>
  <c r="BK159"/>
  <c r="BK139"/>
  <c r="BK135"/>
  <c r="BK132"/>
  <c i="5" r="K147"/>
  <c r="BE147"/>
  <c r="BK132"/>
  <c r="BK124"/>
  <c i="4" r="BK194"/>
  <c r="BK183"/>
  <c r="K177"/>
  <c r="BE177"/>
  <c i="3" r="BK283"/>
  <c r="K265"/>
  <c r="BE265"/>
  <c r="BK263"/>
  <c r="BK258"/>
  <c r="BK247"/>
  <c r="K242"/>
  <c r="BE242"/>
  <c r="BK226"/>
  <c r="BK217"/>
  <c r="K214"/>
  <c r="BE214"/>
  <c r="K211"/>
  <c r="BE211"/>
  <c r="BK205"/>
  <c r="K193"/>
  <c r="BE193"/>
  <c r="BK184"/>
  <c r="K178"/>
  <c r="BE178"/>
  <c r="K169"/>
  <c r="BE169"/>
  <c r="BK157"/>
  <c r="BK145"/>
  <c r="BK142"/>
  <c i="2" r="BK182"/>
  <c r="BK179"/>
  <c r="K175"/>
  <c r="BE175"/>
  <c r="BK151"/>
  <c r="BK147"/>
  <c r="K136"/>
  <c r="BE136"/>
  <c r="K133"/>
  <c r="BE133"/>
  <c r="BK122"/>
  <c i="7" r="BK175"/>
  <c r="K163"/>
  <c r="BE163"/>
  <c r="K145"/>
  <c r="BE145"/>
  <c r="K142"/>
  <c r="BE142"/>
  <c r="BK139"/>
  <c r="BK135"/>
  <c r="BK131"/>
  <c r="K128"/>
  <c r="BE128"/>
  <c i="6" r="K417"/>
  <c r="BE417"/>
  <c r="BK388"/>
  <c r="K375"/>
  <c r="BE375"/>
  <c r="K370"/>
  <c r="BE370"/>
  <c r="K323"/>
  <c r="BE323"/>
  <c r="K303"/>
  <c r="BE303"/>
  <c r="BK186"/>
  <c i="5" r="BK129"/>
  <c i="4" r="BK198"/>
  <c r="K185"/>
  <c r="BE185"/>
  <c r="BK171"/>
  <c r="BK165"/>
  <c r="BK121"/>
  <c i="3" r="K326"/>
  <c r="BE326"/>
  <c r="BK313"/>
  <c r="BK296"/>
  <c r="BK240"/>
  <c r="BK223"/>
  <c r="K133"/>
  <c r="BE133"/>
  <c i="2" r="BK131"/>
  <c i="7" r="K189"/>
  <c r="BE189"/>
  <c r="BK184"/>
  <c r="K179"/>
  <c r="BE179"/>
  <c r="K171"/>
  <c r="BE171"/>
  <c r="BK159"/>
  <c r="BK155"/>
  <c r="K148"/>
  <c r="BE148"/>
  <c i="6" r="BK391"/>
  <c r="BK385"/>
  <c r="K382"/>
  <c r="BE382"/>
  <c r="K360"/>
  <c r="BE360"/>
  <c r="BK338"/>
  <c r="BK327"/>
  <c r="K306"/>
  <c r="BE306"/>
  <c r="BK300"/>
  <c r="BK291"/>
  <c r="K281"/>
  <c r="BE281"/>
  <c r="BK268"/>
  <c r="K262"/>
  <c r="BE262"/>
  <c r="BK233"/>
  <c r="BK195"/>
  <c r="BK142"/>
  <c i="5" r="BK140"/>
  <c r="K135"/>
  <c r="BE135"/>
  <c i="4" r="BK204"/>
  <c r="BK203"/>
  <c r="K203"/>
  <c r="K98"/>
  <c r="BK180"/>
  <c r="BK174"/>
  <c r="K167"/>
  <c r="BE167"/>
  <c r="K162"/>
  <c r="BE162"/>
  <c r="BK136"/>
  <c i="3" r="K348"/>
  <c r="BE348"/>
  <c r="K336"/>
  <c r="BE336"/>
  <c r="BK299"/>
  <c r="BK274"/>
  <c r="K268"/>
  <c r="BE268"/>
  <c r="K250"/>
  <c r="BE250"/>
  <c r="K245"/>
  <c r="BE245"/>
  <c r="BK232"/>
  <c r="BK208"/>
  <c r="BK199"/>
  <c r="K187"/>
  <c r="BE187"/>
  <c r="BK163"/>
  <c r="BK148"/>
  <c i="2" r="BK172"/>
  <c r="BK162"/>
  <c r="BK154"/>
  <c i="7" r="K359"/>
  <c r="BE359"/>
  <c r="K311"/>
  <c r="BE311"/>
  <c r="BK280"/>
  <c r="K264"/>
  <c r="BE264"/>
  <c r="BK253"/>
  <c r="K240"/>
  <c r="BE240"/>
  <c r="K229"/>
  <c r="BE229"/>
  <c r="K206"/>
  <c r="BE206"/>
  <c r="K193"/>
  <c r="BE193"/>
  <c r="K167"/>
  <c r="BE167"/>
  <c r="BK152"/>
  <c i="3" r="BK139"/>
  <c i="2" r="BK165"/>
  <c i="7" r="K351"/>
  <c r="BE351"/>
  <c r="BK346"/>
  <c r="K341"/>
  <c r="BE341"/>
  <c r="BK336"/>
  <c r="K328"/>
  <c r="BE328"/>
  <c r="BK326"/>
  <c r="K323"/>
  <c r="BE323"/>
  <c r="BK320"/>
  <c r="BK316"/>
  <c r="BK314"/>
  <c r="K308"/>
  <c r="BE308"/>
  <c r="K303"/>
  <c r="BE303"/>
  <c r="K296"/>
  <c r="BE296"/>
  <c r="K294"/>
  <c r="BE294"/>
  <c r="BK288"/>
  <c r="BK277"/>
  <c r="K273"/>
  <c r="BE273"/>
  <c r="K256"/>
  <c r="BE256"/>
  <c r="K251"/>
  <c r="BE251"/>
  <c r="K248"/>
  <c r="BE248"/>
  <c r="BK236"/>
  <c r="BK224"/>
  <c r="K219"/>
  <c r="BE219"/>
  <c r="K215"/>
  <c r="BE215"/>
  <c r="K209"/>
  <c r="BE209"/>
  <c r="K197"/>
  <c r="BE197"/>
  <c i="6" r="K367"/>
  <c r="BE367"/>
  <c r="BK354"/>
  <c r="K349"/>
  <c r="BE349"/>
  <c r="BK311"/>
  <c r="K286"/>
  <c r="BE286"/>
  <c r="K245"/>
  <c r="BE245"/>
  <c r="BK241"/>
  <c r="BK237"/>
  <c r="BK207"/>
  <c r="BK204"/>
  <c r="BK198"/>
  <c r="BK178"/>
  <c r="BK168"/>
  <c r="BK150"/>
  <c r="BK146"/>
  <c i="5" r="BK137"/>
  <c i="4" r="BK191"/>
  <c r="BK158"/>
  <c r="BK151"/>
  <c r="BK145"/>
  <c r="K131"/>
  <c r="BE131"/>
  <c r="BK125"/>
  <c i="3" r="BK368"/>
  <c r="BK364"/>
  <c r="BK361"/>
  <c r="BK358"/>
  <c r="BK354"/>
  <c r="BK351"/>
  <c r="K345"/>
  <c r="BE345"/>
  <c r="BK342"/>
  <c r="BK339"/>
  <c r="K331"/>
  <c r="BE331"/>
  <c r="BK323"/>
  <c r="BK320"/>
  <c r="BK303"/>
  <c r="BK292"/>
  <c r="BK289"/>
  <c r="K280"/>
  <c r="BE280"/>
  <c r="BK277"/>
  <c r="BK271"/>
  <c r="BK260"/>
  <c r="BK229"/>
  <c r="K172"/>
  <c r="BE172"/>
  <c r="BK136"/>
  <c r="BK127"/>
  <c i="2" r="K168"/>
  <c r="BE168"/>
  <c r="K157"/>
  <c r="BE157"/>
  <c r="BK139"/>
  <c r="K129"/>
  <c r="BE129"/>
  <c l="1" r="T128"/>
  <c i="3" r="Q126"/>
  <c r="X295"/>
  <c r="X360"/>
  <c i="4" r="X120"/>
  <c r="X119"/>
  <c r="X118"/>
  <c i="5" r="R123"/>
  <c r="J98"/>
  <c r="R134"/>
  <c r="J99"/>
  <c r="Q139"/>
  <c r="I100"/>
  <c i="6" r="V128"/>
  <c r="X224"/>
  <c r="Q363"/>
  <c r="I104"/>
  <c i="2" r="R128"/>
  <c r="J99"/>
  <c i="3" r="X126"/>
  <c r="X125"/>
  <c r="X122"/>
  <c r="Q295"/>
  <c r="I101"/>
  <c r="V360"/>
  <c i="4" r="Q120"/>
  <c r="I97"/>
  <c i="5" r="X123"/>
  <c r="X134"/>
  <c r="R139"/>
  <c r="J100"/>
  <c i="6" r="V224"/>
  <c r="X363"/>
  <c r="X277"/>
  <c i="2" r="BK121"/>
  <c r="V121"/>
  <c r="R121"/>
  <c r="R120"/>
  <c r="R119"/>
  <c r="J96"/>
  <c r="K31"/>
  <c i="1" r="AT95"/>
  <c i="2" r="X128"/>
  <c i="6" r="T128"/>
  <c r="T224"/>
  <c r="Q267"/>
  <c r="I102"/>
  <c r="V396"/>
  <c i="7" r="T127"/>
  <c r="T218"/>
  <c r="T243"/>
  <c r="R243"/>
  <c r="J102"/>
  <c r="X276"/>
  <c r="Q330"/>
  <c r="I104"/>
  <c i="2" r="V128"/>
  <c i="6" r="X128"/>
  <c r="V267"/>
  <c r="T396"/>
  <c i="7" r="X127"/>
  <c r="V276"/>
  <c r="T330"/>
  <c i="2" r="T121"/>
  <c r="T120"/>
  <c r="T119"/>
  <c i="1" r="AW95"/>
  <c i="2" r="X121"/>
  <c r="X120"/>
  <c r="X119"/>
  <c r="Q121"/>
  <c r="Q128"/>
  <c r="I99"/>
  <c i="3" r="R126"/>
  <c r="R295"/>
  <c r="J101"/>
  <c r="BK360"/>
  <c r="K360"/>
  <c r="K102"/>
  <c r="R360"/>
  <c r="J102"/>
  <c i="4" r="T120"/>
  <c r="T119"/>
  <c r="T118"/>
  <c i="1" r="AW97"/>
  <c i="4" r="R120"/>
  <c r="J97"/>
  <c i="5" r="V123"/>
  <c r="Q123"/>
  <c r="I98"/>
  <c r="V134"/>
  <c r="Q134"/>
  <c r="I99"/>
  <c r="BK139"/>
  <c r="K139"/>
  <c r="K100"/>
  <c r="T139"/>
  <c r="V139"/>
  <c r="X139"/>
  <c i="6" r="R128"/>
  <c r="Q224"/>
  <c r="I101"/>
  <c r="X267"/>
  <c r="V363"/>
  <c r="V277"/>
  <c r="R396"/>
  <c r="J105"/>
  <c i="7" r="R127"/>
  <c r="X218"/>
  <c r="R218"/>
  <c r="J99"/>
  <c r="V232"/>
  <c r="R232"/>
  <c r="J100"/>
  <c r="V243"/>
  <c r="X243"/>
  <c r="Q243"/>
  <c r="I102"/>
  <c r="T276"/>
  <c r="Q276"/>
  <c r="I103"/>
  <c r="X330"/>
  <c i="3" r="T126"/>
  <c r="T125"/>
  <c r="T295"/>
  <c r="Q360"/>
  <c r="I102"/>
  <c i="6" r="Q128"/>
  <c r="I98"/>
  <c r="R224"/>
  <c r="J101"/>
  <c r="R267"/>
  <c r="J102"/>
  <c r="T363"/>
  <c r="T277"/>
  <c r="R363"/>
  <c r="J104"/>
  <c r="Q396"/>
  <c r="I105"/>
  <c i="7" r="Q127"/>
  <c r="Q218"/>
  <c r="I99"/>
  <c r="BK232"/>
  <c r="K232"/>
  <c r="K100"/>
  <c r="T232"/>
  <c r="X232"/>
  <c r="V330"/>
  <c i="3" r="V126"/>
  <c r="V125"/>
  <c r="V122"/>
  <c r="V295"/>
  <c r="T360"/>
  <c i="4" r="V120"/>
  <c r="V119"/>
  <c r="V118"/>
  <c i="5" r="T123"/>
  <c r="T134"/>
  <c i="6" r="T267"/>
  <c r="X396"/>
  <c i="7" r="V127"/>
  <c r="V126"/>
  <c r="V125"/>
  <c r="V218"/>
  <c r="Q232"/>
  <c r="I100"/>
  <c r="R276"/>
  <c r="J103"/>
  <c r="R330"/>
  <c r="J104"/>
  <c i="3" r="J118"/>
  <c r="BE136"/>
  <c i="4" r="F91"/>
  <c r="J112"/>
  <c r="BE158"/>
  <c i="5" r="F118"/>
  <c r="Q146"/>
  <c r="I101"/>
  <c i="6" r="E116"/>
  <c r="F123"/>
  <c r="BE314"/>
  <c i="7" r="E85"/>
  <c i="2" r="J113"/>
  <c i="3" r="F91"/>
  <c r="F119"/>
  <c r="BE277"/>
  <c i="4" r="F90"/>
  <c r="BE154"/>
  <c r="Q203"/>
  <c r="I98"/>
  <c i="5" r="F91"/>
  <c r="J115"/>
  <c i="6" r="J120"/>
  <c i="7" r="J89"/>
  <c i="2" r="E85"/>
  <c i="3" r="J89"/>
  <c r="J119"/>
  <c r="BE184"/>
  <c r="BE283"/>
  <c i="7" r="BE155"/>
  <c r="BE175"/>
  <c i="3" r="BE316"/>
  <c i="6" r="R220"/>
  <c r="J100"/>
  <c i="2" r="F92"/>
  <c r="BE179"/>
  <c i="3" r="E85"/>
  <c r="BE208"/>
  <c r="BE223"/>
  <c r="BE226"/>
  <c r="BE271"/>
  <c r="BE274"/>
  <c r="BE305"/>
  <c i="4" r="E84"/>
  <c r="BE139"/>
  <c r="R203"/>
  <c r="J98"/>
  <c i="5" r="E85"/>
  <c r="R146"/>
  <c r="J101"/>
  <c i="6" r="BE164"/>
  <c r="BE268"/>
  <c r="BE311"/>
  <c r="BE378"/>
  <c r="BE409"/>
  <c r="R216"/>
  <c r="J99"/>
  <c r="Q220"/>
  <c r="I100"/>
  <c r="Q420"/>
  <c r="I106"/>
  <c i="7" r="F122"/>
  <c r="BE184"/>
  <c r="BE203"/>
  <c r="BE261"/>
  <c r="BE277"/>
  <c r="Q239"/>
  <c r="I101"/>
  <c r="R239"/>
  <c r="J101"/>
  <c i="3" r="BE199"/>
  <c r="BE258"/>
  <c r="BE296"/>
  <c r="BE342"/>
  <c i="6" r="BE300"/>
  <c r="BE357"/>
  <c r="Q216"/>
  <c r="I99"/>
  <c r="Q277"/>
  <c r="I103"/>
  <c r="R277"/>
  <c r="J103"/>
  <c r="R420"/>
  <c r="J106"/>
  <c i="3" r="BE181"/>
  <c i="4" r="BE183"/>
  <c i="5" r="BE124"/>
  <c i="7" r="Q364"/>
  <c r="I105"/>
  <c r="R364"/>
  <c r="J105"/>
  <c i="5" r="F37"/>
  <c i="1" r="BD98"/>
  <c i="4" r="F39"/>
  <c i="1" r="BF97"/>
  <c i="6" r="F37"/>
  <c i="1" r="BD99"/>
  <c i="3" r="BK280"/>
  <c i="4" r="BK185"/>
  <c i="6" r="BK341"/>
  <c i="3" r="BK169"/>
  <c i="4" r="BK131"/>
  <c i="6" r="BK382"/>
  <c i="7" r="BK248"/>
  <c i="2" r="K122"/>
  <c r="BE122"/>
  <c r="BK144"/>
  <c r="BK168"/>
  <c i="3" r="K145"/>
  <c r="BE145"/>
  <c r="K166"/>
  <c r="BE166"/>
  <c r="K205"/>
  <c r="BE205"/>
  <c r="K220"/>
  <c r="BE220"/>
  <c r="K237"/>
  <c r="BE237"/>
  <c r="BK265"/>
  <c r="K289"/>
  <c r="BE289"/>
  <c r="K313"/>
  <c r="BE313"/>
  <c r="BK348"/>
  <c r="K361"/>
  <c r="BE361"/>
  <c i="6" r="BK349"/>
  <c i="3" r="BK250"/>
  <c i="4" r="K121"/>
  <c r="BE121"/>
  <c r="K174"/>
  <c r="BE174"/>
  <c r="K194"/>
  <c r="BE194"/>
  <c i="5" r="K143"/>
  <c r="BE143"/>
  <c i="6" r="K139"/>
  <c r="BE139"/>
  <c r="K159"/>
  <c r="BE159"/>
  <c r="K182"/>
  <c r="BE182"/>
  <c r="K198"/>
  <c r="BE198"/>
  <c r="K207"/>
  <c r="BE207"/>
  <c r="K229"/>
  <c r="BE229"/>
  <c r="BK256"/>
  <c r="BK278"/>
  <c r="BK286"/>
  <c r="K338"/>
  <c r="BE338"/>
  <c r="K388"/>
  <c r="BE388"/>
  <c r="BK405"/>
  <c i="7" r="BK179"/>
  <c r="BK197"/>
  <c r="K212"/>
  <c r="BE212"/>
  <c r="BK256"/>
  <c r="BK294"/>
  <c r="K316"/>
  <c r="BE316"/>
  <c r="BK328"/>
  <c r="K365"/>
  <c r="BE365"/>
  <c r="K135"/>
  <c r="BE135"/>
  <c r="K259"/>
  <c r="BE259"/>
  <c i="2" r="K36"/>
  <c i="1" r="AY95"/>
  <c i="6" r="F36"/>
  <c i="1" r="BC99"/>
  <c i="4" r="F36"/>
  <c i="1" r="BC97"/>
  <c i="7" r="F39"/>
  <c i="1" r="BF100"/>
  <c i="6" r="K210"/>
  <c r="BE210"/>
  <c r="K291"/>
  <c r="BE291"/>
  <c r="BK400"/>
  <c i="7" r="K280"/>
  <c r="BE280"/>
  <c i="3" r="F38"/>
  <c i="1" r="BE96"/>
  <c i="2" r="F39"/>
  <c i="1" r="BF95"/>
  <c i="3" r="F39"/>
  <c i="1" r="BF96"/>
  <c i="5" r="K36"/>
  <c i="1" r="AY98"/>
  <c i="4" r="K169"/>
  <c r="BE169"/>
  <c i="5" r="K132"/>
  <c r="BE132"/>
  <c i="6" r="BK351"/>
  <c i="2" r="BK136"/>
  <c i="5" r="BK135"/>
  <c r="BK134"/>
  <c r="K134"/>
  <c r="K99"/>
  <c i="6" r="BK346"/>
  <c r="BK364"/>
  <c i="2" r="BK133"/>
  <c r="K154"/>
  <c r="BE154"/>
  <c r="K172"/>
  <c r="BE172"/>
  <c i="3" r="BK133"/>
  <c r="K163"/>
  <c r="BE163"/>
  <c r="K175"/>
  <c r="BE175"/>
  <c r="K202"/>
  <c r="BE202"/>
  <c r="K229"/>
  <c r="BE229"/>
  <c r="K255"/>
  <c r="BE255"/>
  <c r="BK268"/>
  <c r="K303"/>
  <c r="BE303"/>
  <c r="K323"/>
  <c r="BE323"/>
  <c r="BK345"/>
  <c r="K354"/>
  <c r="BE354"/>
  <c r="BK178"/>
  <c r="K139"/>
  <c r="BE139"/>
  <c r="BK211"/>
  <c i="4" r="K128"/>
  <c r="BE128"/>
  <c r="K145"/>
  <c r="BE145"/>
  <c r="K188"/>
  <c r="BE188"/>
  <c r="K198"/>
  <c r="BE198"/>
  <c i="5" r="K140"/>
  <c r="BE140"/>
  <c i="6" r="K132"/>
  <c r="BE132"/>
  <c r="K150"/>
  <c r="BE150"/>
  <c r="K168"/>
  <c r="BE168"/>
  <c r="K195"/>
  <c r="BE195"/>
  <c r="K213"/>
  <c r="BE213"/>
  <c r="K233"/>
  <c r="BE233"/>
  <c r="K259"/>
  <c r="BE259"/>
  <c r="K270"/>
  <c r="BE270"/>
  <c r="K294"/>
  <c r="BE294"/>
  <c r="K320"/>
  <c r="BE320"/>
  <c r="K354"/>
  <c r="BE354"/>
  <c r="K385"/>
  <c r="BE385"/>
  <c r="K421"/>
  <c r="BE421"/>
  <c i="7" r="BK128"/>
  <c r="K152"/>
  <c r="BE152"/>
  <c r="BK167"/>
  <c r="K200"/>
  <c r="BE200"/>
  <c r="BK219"/>
  <c r="BK218"/>
  <c r="K218"/>
  <c r="K99"/>
  <c r="K253"/>
  <c r="BE253"/>
  <c r="K291"/>
  <c r="BE291"/>
  <c r="BK311"/>
  <c r="K326"/>
  <c r="BE326"/>
  <c r="BK351"/>
  <c r="K288"/>
  <c r="BE288"/>
  <c i="3" r="F37"/>
  <c i="1" r="BD96"/>
  <c i="7" r="F37"/>
  <c i="1" r="BD100"/>
  <c i="2" r="F38"/>
  <c i="1" r="BE95"/>
  <c i="5" r="F39"/>
  <c i="1" r="BF98"/>
  <c i="3" r="K36"/>
  <c i="1" r="AY96"/>
  <c i="4" r="F37"/>
  <c i="1" r="BD97"/>
  <c i="2" r="K162"/>
  <c r="BE162"/>
  <c i="3" r="K190"/>
  <c r="BE190"/>
  <c r="K292"/>
  <c r="BE292"/>
  <c i="7" r="BK148"/>
  <c i="4" r="BK177"/>
  <c i="5" r="BK126"/>
  <c r="BK123"/>
  <c r="K123"/>
  <c r="K98"/>
  <c i="6" r="BK129"/>
  <c r="BK128"/>
  <c r="BK360"/>
  <c i="7" r="BK296"/>
  <c i="2" r="BK129"/>
  <c r="K165"/>
  <c r="BE165"/>
  <c i="3" r="BK130"/>
  <c r="K151"/>
  <c r="BE151"/>
  <c r="BK172"/>
  <c r="BK214"/>
  <c r="BK235"/>
  <c r="K263"/>
  <c r="BE263"/>
  <c r="K299"/>
  <c r="BE299"/>
  <c r="BK336"/>
  <c r="K364"/>
  <c r="BE364"/>
  <c i="7" r="BK240"/>
  <c r="BK239"/>
  <c r="K239"/>
  <c r="K101"/>
  <c i="3" r="BK326"/>
  <c i="2" r="K131"/>
  <c r="BE131"/>
  <c i="4" r="K136"/>
  <c r="BE136"/>
  <c r="K148"/>
  <c r="BE148"/>
  <c r="K180"/>
  <c r="BE180"/>
  <c i="6" r="K146"/>
  <c r="BE146"/>
  <c r="K189"/>
  <c r="BE189"/>
  <c r="K201"/>
  <c r="BE201"/>
  <c r="K221"/>
  <c r="BE221"/>
  <c r="K241"/>
  <c r="BE241"/>
  <c r="BK281"/>
  <c r="BK317"/>
  <c r="BK375"/>
  <c r="BK417"/>
  <c i="7" r="K131"/>
  <c r="BE131"/>
  <c r="BK163"/>
  <c r="BK189"/>
  <c r="BK209"/>
  <c r="K233"/>
  <c r="BE233"/>
  <c r="BK269"/>
  <c r="BK303"/>
  <c r="K314"/>
  <c r="BE314"/>
  <c r="BK341"/>
  <c i="4" r="K36"/>
  <c i="1" r="AY97"/>
  <c i="6" r="K36"/>
  <c i="1" r="AY99"/>
  <c i="4" r="F38"/>
  <c i="1" r="BE97"/>
  <c i="5" r="F36"/>
  <c i="1" r="BC98"/>
  <c i="6" r="F38"/>
  <c i="1" r="BE99"/>
  <c i="2" r="F36"/>
  <c i="1" r="BC95"/>
  <c i="7" r="K36"/>
  <c i="1" r="AY100"/>
  <c i="4" r="BK162"/>
  <c i="5" r="BK147"/>
  <c r="BK146"/>
  <c r="K146"/>
  <c r="K101"/>
  <c i="6" r="K142"/>
  <c r="BE142"/>
  <c i="7" r="BK142"/>
  <c i="2" r="BK157"/>
  <c i="3" r="K232"/>
  <c r="BE232"/>
  <c i="4" r="BK134"/>
  <c i="6" r="K335"/>
  <c r="BE335"/>
  <c i="2" r="K126"/>
  <c r="BE126"/>
  <c r="K147"/>
  <c r="BE147"/>
  <c i="3" r="K157"/>
  <c r="BE157"/>
  <c r="BK187"/>
  <c r="K217"/>
  <c r="BE217"/>
  <c r="K260"/>
  <c r="BE260"/>
  <c r="K286"/>
  <c r="BE286"/>
  <c r="BK310"/>
  <c r="K339"/>
  <c r="BE339"/>
  <c r="K358"/>
  <c r="BE358"/>
  <c i="6" r="BK264"/>
  <c i="3" r="BK154"/>
  <c i="4" r="K125"/>
  <c r="BE125"/>
  <c r="K151"/>
  <c r="BE151"/>
  <c r="K191"/>
  <c r="BE191"/>
  <c r="K204"/>
  <c r="BE204"/>
  <c i="6" r="K154"/>
  <c r="BE154"/>
  <c r="K186"/>
  <c r="BE186"/>
  <c r="K204"/>
  <c r="BE204"/>
  <c r="K225"/>
  <c r="BE225"/>
  <c r="BK248"/>
  <c r="BK262"/>
  <c r="K284"/>
  <c r="BE284"/>
  <c r="BK303"/>
  <c r="BK367"/>
  <c r="K391"/>
  <c r="BE391"/>
  <c r="BK414"/>
  <c i="7" r="BK171"/>
  <c r="BK215"/>
  <c r="K266"/>
  <c r="BE266"/>
  <c r="BK308"/>
  <c r="K320"/>
  <c r="BE320"/>
  <c r="BK359"/>
  <c i="6" r="K289"/>
  <c r="BE289"/>
  <c i="7" r="K346"/>
  <c r="BE346"/>
  <c i="3" r="F36"/>
  <c i="1" r="BC96"/>
  <c i="3" r="K351"/>
  <c r="BE351"/>
  <c i="2" r="K182"/>
  <c r="BE182"/>
  <c i="4" r="K142"/>
  <c r="BE142"/>
  <c i="5" r="K129"/>
  <c r="BE129"/>
  <c i="6" r="K178"/>
  <c r="BE178"/>
  <c r="K252"/>
  <c r="BE252"/>
  <c r="BK325"/>
  <c i="7" r="K236"/>
  <c r="BE236"/>
  <c r="BK323"/>
  <c i="6" r="K327"/>
  <c r="BE327"/>
  <c i="2" r="F37"/>
  <c i="1" r="BD95"/>
  <c i="7" r="F36"/>
  <c i="1" r="BC100"/>
  <c i="6" r="F39"/>
  <c i="1" r="BF99"/>
  <c i="2" r="K151"/>
  <c r="BE151"/>
  <c i="3" r="K142"/>
  <c r="BE142"/>
  <c r="BK242"/>
  <c r="K320"/>
  <c r="BE320"/>
  <c i="7" r="BK271"/>
  <c i="3" r="K127"/>
  <c r="BE127"/>
  <c i="4" r="K165"/>
  <c r="BE165"/>
  <c r="K201"/>
  <c r="BE201"/>
  <c i="6" r="K135"/>
  <c r="BE135"/>
  <c r="K192"/>
  <c r="BE192"/>
  <c r="K237"/>
  <c r="BE237"/>
  <c r="K297"/>
  <c r="BE297"/>
  <c i="7" r="BK206"/>
  <c r="K336"/>
  <c r="BE336"/>
  <c r="K159"/>
  <c r="BE159"/>
  <c i="5" r="F38"/>
  <c i="1" r="BE98"/>
  <c i="7" r="F38"/>
  <c i="1" r="BE100"/>
  <c i="6" r="BK344"/>
  <c i="2" r="K139"/>
  <c r="BE139"/>
  <c i="3" r="K148"/>
  <c r="BE148"/>
  <c r="BK196"/>
  <c r="K240"/>
  <c r="BE240"/>
  <c r="BK331"/>
  <c r="K368"/>
  <c r="BE368"/>
  <c r="K247"/>
  <c r="BE247"/>
  <c i="4" r="K171"/>
  <c r="BE171"/>
  <c i="5" r="K137"/>
  <c r="BE137"/>
  <c i="6" r="K173"/>
  <c r="BE173"/>
  <c r="K217"/>
  <c r="BE217"/>
  <c r="BK274"/>
  <c r="BK267"/>
  <c r="K267"/>
  <c r="K102"/>
  <c r="BK397"/>
  <c i="7" r="K139"/>
  <c r="BE139"/>
  <c r="K224"/>
  <c r="BE224"/>
  <c r="K305"/>
  <c r="BE305"/>
  <c r="BK356"/>
  <c i="6" l="1" r="X127"/>
  <c r="X126"/>
  <c i="2" r="V120"/>
  <c r="V119"/>
  <c i="5" r="X122"/>
  <c r="X121"/>
  <c r="V122"/>
  <c r="V121"/>
  <c i="6" r="T127"/>
  <c r="T126"/>
  <c i="1" r="AW99"/>
  <c i="6" r="R127"/>
  <c r="R126"/>
  <c r="J96"/>
  <c r="K31"/>
  <c i="1" r="AT99"/>
  <c i="3" r="Q125"/>
  <c r="I99"/>
  <c i="5" r="T122"/>
  <c r="T121"/>
  <c i="1" r="AW98"/>
  <c i="3" r="T122"/>
  <c i="1" r="AW96"/>
  <c i="7" r="R126"/>
  <c r="R125"/>
  <c r="J96"/>
  <c r="K31"/>
  <c i="1" r="AT100"/>
  <c i="2" r="Q120"/>
  <c r="Q119"/>
  <c r="I96"/>
  <c r="K30"/>
  <c i="1" r="AS95"/>
  <c i="7" r="X126"/>
  <c r="X125"/>
  <c r="T126"/>
  <c r="T125"/>
  <c i="1" r="AW100"/>
  <c i="7" r="Q126"/>
  <c r="Q125"/>
  <c r="I96"/>
  <c r="K30"/>
  <c i="1" r="AS100"/>
  <c i="3" r="R125"/>
  <c r="R122"/>
  <c r="J96"/>
  <c r="K31"/>
  <c i="1" r="AT96"/>
  <c i="6" r="V127"/>
  <c r="V126"/>
  <c i="3" r="I100"/>
  <c i="5" r="R122"/>
  <c r="J97"/>
  <c i="4" r="Q119"/>
  <c r="I96"/>
  <c r="R119"/>
  <c r="J96"/>
  <c i="5" r="Q122"/>
  <c r="Q121"/>
  <c r="I96"/>
  <c r="K30"/>
  <c i="1" r="AS98"/>
  <c i="6" r="J98"/>
  <c r="Q127"/>
  <c r="Q126"/>
  <c r="I96"/>
  <c r="K30"/>
  <c i="1" r="AS99"/>
  <c i="6" r="K128"/>
  <c r="K98"/>
  <c i="2" r="J98"/>
  <c r="K121"/>
  <c r="K98"/>
  <c i="7" r="I98"/>
  <c i="2" r="J97"/>
  <c r="I98"/>
  <c i="3" r="J100"/>
  <c i="5" r="BK122"/>
  <c r="K122"/>
  <c r="K97"/>
  <c i="7" r="J98"/>
  <c i="3" r="BK126"/>
  <c r="K126"/>
  <c r="K100"/>
  <c r="BK295"/>
  <c r="K295"/>
  <c r="K101"/>
  <c i="4" r="BK120"/>
  <c r="BK119"/>
  <c r="BK118"/>
  <c r="K118"/>
  <c r="K95"/>
  <c i="6" r="BK363"/>
  <c r="K363"/>
  <c r="K104"/>
  <c r="BK396"/>
  <c r="K396"/>
  <c r="K105"/>
  <c i="7" r="BK127"/>
  <c r="BK243"/>
  <c r="K243"/>
  <c r="K102"/>
  <c r="BK330"/>
  <c r="K330"/>
  <c r="K104"/>
  <c i="2" r="BK128"/>
  <c r="K128"/>
  <c r="K99"/>
  <c i="6" r="BK224"/>
  <c r="K224"/>
  <c r="K101"/>
  <c i="7" r="BK276"/>
  <c r="K276"/>
  <c r="K103"/>
  <c i="6" r="BK277"/>
  <c r="K277"/>
  <c r="K103"/>
  <c r="BK127"/>
  <c r="K127"/>
  <c r="K97"/>
  <c i="5" r="K35"/>
  <c i="1" r="AX98"/>
  <c r="AV98"/>
  <c i="3" r="K35"/>
  <c i="1" r="AX96"/>
  <c r="AV96"/>
  <c r="BD94"/>
  <c r="W31"/>
  <c i="3" r="F35"/>
  <c i="1" r="BB96"/>
  <c r="BE94"/>
  <c r="W32"/>
  <c i="6" r="F35"/>
  <c i="1" r="BB99"/>
  <c i="4" r="F35"/>
  <c i="1" r="BB97"/>
  <c i="2" r="F35"/>
  <c i="1" r="BB95"/>
  <c r="BC94"/>
  <c r="AY94"/>
  <c r="AK30"/>
  <c r="BF94"/>
  <c r="W33"/>
  <c i="5" r="F35"/>
  <c i="1" r="BB98"/>
  <c i="2" r="K35"/>
  <c i="1" r="AX95"/>
  <c r="AV95"/>
  <c i="4" r="K35"/>
  <c i="1" r="AX97"/>
  <c r="AV97"/>
  <c i="7" r="K35"/>
  <c i="1" r="AX100"/>
  <c r="AV100"/>
  <c i="6" r="K35"/>
  <c i="1" r="AX99"/>
  <c r="AV99"/>
  <c i="7" r="F35"/>
  <c i="1" r="BB100"/>
  <c i="7" l="1" r="BK126"/>
  <c r="K126"/>
  <c r="K97"/>
  <c i="2" r="BK120"/>
  <c r="K120"/>
  <c r="K97"/>
  <c i="4" r="R118"/>
  <c r="J95"/>
  <c r="K31"/>
  <c i="1" r="AT97"/>
  <c i="5" r="R121"/>
  <c r="J96"/>
  <c r="K31"/>
  <c i="1" r="AT98"/>
  <c i="6" r="J97"/>
  <c i="4" r="Q118"/>
  <c r="I95"/>
  <c r="K30"/>
  <c i="1" r="AS97"/>
  <c i="4" r="K119"/>
  <c r="K96"/>
  <c i="5" r="BK121"/>
  <c r="K121"/>
  <c i="2" r="I97"/>
  <c i="3" r="J99"/>
  <c r="Q122"/>
  <c r="I96"/>
  <c r="K30"/>
  <c i="1" r="AS96"/>
  <c i="3" r="BK125"/>
  <c r="K125"/>
  <c r="K99"/>
  <c i="4" r="K120"/>
  <c r="K97"/>
  <c i="5" r="I97"/>
  <c i="6" r="I97"/>
  <c i="7" r="J97"/>
  <c r="K127"/>
  <c r="K98"/>
  <c i="6" r="BK126"/>
  <c r="K126"/>
  <c i="7" r="I97"/>
  <c i="1" r="AW94"/>
  <c r="W30"/>
  <c r="BB94"/>
  <c r="W29"/>
  <c r="BA94"/>
  <c i="5" r="K32"/>
  <c i="1" r="AG98"/>
  <c r="AN98"/>
  <c r="AZ94"/>
  <c i="4" r="K32"/>
  <c i="1" r="AG97"/>
  <c r="AN97"/>
  <c i="6" r="K32"/>
  <c i="1" r="AG99"/>
  <c r="AN99"/>
  <c i="4" l="1" r="K41"/>
  <c i="5" r="K41"/>
  <c r="K96"/>
  <c i="6" r="K41"/>
  <c i="2" r="BK119"/>
  <c r="K119"/>
  <c i="3" r="BK122"/>
  <c r="K122"/>
  <c r="K96"/>
  <c i="6" r="K96"/>
  <c i="7" r="BK125"/>
  <c r="K125"/>
  <c r="K96"/>
  <c i="2" r="K32"/>
  <c i="1" r="AG95"/>
  <c r="AN95"/>
  <c r="AX94"/>
  <c r="AK29"/>
  <c r="AS94"/>
  <c r="AT94"/>
  <c i="2" l="1" r="K41"/>
  <c r="K96"/>
  <c i="1" r="AV94"/>
  <c i="7" r="K32"/>
  <c i="1" r="AG100"/>
  <c r="AN100"/>
  <c i="3" r="K32"/>
  <c i="1" r="AG96"/>
  <c r="AN96"/>
  <c i="3" l="1" r="K41"/>
  <c i="7" r="K41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<sst xmlns="http://schemas.openxmlformats.org/spreadsheetml/2006/main">
  <si>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</si>
  <si>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</si>
  <si>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</si>
  <si>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</si>
  <si>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</si>
  <si>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</si>
  <si>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{1812f62f-34f2-4257-b3b1-3555c9003e57}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</si>
  <si>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</si>
  <si>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</si>
  <si>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</si>
  <si>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</si>
  <si>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</si>
  <si>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</si>
  <si>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</si>
  <si>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</si>
  <si>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Tachov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</si>
  <si>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</si>
  <si>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</si>
  <si>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Rapotínská ul., autobusová zastávka a chodník pro pěší</t>
  </si>
  <si>
    <t>KSO:</t>
  </si>
  <si>
    <t>CC-CZ:</t>
  </si>
  <si>
    <t>Místo:</t>
  </si>
  <si>
    <t>Datum:</t>
  </si>
  <si>
    <t>23. 1. 2026</t>
  </si>
  <si>
    <t>Zadavatel:</t>
  </si>
  <si>
    <t>IČ:</t>
  </si>
  <si>
    <t>Město Tachov</t>
  </si>
  <si>
    <t>DIČ:</t>
  </si>
  <si>
    <t>Uchazeč:</t>
  </si>
  <si>
    <t>Vyplň údaj</t>
  </si>
  <si>
    <t>Projektant:</t>
  </si>
  <si>
    <t>Ing. Václav Lacyk</t>
  </si>
  <si>
    <t>Zpracovatel:</t>
  </si>
  <si>
    <t>D PROJEKT PLZEŇ Nedvěd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</si>
  <si>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</si>
  <si>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</si>
  <si>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</si>
  <si>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</si>
  <si>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</si>
  <si>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</si>
  <si>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</si>
  <si>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</si>
  <si>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</si>
  <si>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</si>
  <si>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</si>
  <si>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</si>
  <si>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</si>
  <si>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</si>
  <si>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</si>
  <si>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</si>
  <si>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</si>
  <si>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</si>
  <si>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</si>
  <si>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</si>
  <si>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</si>
  <si>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</si>
  <si>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</si>
  <si>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</si>
  <si>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</si>
  <si>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</si>
  <si>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</si>
  <si>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</si>
  <si>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</si>
  <si>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</si>
  <si>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</si>
  <si>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</si>
  <si>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</si>
  <si>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</si>
  <si>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</si>
  <si>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</si>
  <si>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</si>
  <si>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</si>
  <si>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</si>
  <si>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</si>
  <si>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</si>
  <si>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</si>
  <si>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</si>
  <si>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</si>
  <si>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</si>
  <si>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</si>
  <si>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</si>
  <si>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</si>
  <si>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151</t>
  </si>
  <si>
    <t>DIO</t>
  </si>
  <si>
    <t>STA</t>
  </si>
  <si>
    <t>1</t>
  </si>
  <si>
    <t>{a227f510-d3b3-4ca8-9638-339b17eb636a}</t>
  </si>
  <si>
    <t>2</t>
  </si>
  <si>
    <t>SO 401</t>
  </si>
  <si>
    <t>Veřejné osvětlení</t>
  </si>
  <si>
    <t>{4f2c6195-07a8-44c1-90d5-a8264f9c40a8}</t>
  </si>
  <si>
    <t>SO 801</t>
  </si>
  <si>
    <t>Vegetační úpravy</t>
  </si>
  <si>
    <t>{ec5d0e0a-0071-4c64-8556-9e3bdd39505c}</t>
  </si>
  <si>
    <t>823</t>
  </si>
  <si>
    <t>VON</t>
  </si>
  <si>
    <t>Vedlejší a ostatní náklady</t>
  </si>
  <si>
    <t>{6d0a0dc2-f9c2-4d0e-93b3-d38b329edcd0}</t>
  </si>
  <si>
    <t>SO 101</t>
  </si>
  <si>
    <t>Zastávka BUS a úpravy silnice III/19846</t>
  </si>
  <si>
    <t>{7f00ffba-2608-4eb3-b386-7f4310d5112b}</t>
  </si>
  <si>
    <t>SO 102</t>
  </si>
  <si>
    <t>Chodník pro pěší</t>
  </si>
  <si>
    <t>{df7f73d8-1134-426b-af2e-2eb7dfae2b66}</t>
  </si>
  <si>
    <t>KRYCÍ LIST SOUPISU PRACÍ</t>
  </si>
  <si>
    <t>Objekt:</t>
  </si>
  <si>
    <t>SO 151 - DIO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</si>
  <si>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</si>
  <si>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</si>
  <si>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</si>
  <si>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</si>
  <si>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</si>
  <si>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</si>
  <si>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</si>
  <si>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</si>
  <si>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</si>
  <si>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</si>
  <si>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</si>
  <si>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 xml:space="preserve">    9 - Ostatní konstrukce a práce, bourání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</si>
  <si>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</si>
  <si>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</si>
  <si>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</si>
  <si>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</si>
  <si>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</si>
  <si>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</si>
  <si>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</si>
  <si>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</si>
  <si>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</si>
  <si>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</si>
  <si>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</si>
  <si>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</si>
  <si>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</si>
  <si>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</si>
  <si>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</si>
  <si>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</si>
  <si>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</si>
  <si>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</si>
  <si>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</si>
  <si>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</si>
  <si>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</si>
  <si>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</si>
  <si>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</si>
  <si>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564851111</t>
  </si>
  <si>
    <t>Podklad ze štěrkodrtě ŠD plochy přes 100 m2 tl 150 mm</t>
  </si>
  <si>
    <t>m2</t>
  </si>
  <si>
    <t>CS ÚRS 2026 01</t>
  </si>
  <si>
    <t>4</t>
  </si>
  <si>
    <t>880205398</t>
  </si>
  <si>
    <t>PP</t>
  </si>
  <si>
    <t>Podklad ze štěrkodrti ŠD s rozprostřením a zhutněním plochy přes 100 m2, po zhutnění tl. 150 mm</t>
  </si>
  <si>
    <t>Online PSC</t>
  </si>
  <si>
    <t>https://podminky.urs.cz/item/CS_URS_2026_01/564851111</t>
  </si>
  <si>
    <t>P</t>
  </si>
  <si>
    <t>Poznámka k položce:_x000d_
rezerva pro případné zajištění průchodu pěších stavbou</t>
  </si>
  <si>
    <t>913111111R</t>
  </si>
  <si>
    <t>Zpracování signálních plánů pro přenosné SSZ</t>
  </si>
  <si>
    <t>ks</t>
  </si>
  <si>
    <t>-1624097318</t>
  </si>
  <si>
    <t>9</t>
  </si>
  <si>
    <t>Ostatní konstrukce a práce, bourání</t>
  </si>
  <si>
    <t>3</t>
  </si>
  <si>
    <t>M</t>
  </si>
  <si>
    <t>14310004R</t>
  </si>
  <si>
    <t>Kovová lávka pro pěší š.2,0 m vč.průběžného osazování</t>
  </si>
  <si>
    <t>kus</t>
  </si>
  <si>
    <t>8</t>
  </si>
  <si>
    <t>1609421470</t>
  </si>
  <si>
    <t>14310005R</t>
  </si>
  <si>
    <t>Přejezdný plech pro vozidla (překopy) vč. průběžného osazování</t>
  </si>
  <si>
    <t>236604933</t>
  </si>
  <si>
    <t>14310003R</t>
  </si>
  <si>
    <t>Zajišťovací páska červenobílá</t>
  </si>
  <si>
    <t>kotouč</t>
  </si>
  <si>
    <t>-1148366024</t>
  </si>
  <si>
    <t>Poznámka k položce:_x000d_
varovná páska šíře 75mm, návin 250m</t>
  </si>
  <si>
    <t>6</t>
  </si>
  <si>
    <t>913121111</t>
  </si>
  <si>
    <t>Montáž a demontáž dočasné dopravní značky kompletní základní</t>
  </si>
  <si>
    <t>-1980901239</t>
  </si>
  <si>
    <t>Montáž a demontáž dočasných dopravních značek kompletních značek vč. podstavce a sloupku základních</t>
  </si>
  <si>
    <t>https://podminky.urs.cz/item/CS_URS_2026_01/913121111</t>
  </si>
  <si>
    <t>7</t>
  </si>
  <si>
    <t>913121211</t>
  </si>
  <si>
    <t>Příplatek k dočasné dopravní značce kompletní základní za první a ZKD den použití</t>
  </si>
  <si>
    <t>-1484236956</t>
  </si>
  <si>
    <t>Montáž a demontáž dočasných dopravních značek Příplatek za první a každý další den použití dočasných dopravních značek k ceně 12-1111</t>
  </si>
  <si>
    <t>https://podminky.urs.cz/item/CS_URS_2026_01/913121211</t>
  </si>
  <si>
    <t>Poznámka k položce:_x000d_
Předpoklad použití na 2 měsíce + případné krátkodobé uzavírky)</t>
  </si>
  <si>
    <t>VV</t>
  </si>
  <si>
    <t>(11*30)+(6*10)</t>
  </si>
  <si>
    <t>913221111</t>
  </si>
  <si>
    <t>Montáž a demontáž dočasné dopravní zábrany světelné šířky 1,5 m se 3 světly</t>
  </si>
  <si>
    <t>-571330378</t>
  </si>
  <si>
    <t>Montáž a demontáž dočasných dopravních zábran světelných včetně zásobníku na akumulátor, šířky 1,5 m, 3 světla</t>
  </si>
  <si>
    <t>https://podminky.urs.cz/item/CS_URS_2026_01/913221111</t>
  </si>
  <si>
    <t>913221211</t>
  </si>
  <si>
    <t>Příplatek k dočasné dopravní zábraně světelné šířky 1,5 m se 3 světly za první a ZKD den použití</t>
  </si>
  <si>
    <t>1295130477</t>
  </si>
  <si>
    <t>Montáž a demontáž dočasných dopravních zábran Příplatek za první a každý další den použití dočasných dopravních zábran k ceně 22-1111</t>
  </si>
  <si>
    <t>https://podminky.urs.cz/item/CS_URS_2026_01/913221211</t>
  </si>
  <si>
    <t>Poznámka k položce:_x000d_
Předpoklad použití na 2 měsíce pro uzavírku celého jízdního pruhu + dalších 10 dní pro případné krátkodobé omezení provozu</t>
  </si>
  <si>
    <t>10</t>
  </si>
  <si>
    <t>913321111</t>
  </si>
  <si>
    <t>Montáž a demontáž dočasné dopravní směrové desky základní</t>
  </si>
  <si>
    <t>963565182</t>
  </si>
  <si>
    <t>Montáž a demontáž dočasných dopravních vodících zařízení směrové desky základní</t>
  </si>
  <si>
    <t>https://podminky.urs.cz/item/CS_URS_2026_01/913321111</t>
  </si>
  <si>
    <t>11</t>
  </si>
  <si>
    <t>913321116</t>
  </si>
  <si>
    <t>Montáž a demontáž dočasné soupravy směrových desek s výstražným světlem 5 desek</t>
  </si>
  <si>
    <t>-671718653</t>
  </si>
  <si>
    <t>Montáž a demontáž dočasných dopravních vodících zařízení soupravy směrových desek s výstražným světlem 5 desek</t>
  </si>
  <si>
    <t>https://podminky.urs.cz/item/CS_URS_2026_01/913321116</t>
  </si>
  <si>
    <t>913321211</t>
  </si>
  <si>
    <t>Příplatek k dočasné směrové desce základní za první a ZKD den použití</t>
  </si>
  <si>
    <t>-36362535</t>
  </si>
  <si>
    <t>Montáž a demontáž dočasných dopravních vodících zařízení Příplatek za první a každý další den použití dočasných dopravních vodících zařízení k ceně 32-1111</t>
  </si>
  <si>
    <t>https://podminky.urs.cz/item/CS_URS_2026_01/913321211</t>
  </si>
  <si>
    <t>Poznámka k položce:_x000d_
Předpoklad použití na 2 měsíce + další krátkodobé uzavírky</t>
  </si>
  <si>
    <t>(16*60)+(10*60)</t>
  </si>
  <si>
    <t>13</t>
  </si>
  <si>
    <t>913321216</t>
  </si>
  <si>
    <t>Příplatek k dočasné soupravě směrových desek s výstražným světlem 5 desek za 1. a ZKD den použití</t>
  </si>
  <si>
    <t>-2005827312</t>
  </si>
  <si>
    <t>Montáž a demontáž dočasných dopravních vodících zařízení Příplatek za první a každý další den použití dočasných dopravních vodících zařízení k ceně 32-1116</t>
  </si>
  <si>
    <t>https://podminky.urs.cz/item/CS_URS_2026_01/913321216</t>
  </si>
  <si>
    <t>14</t>
  </si>
  <si>
    <t>913411111</t>
  </si>
  <si>
    <t>Montáž a demontáž mobilní semaforové soupravy se 2 semafory</t>
  </si>
  <si>
    <t>-1028877566</t>
  </si>
  <si>
    <t>Montáž a demontáž mobilní semaforové soupravy 2 semafory</t>
  </si>
  <si>
    <t>https://podminky.urs.cz/item/CS_URS_2026_01/913411111</t>
  </si>
  <si>
    <t>15</t>
  </si>
  <si>
    <t>913411211</t>
  </si>
  <si>
    <t>Příplatek k dočasné mobilní semaforové soupravě se 2 semafory za první a ZKD den použití</t>
  </si>
  <si>
    <t>627738246</t>
  </si>
  <si>
    <t>Montáž a demontáž mobilní semaforové soupravy Příplatek za první a každý další den použití mobilní semaforové soupravy k ceně 41-1111</t>
  </si>
  <si>
    <t>https://podminky.urs.cz/item/CS_URS_2026_01/913411211</t>
  </si>
  <si>
    <t>Poznámka k položce:_x000d_
Předpoklad použití na 2 měsíce</t>
  </si>
  <si>
    <t>16</t>
  </si>
  <si>
    <t>913911113</t>
  </si>
  <si>
    <t>Montáž a demontáž akumulátoru dočasného dopravního značení olověného 12 V/180 Ah</t>
  </si>
  <si>
    <t>934991748</t>
  </si>
  <si>
    <t>Montáž a demontáž akumulátorů a zásobníků dočasného dopravního značení akumulátoru olověného 12V/180 Ah</t>
  </si>
  <si>
    <t>https://podminky.urs.cz/item/CS_URS_2026_01/913911113</t>
  </si>
  <si>
    <t>17</t>
  </si>
  <si>
    <t>913911213</t>
  </si>
  <si>
    <t>Příplatek k dočasnému akumulátor 12V/180 Ah za první a ZKD den použití</t>
  </si>
  <si>
    <t>599301995</t>
  </si>
  <si>
    <t>Montáž a demontáž akumulátorů a zásobníků dočasného dopravního značení Příplatek za první a každý další den použití akumulátorů a zásobníků dočasného dopravního značení k ceně 91-1113</t>
  </si>
  <si>
    <t>https://podminky.urs.cz/item/CS_URS_2026_01/913911213</t>
  </si>
  <si>
    <t>18</t>
  </si>
  <si>
    <t>915222121</t>
  </si>
  <si>
    <t>Přechodné vodorovné dopravní značení samolepicí retroreflexní fólií s trvanlivostí do 6 měsíců</t>
  </si>
  <si>
    <t>m</t>
  </si>
  <si>
    <t>-385762165</t>
  </si>
  <si>
    <t>Přechodné vodorovné dopravní značení samolepicí retroreflexní fólií s trvanlivostí přes 2 do 6 měsíců</t>
  </si>
  <si>
    <t>https://podminky.urs.cz/item/CS_URS_2026_01/915222121</t>
  </si>
  <si>
    <t>19</t>
  </si>
  <si>
    <t>915222911</t>
  </si>
  <si>
    <t>Odstranění přechodného vodorovného značení retroreflexní fólií</t>
  </si>
  <si>
    <t>2012449716</t>
  </si>
  <si>
    <t>Přechodné vodorovné dopravní značení odstranění retroreflexní fólie</t>
  </si>
  <si>
    <t>https://podminky.urs.cz/item/CS_URS_2026_01/915222911</t>
  </si>
  <si>
    <t>SO 401 - Veřejné osvětlení</t>
  </si>
  <si>
    <t xml:space="preserve"> </t>
  </si>
  <si>
    <t xml:space="preserve">Soupis prací je sestaven za využití položek Cenové soustavy ÚRS. Cenové a technické podmínky ÚRS, které nejsou uvedeny v soupisu prací (tzv. úvodní části katalogů) jsou neomezeně dálkově k dispozici na www.cs-urs.cz. Položky soupisu prací, které nemají ve sloupci "Cenová soustava" uveden žádný údaj, nepochází z Cenové soustavy ÚRS. Položky označené "mm;R;X;apod." za devítimístným kódem byly vytvořeny zpracovatelem PD. Konkrétní výrobky jsou uvedeny ve vztahu k zákonu č. 134/2016 Sb., o zadávání veřejných zakázek, jako referenční ! Pokud jsou v této specifikaci uvedeny odkazy na jednotlivá obchodní jména, zvláštní označení podniků, zvláštní označení výrobků, výkonů nebo obchodních materiálů, které platí pro určitý podnik nebo organizační jednotku za příznačné, patenty a užitné vzory, umožňuje zadavatel použití i jiných technických a kvalitativně obdobných řešení.  </t>
  </si>
  <si>
    <t xml:space="preserve">    1 - Zemní práce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</si>
  <si>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</si>
  <si>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</si>
  <si>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</si>
  <si>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</si>
  <si>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Zemní práce</t>
  </si>
  <si>
    <t>Práce a dodávky M</t>
  </si>
  <si>
    <t>21-M</t>
  </si>
  <si>
    <t>Elektromontáže</t>
  </si>
  <si>
    <t>210100151</t>
  </si>
  <si>
    <t>Ukončení kabelů smršťovací koncovkou nebo páskou se zapojením bez letování žíly do 4x16 mm2</t>
  </si>
  <si>
    <t>CS ÚRS 2025 01</t>
  </si>
  <si>
    <t>64</t>
  </si>
  <si>
    <t>-1059365185</t>
  </si>
  <si>
    <t>Ukončení kabelů smršťovací koncovkou nebo páskou se zapojením bez letování počtu a průřezu žil 4 x 16 mm2</t>
  </si>
  <si>
    <t>https://podminky.urs.cz/item/CS_URS_2025_01/210100151</t>
  </si>
  <si>
    <t>210203901</t>
  </si>
  <si>
    <t>Montáž svítidel LED se zapojením vodičů průmyslových nebo venkovních na výložník nebo dřík</t>
  </si>
  <si>
    <t>1810433074</t>
  </si>
  <si>
    <t>https://podminky.urs.cz/item/CS_URS_2025_01/210203901</t>
  </si>
  <si>
    <t>60282</t>
  </si>
  <si>
    <t>LED svítidlo silniční na výložník</t>
  </si>
  <si>
    <t>256</t>
  </si>
  <si>
    <t>-232915880</t>
  </si>
  <si>
    <t>LED svítidlo silniční na výložník, BARA E .40- OT2_R3595M2T8, 38,9 W</t>
  </si>
  <si>
    <t>Poznámka k položce:_x000d_
Stožáry S1-S3,S6</t>
  </si>
  <si>
    <t>870013425</t>
  </si>
  <si>
    <t>60283</t>
  </si>
  <si>
    <t>4682616</t>
  </si>
  <si>
    <t>LED svítidlo silniční na výložník, BARA E .40- OT2_R3575M2T8, 30,1 W</t>
  </si>
  <si>
    <t>Poznámka k položce:_x000d_
Stožáry S4, S5, S7, S8</t>
  </si>
  <si>
    <t>-1835394060</t>
  </si>
  <si>
    <t>60284</t>
  </si>
  <si>
    <t>LED svítidlo silniční na výložník, 67,8 W</t>
  </si>
  <si>
    <t>746824994</t>
  </si>
  <si>
    <t>LED svítidlo silniční na výložník, ADEL E .80- OSCL_R3475M2T8, 67,8 W</t>
  </si>
  <si>
    <t>Poznámka k položce:_x000d_
Stožáry S9, S10</t>
  </si>
  <si>
    <t>2075932640</t>
  </si>
  <si>
    <t>60285</t>
  </si>
  <si>
    <t>-1725801718</t>
  </si>
  <si>
    <t>LED svítidlo silniční na dřík, BARA E .20- OSCL_R3430M2T8, 6,9 W</t>
  </si>
  <si>
    <t>Poznámka k položce:_x000d_
Stožáry S12 - S14</t>
  </si>
  <si>
    <t>954722140</t>
  </si>
  <si>
    <t>60286</t>
  </si>
  <si>
    <t>LED svítidlo silniční na výložník, pro přechody</t>
  </si>
  <si>
    <t>-2091733161</t>
  </si>
  <si>
    <t>LED svítidlo silniční na výložník, ILLUM R34125M3T8 BARA E XXX.40-4070-PX, 39,3 W</t>
  </si>
  <si>
    <t>Poznámka k položce:_x000d_
Stožáry P1, P2</t>
  </si>
  <si>
    <t>210204002</t>
  </si>
  <si>
    <t>Montáž stožárů osvětlení parkových ocelových</t>
  </si>
  <si>
    <t>417736292</t>
  </si>
  <si>
    <t>https://podminky.urs.cz/item/CS_URS_2025_01/210204002</t>
  </si>
  <si>
    <t>60052</t>
  </si>
  <si>
    <t>stožár sadový KL 6 - 133/60 včetně ochranné manžety</t>
  </si>
  <si>
    <t>220645900</t>
  </si>
  <si>
    <t>20</t>
  </si>
  <si>
    <t>210204011</t>
  </si>
  <si>
    <t>Montáž stožárů osvětlení ocelových samostatně stojících délky do 12 m</t>
  </si>
  <si>
    <t>1781665512</t>
  </si>
  <si>
    <t>Montáž stožárů osvětlení samostatně stojících ocelových, délky do 12 m</t>
  </si>
  <si>
    <t>https://podminky.urs.cz/item/CS_URS_2025_01/210204011</t>
  </si>
  <si>
    <t>60062</t>
  </si>
  <si>
    <t>stožár silniční UZL 10-133/89</t>
  </si>
  <si>
    <t>-1869658947</t>
  </si>
  <si>
    <t>Poznámka k položce:_x000d_
Stožáry S1 - S5, S7, S8</t>
  </si>
  <si>
    <t>22</t>
  </si>
  <si>
    <t>-1105388016</t>
  </si>
  <si>
    <t>23</t>
  </si>
  <si>
    <t>60064</t>
  </si>
  <si>
    <t>stožár silniční UZMA 10-133/108/89</t>
  </si>
  <si>
    <t>-603605719</t>
  </si>
  <si>
    <t>Poznámka k položce:_x000d_
Stožáry S6, S9</t>
  </si>
  <si>
    <t>24</t>
  </si>
  <si>
    <t>-1286133749</t>
  </si>
  <si>
    <t>25</t>
  </si>
  <si>
    <t>60060</t>
  </si>
  <si>
    <t>stožár silniční UZL 8-133/89</t>
  </si>
  <si>
    <t>-1388513645</t>
  </si>
  <si>
    <t>Poznámka k položce:_x000d_
Stožár S10</t>
  </si>
  <si>
    <t>26</t>
  </si>
  <si>
    <t>1899672897</t>
  </si>
  <si>
    <t>27</t>
  </si>
  <si>
    <t>60072</t>
  </si>
  <si>
    <t>stožár k přechodu pro chodce PA6 - 114/89/76</t>
  </si>
  <si>
    <t>2135551731</t>
  </si>
  <si>
    <t>Poznámka k položce:_x000d_
Stožár P1</t>
  </si>
  <si>
    <t>28</t>
  </si>
  <si>
    <t>-1439985299</t>
  </si>
  <si>
    <t>29</t>
  </si>
  <si>
    <t>60073</t>
  </si>
  <si>
    <t>stožár k přechodu pro chodce PB6- 133/108/89</t>
  </si>
  <si>
    <t>87754833</t>
  </si>
  <si>
    <t>Poznámka k položce:_x000d_
Stožár P2</t>
  </si>
  <si>
    <t>30</t>
  </si>
  <si>
    <t>210204103</t>
  </si>
  <si>
    <t>Montáž výložníků osvětlení jednoramenných sloupových hmotnosti do 35 kg</t>
  </si>
  <si>
    <t>685390955</t>
  </si>
  <si>
    <t>Montáž výložníků osvětlení jednoramenných sloupových, hmotnosti do 35 kg</t>
  </si>
  <si>
    <t>https://podminky.urs.cz/item/CS_URS_2025_01/210204103</t>
  </si>
  <si>
    <t>31</t>
  </si>
  <si>
    <t>60120</t>
  </si>
  <si>
    <t>výložník UZB 1-1500</t>
  </si>
  <si>
    <t>213611598</t>
  </si>
  <si>
    <t>Poznámka k položce:_x000d_
Stožáry S4. S5. S7, S8</t>
  </si>
  <si>
    <t>33</t>
  </si>
  <si>
    <t>-557941960</t>
  </si>
  <si>
    <t>32</t>
  </si>
  <si>
    <t>60119</t>
  </si>
  <si>
    <t>výložník UZB 1-2000</t>
  </si>
  <si>
    <t>-419911518</t>
  </si>
  <si>
    <t>Poznámka k položce:_x000d_
Stožáry S1 -S3, S10</t>
  </si>
  <si>
    <t>34</t>
  </si>
  <si>
    <t>1982952340</t>
  </si>
  <si>
    <t>35</t>
  </si>
  <si>
    <t>60123</t>
  </si>
  <si>
    <t>výložník UZB1 - 2500</t>
  </si>
  <si>
    <t>-1015509906</t>
  </si>
  <si>
    <t>Poznámka k položce:_x000d_
Stožár S6</t>
  </si>
  <si>
    <t>36</t>
  </si>
  <si>
    <t>1424905378</t>
  </si>
  <si>
    <t>37</t>
  </si>
  <si>
    <t>60075</t>
  </si>
  <si>
    <t>výložník PDA1-1000/76</t>
  </si>
  <si>
    <t>-2049169735</t>
  </si>
  <si>
    <t>38</t>
  </si>
  <si>
    <t>236800459</t>
  </si>
  <si>
    <t>39</t>
  </si>
  <si>
    <t>60077</t>
  </si>
  <si>
    <t>výložník PDB1-2000/89</t>
  </si>
  <si>
    <t>-1167874342</t>
  </si>
  <si>
    <t>40</t>
  </si>
  <si>
    <t>210204105</t>
  </si>
  <si>
    <t>Montáž výložníků osvětlení dvouramenných sloupových hmotnosti do 70 kg</t>
  </si>
  <si>
    <t>-267004060</t>
  </si>
  <si>
    <t>Montáž výložníků osvětlení dvouramenných sloupových, hmotnosti do 70 kg</t>
  </si>
  <si>
    <t>https://podminky.urs.cz/item/CS_URS_2025_01/210204105</t>
  </si>
  <si>
    <t>41</t>
  </si>
  <si>
    <t>60122</t>
  </si>
  <si>
    <t>výložník UZB 2-1500/180</t>
  </si>
  <si>
    <t>-1590473022</t>
  </si>
  <si>
    <t>výložník UZB 2-2000/180</t>
  </si>
  <si>
    <t>Poznámka k položce:_x000d_
Stožár S9</t>
  </si>
  <si>
    <t>42</t>
  </si>
  <si>
    <t>210204201</t>
  </si>
  <si>
    <t>Montáž elektrovýzbroje stožárů osvětlení 1 okruh</t>
  </si>
  <si>
    <t>340298187</t>
  </si>
  <si>
    <t>https://podminky.urs.cz/item/CS_URS_2025_01/210204201</t>
  </si>
  <si>
    <t>43</t>
  </si>
  <si>
    <t>60774</t>
  </si>
  <si>
    <t>stožárová svorkovnice průchozí SV.6.16.4</t>
  </si>
  <si>
    <t>2114786000</t>
  </si>
  <si>
    <t>44</t>
  </si>
  <si>
    <t>210204202</t>
  </si>
  <si>
    <t>Montáž elektrovýzbroje stožárů osvětlení 2 okruhy</t>
  </si>
  <si>
    <t>1024328942</t>
  </si>
  <si>
    <t>https://podminky.urs.cz/item/CS_URS_2025_01/210204202</t>
  </si>
  <si>
    <t>45</t>
  </si>
  <si>
    <t>60775</t>
  </si>
  <si>
    <t>Stožárová výzbroj SV 6.16.4/2 (dva nosiče pojistek)</t>
  </si>
  <si>
    <t>-413046280</t>
  </si>
  <si>
    <t>46</t>
  </si>
  <si>
    <t>210204203</t>
  </si>
  <si>
    <t>Montáž elektrovýzbroje stožárů osvětlení 3 okruhy</t>
  </si>
  <si>
    <t>-1827570401</t>
  </si>
  <si>
    <t>https://podminky.urs.cz/item/CS_URS_2025_01/210204203</t>
  </si>
  <si>
    <t>47</t>
  </si>
  <si>
    <t>60769</t>
  </si>
  <si>
    <t>stožárová svorkovnice EK 220, 3 pojistky</t>
  </si>
  <si>
    <t>-2009516114</t>
  </si>
  <si>
    <t>48</t>
  </si>
  <si>
    <t>210220022</t>
  </si>
  <si>
    <t>Montáž uzemňovacího vedení vodičů FeZn pomocí svorek v zemi drátem průměru do 10 mm ve městské zástavbě</t>
  </si>
  <si>
    <t>1601270473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</si>
  <si>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</si>
  <si>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https://podminky.urs.cz/item/CS_URS_2025_01/210220022</t>
  </si>
  <si>
    <t>49</t>
  </si>
  <si>
    <t>35441073</t>
  </si>
  <si>
    <t>drát D 10mm FeZn</t>
  </si>
  <si>
    <t>kg</t>
  </si>
  <si>
    <t>128</t>
  </si>
  <si>
    <t>-398232459</t>
  </si>
  <si>
    <t>Poznámka k položce:_x000d_
0,62 kg/m</t>
  </si>
  <si>
    <t>0,62*227</t>
  </si>
  <si>
    <t>140,74*1,15 'Přepočtené koeficientem množství</t>
  </si>
  <si>
    <t>50</t>
  </si>
  <si>
    <t>210220300</t>
  </si>
  <si>
    <t>Montáž svorka hromosvodná s jedním šroubem</t>
  </si>
  <si>
    <t>965250367</t>
  </si>
  <si>
    <t>Montáž hromosvodného vedení svorek s jedním šroubem</t>
  </si>
  <si>
    <t>https://podminky.urs.cz/item/CS_URS_2025_01/210220300</t>
  </si>
  <si>
    <t>51</t>
  </si>
  <si>
    <t>35431019</t>
  </si>
  <si>
    <t>svorka uzemnění FeZn připojovací na kovové části pro 1 vodič D 7-10mm -plochá, 2 šrouby</t>
  </si>
  <si>
    <t>665811657</t>
  </si>
  <si>
    <t>52</t>
  </si>
  <si>
    <t>210220301</t>
  </si>
  <si>
    <t>Montáž svorek hromosvodných se 2 šrouby</t>
  </si>
  <si>
    <t>1063851151</t>
  </si>
  <si>
    <t>Montáž hromosvodného vedení svorek se 2 šrouby</t>
  </si>
  <si>
    <t>https://podminky.urs.cz/item/CS_URS_2025_01/210220301</t>
  </si>
  <si>
    <t>53</t>
  </si>
  <si>
    <t>35441885</t>
  </si>
  <si>
    <t>svorka spojovací pro lano D 8-10mm</t>
  </si>
  <si>
    <t>-31304057</t>
  </si>
  <si>
    <t>210812011</t>
  </si>
  <si>
    <t>Montáž kabelu Cu plného nebo laněného do 1 kV žíly 3x1,5 až 6 mm2 (např. CYKY) bez ukončení uloženého volně nebo v liště</t>
  </si>
  <si>
    <t>1622025816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</si>
  <si>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</si>
  <si>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https://podminky.urs.cz/item/CS_URS_2025_01/210812011</t>
  </si>
  <si>
    <t>34111030</t>
  </si>
  <si>
    <t>kabel instalační jádro Cu plné izolace PVC plášť PVC 450/750V (CYKY) 3x1,5mm2</t>
  </si>
  <si>
    <t>1517984740</t>
  </si>
  <si>
    <t>170*1,15 'Přepočtené koeficientem množství</t>
  </si>
  <si>
    <t>-182598536</t>
  </si>
  <si>
    <t>34111036</t>
  </si>
  <si>
    <t>kabel instalační jádro Cu plné izolace PVC plášť PVC 450/750V (CYKY) 3x2,5mm2</t>
  </si>
  <si>
    <t>1937213143</t>
  </si>
  <si>
    <t>48*1,15 'Přepočtené koeficientem množství</t>
  </si>
  <si>
    <t>210812035</t>
  </si>
  <si>
    <t>Montáž kabelu Cu plného nebo laněného do 1 kV žíly 4x16 mm2 (např. CYKY) bez ukončení uloženého volně nebo v liště</t>
  </si>
  <si>
    <t>-682062385</t>
  </si>
  <si>
    <t>Montáž izolovaných kabelů měděných do 1 kV bez ukončení plných nebo laněných kulatých (např. CYKY, CHKE-R) uložených volně nebo v liště počtu a průřezu žil 4x16 mm2</t>
  </si>
  <si>
    <t>https://podminky.urs.cz/item/CS_URS_2025_01/210812035</t>
  </si>
  <si>
    <t>34111080</t>
  </si>
  <si>
    <t>kabel instalační jádro Cu plné izolace PVC plášť PVC 450/750V (CYKY) 4x16mm2</t>
  </si>
  <si>
    <t>-243818055</t>
  </si>
  <si>
    <t>279*1,15 'Přepočtené koeficientem množství</t>
  </si>
  <si>
    <t>54</t>
  </si>
  <si>
    <t>218202013</t>
  </si>
  <si>
    <t>Demontáž svítidla výbojkového průmyslového nebo venkovního z výložníku</t>
  </si>
  <si>
    <t>-1618472788</t>
  </si>
  <si>
    <t>Demontáž svítidel výbojkových s odpojením vodičů průmyslových nebo venkovních z výložníku</t>
  </si>
  <si>
    <t>https://podminky.urs.cz/item/CS_URS_2025_01/218202013</t>
  </si>
  <si>
    <t>55</t>
  </si>
  <si>
    <t>218204002</t>
  </si>
  <si>
    <t>Demontáž stožárů osvětlení parkových ocelových</t>
  </si>
  <si>
    <t>-124149298</t>
  </si>
  <si>
    <t>https://podminky.urs.cz/item/CS_URS_2025_01/218204002</t>
  </si>
  <si>
    <t>56</t>
  </si>
  <si>
    <t>218204011</t>
  </si>
  <si>
    <t>Demontáž stožárů osvětlení ocelových samostatně stojících délky do 12 m</t>
  </si>
  <si>
    <t>-1821949810</t>
  </si>
  <si>
    <t>Demontáž stožárů osvětlení ocelových samostatně stojících, délky do 12 m</t>
  </si>
  <si>
    <t>https://podminky.urs.cz/item/CS_URS_2025_01/218204011</t>
  </si>
  <si>
    <t>57</t>
  </si>
  <si>
    <t>218204103</t>
  </si>
  <si>
    <t>Demontáž výložníků osvětlení jednoramenných sloupových hmotnosti do 35 kg</t>
  </si>
  <si>
    <t>85536658</t>
  </si>
  <si>
    <t>Demontáž výložníků osvětlení jednoramenných sloupových, hmotnosti do 35 kg</t>
  </si>
  <si>
    <t>https://podminky.urs.cz/item/CS_URS_2025_01/218204103</t>
  </si>
  <si>
    <t>46-M</t>
  </si>
  <si>
    <t>Zemní práce při extr.mont.pracích</t>
  </si>
  <si>
    <t>60</t>
  </si>
  <si>
    <t>460010024</t>
  </si>
  <si>
    <t>Vytyčení trasy vedení kabelového podzemního v zastavěném prostoru</t>
  </si>
  <si>
    <t>km</t>
  </si>
  <si>
    <t>1417085539</t>
  </si>
  <si>
    <t>Vytyčení trasy vedení kabelového (podzemního) v zastavěném prostoru</t>
  </si>
  <si>
    <t>https://podminky.urs.cz/item/CS_URS_2025_01/460010024</t>
  </si>
  <si>
    <t>61</t>
  </si>
  <si>
    <t>460131113</t>
  </si>
  <si>
    <t>Hloubení nezapažených jam při elektromontážích ručně v hornině tř I skupiny 3</t>
  </si>
  <si>
    <t>m3</t>
  </si>
  <si>
    <t>1811638053</t>
  </si>
  <si>
    <t>Hloubení jam ručně včetně urovnání dna s přemístěním výkopku do vzdálenosti 3 m od okraje jámy nebo s naložením na dopravní prostředek v hornině třídy těžitelnosti I skupiny 3</t>
  </si>
  <si>
    <t>https://podminky.urs.cz/item/CS_URS_2025_01/460131113</t>
  </si>
  <si>
    <t>Poznámka k položce:_x000d_
Výkop pro základy stožárů</t>
  </si>
  <si>
    <t>76</t>
  </si>
  <si>
    <t>460341113.mm</t>
  </si>
  <si>
    <t xml:space="preserve">Vodorovné přemístění horniny jakékoliv třídy dopravními prostředky při elektromontážích </t>
  </si>
  <si>
    <t>Vlastní</t>
  </si>
  <si>
    <t>260142791</t>
  </si>
  <si>
    <t xml:space="preserve">Vodorovné přemístění výkopku nebo sypaniny se složením z horniny třídy těžitelnosti I skupiny 1 až 3 na vzdálenost dle možností zhotovitele, včetně poplatku za uložení na skládce (kód odpadu 17 05 04)         </t>
  </si>
  <si>
    <t>62</t>
  </si>
  <si>
    <t>-1182829187</t>
  </si>
  <si>
    <t>Poznámka k položce:_x000d_
Výkop pro základy pilířů SR1, SR2</t>
  </si>
  <si>
    <t>2*(0,6*0,6*0,3)</t>
  </si>
  <si>
    <t>63</t>
  </si>
  <si>
    <t>460161172</t>
  </si>
  <si>
    <t>Hloubení kabelových rýh ručně š 35 cm hl 80 cm v hornině tř I skupiny 3</t>
  </si>
  <si>
    <t>-1726062999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</si>
  <si>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</si>
  <si>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https://podminky.urs.cz/item/CS_URS_2025_01/460161172</t>
  </si>
  <si>
    <t>460161482</t>
  </si>
  <si>
    <t>Hloubení kabelových rýh ručně š 65 cm hl 120 cm v hornině tř I skupiny 3</t>
  </si>
  <si>
    <t>756007831</t>
  </si>
  <si>
    <t>Hloubení kabelových rýh ručně včetně urovnání dna s přemístěním výkopku do vzdálenosti 3 m od okraje jámy nebo s naložením na dopravní prostředek šířky 65 cm hloubky 120 cm v hornině třídy těžitelnosti I skupiny 3</t>
  </si>
  <si>
    <t>https://podminky.urs.cz/item/CS_URS_2025_01/460161482</t>
  </si>
  <si>
    <t>65</t>
  </si>
  <si>
    <t>460391123</t>
  </si>
  <si>
    <t>Zásyp jam při elektromontážích ručně se zhutněním z hornin třídy I skupiny 3</t>
  </si>
  <si>
    <t>1880170196</t>
  </si>
  <si>
    <t>Zásyp jam ručně s uložením výkopku ve vrstvách a úpravou povrchu s přemístění sypaniny ze vzdálenosti do 10 m se zhutněním z horniny třídy těžitelnosti I skupiny 3</t>
  </si>
  <si>
    <t>https://podminky.urs.cz/item/CS_URS_2025_01/460391123</t>
  </si>
  <si>
    <t>Poznámka k položce:_x000d_
Zásyp základů pilířů</t>
  </si>
  <si>
    <t>74</t>
  </si>
  <si>
    <t>460431182</t>
  </si>
  <si>
    <t>Zásyp kabelových rýh ručně se zhutněním š 35 cm hl 80 cm z horniny tř I skupiny 3</t>
  </si>
  <si>
    <t>-503673661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</si>
  <si>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</si>
  <si>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https://podminky.urs.cz/item/CS_URS_2025_01/460431182</t>
  </si>
  <si>
    <t>75</t>
  </si>
  <si>
    <t>460431512</t>
  </si>
  <si>
    <t>Zásyp kabelových rýh ručně se zhutněním š 65 cm hl 120 cm z horniny tř I skupiny 3</t>
  </si>
  <si>
    <t>-843508885</t>
  </si>
  <si>
    <t>Zásyp kabelových rýh ručně s přemístění sypaniny ze vzdálenosti do 10 m, s uložením výkopku ve vrstvách včetně zhutnění a úpravy povrchu šířky 65 cm hloubky 120 cm z horniny třídy těžitelnosti I skupiny 3</t>
  </si>
  <si>
    <t>https://podminky.urs.cz/item/CS_URS_2025_01/460431512</t>
  </si>
  <si>
    <t>66</t>
  </si>
  <si>
    <t>460641111</t>
  </si>
  <si>
    <t>Základové konstrukce při elektromontážích z monolitického betonu tř. C 8/10</t>
  </si>
  <si>
    <t>-1772194833</t>
  </si>
  <si>
    <t>Základové konstrukce základ bez bednění do rostlé zeminy z monolitického betonu tř. C 8/10</t>
  </si>
  <si>
    <t>https://podminky.urs.cz/item/CS_URS_2025_01/460641111</t>
  </si>
  <si>
    <t>Poznámka k položce:_x000d_
Základy stožárů</t>
  </si>
  <si>
    <t>9*(0,8*0,8*1,3-0,15*0,15*3,14*1,2)+(0,7*0,7*1,1-0,15*0,15*3,14*1)+5*(0,6*0,6*0,9-0,1*0,1*3,14*0,8)</t>
  </si>
  <si>
    <t>67</t>
  </si>
  <si>
    <t>822418933</t>
  </si>
  <si>
    <t>Poznámka k položce:_x000d_
Obetonování chrániček</t>
  </si>
  <si>
    <t>8*(0,2*0,2-0,05*0,05*3,14)</t>
  </si>
  <si>
    <t>68</t>
  </si>
  <si>
    <t>460661512</t>
  </si>
  <si>
    <t>Kabelové lože z písku pro kabely nn kryté plastovou fólií š lože přes 25 do 50 cm</t>
  </si>
  <si>
    <t>-2121106610</t>
  </si>
  <si>
    <t>Kabelové lože z písku včetně podsypu, zhutnění a urovnání povrchu pro kabely nn zakryté plastovou fólií, šířky přes 25 do 50 cm</t>
  </si>
  <si>
    <t>https://podminky.urs.cz/item/CS_URS_2025_01/460661512</t>
  </si>
  <si>
    <t>69</t>
  </si>
  <si>
    <t>460762111</t>
  </si>
  <si>
    <t>Křižovatka betonového kabelového žlabu s inženýrskými sítěmi bez zásypu</t>
  </si>
  <si>
    <t>607400537</t>
  </si>
  <si>
    <t>Křižovatka betonového kabelového žlabu s inženýrskými sítěmi včetně úpravy dna rýhy a zakrytím žlabu bez zásypu</t>
  </si>
  <si>
    <t>https://podminky.urs.cz/item/CS_URS_2025_01/460762111</t>
  </si>
  <si>
    <t>70</t>
  </si>
  <si>
    <t>460791114</t>
  </si>
  <si>
    <t>Montáž trubek ochranných plastových uložených volně do rýhy tuhých D přes 90 do 110 mm</t>
  </si>
  <si>
    <t>-1894414457</t>
  </si>
  <si>
    <t>Montáž trubek ochranných uložených volně do rýhy plastových tuhých, vnitřního průměru přes 90 do 110 mm</t>
  </si>
  <si>
    <t>https://podminky.urs.cz/item/CS_URS_2025_01/460791114</t>
  </si>
  <si>
    <t>71</t>
  </si>
  <si>
    <t>34571365</t>
  </si>
  <si>
    <t>trubka elektroinstalační HDPE tuhá dvouplášťová korugovaná D 94/110mm</t>
  </si>
  <si>
    <t>-916768513</t>
  </si>
  <si>
    <t>14*1,05 'Přepočtené koeficientem množství</t>
  </si>
  <si>
    <t>72</t>
  </si>
  <si>
    <t>460791212</t>
  </si>
  <si>
    <t>Montáž trubek ochranných plastových uložených volně do rýhy ohebných přes 32 do 50 mm</t>
  </si>
  <si>
    <t>2070817372</t>
  </si>
  <si>
    <t>Montáž trubek ochranných uložených volně do rýhy plastových ohebných, vnitřního průměru přes 32 do 50 mm</t>
  </si>
  <si>
    <t>https://podminky.urs.cz/item/CS_URS_2025_01/460791212</t>
  </si>
  <si>
    <t>73</t>
  </si>
  <si>
    <t>34571351</t>
  </si>
  <si>
    <t>trubka elektroinstalační ohebná dvouplášťová korugovaná HDPE (chránička) D 40/50mm</t>
  </si>
  <si>
    <t>434579808</t>
  </si>
  <si>
    <t>327*1,05 'Přepočtené koeficientem množství</t>
  </si>
  <si>
    <t>58</t>
  </si>
  <si>
    <t>460905131</t>
  </si>
  <si>
    <t>Montáž kompaktního plastového pilíře pro rozvod nn samostatného š přes 55 do 75 cm (např. SR301)</t>
  </si>
  <si>
    <t>-74904312</t>
  </si>
  <si>
    <t xml:space="preserve">Montáž kompaktního plastového pilíře pro rozvod nn samostatného šířky přes 55 do 75 cm </t>
  </si>
  <si>
    <t>https://podminky.urs.cz/item/CS_URS_2025_01/460905131</t>
  </si>
  <si>
    <t>Poznámka k položce:_x000d_
Skříně SR1, SR2</t>
  </si>
  <si>
    <t>59</t>
  </si>
  <si>
    <t>01295097</t>
  </si>
  <si>
    <t>rozpojovací skříň SRML 100/4/60/29/P</t>
  </si>
  <si>
    <t>-71547896</t>
  </si>
  <si>
    <t>HZS</t>
  </si>
  <si>
    <t>Hodinové zúčtovací sazby</t>
  </si>
  <si>
    <t>77</t>
  </si>
  <si>
    <t>HZS3131.mm</t>
  </si>
  <si>
    <t>Hodinová zúčtovací sazba elektromontér VN a VVN</t>
  </si>
  <si>
    <t>hod</t>
  </si>
  <si>
    <t>512</t>
  </si>
  <si>
    <t>1312953829</t>
  </si>
  <si>
    <t>Hodinové zúčtovací sazby montáží technologických zařízení při externích montážích elektromontér nn</t>
  </si>
  <si>
    <t>Poznámka k položce:_x000d_
Práce mimo položky, koordinace, jednání, vypínání</t>
  </si>
  <si>
    <t>78</t>
  </si>
  <si>
    <t>HZS4212</t>
  </si>
  <si>
    <t>Hodinová zúčtovací sazba revizní technik specialista</t>
  </si>
  <si>
    <t>275514839</t>
  </si>
  <si>
    <t>Hodinové zúčtovací sazby ostatních profesí revizní a kontrolní činnost revizní technik specialista</t>
  </si>
  <si>
    <t>https://podminky.urs.cz/item/CS_URS_2025_01/HZS4212</t>
  </si>
  <si>
    <t>Poznámka k položce:_x000d_
Výchozí revize</t>
  </si>
  <si>
    <t>79</t>
  </si>
  <si>
    <t>HZS4221</t>
  </si>
  <si>
    <t>Hodinová zúčtovací sazba geodet</t>
  </si>
  <si>
    <t>-1108396532</t>
  </si>
  <si>
    <t>Hodinové zúčtovací sazby ostatních profesí revizní a kontrolní činnost geodet</t>
  </si>
  <si>
    <t>https://podminky.urs.cz/item/CS_URS_2025_01/HZS4221</t>
  </si>
  <si>
    <t>Poznámka k položce:_x000d_
Zaměření skutečného provedení a vyhotovení dokumentace</t>
  </si>
  <si>
    <t>SO 801 - Vegetační úpravy</t>
  </si>
  <si>
    <t>TACHOV, Rapotínská ulice</t>
  </si>
  <si>
    <t>CZ-CPV:</t>
  </si>
  <si>
    <t>77000000-0</t>
  </si>
  <si>
    <t>CZ-CPA:</t>
  </si>
  <si>
    <t>63539411</t>
  </si>
  <si>
    <t>Bc. Jana Kadlecová, DiS.</t>
  </si>
  <si>
    <t xml:space="preserve">    998 - Přesun hmot</t>
  </si>
  <si>
    <t>111212355</t>
  </si>
  <si>
    <t>Odstranění nevhodných dřevin přes 100 do 500 m2 v přes 1 m s odstraněním pařezů v rovině nebo svahu do 1:5</t>
  </si>
  <si>
    <t>1994128906</t>
  </si>
  <si>
    <t>Odstranění nevhodných dřevin průměru kmene do 100 mm výšky přes 1 m s odstraněním pařezu přes 100 do 500 m2 v rovině nebo na svahu do 1:5</t>
  </si>
  <si>
    <t>https://podminky.urs.cz/item/CS_URS_2025_01/111212355</t>
  </si>
  <si>
    <t>257+310</t>
  </si>
  <si>
    <t>112151313</t>
  </si>
  <si>
    <t>Kácení stromu bez postupného spouštění koruny a kmene D přes 0,3 do 0,4 m</t>
  </si>
  <si>
    <t>682156280</t>
  </si>
  <si>
    <t>Pokácení stromu postupné bez spouštění částí kmene a koruny o průměru na řezné ploše pařezu přes 300 do 400 mm</t>
  </si>
  <si>
    <t>https://podminky.urs.cz/item/CS_URS_2025_01/112151313</t>
  </si>
  <si>
    <t>112151314</t>
  </si>
  <si>
    <t>Kácení stromu bez postupného spouštění koruny a kmene D přes 0,4 do 0,5 m</t>
  </si>
  <si>
    <t>-175052847</t>
  </si>
  <si>
    <t>Pokácení stromu postupné bez spouštění částí kmene a koruny o průměru na řezné ploše pařezu přes 400 do 500 mm</t>
  </si>
  <si>
    <t>https://podminky.urs.cz/item/CS_URS_2025_01/112151314</t>
  </si>
  <si>
    <t>112151315</t>
  </si>
  <si>
    <t>Kácení stromu bez postupného spouštění koruny a kmene D přes 0,5 do 0,6 m</t>
  </si>
  <si>
    <t>906391567</t>
  </si>
  <si>
    <t>Pokácení stromu postupné bez spouštění částí kmene a koruny o průměru na řezné ploše pařezu přes 500 do 600 mm</t>
  </si>
  <si>
    <t>https://podminky.urs.cz/item/CS_URS_2025_01/112151315</t>
  </si>
  <si>
    <t>112155221</t>
  </si>
  <si>
    <t>Štěpkování solitérních stromků a větví průměru kmene přes 300 do 500 mm s naložením</t>
  </si>
  <si>
    <t>-1468193750</t>
  </si>
  <si>
    <t>Štěpkování s naložením na dopravní prostředek a odvozem do 20 km stromků a větví solitérů, průměru kmene přes 300 do 500 mm</t>
  </si>
  <si>
    <t>112155225</t>
  </si>
  <si>
    <t>Štěpkování solitérních stromků a větví průměru kmene přes 500 do 700 mm s naložením</t>
  </si>
  <si>
    <t>-383106861</t>
  </si>
  <si>
    <t>Štěpkování s naložením na dopravní prostředek a odvozem do 20 km stromků a větví solitérů, průměru kmene přes 500 do 700 mm</t>
  </si>
  <si>
    <t>https://podminky.urs.cz/item/CS_URS_2025_01/112155225</t>
  </si>
  <si>
    <t>112155311</t>
  </si>
  <si>
    <t>Štěpkování keřového porostu středně hustého s naložením</t>
  </si>
  <si>
    <t>1101571085</t>
  </si>
  <si>
    <t>Štěpkování s naložením na dopravní prostředek a odvozem do 20 km keřového porostu středně hustého</t>
  </si>
  <si>
    <t>https://podminky.urs.cz/item/CS_URS_2025_01/112155311</t>
  </si>
  <si>
    <t>112251102</t>
  </si>
  <si>
    <t>Odstranění pařezů průměru přes 300 do 500 mm</t>
  </si>
  <si>
    <t>-2000841846</t>
  </si>
  <si>
    <t>Odstranění pařezů strojně s jejich vykopáním nebo vytrháním průměru přes 300 do 500 mm</t>
  </si>
  <si>
    <t>https://podminky.urs.cz/item/CS_URS_2025_01/112251102</t>
  </si>
  <si>
    <t>112251104</t>
  </si>
  <si>
    <t>Odstranění pařezů průměru přes 700 do 900 mm</t>
  </si>
  <si>
    <t>-959163597</t>
  </si>
  <si>
    <t>Odstranění pařezů strojně s jejich vykopáním nebo vytrháním průměru přes 700 do 900 mm</t>
  </si>
  <si>
    <t>https://podminky.urs.cz/item/CS_URS_2025_01/112251104</t>
  </si>
  <si>
    <t>162201422</t>
  </si>
  <si>
    <t>Vodorovné přemístění pařezů do 1 km D přes 300 do 500 mm</t>
  </si>
  <si>
    <t>-237512213</t>
  </si>
  <si>
    <t>Vodorovné přemístění větví, kmenů nebo pařezů s naložením, složením a dopravou do 1000 m pařezů kmenů, průměru přes 300 do 500 mm</t>
  </si>
  <si>
    <t>https://podminky.urs.cz/item/CS_URS_2025_01/162201422</t>
  </si>
  <si>
    <t>162201423</t>
  </si>
  <si>
    <t>Vodorovné přemístění pařezů do 1 km D přes 500 do 700 mm</t>
  </si>
  <si>
    <t>1870892833</t>
  </si>
  <si>
    <t>Vodorovné přemístění větví, kmenů nebo pařezů s naložením, složením a dopravou do 1000 m pařezů kmenů, průměru přes 500 do 700 mm</t>
  </si>
  <si>
    <t>https://podminky.urs.cz/item/CS_URS_2025_01/162201423</t>
  </si>
  <si>
    <t>162301972</t>
  </si>
  <si>
    <t>Příplatek k vodorovnému přemístění pařezů D přes 300 do 500 mm ZKD 1 km</t>
  </si>
  <si>
    <t>-1671169032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</si>
  <si>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</si>
  <si>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https://podminky.urs.cz/item/CS_URS_2025_01/162301972</t>
  </si>
  <si>
    <t>3*15</t>
  </si>
  <si>
    <t>162301974</t>
  </si>
  <si>
    <t>Příplatek k vodorovnému přemístění pařezů D přes 700 do 900 mm ZKD 1 km</t>
  </si>
  <si>
    <t>1422443036</t>
  </si>
  <si>
    <t>Vodorovné přemístění větví, kmenů nebo pařezů s naložením, složením a dopravou Příplatek k cenám za každých dalších i započatých 1000 m přes 1000 m pařezů kmenů, průměru přes 700 do 900 mm</t>
  </si>
  <si>
    <t>https://podminky.urs.cz/item/CS_URS_2025_01/162301974</t>
  </si>
  <si>
    <t>1*15</t>
  </si>
  <si>
    <t>183101121</t>
  </si>
  <si>
    <t>Hloubení jamek bez výměny půdy zeminy skupiny 1 až 4 obj přes 0,4 do 1 m3 v rovině a svahu do 1:5</t>
  </si>
  <si>
    <t>-363952011</t>
  </si>
  <si>
    <t>Hloubení jamek pro vysazování rostlin v zemině skupiny 1 až 4 bez výměny půdy v rovině nebo na svahu do 1:5, objemu přes 0,40 do 1,00 m3</t>
  </si>
  <si>
    <t>https://podminky.urs.cz/item/CS_URS_2025_01/183101121</t>
  </si>
  <si>
    <t>60515121</t>
  </si>
  <si>
    <t>řezivo jehličnaté boční prkno 40-60mm</t>
  </si>
  <si>
    <t>-497198681</t>
  </si>
  <si>
    <t>RMAT0001</t>
  </si>
  <si>
    <t>dřevina - strom, vel. 14-16</t>
  </si>
  <si>
    <t>vlastní</t>
  </si>
  <si>
    <t>-1300544716</t>
  </si>
  <si>
    <t>dřevina - strom, vel. 14-16 viz Situace</t>
  </si>
  <si>
    <t>RMAT0003</t>
  </si>
  <si>
    <t xml:space="preserve">zavlažovací  límec - kruhová manžeta</t>
  </si>
  <si>
    <t>604684775</t>
  </si>
  <si>
    <t xml:space="preserve">zavlažovací  límec - kruhová manžeta (viz. Technická zpráva)</t>
  </si>
  <si>
    <t>RMAT0005</t>
  </si>
  <si>
    <t>bílý ochranný nátěr kmene</t>
  </si>
  <si>
    <t>-259721241</t>
  </si>
  <si>
    <t xml:space="preserve">Elastický nátěr bílé barvy (pastové konzistence), který u nově vysazovaných stromů chrání mladý kmínek listnatých stromů proti mrazu a slunečnímu záření. </t>
  </si>
  <si>
    <t>10*0,5</t>
  </si>
  <si>
    <t>184102115</t>
  </si>
  <si>
    <t>Výsadba dřeviny s balem D do 0,6 m do jamky se zalitím v rovině a svahu do 1:5</t>
  </si>
  <si>
    <t>CS ÚRS 2024 01</t>
  </si>
  <si>
    <t>-2129065340</t>
  </si>
  <si>
    <t>Výsadba dřeviny s balem do předem vyhloubené jamky se zalitím v rovině nebo na svahu do 1:5, při průměru balu přes 500 do 600 mm</t>
  </si>
  <si>
    <t>https://podminky.urs.cz/item/CS_URS_2024_01/184102115</t>
  </si>
  <si>
    <t>184215133</t>
  </si>
  <si>
    <t>Ukotvení kmene dřevin v rovině nebo na svahu do 1:5 třemi kůly D do 0,1 m dl přes 2 do 3 m</t>
  </si>
  <si>
    <t>-1417844480</t>
  </si>
  <si>
    <t>Ukotvení dřeviny kůly v rovině nebo na svahu do 1:5 třemi kůly, délky přes 2 do 3 m</t>
  </si>
  <si>
    <t>https://podminky.urs.cz/item/CS_URS_2025_01/184215133</t>
  </si>
  <si>
    <t>60591257</t>
  </si>
  <si>
    <t>kůl vyvazovací dřevěný impregnovaný D 8cm dl 3m</t>
  </si>
  <si>
    <t>-1005271370</t>
  </si>
  <si>
    <t>10*3</t>
  </si>
  <si>
    <t>RMAT0006</t>
  </si>
  <si>
    <t>ochranné pletivo kmene proti poškození ohryzem a okusem</t>
  </si>
  <si>
    <t>1905844352</t>
  </si>
  <si>
    <t>Ochranné pletivo kmene proti poškození ohryzem a okusem. UV stabilizovaný polypropylen (PP) 100 % recyklovatelný, spojování pomocí spojek. Výborná vzdušnost a světelná propustnost umožňuje zdravý růst stromku. Barva černá.</t>
  </si>
  <si>
    <t>184801121</t>
  </si>
  <si>
    <t>Ošetřování vysazených dřevin soliterních v rovině a svahu do 1:5</t>
  </si>
  <si>
    <t>1496595484</t>
  </si>
  <si>
    <t>Ošetření vysazených dřevin solitérních v rovině nebo na svahu do 1:5</t>
  </si>
  <si>
    <t>https://podminky.urs.cz/item/CS_URS_2024_01/184801121</t>
  </si>
  <si>
    <t>184818235</t>
  </si>
  <si>
    <t>Ochrana kmene průměru přes 900 do 1100 mm bedněním výšky do 2 m</t>
  </si>
  <si>
    <t>294875305</t>
  </si>
  <si>
    <t>Ochrana kmene bedněním před poškozením stavebním provozem zřízení včetně odstranění výšky bednění do 2 m průměru kmene přes 900 do 1100 mm</t>
  </si>
  <si>
    <t>https://podminky.urs.cz/item/CS_URS_2025_01/184818235</t>
  </si>
  <si>
    <t>184911311</t>
  </si>
  <si>
    <t>Položení mulčovací textilie v rovině a svahu do 1:5</t>
  </si>
  <si>
    <t>-467628616</t>
  </si>
  <si>
    <t>Položení mulčovací textilie proti prorůstání plevelů kolem vysázených rostlin v rovině nebo na svahu do 1:5</t>
  </si>
  <si>
    <t>https://podminky.urs.cz/item/CS_URS_2025_01/184911311</t>
  </si>
  <si>
    <t>185804311</t>
  </si>
  <si>
    <t>Zalití rostlin vodou plocha do 20 m2</t>
  </si>
  <si>
    <t>2142494084</t>
  </si>
  <si>
    <t>Zalití rostlin vodou plochy záhonů jednotlivě do 20 m2</t>
  </si>
  <si>
    <t>https://podminky.urs.cz/item/CS_URS_2025_01/185804311</t>
  </si>
  <si>
    <t>(10*70)*0,001</t>
  </si>
  <si>
    <t>185851121</t>
  </si>
  <si>
    <t>Dovoz vody pro zálivku rostlin za vzdálenost do 1000 m</t>
  </si>
  <si>
    <t>-743622312</t>
  </si>
  <si>
    <t>Dovoz vody pro zálivku rostlin na vzdálenost do 1000 m</t>
  </si>
  <si>
    <t>https://podminky.urs.cz/item/CS_URS_2025_01/185851121</t>
  </si>
  <si>
    <t>08211321</t>
  </si>
  <si>
    <t>voda pitná pro ostatní odběratele</t>
  </si>
  <si>
    <t>1274427849</t>
  </si>
  <si>
    <t>998</t>
  </si>
  <si>
    <t>Přesun hmot</t>
  </si>
  <si>
    <t>998231311</t>
  </si>
  <si>
    <t>Přesun hmot pro sadovnické a krajinářské úpravy vodorovně do 5000 m</t>
  </si>
  <si>
    <t>t</t>
  </si>
  <si>
    <t>1682048524</t>
  </si>
  <si>
    <t>Přesun hmot pro sadovnické a krajinářské úpravy - strojně dopravní vzdálenost do 5000 m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</si>
  <si>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</si>
  <si>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</si>
  <si>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</si>
  <si>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</si>
  <si>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</si>
  <si>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</si>
  <si>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VRN</t>
  </si>
  <si>
    <t>Vedlejší rozpočtové náklady</t>
  </si>
  <si>
    <t>VRN1</t>
  </si>
  <si>
    <t>Průzkumné, geodetické a projektové práce</t>
  </si>
  <si>
    <t>011002000</t>
  </si>
  <si>
    <t>Průzkumné práce</t>
  </si>
  <si>
    <t>…</t>
  </si>
  <si>
    <t>CS ÚRS 2020 01</t>
  </si>
  <si>
    <t>1024</t>
  </si>
  <si>
    <t>137439172</t>
  </si>
  <si>
    <t>012203000</t>
  </si>
  <si>
    <t>Geodetické práce při provádění stavby</t>
  </si>
  <si>
    <t>CS ÚRS 2023 02</t>
  </si>
  <si>
    <t>-1054818569</t>
  </si>
  <si>
    <t>https://podminky.urs.cz/item/CS_URS_2023_02/012203000</t>
  </si>
  <si>
    <t>012303000</t>
  </si>
  <si>
    <t>Geodetické práce po výstavbě</t>
  </si>
  <si>
    <t>164508911</t>
  </si>
  <si>
    <t>https://podminky.urs.cz/item/CS_URS_2023_02/012303000</t>
  </si>
  <si>
    <t>013254000</t>
  </si>
  <si>
    <t>Dokumentace skutečného provedení stavby</t>
  </si>
  <si>
    <t>320315971</t>
  </si>
  <si>
    <t>VRN3</t>
  </si>
  <si>
    <t>Zařízení staveniště</t>
  </si>
  <si>
    <t>030001000</t>
  </si>
  <si>
    <t>845458532</t>
  </si>
  <si>
    <t>034503000</t>
  </si>
  <si>
    <t>Informační tabule na staveništi</t>
  </si>
  <si>
    <t>-2024222738</t>
  </si>
  <si>
    <t>VRN4</t>
  </si>
  <si>
    <t>Inženýrská činnost</t>
  </si>
  <si>
    <t>043002000</t>
  </si>
  <si>
    <t>Zkoušky a ostatní měření</t>
  </si>
  <si>
    <t>-171623044</t>
  </si>
  <si>
    <t>https://podminky.urs.cz/item/CS_URS_2023_02/043002000</t>
  </si>
  <si>
    <t>044002000</t>
  </si>
  <si>
    <t>Revize</t>
  </si>
  <si>
    <t>959515406</t>
  </si>
  <si>
    <t>https://podminky.urs.cz/item/CS_URS_2023_02/044002000</t>
  </si>
  <si>
    <t>VRN5</t>
  </si>
  <si>
    <t>Finanční náklady</t>
  </si>
  <si>
    <t>050001000</t>
  </si>
  <si>
    <t>-359418093</t>
  </si>
  <si>
    <t>SO 101 - Zastávka BUS a úpravy silnice III/19846</t>
  </si>
  <si>
    <t xml:space="preserve">    2 - Zakládání</t>
  </si>
  <si>
    <t xml:space="preserve">    4 - Vodorovné konstrukce</t>
  </si>
  <si>
    <t xml:space="preserve">    8 - Trubní vedení</t>
  </si>
  <si>
    <t xml:space="preserve">      99 - Zemní práce - Sanace</t>
  </si>
  <si>
    <t xml:space="preserve">    997 - Doprava suti a vybouraných hmot</t>
  </si>
  <si>
    <t>113107224</t>
  </si>
  <si>
    <t>Odstranění podkladu z kameniva drceného tl přes 300 do 400 mm strojně pl přes 200 m2</t>
  </si>
  <si>
    <t>1393889160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</si>
  <si>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</si>
  <si>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https://podminky.urs.cz/item/CS_URS_2026_01/113107224</t>
  </si>
  <si>
    <t>113154528</t>
  </si>
  <si>
    <t>Frézování živičného krytu tl 100 mm pruh š přes 0,5 m pl do 500 m2</t>
  </si>
  <si>
    <t>711343971</t>
  </si>
  <si>
    <t>Frézování živičného podkladu nebo krytu s naložením hmot na dopravní prostředek plochy do 500 m2 pruhu šířky přes 0,5 m, tloušťky vrstvy 100 mm</t>
  </si>
  <si>
    <t>https://podminky.urs.cz/item/CS_URS_2026_01/113154528</t>
  </si>
  <si>
    <t>122111101</t>
  </si>
  <si>
    <t>Odkopávky a prokopávky v hornině třídy těžitelnosti I, skupiny 1 a 2 ručně</t>
  </si>
  <si>
    <t>1604112166</t>
  </si>
  <si>
    <t>Odkopávky a prokopávky ručně zapažené i nezapažené v hornině třídy těžitelnosti I skupiny 1 a 2</t>
  </si>
  <si>
    <t>https://podminky.urs.cz/item/CS_URS_2026_01/122111101</t>
  </si>
  <si>
    <t>Poznámka k položce:_x000d_
Natěžení ornice</t>
  </si>
  <si>
    <t>122252204</t>
  </si>
  <si>
    <t>Odkopávky a prokopávky nezapažené pro silnice a dálnice v hornině třídy těžitelnosti I objem do 500 m3 strojně</t>
  </si>
  <si>
    <t>-319684395</t>
  </si>
  <si>
    <t>Odkopávky a prokopávky nezapažené pro silnice a dálnice strojně v hornině třídy těžitelnosti I přes 100 do 500 m3</t>
  </si>
  <si>
    <t>https://podminky.urs.cz/item/CS_URS_2026_01/122252204</t>
  </si>
  <si>
    <t>131251201</t>
  </si>
  <si>
    <t>Hloubení jam zapažených v hornině třídy těžitelnosti I skupiny 3 objem do 20 m3 strojně</t>
  </si>
  <si>
    <t>863112390</t>
  </si>
  <si>
    <t>Hloubení zapažených jam a zářezů strojně s urovnáním dna do předepsaného profilu a spádu v hornině třídy těžitelnosti I skupiny 3 do 20 m3</t>
  </si>
  <si>
    <t>https://podminky.urs.cz/item/CS_URS_2026_01/131251201</t>
  </si>
  <si>
    <t>Poznámka k položce:_x000d_
horská vpust</t>
  </si>
  <si>
    <t>132251102</t>
  </si>
  <si>
    <t>Hloubení rýh nezapažených š do 800 mm v hornině třídy těžitelnosti I skupiny 3 objem do 50 m3 strojně</t>
  </si>
  <si>
    <t>299094348</t>
  </si>
  <si>
    <t>Hloubení nezapažených rýh šířky do 800 mm strojně s urovnáním dna do předepsaného profilu a spádu v hornině třídy těžitelnosti I skupiny 3 přes 20 do 50 m3</t>
  </si>
  <si>
    <t>https://podminky.urs.cz/item/CS_URS_2026_01/132251102</t>
  </si>
  <si>
    <t>Poznámka k položce:_x000d_
drenáž + odvodňovací žlab</t>
  </si>
  <si>
    <t>132251251</t>
  </si>
  <si>
    <t>Hloubení rýh nezapažených š do 2000 mm v hornině třídy těžitelnosti I skupiny 3 objem do 20 m3 strojně</t>
  </si>
  <si>
    <t>695997570</t>
  </si>
  <si>
    <t>Hloubení nezapažených rýh šířky přes 800 do 2 000 mm strojně s urovnáním dna do předepsaného profilu a spádu v hornině třídy těžitelnosti I skupiny 3 do 20 m3</t>
  </si>
  <si>
    <t>https://podminky.urs.cz/item/CS_URS_2026_01/132251251</t>
  </si>
  <si>
    <t>Poznámka k položce:_x000d_
betonové žlabovky</t>
  </si>
  <si>
    <t>141721215</t>
  </si>
  <si>
    <t>Řízený zemní protlak délky do 50 m hl do 6 m se zatažením potrubí průměru vrtu přes 180 do 225 mm v hornině třídy těžitelnosti I a II skupiny 1 až 4</t>
  </si>
  <si>
    <t>-1318215964</t>
  </si>
  <si>
    <t>Řízený zemní protlak délky protlaku do 50 m v hornině třídy těžitelnosti I a II, skupiny 1 až 4 včetně zatažení trub v hloubce do 6 m průměru vrtu přes 180 do 225 mm</t>
  </si>
  <si>
    <t>https://podminky.urs.cz/item/CS_URS_2026_01/141721215</t>
  </si>
  <si>
    <t>Poznámka k položce:_x000d_
Protlaky pro přípojky uliční a horské vpusti. Kompletní provedení + dodávka materiálu</t>
  </si>
  <si>
    <t>11+10</t>
  </si>
  <si>
    <t>162751117</t>
  </si>
  <si>
    <t>Vodorovné přemístění přes 9 000 do 10000 m výkopku/sypaniny z horniny třídy těžitelnosti I skupiny 1 až 3</t>
  </si>
  <si>
    <t>-1757164899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</si>
  <si>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</si>
  <si>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</si>
  <si>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Poznámka k položce:_x000d_
přebytek výkopu</t>
  </si>
  <si>
    <t>(320,7+1,35+31,1+15,7)-38,3</t>
  </si>
  <si>
    <t>2004554883</t>
  </si>
  <si>
    <t>Poznámka k položce:_x000d_
dovoz ornice</t>
  </si>
  <si>
    <t>162751119</t>
  </si>
  <si>
    <t>Příplatek k vodorovnému přemístění výkopku/sypaniny z horniny třídy těžitelnosti I skupiny 1 až 3 ZKD 1000 m přes 10000 m</t>
  </si>
  <si>
    <t>1879177970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</si>
  <si>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</si>
  <si>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https://podminky.urs.cz/item/CS_URS_2026_01/162751119</t>
  </si>
  <si>
    <t>Poznámka k položce:_x000d_
příplatek za dalších 15km k položce 162751117</t>
  </si>
  <si>
    <t>330,55*15</t>
  </si>
  <si>
    <t>-301981841</t>
  </si>
  <si>
    <t>Poznámka k položce:_x000d_
příplatek za dalších 15km k položce 162751117 (dovoz ornice)</t>
  </si>
  <si>
    <t>23,9*15</t>
  </si>
  <si>
    <t>171152101</t>
  </si>
  <si>
    <t>Uložení sypaniny z hornin soudržných do násypů zhutněných silnic a dálnic</t>
  </si>
  <si>
    <t>-1151933344</t>
  </si>
  <si>
    <t>Uložení sypaniny do zhutněných násypů pro silnice, dálnice a letiště s rozprostřením sypaniny ve vrstvách, s hrubým urovnáním a uzavřením povrchu násypu z hornin soudržných</t>
  </si>
  <si>
    <t>https://podminky.urs.cz/item/CS_URS_2026_01/171152101</t>
  </si>
  <si>
    <t>Poznámka k položce:_x000d_
s využitím zeminy z odkopávek</t>
  </si>
  <si>
    <t>171201221</t>
  </si>
  <si>
    <t>Poplatek za uložení na skládce (skládkovné) zeminy a kamení kód odpadu 17 05 04</t>
  </si>
  <si>
    <t>1920350942</t>
  </si>
  <si>
    <t>Poplatek za uložení zeminy a kamení na skládce (skládkovné) zatříděné do Katalogu odpadů pod kódem 17 05 04</t>
  </si>
  <si>
    <t>https://podminky.urs.cz/item/CS_URS_2026_01/171201221</t>
  </si>
  <si>
    <t>330,55*1,9</t>
  </si>
  <si>
    <t>171251201</t>
  </si>
  <si>
    <t>Uložení sypaniny na skládky nebo meziskládky</t>
  </si>
  <si>
    <t>1579281088</t>
  </si>
  <si>
    <t>Uložení sypaniny na skládky nebo meziskládky bez hutnění s upravením uložené sypaniny do předepsaného tvaru</t>
  </si>
  <si>
    <t>https://podminky.urs.cz/item/CS_URS_2026_01/171251201</t>
  </si>
  <si>
    <t>181351003</t>
  </si>
  <si>
    <t>Rozprostření ornice tl vrstvy do 200 mm pl do 100 m2 v rovině nebo ve svahu do 1:5 strojně</t>
  </si>
  <si>
    <t>315529347</t>
  </si>
  <si>
    <t>Rozprostření a urovnání ornice v rovině nebo ve svahu sklonu do 1:5 strojně při souvislé ploše do 100 m2, tl. vrstvy do 200 mm</t>
  </si>
  <si>
    <t>https://podminky.urs.cz/item/CS_URS_2026_01/181351003</t>
  </si>
  <si>
    <t>181411121</t>
  </si>
  <si>
    <t>Založení lučního trávníku výsevem pl do 1000 m2 v rovině a ve svahu do 1:5</t>
  </si>
  <si>
    <t>-870222616</t>
  </si>
  <si>
    <t>Založení trávníku na půdě předem připravené plochy do 1000 m2 výsevem včetně utažení lučního v rovině nebo na svahu do 1:5</t>
  </si>
  <si>
    <t>https://podminky.urs.cz/item/CS_URS_2026_01/181411121</t>
  </si>
  <si>
    <t>181411122</t>
  </si>
  <si>
    <t>Založení lučního trávníku výsevem pl do 1000 m2 ve svahu přes 1:5 do 1:2</t>
  </si>
  <si>
    <t>-868964384</t>
  </si>
  <si>
    <t>Založení trávníku na půdě předem připravené plochy do 1000 m2 výsevem včetně utažení lučního na svahu přes 1:5 do 1:2</t>
  </si>
  <si>
    <t>https://podminky.urs.cz/item/CS_URS_2026_01/181411122</t>
  </si>
  <si>
    <t>00572410</t>
  </si>
  <si>
    <t>osivo směs travní parková</t>
  </si>
  <si>
    <t>-244661999</t>
  </si>
  <si>
    <t>238,7*0,035*1,05</t>
  </si>
  <si>
    <t>181951111</t>
  </si>
  <si>
    <t>Úprava pláně v hornině třídy těžitelnosti I skupiny 1 až 3 bez zhutnění strojně</t>
  </si>
  <si>
    <t>1575994432</t>
  </si>
  <si>
    <t>Úprava pláně vyrovnáním výškových rozdílů strojně v hornině třídy těžitelnosti I, skupiny 1 až 3 bez zhutnění</t>
  </si>
  <si>
    <t>https://podminky.urs.cz/item/CS_URS_2026_01/181951111</t>
  </si>
  <si>
    <t>181951112</t>
  </si>
  <si>
    <t>Úprava pláně v hornině třídy těžitelnosti I skupiny 1 až 3 se zhutněním strojně</t>
  </si>
  <si>
    <t>1403268903</t>
  </si>
  <si>
    <t>Úprava pláně vyrovnáním výškových rozdílů strojně v hornině třídy těžitelnosti I, skupiny 1 až 3 se zhutněním</t>
  </si>
  <si>
    <t>https://podminky.urs.cz/item/CS_URS_2026_01/181951112</t>
  </si>
  <si>
    <t>10364101</t>
  </si>
  <si>
    <t>zemina pro terénní úpravy - ornice</t>
  </si>
  <si>
    <t>-1671930045</t>
  </si>
  <si>
    <t>23,9*1,4</t>
  </si>
  <si>
    <t>182111121</t>
  </si>
  <si>
    <t>Svahování v zářezech v hornině třídy těžitelnosti I skupiny 1 až 2 ručně</t>
  </si>
  <si>
    <t>1454115611</t>
  </si>
  <si>
    <t>Svahování trvalých svahů do projektovaných profilů ručně s potřebným přemístěním výkopku při svahování v zářezech v hornině třídy těžitelnosti I skupiny 1 až 2</t>
  </si>
  <si>
    <t>https://podminky.urs.cz/item/CS_URS_2026_01/182111121</t>
  </si>
  <si>
    <t>182351123</t>
  </si>
  <si>
    <t>Rozprostření ornice pl přes 100 do 500 m2 ve svahu přes 1:5 tl vrstvy do 200 mm strojně</t>
  </si>
  <si>
    <t>-1882736574</t>
  </si>
  <si>
    <t>Rozprostření a urovnání ornice ve svahu sklonu přes 1:5 strojně při souvislé ploše přes 100 do 500 m2, tl. vrstvy do 200 mm</t>
  </si>
  <si>
    <t>https://podminky.urs.cz/item/CS_URS_2026_01/182351123</t>
  </si>
  <si>
    <t>Zakládání</t>
  </si>
  <si>
    <t>212752112</t>
  </si>
  <si>
    <t>Trativod z drenážních trubek korugovaných PE-HD SN 4 perforace 220° včetně lože otevřený výkop DN 150 pro liniové stavby</t>
  </si>
  <si>
    <t>-589922</t>
  </si>
  <si>
    <t>Trativody z drenážních trubek pro liniové stavby a komunikace se zřízením štěrkového lože pod trubky a s jejich obsypem v otevřeném výkopu trubka korugovaná sendvičová PE-HD SN 4 perforace 220° DN 150</t>
  </si>
  <si>
    <t>https://podminky.urs.cz/item/CS_URS_2026_01/212752112</t>
  </si>
  <si>
    <t>Vodorovné konstrukce</t>
  </si>
  <si>
    <t>451577777</t>
  </si>
  <si>
    <t>Podklad nebo lože pod dlažbu vodorovný nebo do sklonu 1:5 z kameniva těženého tl přes 30 do 100 mm</t>
  </si>
  <si>
    <t>-1682199852</t>
  </si>
  <si>
    <t>Podklad nebo lože pod dlažbu (přídlažbu) v ploše vodorovné nebo ve sklonu do 1:5, tloušťky od 30 do 100 mm z kameniva těženého</t>
  </si>
  <si>
    <t>https://podminky.urs.cz/item/CS_URS_2026_01/451577777</t>
  </si>
  <si>
    <t>564861111</t>
  </si>
  <si>
    <t>Podklad ze štěrkodrtě ŠD plochy přes 100 m2 tl 200 mm</t>
  </si>
  <si>
    <t>525087631</t>
  </si>
  <si>
    <t>Podklad ze štěrkodrti ŠD s rozprostřením a zhutněním plochy přes 100 m2, po zhutnění tl. 200 mm</t>
  </si>
  <si>
    <t>https://podminky.urs.cz/item/CS_URS_2026_01/564861111</t>
  </si>
  <si>
    <t>Poznámka k položce:_x000d_
vozovka</t>
  </si>
  <si>
    <t>564871111</t>
  </si>
  <si>
    <t>Podklad ze štěrkodrtě ŠD plochy přes 100 m2 tl 250 mm</t>
  </si>
  <si>
    <t>-1294855360</t>
  </si>
  <si>
    <t>Podklad ze štěrkodrti ŠD s rozprostřením a zhutněním plochy přes 100 m2, po zhutnění tl. 250 mm</t>
  </si>
  <si>
    <t>https://podminky.urs.cz/item/CS_URS_2026_01/564871111</t>
  </si>
  <si>
    <t>Poznámka k položce:_x000d_
záliv BUS</t>
  </si>
  <si>
    <t>565155121</t>
  </si>
  <si>
    <t>Asfaltový beton vrstva podkladní ACP 16 S tl 70 mm š přes 3 m z nemodifikovaného asfaltu</t>
  </si>
  <si>
    <t>635163402</t>
  </si>
  <si>
    <t>Asfaltový beton vrstva podkladní ACP 16 z nemodifikovaného asfaltu s rozprostřením a zhutněním ACP 16 S v pruhu šířky přes 3 m, po zhutnění tl. 70 mm</t>
  </si>
  <si>
    <t>https://podminky.urs.cz/item/CS_URS_2026_01/565155121</t>
  </si>
  <si>
    <t>567122114</t>
  </si>
  <si>
    <t>Podklad ze směsi stmelené cementem SC C 8/10 tl 150 mm</t>
  </si>
  <si>
    <t>-2093558244</t>
  </si>
  <si>
    <t>Podklad ze směsi stmelené cementem SC bez dilatačních spár, s rozprostřením a zhutněním SC C 8/10, po zhutnění tl. 150 mm</t>
  </si>
  <si>
    <t>https://podminky.urs.cz/item/CS_URS_2026_01/567122114</t>
  </si>
  <si>
    <t>1865017456</t>
  </si>
  <si>
    <t>569903311</t>
  </si>
  <si>
    <t>Zřízení krajnic ze štěrkodrti</t>
  </si>
  <si>
    <t>114160396</t>
  </si>
  <si>
    <t>https://podminky.urs.cz/item/CS_URS_2026_01/569903311</t>
  </si>
  <si>
    <t>573211107</t>
  </si>
  <si>
    <t>Postřik živičný spojovací z asfaltu v množství 0,30 kg/m2</t>
  </si>
  <si>
    <t>-1226045865</t>
  </si>
  <si>
    <t>Postřik spojovací PS bez posypu kamenivem z asfaltu silničního, v množství 0,30 kg/m2</t>
  </si>
  <si>
    <t>https://podminky.urs.cz/item/CS_URS_2026_01/573211107</t>
  </si>
  <si>
    <t>577134221</t>
  </si>
  <si>
    <t>Asfaltový beton vrstva obrusná ACO 11 tř. II tl 40 mm š přes 3 m z nemodifikovaného asfaltu</t>
  </si>
  <si>
    <t>-975730283</t>
  </si>
  <si>
    <t>Asfaltový beton vrstva obrusná ACO 11 z nemodifikovaného asfaltu s rozprostřením a se zhutněním ACO 11 v pruhu šířky přes 3 m, po zhutnění tl. 40 mm</t>
  </si>
  <si>
    <t>https://podminky.urs.cz/item/CS_URS_2026_01/577134221</t>
  </si>
  <si>
    <t>581141114</t>
  </si>
  <si>
    <t>Kryt cementobetonový vozovek skupiny CB I tl 250 mm</t>
  </si>
  <si>
    <t>1372486664</t>
  </si>
  <si>
    <t>Kryt cementobetonový silničních komunikací skupiny CB I tl. 250 mm</t>
  </si>
  <si>
    <t>https://podminky.urs.cz/item/CS_URS_2026_01/581141114</t>
  </si>
  <si>
    <t>594111112</t>
  </si>
  <si>
    <t>Kladení dlažby z lomového kamene tl do 100 mm s provedením lože z kameniva těženého</t>
  </si>
  <si>
    <t>1345077429</t>
  </si>
  <si>
    <t>Kladení dlažby z lomového kamene lomařsky upraveného v ploše vodorovné nebo ve sklonu na plocho tl. do 100 mm, bez vyplnění spár, s provedením lože tl. 50 mm z kameniva těženého</t>
  </si>
  <si>
    <t>https://podminky.urs.cz/item/CS_URS_2026_01/594111112</t>
  </si>
  <si>
    <t>58381086</t>
  </si>
  <si>
    <t xml:space="preserve">kámen lomový upravený štípaný </t>
  </si>
  <si>
    <t>1097937090</t>
  </si>
  <si>
    <t>599632111</t>
  </si>
  <si>
    <t>Vyplnění spár dlažby z lomového kamene MC se zatřením</t>
  </si>
  <si>
    <t>-1710172883</t>
  </si>
  <si>
    <t>Vyplnění spár dlažby (přídlažby) z lomového kamene v jakémkoliv sklonu plochy a jakékoliv tloušťky cementovou maltou se zatřením</t>
  </si>
  <si>
    <t>https://podminky.urs.cz/item/CS_URS_2026_01/599632111</t>
  </si>
  <si>
    <t>Trubní vedení</t>
  </si>
  <si>
    <t>895941100R</t>
  </si>
  <si>
    <t>Kompletní zřízení přípojky liniového žlabu, včetně dodávky materiálu a vyústění do zpevněného rigolu</t>
  </si>
  <si>
    <t>889346184</t>
  </si>
  <si>
    <t>895941103</t>
  </si>
  <si>
    <t>Osazení vpusti kanalizační horské z betonových dílců rozměru 900/900 mm</t>
  </si>
  <si>
    <t>1058044406</t>
  </si>
  <si>
    <t>https://podminky.urs.cz/item/CS_URS_2026_01/895941103</t>
  </si>
  <si>
    <t>Poznámka k položce:_x000d_
specifikace viz. grafická příloha 101.6. Zahrnuje kompletní provedení s přípojkou dl.10m, včetně dodávky materiálů</t>
  </si>
  <si>
    <t>895941111R</t>
  </si>
  <si>
    <t>Zřízení vpusti kanalizační uliční z betonových dílců typ UV-50 normální</t>
  </si>
  <si>
    <t>1087023825</t>
  </si>
  <si>
    <t xml:space="preserve">Zřízení vpusti kanalizační  uliční z betonových dílců typ UV-50 normální</t>
  </si>
  <si>
    <t>Poznámka k položce:_x000d_
Kompletní zřízení vpusti včetně přípojky, vyústění do příkopu a veškerých materiálů</t>
  </si>
  <si>
    <t>914111111</t>
  </si>
  <si>
    <t>Montáž svislé dopravní značky do velikosti 1 m2 objímkami na sloupek nebo konzolu</t>
  </si>
  <si>
    <t>-616261017</t>
  </si>
  <si>
    <t>Montáž svislé dopravní značky základní velikosti do 1 m2 objímkami na sloupky nebo konzoly</t>
  </si>
  <si>
    <t>https://podminky.urs.cz/item/CS_URS_2026_01/914111111</t>
  </si>
  <si>
    <t>914111112</t>
  </si>
  <si>
    <t>Montáž svislé dopravní značky do velikosti 1 m2 páskováním na sloup</t>
  </si>
  <si>
    <t>1372867569</t>
  </si>
  <si>
    <t>Montáž svislé dopravní značky základní velikosti do 1 m2 páskováním na sloupy</t>
  </si>
  <si>
    <t>https://podminky.urs.cz/item/CS_URS_2026_01/914111112</t>
  </si>
  <si>
    <t>40445225</t>
  </si>
  <si>
    <t>sloupek pro dopravní značku Zn D 60mm v 3,5m</t>
  </si>
  <si>
    <t>-772520377</t>
  </si>
  <si>
    <t>40445602</t>
  </si>
  <si>
    <t>výstražné dopravní značky A1-A30, A33 1000mm retroreflexní</t>
  </si>
  <si>
    <t>-1151992677</t>
  </si>
  <si>
    <t>Poznámka k položce:_x000d_
A 11</t>
  </si>
  <si>
    <t>40445645</t>
  </si>
  <si>
    <t>informativní značky jiné IJ4b 500mm</t>
  </si>
  <si>
    <t>-411994017</t>
  </si>
  <si>
    <t>40445643</t>
  </si>
  <si>
    <t>informativní značky jiné IJ1-IJ3, IJ4c-IJ16 500x700mm</t>
  </si>
  <si>
    <t>332540239</t>
  </si>
  <si>
    <t>Poznámka k položce:_x000d_
IJ 4e</t>
  </si>
  <si>
    <t>40445621</t>
  </si>
  <si>
    <t>informativní značky provozní IP1-IP3, IP4b-IP7, IP10a, b 500x500mm</t>
  </si>
  <si>
    <t>1659775435</t>
  </si>
  <si>
    <t>Poznámka k položce:_x000d_
IP 6</t>
  </si>
  <si>
    <t>914511112</t>
  </si>
  <si>
    <t>Montáž sloupku dopravních značek délky do 3,5 m s betonovým základem a patkou D 60 mm</t>
  </si>
  <si>
    <t>1346261017</t>
  </si>
  <si>
    <t>Montáž sloupku dopravních značek délky do 3,5 m do hliníkové patky pro sloupek D 60 mm</t>
  </si>
  <si>
    <t>https://podminky.urs.cz/item/CS_URS_2026_01/914511112</t>
  </si>
  <si>
    <t>915131112</t>
  </si>
  <si>
    <t>Vodorovné dopravní značení přechody pro chodce, šipky, symboly retroreflexní bílá barva</t>
  </si>
  <si>
    <t>1236248315</t>
  </si>
  <si>
    <t>Vodorovné dopravní značení stříkané barvou přechody pro chodce, šipky, symboly bílé retroreflexní</t>
  </si>
  <si>
    <t>https://podminky.urs.cz/item/CS_URS_2026_01/915131112</t>
  </si>
  <si>
    <t>915621111</t>
  </si>
  <si>
    <t>Předznačení vodorovného plošného značení</t>
  </si>
  <si>
    <t>-835517229</t>
  </si>
  <si>
    <t>Předznačení pro vodorovné značení stříkané barvou nebo prováděné z nátěrových hmot plošné šipky, symboly, nápisy</t>
  </si>
  <si>
    <t>https://podminky.urs.cz/item/CS_URS_2026_01/915621111</t>
  </si>
  <si>
    <t>916111113</t>
  </si>
  <si>
    <t>Osazení obruby z velkých kostek s boční opěrou do lože z betonu prostého</t>
  </si>
  <si>
    <t>379675767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</si>
  <si>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</si>
  <si>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https://podminky.urs.cz/item/CS_URS_2026_01/916111113</t>
  </si>
  <si>
    <t>59218003</t>
  </si>
  <si>
    <t>krajník betonový silniční 250x125x100mm</t>
  </si>
  <si>
    <t>-1028363463</t>
  </si>
  <si>
    <t>916131213</t>
  </si>
  <si>
    <t>Osazení silničního obrubníku betonového stojatého s boční opěrou do lože z betonu prostého</t>
  </si>
  <si>
    <t>258239213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</si>
  <si>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</si>
  <si>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</si>
  <si>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916241213</t>
  </si>
  <si>
    <t>Osazení obrubníku kamenného stojatého s boční opěrou do lože z betonu prostého</t>
  </si>
  <si>
    <t>-1674368600</t>
  </si>
  <si>
    <t>Osazení obrubníku kamenného se zřízením lože, s vyplněním a zatřením spár cementovou maltou stojatého s boční opěrou z betonu prostého, do lože z betonu prostého</t>
  </si>
  <si>
    <t>https://podminky.urs.cz/item/CS_URS_2026_01/916241213</t>
  </si>
  <si>
    <t>916331112</t>
  </si>
  <si>
    <t>Osazení zahradního obrubníku betonového do lože z betonu s boční opěrou</t>
  </si>
  <si>
    <t>559716286</t>
  </si>
  <si>
    <t>Osazení zahradního obrubníku betonového s ložem tl. od 50 do 100 mm z betonu prostého tř. C 12/15 s boční opěrou z betonu prostého tř. C 12/15</t>
  </si>
  <si>
    <t>https://podminky.urs.cz/item/CS_URS_2026_01/916331112</t>
  </si>
  <si>
    <t>58380003</t>
  </si>
  <si>
    <t>obrubník kamenný žulový přímý 1000x300x150mm</t>
  </si>
  <si>
    <t>1963166668</t>
  </si>
  <si>
    <t>Poznámka k položce:_x000d_
Hmotnost: 150 kg/bm</t>
  </si>
  <si>
    <t>59217016</t>
  </si>
  <si>
    <t>obrubník betonový chodníkový 1000x80x250mm</t>
  </si>
  <si>
    <t>1201236441</t>
  </si>
  <si>
    <t>59217023</t>
  </si>
  <si>
    <t>obrubník betonový chodníkový 1000x150x250mm</t>
  </si>
  <si>
    <t>777615297</t>
  </si>
  <si>
    <t>916991121</t>
  </si>
  <si>
    <t>Lože pod obrubníky, krajníky nebo obruby z dlažebních kostek z betonu prostého</t>
  </si>
  <si>
    <t>-1230516790</t>
  </si>
  <si>
    <t>https://podminky.urs.cz/item/CS_URS_2026_01/916991121</t>
  </si>
  <si>
    <t>Poznámka k položce:_x000d_
zvýšené lože</t>
  </si>
  <si>
    <t>919131111</t>
  </si>
  <si>
    <t>Vyztužení dilatačních spár kluznými trny D 25 mm dl 500 mm v CB krytu</t>
  </si>
  <si>
    <t>-1131725041</t>
  </si>
  <si>
    <t>Vyztužení dilatačních spár v cementobetonovém krytu kluznými trny průměru 25 mm, délky 500 mm</t>
  </si>
  <si>
    <t>https://podminky.urs.cz/item/CS_URS_2026_01/919131111</t>
  </si>
  <si>
    <t>Poznámka k položce:_x000d_
Zahrnuje kompletní provedení a dodávku, včetně provedení spár a utěsnění</t>
  </si>
  <si>
    <t>919732211</t>
  </si>
  <si>
    <t>Styčná spára napojení nového živičného povrchu na stávající za tepla š 15 mm hl 25 mm s prořezáním</t>
  </si>
  <si>
    <t>491560002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</si>
  <si>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</si>
  <si>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</si>
  <si>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919735113</t>
  </si>
  <si>
    <t>Řezání stávajícího živičného krytu hl přes 100 do 150 mm</t>
  </si>
  <si>
    <t>-1962195194</t>
  </si>
  <si>
    <t>Řezání stávajícího živičného krytu nebo podkladu hloubky přes 100 do 150 mm</t>
  </si>
  <si>
    <t>https://podminky.urs.cz/item/CS_URS_2026_01/919735113</t>
  </si>
  <si>
    <t>935112112</t>
  </si>
  <si>
    <t>Osazení příkopového žlabu do betonu tl 100 mm z betonových desek</t>
  </si>
  <si>
    <t>-396965577</t>
  </si>
  <si>
    <t>Osazení betonového příkopového žlabu s vyplněním a zatřením spár cementovou maltou s ložem tl. 100 mm z betonu prostého z betonových desek jakékoliv velikosti</t>
  </si>
  <si>
    <t>https://podminky.urs.cz/item/CS_URS_2026_01/935112112</t>
  </si>
  <si>
    <t>59221022</t>
  </si>
  <si>
    <t>deska příložná betonová 550x330mm tl 80mm</t>
  </si>
  <si>
    <t>-265031392</t>
  </si>
  <si>
    <t>935112211</t>
  </si>
  <si>
    <t>Osazení příkopového žlabu do betonu tl 100 mm z betonových tvárnic šířky přes 500 do 800 mm</t>
  </si>
  <si>
    <t>27791034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</si>
  <si>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</si>
  <si>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https://podminky.urs.cz/item/CS_URS_2026_01/935112211</t>
  </si>
  <si>
    <t>59227003</t>
  </si>
  <si>
    <t>žlabovka příkopová betonová s lomenými stěnami 330x570x140mm</t>
  </si>
  <si>
    <t>1116489124</t>
  </si>
  <si>
    <t>935113111</t>
  </si>
  <si>
    <t>Osazení odvodňovacího polymerbetonového žlabu s krycím roštem šířky do 210 mm</t>
  </si>
  <si>
    <t>1418935072</t>
  </si>
  <si>
    <t>Osazení odvodňovacího žlabu s krycím roštem polymerbetonového šířky do 210 mm</t>
  </si>
  <si>
    <t>https://podminky.urs.cz/item/CS_URS_2026_01/935113111</t>
  </si>
  <si>
    <t>59227006</t>
  </si>
  <si>
    <t>žlab odvodňovací z polymerbetonu</t>
  </si>
  <si>
    <t>665909810</t>
  </si>
  <si>
    <t>Poznámka k položce:_x000d_
typ dle specifikace viz. grafická příloha 101.8</t>
  </si>
  <si>
    <t>966006132</t>
  </si>
  <si>
    <t>Odstranění značek dopravních nebo orientačních se sloupky s betonovými patkami</t>
  </si>
  <si>
    <t>462397979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</si>
  <si>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</si>
  <si>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https://podminky.urs.cz/item/CS_URS_2026_01/966006132</t>
  </si>
  <si>
    <t>966006221</t>
  </si>
  <si>
    <t>Odstranění trubkového nástavce ze sloupku včetně demontáže dopravní značky</t>
  </si>
  <si>
    <t>1254616253</t>
  </si>
  <si>
    <t>Odstranění trubkového nástavce ze sloupku s odklizením materiálu na vzdálenost do 20 m nebo s naložením na dopravní prostředek včetně demontáže dopravní značky</t>
  </si>
  <si>
    <t>https://podminky.urs.cz/item/CS_URS_2026_01/966006221</t>
  </si>
  <si>
    <t>99</t>
  </si>
  <si>
    <t>Zemní práce - Sanace</t>
  </si>
  <si>
    <t>122252203</t>
  </si>
  <si>
    <t>Odkopávky a prokopávky nezapažené pro silnice a dálnice v hornině třídy těžitelnosti I objem do 100 m3 strojně</t>
  </si>
  <si>
    <t>-35462942</t>
  </si>
  <si>
    <t>Odkopávky a prokopávky nezapažené pro silnice a dálnice strojně v hornině třídy těžitelnosti I do 100 m3</t>
  </si>
  <si>
    <t>https://podminky.urs.cz/item/CS_URS_2026_01/122252203</t>
  </si>
  <si>
    <t>359579876</t>
  </si>
  <si>
    <t>-695869992</t>
  </si>
  <si>
    <t>Poznámka k položce:_x000d_
příplatek za odvoz do dalších 15km</t>
  </si>
  <si>
    <t>71*15</t>
  </si>
  <si>
    <t>-1705686633</t>
  </si>
  <si>
    <t>997221655</t>
  </si>
  <si>
    <t>1111056984</t>
  </si>
  <si>
    <t>Poplatek za uložení stavebního odpadu na skládce (skládkovné) zeminy a kamení zatříděného do Katalogu odpadů pod kódem 17 05 04</t>
  </si>
  <si>
    <t>https://podminky.urs.cz/item/CS_URS_2026_01/997221655</t>
  </si>
  <si>
    <t>71*1,9</t>
  </si>
  <si>
    <t>50357707</t>
  </si>
  <si>
    <t>564671111</t>
  </si>
  <si>
    <t>Podklad z kameniva hrubého drceného vel. 63-125 mm plochy přes 100 m2 tl 250 mm</t>
  </si>
  <si>
    <t>-1012698266</t>
  </si>
  <si>
    <t>Podklad z kameniva hrubého drceného vel. 63-125 mm, s rozprostřením a zhutněním plochy přes 100 m2, po zhutnění tl. 250 mm</t>
  </si>
  <si>
    <t>https://podminky.urs.cz/item/CS_URS_2026_01/564671111</t>
  </si>
  <si>
    <t>1487444801</t>
  </si>
  <si>
    <t>80</t>
  </si>
  <si>
    <t>919726122</t>
  </si>
  <si>
    <t>Geotextilie pro ochranu, separaci a filtraci netkaná měrná hm přes 200 do 300 g/m2</t>
  </si>
  <si>
    <t>-1524220470</t>
  </si>
  <si>
    <t>Geotextilie netkaná pro ochranu, separaci nebo filtraci měrná hmotnost přes 200 do 300 g/m2</t>
  </si>
  <si>
    <t>https://podminky.urs.cz/item/CS_URS_2026_01/919726122</t>
  </si>
  <si>
    <t>Poznámka k položce:_x000d_
Komplet dodávka + uložení</t>
  </si>
  <si>
    <t>142*1,15</t>
  </si>
  <si>
    <t>997</t>
  </si>
  <si>
    <t>Doprava suti a vybouraných hmot</t>
  </si>
  <si>
    <t>81</t>
  </si>
  <si>
    <t>997221551</t>
  </si>
  <si>
    <t>Vodorovná doprava suti ze sypkých materiálů do 1 km</t>
  </si>
  <si>
    <t>-1464306540</t>
  </si>
  <si>
    <t>Vodorovná doprava suti bez naložení, ale se složením a s hrubým urovnáním ze sypkých materiálů, na vzdálenost do 1 km</t>
  </si>
  <si>
    <t>https://podminky.urs.cz/item/CS_URS_2026_01/997221551</t>
  </si>
  <si>
    <t>82</t>
  </si>
  <si>
    <t>997221559</t>
  </si>
  <si>
    <t>Příplatek ZKD 1 km u vodorovné dopravy suti ze sypkých materiálů</t>
  </si>
  <si>
    <t>-2099235316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</si>
  <si>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</si>
  <si>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https://podminky.urs.cz/item/CS_URS_2026_01/997221559</t>
  </si>
  <si>
    <t>Poznámka k položce:_x000d_
příplatek za dalších 14km</t>
  </si>
  <si>
    <t>307,8*14</t>
  </si>
  <si>
    <t>83</t>
  </si>
  <si>
    <t>997221571</t>
  </si>
  <si>
    <t>Vodorovná doprava vybouraných hmot do 1 km</t>
  </si>
  <si>
    <t>1453533011</t>
  </si>
  <si>
    <t>Vodorovná doprava vybouraných hmot bez naložení, ale se složením a s hrubým urovnáním na vzdálenost do 1 km</t>
  </si>
  <si>
    <t>https://podminky.urs.cz/item/CS_URS_2026_01/997221571</t>
  </si>
  <si>
    <t xml:space="preserve">Poznámka k položce:_x000d_
odstraněné DZ </t>
  </si>
  <si>
    <t>84</t>
  </si>
  <si>
    <t>997221579</t>
  </si>
  <si>
    <t>Příplatek ZKD 1 km u vodorovné dopravy vybouraných hmot</t>
  </si>
  <si>
    <t>-1446668678</t>
  </si>
  <si>
    <t>Vodorovná doprava vybouraných hmot bez naložení, ale se složením a s hrubým urovnáním na vzdálenost Příplatek k ceně za každý další započatý 1 km přes 1 km</t>
  </si>
  <si>
    <t>https://podminky.urs.cz/item/CS_URS_2026_01/997221579</t>
  </si>
  <si>
    <t>Poznámka k položce:_x000d_
Další 3km k položce 997221571, předání DZ investorovi</t>
  </si>
  <si>
    <t>0,25*3</t>
  </si>
  <si>
    <t>85</t>
  </si>
  <si>
    <t>997221645</t>
  </si>
  <si>
    <t>Poplatek za uložení na skládce (skládkovné) odpadu asfaltového bez dehtu kód odpadu 17 03 02</t>
  </si>
  <si>
    <t>991535494</t>
  </si>
  <si>
    <t>Poplatek za uložení stavebního odpadu na skládce (skládkovné) asfaltového bez obsahu dehtu zatříděného do Katalogu odpadů pod kódem 17 03 02</t>
  </si>
  <si>
    <t>https://podminky.urs.cz/item/CS_URS_2026_01/997221645</t>
  </si>
  <si>
    <t>86</t>
  </si>
  <si>
    <t>-1967293643</t>
  </si>
  <si>
    <t>87</t>
  </si>
  <si>
    <t>998225111</t>
  </si>
  <si>
    <t>Přesun hmot pro pozemní komunikace s krytem z kamene, monolitickým betonovým nebo živičným</t>
  </si>
  <si>
    <t>-2080104736</t>
  </si>
  <si>
    <t>Přesun hmot pro komunikace s krytem z kameniva, monolitickým betonovým nebo živičným dopravní vzdálenost do 200 m jakékoliv délky objektu</t>
  </si>
  <si>
    <t>https://podminky.urs.cz/item/CS_URS_2026_01/998225111</t>
  </si>
  <si>
    <t>SO 102 - Chodník pro pěší</t>
  </si>
  <si>
    <t xml:space="preserve">    3 - Svislé a kompletní konstrukce</t>
  </si>
  <si>
    <t>113106123</t>
  </si>
  <si>
    <t>Rozebrání dlažeb ze zámkových dlaždic komunikací pro pěší ručně</t>
  </si>
  <si>
    <t>-280063989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</si>
  <si>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</si>
  <si>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https://podminky.urs.cz/item/CS_URS_2026_01/113106123</t>
  </si>
  <si>
    <t>113107122</t>
  </si>
  <si>
    <t>Odstranění podkladu z kameniva drceného tl přes 100 do 200 mm ručně</t>
  </si>
  <si>
    <t>-886070198</t>
  </si>
  <si>
    <t>Odstranění podkladů nebo krytů ručně s přemístěním hmot na skládku na vzdálenost do 3 m nebo s naložením na dopravní prostředek z kameniva hrubého drceného, o tl. vrstvy přes 100 do 200 mm</t>
  </si>
  <si>
    <t>https://podminky.urs.cz/item/CS_URS_2026_01/113107122</t>
  </si>
  <si>
    <t>Poznámka k položce:_x000d_
komunikace</t>
  </si>
  <si>
    <t>-173108089</t>
  </si>
  <si>
    <t>Poznámka k položce:_x000d_
chodníky</t>
  </si>
  <si>
    <t>113107142</t>
  </si>
  <si>
    <t>Odstranění podkladu živičného tl přes 50 do 100 mm ručně</t>
  </si>
  <si>
    <t>-1172767765</t>
  </si>
  <si>
    <t>Odstranění podkladů nebo krytů ručně s přemístěním hmot na skládku na vzdálenost do 3 m nebo s naložením na dopravní prostředek živičných, o tl. vrstvy přes 50 do 100 mm</t>
  </si>
  <si>
    <t>https://podminky.urs.cz/item/CS_URS_2026_01/113107142</t>
  </si>
  <si>
    <t>113202111</t>
  </si>
  <si>
    <t>Vytrhání obrub krajníků obrubníků stojatých</t>
  </si>
  <si>
    <t>1301624528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</si>
  <si>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</si>
  <si>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</si>
  <si>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>113204111</t>
  </si>
  <si>
    <t>Vytrhání obrub záhonových</t>
  </si>
  <si>
    <t>-233631677</t>
  </si>
  <si>
    <t>Vytrhání obrub s vybouráním lože, s přemístěním hmot na skládku na vzdálenost do 3 m nebo s naložením na dopravní prostředek záhonových</t>
  </si>
  <si>
    <t>https://podminky.urs.cz/item/CS_URS_2026_01/113204111</t>
  </si>
  <si>
    <t>-1038056666</t>
  </si>
  <si>
    <t>343330431</t>
  </si>
  <si>
    <t>131213711</t>
  </si>
  <si>
    <t>Hloubení zapažených jam v soudržných horninách třídy těžitelnosti I skupiny 3 ručně</t>
  </si>
  <si>
    <t>-1088001716</t>
  </si>
  <si>
    <t>Hloubení zapažených jam ručně s urovnáním dna do předepsaného profilu a spádu v hornině třídy těžitelnosti I skupiny 3 soudržných</t>
  </si>
  <si>
    <t>https://podminky.urs.cz/item/CS_URS_2026_01/131213711</t>
  </si>
  <si>
    <t>Poznámka k položce:_x000d_
základy přístřešku BUS</t>
  </si>
  <si>
    <t>132212131</t>
  </si>
  <si>
    <t>Hloubení nezapažených rýh šířky do 800 mm v soudržných horninách třídy těžitelnosti I skupiny 3 ručně</t>
  </si>
  <si>
    <t>-119413811</t>
  </si>
  <si>
    <t>Hloubení nezapažených rýh šířky do 800 mm ručně s urovnáním dna do předepsaného profilu a spádu v hornině třídy těžitelnosti I skupiny 3 soudržných</t>
  </si>
  <si>
    <t>https://podminky.urs.cz/item/CS_URS_2026_01/132212131</t>
  </si>
  <si>
    <t>Poznámka k položce:_x000d_
palisády</t>
  </si>
  <si>
    <t>-1427230493</t>
  </si>
  <si>
    <t>Poznámka k položce:_x000d_
propustek</t>
  </si>
  <si>
    <t>139001101</t>
  </si>
  <si>
    <t>Příplatek za ztížení vykopávky v blízkosti podzemního vedení</t>
  </si>
  <si>
    <t>-265348328</t>
  </si>
  <si>
    <t>Příplatek k cenám hloubených vykopávek za ztížení vykopávky v blízkosti podzemního vedení nebo výbušnin pro jakoukoliv třídu horniny</t>
  </si>
  <si>
    <t>https://podminky.urs.cz/item/CS_URS_2026_01/139001101</t>
  </si>
  <si>
    <t>(318,7+1,4+2,7+1,08)*0,2</t>
  </si>
  <si>
    <t>1875995753</t>
  </si>
  <si>
    <t>(318,7+1,4+2,7+1,08)-22,6</t>
  </si>
  <si>
    <t>1264920870</t>
  </si>
  <si>
    <t>-715004036</t>
  </si>
  <si>
    <t>Poznámka k položce:_x000d_
dalších 15 km k položce 162751117</t>
  </si>
  <si>
    <t>301,28*15</t>
  </si>
  <si>
    <t>-644453915</t>
  </si>
  <si>
    <t>60,35*15</t>
  </si>
  <si>
    <t>-587317092</t>
  </si>
  <si>
    <t>Poznámka k položce:_x000d_
materiál z odkopávek</t>
  </si>
  <si>
    <t>1805575891</t>
  </si>
  <si>
    <t>301,28*1,9</t>
  </si>
  <si>
    <t>-819595646</t>
  </si>
  <si>
    <t>-801318771</t>
  </si>
  <si>
    <t>-249173207</t>
  </si>
  <si>
    <t>603,5*0,035*1,05</t>
  </si>
  <si>
    <t>194130517</t>
  </si>
  <si>
    <t>-787244443</t>
  </si>
  <si>
    <t>1422023603</t>
  </si>
  <si>
    <t>60,35*1,4</t>
  </si>
  <si>
    <t>182351133</t>
  </si>
  <si>
    <t>Rozprostření ornice pl přes 500 m2 ve svahu přes 1:5 tl vrstvy do 200 mm strojně</t>
  </si>
  <si>
    <t>-625876476</t>
  </si>
  <si>
    <t>Rozprostření a urovnání ornice ve svahu sklonu přes 1:5 strojně při souvislé ploše přes 500 m2, tl. vrstvy do 200 mm</t>
  </si>
  <si>
    <t>https://podminky.urs.cz/item/CS_URS_2026_01/182351133</t>
  </si>
  <si>
    <t>275313611</t>
  </si>
  <si>
    <t>Základové patky z betonu tř. C 16/20</t>
  </si>
  <si>
    <t>1060473942</t>
  </si>
  <si>
    <t>Základy z betonu prostého patky a bloky z betonu kamenem neprokládaného tř. C 16/20</t>
  </si>
  <si>
    <t>https://podminky.urs.cz/item/CS_URS_2026_01/275313611</t>
  </si>
  <si>
    <t>2,45*0,8*0,6</t>
  </si>
  <si>
    <t>275356021</t>
  </si>
  <si>
    <t>Bednění základových patek ploch rovinných zřízení</t>
  </si>
  <si>
    <t>1004428386</t>
  </si>
  <si>
    <t>Bednění základů z betonu prostého nebo železového patek pro plochy rovinné zřízení</t>
  </si>
  <si>
    <t>https://podminky.urs.cz/item/CS_URS_2026_01/275356021</t>
  </si>
  <si>
    <t>2*(2,45+0,8)*0,6</t>
  </si>
  <si>
    <t>275356022</t>
  </si>
  <si>
    <t>Bednění základových patek ploch rovinných odstranění</t>
  </si>
  <si>
    <t>280502067</t>
  </si>
  <si>
    <t>Bednění základů z betonu prostého nebo železového patek pro plochy rovinné odstranění</t>
  </si>
  <si>
    <t>https://podminky.urs.cz/item/CS_URS_2026_01/275356022</t>
  </si>
  <si>
    <t>Svislé a kompletní konstrukce</t>
  </si>
  <si>
    <t>339921132</t>
  </si>
  <si>
    <t>Osazování betonových palisád do betonového základu v řadě výšky prvku přes 0,5 do 1 m</t>
  </si>
  <si>
    <t>1650774770</t>
  </si>
  <si>
    <t>Osazování palisád betonových v řadě se zabetonováním výšky palisády přes 500 do 1000 mm</t>
  </si>
  <si>
    <t>https://podminky.urs.cz/item/CS_URS_2026_01/339921132</t>
  </si>
  <si>
    <t>59229005</t>
  </si>
  <si>
    <t>palisáda hranatá betonová 160x160mm v 1000mm přírodní</t>
  </si>
  <si>
    <t>-1244042087</t>
  </si>
  <si>
    <t>15,2*5,715 'Přepočtené koeficientem množství</t>
  </si>
  <si>
    <t>1771883825</t>
  </si>
  <si>
    <t>564831011</t>
  </si>
  <si>
    <t>Podklad ze štěrkodrtě ŠD plochy do 100 m2 tl 100 mm</t>
  </si>
  <si>
    <t>280631660</t>
  </si>
  <si>
    <t>Podklad ze štěrkodrti ŠD s rozprostřením a zhutněním plochy jednotlivě do 100 m2, po zhutnění tl. 100 mm</t>
  </si>
  <si>
    <t>https://podminky.urs.cz/item/CS_URS_2026_01/564831011</t>
  </si>
  <si>
    <t>Poznámka k položce:_x000d_
vjezd do hřbitova</t>
  </si>
  <si>
    <t>217302760</t>
  </si>
  <si>
    <t>-1829888478</t>
  </si>
  <si>
    <t>596211111</t>
  </si>
  <si>
    <t>Kladení zámkové dlažby komunikací pro pěší ručně tl 60 mm skupiny A pl přes 50 do 100 m2</t>
  </si>
  <si>
    <t>543557693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</si>
  <si>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</si>
  <si>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https://podminky.urs.cz/item/CS_URS_2026_01/596211111</t>
  </si>
  <si>
    <t>596211113</t>
  </si>
  <si>
    <t>Kladení zámkové dlažby komunikací pro pěší ručně tl 60 mm skupiny A pl přes 300 m2</t>
  </si>
  <si>
    <t>995403940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</si>
  <si>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</si>
  <si>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https://podminky.urs.cz/item/CS_URS_2026_01/596211113</t>
  </si>
  <si>
    <t>59245018</t>
  </si>
  <si>
    <t>dlažba skladebná betonová 200x100mm tl 60mm přírodní</t>
  </si>
  <si>
    <t>-442097076</t>
  </si>
  <si>
    <t>59245008</t>
  </si>
  <si>
    <t>dlažba skladebná betonová 200x100mm tl 60mm barevná</t>
  </si>
  <si>
    <t>336159662</t>
  </si>
  <si>
    <t>Poznámka k položce:_x000d_
nástupiště</t>
  </si>
  <si>
    <t>59245006</t>
  </si>
  <si>
    <t>dlažba pro nevidomé betonová 200x100mm tl 60mm barevná</t>
  </si>
  <si>
    <t>-306580295</t>
  </si>
  <si>
    <t>596212210</t>
  </si>
  <si>
    <t>Kladení zámkové dlažby pozemních komunikací ručně tl 80 mm skupiny A pl do 50 m2</t>
  </si>
  <si>
    <t>-858143412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</si>
  <si>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</si>
  <si>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https://podminky.urs.cz/item/CS_URS_2026_01/596212210</t>
  </si>
  <si>
    <t>59245226</t>
  </si>
  <si>
    <t>dlažba pro nevidomé betonová 200x100mm tl 80mm barevná</t>
  </si>
  <si>
    <t>-2057346418</t>
  </si>
  <si>
    <t>59245020</t>
  </si>
  <si>
    <t>dlažba skladebná betonová 200x100mm tl 80mm přírodní</t>
  </si>
  <si>
    <t>993188538</t>
  </si>
  <si>
    <t>-635243294</t>
  </si>
  <si>
    <t>600000000R</t>
  </si>
  <si>
    <t>Přístřešek autobusové zastávky</t>
  </si>
  <si>
    <t>211183886</t>
  </si>
  <si>
    <t>Poznámka k položce:_x000d_
Dodávka dle aktuální specifikace objednatele, včetně základů a osazení</t>
  </si>
  <si>
    <t>911381114</t>
  </si>
  <si>
    <t>Silniční svodidlo betonové jednostranné průběžné délky 2 m výšky 0,8 m</t>
  </si>
  <si>
    <t>-1708658301</t>
  </si>
  <si>
    <t>Silniční svodidlo betonové jednostranné průběžné délky 2 m, výšky 0,8 m</t>
  </si>
  <si>
    <t>https://podminky.urs.cz/item/CS_URS_2026_01/911381114</t>
  </si>
  <si>
    <t>Poznámka k položce:_x000d_
dodávka + osazení (vždy samostatně)</t>
  </si>
  <si>
    <t>911381835</t>
  </si>
  <si>
    <t>Odstranění městské ochranné betonové zábrany délky 2 m výšky 0,5 m</t>
  </si>
  <si>
    <t>1239564370</t>
  </si>
  <si>
    <t>Odstranění městské ochranné zábrany s naložením na dopravní prostředek průběžné nebo koncové délky 2 m, výšky 0,5 m</t>
  </si>
  <si>
    <t>https://podminky.urs.cz/item/CS_URS_2026_01/911381835</t>
  </si>
  <si>
    <t>Poznámka k položce:_x000d_
Přesun do nové polohy</t>
  </si>
  <si>
    <t>-535614154</t>
  </si>
  <si>
    <t>1360540591</t>
  </si>
  <si>
    <t>59217037</t>
  </si>
  <si>
    <t>obrubník parkový betonový 500x50x200mm přírodní</t>
  </si>
  <si>
    <t>-1223994619</t>
  </si>
  <si>
    <t>919311112</t>
  </si>
  <si>
    <t>Čela propustků prefabrikované</t>
  </si>
  <si>
    <t>-2027150052</t>
  </si>
  <si>
    <t>Čela propustků prefabrikované vnitřní průměr DN400</t>
  </si>
  <si>
    <t>https://podminky.urs.cz/item/CS_URS_2026_01/919311112</t>
  </si>
  <si>
    <t>Poznámka k položce:_x000d_
dodávka + osazení</t>
  </si>
  <si>
    <t>919521120</t>
  </si>
  <si>
    <t>Zřízení silničního propustku z trub betonových nebo ŽB DN 400</t>
  </si>
  <si>
    <t>302867883</t>
  </si>
  <si>
    <t>Zřízení silničního propustku z trub betonových nebo železobetonových DN 400 mm</t>
  </si>
  <si>
    <t>https://podminky.urs.cz/item/CS_URS_2026_01/919521120</t>
  </si>
  <si>
    <t>BET.KTZP400</t>
  </si>
  <si>
    <t>BEST-ŽELEZOB,TROUBA/TZP-Q 400/1000</t>
  </si>
  <si>
    <t>-508117114</t>
  </si>
  <si>
    <t>444032666</t>
  </si>
  <si>
    <t>-847978004</t>
  </si>
  <si>
    <t>1419325724</t>
  </si>
  <si>
    <t>142370408</t>
  </si>
  <si>
    <t>936561111</t>
  </si>
  <si>
    <t>Podkladní a krycí vrstvy trubních propustků nebo překopů cest z kameniva</t>
  </si>
  <si>
    <t>-153510688</t>
  </si>
  <si>
    <t>Podkladní a krycí vrstvy trubních propustků nebo překopů cest z kameniva drceného</t>
  </si>
  <si>
    <t>https://podminky.urs.cz/item/CS_URS_2026_01/936561111</t>
  </si>
  <si>
    <t>2,45*0,8*0,1</t>
  </si>
  <si>
    <t>938902206</t>
  </si>
  <si>
    <t>Čištění příkopů ručně š dna přes 400 mm objem nánosu přes 0,30 do 0,50 m3/m</t>
  </si>
  <si>
    <t>1927815439</t>
  </si>
  <si>
    <t>Čištění příkopů komunikací s odstraněním travnatého porostu nebo nánosu s naložením na dopravní prostředek nebo s přemístěním na hromady na vzdálenost do 20 m ručně při šířce dna přes 400 mm a objemu nánosu přes 0,30 do 0,50 m3/m</t>
  </si>
  <si>
    <t>https://podminky.urs.cz/item/CS_URS_2026_01/938902206</t>
  </si>
  <si>
    <t>979054441</t>
  </si>
  <si>
    <t>Očištění vybouraných z desek nebo dlaždic s původním spárováním z kameniva těženého</t>
  </si>
  <si>
    <t>-123473242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</si>
  <si>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</si>
  <si>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https://podminky.urs.cz/item/CS_URS_2026_01/979054441</t>
  </si>
  <si>
    <t>-2076974938</t>
  </si>
  <si>
    <t>59217021</t>
  </si>
  <si>
    <t>obrubník betonový chodníkový 1000x150x150mm nájezdový</t>
  </si>
  <si>
    <t>1151523940</t>
  </si>
  <si>
    <t>-1056906013</t>
  </si>
  <si>
    <t>Poznámka k položce:_x000d_
pol. 113107122</t>
  </si>
  <si>
    <t>1,02+7,22</t>
  </si>
  <si>
    <t>23046915</t>
  </si>
  <si>
    <t>Poznámka k položce:_x000d_
příplatek za dalších 14km k pol. 997221551</t>
  </si>
  <si>
    <t>8,24*14</t>
  </si>
  <si>
    <t>-1291240001</t>
  </si>
  <si>
    <t>Poznámka k položce:_x000d_
pol. 113107142 + 113202111 + 113204111 + 113106123</t>
  </si>
  <si>
    <t>0,77+1,44+0,98+6,47</t>
  </si>
  <si>
    <t>919204513</t>
  </si>
  <si>
    <t>Poznámka k položce:_x000d_
Dalších 14km k položce 997221571</t>
  </si>
  <si>
    <t>9,66*14</t>
  </si>
  <si>
    <t>997221615</t>
  </si>
  <si>
    <t>Poplatek za uložení na skládce (skládkovné) stavebního odpadu betonového kód odpadu 17 01 01</t>
  </si>
  <si>
    <t>120120650</t>
  </si>
  <si>
    <t>Poplatek za uložení stavebního odpadu na skládce (skládkovné) z prostého betonu zatříděného do Katalogu odpadů pod kódem 17 01 01</t>
  </si>
  <si>
    <t>https://podminky.urs.cz/item/CS_URS_2026_01/997221615</t>
  </si>
  <si>
    <t>Poznámka k položce:_x000d_
pol. 113202111 + 113204111 + 113106123</t>
  </si>
  <si>
    <t>1,44+0,98+6,47</t>
  </si>
  <si>
    <t>1124206909</t>
  </si>
  <si>
    <t>1105935653</t>
  </si>
  <si>
    <t>998223011</t>
  </si>
  <si>
    <t>Přesun hmot pro pozemní komunikace s krytem dlážděným</t>
  </si>
  <si>
    <t>-1703004084</t>
  </si>
  <si>
    <t>Přesun hmot pro pozemní komunikace s krytem dlážděným dopravní vzdálenost do 200 m jakékoliv délky objektu</t>
  </si>
  <si>
    <t>https://podminky.urs.cz/item/CS_URS_2026_01/998223011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</si>
</sst>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0" fillId="0" borderId="12" xfId="0" applyNumberFormat="1" applyFont="1" applyBorder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36" fillId="0" borderId="0" xfId="0" applyFont="1" applyAlignment="1" applyProtection="1">
      <alignment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564851111" TargetMode="External" /><Relationship Id="rId2" Type="http://schemas.openxmlformats.org/officeDocument/2006/relationships/hyperlink" Target="https://podminky.urs.cz/item/CS_URS_2026_01/913121111" TargetMode="External" /><Relationship Id="rId3" Type="http://schemas.openxmlformats.org/officeDocument/2006/relationships/hyperlink" Target="https://podminky.urs.cz/item/CS_URS_2026_01/913121211" TargetMode="External" /><Relationship Id="rId4" Type="http://schemas.openxmlformats.org/officeDocument/2006/relationships/hyperlink" Target="https://podminky.urs.cz/item/CS_URS_2026_01/913221111" TargetMode="External" /><Relationship Id="rId5" Type="http://schemas.openxmlformats.org/officeDocument/2006/relationships/hyperlink" Target="https://podminky.urs.cz/item/CS_URS_2026_01/913221211" TargetMode="External" /><Relationship Id="rId6" Type="http://schemas.openxmlformats.org/officeDocument/2006/relationships/hyperlink" Target="https://podminky.urs.cz/item/CS_URS_2026_01/913321111" TargetMode="External" /><Relationship Id="rId7" Type="http://schemas.openxmlformats.org/officeDocument/2006/relationships/hyperlink" Target="https://podminky.urs.cz/item/CS_URS_2026_01/913321116" TargetMode="External" /><Relationship Id="rId8" Type="http://schemas.openxmlformats.org/officeDocument/2006/relationships/hyperlink" Target="https://podminky.urs.cz/item/CS_URS_2026_01/913321211" TargetMode="External" /><Relationship Id="rId9" Type="http://schemas.openxmlformats.org/officeDocument/2006/relationships/hyperlink" Target="https://podminky.urs.cz/item/CS_URS_2026_01/913321216" TargetMode="External" /><Relationship Id="rId10" Type="http://schemas.openxmlformats.org/officeDocument/2006/relationships/hyperlink" Target="https://podminky.urs.cz/item/CS_URS_2026_01/913411111" TargetMode="External" /><Relationship Id="rId11" Type="http://schemas.openxmlformats.org/officeDocument/2006/relationships/hyperlink" Target="https://podminky.urs.cz/item/CS_URS_2026_01/913411211" TargetMode="External" /><Relationship Id="rId12" Type="http://schemas.openxmlformats.org/officeDocument/2006/relationships/hyperlink" Target="https://podminky.urs.cz/item/CS_URS_2026_01/913911113" TargetMode="External" /><Relationship Id="rId13" Type="http://schemas.openxmlformats.org/officeDocument/2006/relationships/hyperlink" Target="https://podminky.urs.cz/item/CS_URS_2026_01/913911213" TargetMode="External" /><Relationship Id="rId14" Type="http://schemas.openxmlformats.org/officeDocument/2006/relationships/hyperlink" Target="https://podminky.urs.cz/item/CS_URS_2026_01/915222121" TargetMode="External" /><Relationship Id="rId15" Type="http://schemas.openxmlformats.org/officeDocument/2006/relationships/hyperlink" Target="https://podminky.urs.cz/item/CS_URS_2026_01/915222911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100151" TargetMode="External" /><Relationship Id="rId2" Type="http://schemas.openxmlformats.org/officeDocument/2006/relationships/hyperlink" Target="https://podminky.urs.cz/item/CS_URS_2025_01/210203901" TargetMode="External" /><Relationship Id="rId3" Type="http://schemas.openxmlformats.org/officeDocument/2006/relationships/hyperlink" Target="https://podminky.urs.cz/item/CS_URS_2025_01/210203901" TargetMode="External" /><Relationship Id="rId4" Type="http://schemas.openxmlformats.org/officeDocument/2006/relationships/hyperlink" Target="https://podminky.urs.cz/item/CS_URS_2025_01/210203901" TargetMode="External" /><Relationship Id="rId5" Type="http://schemas.openxmlformats.org/officeDocument/2006/relationships/hyperlink" Target="https://podminky.urs.cz/item/CS_URS_2025_01/210203901" TargetMode="External" /><Relationship Id="rId6" Type="http://schemas.openxmlformats.org/officeDocument/2006/relationships/hyperlink" Target="https://podminky.urs.cz/item/CS_URS_2025_01/210203901" TargetMode="External" /><Relationship Id="rId7" Type="http://schemas.openxmlformats.org/officeDocument/2006/relationships/hyperlink" Target="https://podminky.urs.cz/item/CS_URS_2025_01/210204002" TargetMode="External" /><Relationship Id="rId8" Type="http://schemas.openxmlformats.org/officeDocument/2006/relationships/hyperlink" Target="https://podminky.urs.cz/item/CS_URS_2025_01/210204011" TargetMode="External" /><Relationship Id="rId9" Type="http://schemas.openxmlformats.org/officeDocument/2006/relationships/hyperlink" Target="https://podminky.urs.cz/item/CS_URS_2025_01/210204011" TargetMode="External" /><Relationship Id="rId10" Type="http://schemas.openxmlformats.org/officeDocument/2006/relationships/hyperlink" Target="https://podminky.urs.cz/item/CS_URS_2025_01/210204011" TargetMode="External" /><Relationship Id="rId11" Type="http://schemas.openxmlformats.org/officeDocument/2006/relationships/hyperlink" Target="https://podminky.urs.cz/item/CS_URS_2025_01/210204011" TargetMode="External" /><Relationship Id="rId12" Type="http://schemas.openxmlformats.org/officeDocument/2006/relationships/hyperlink" Target="https://podminky.urs.cz/item/CS_URS_2025_01/210204011" TargetMode="External" /><Relationship Id="rId13" Type="http://schemas.openxmlformats.org/officeDocument/2006/relationships/hyperlink" Target="https://podminky.urs.cz/item/CS_URS_2025_01/210204103" TargetMode="External" /><Relationship Id="rId14" Type="http://schemas.openxmlformats.org/officeDocument/2006/relationships/hyperlink" Target="https://podminky.urs.cz/item/CS_URS_2025_01/210204103" TargetMode="External" /><Relationship Id="rId15" Type="http://schemas.openxmlformats.org/officeDocument/2006/relationships/hyperlink" Target="https://podminky.urs.cz/item/CS_URS_2025_01/210204103" TargetMode="External" /><Relationship Id="rId16" Type="http://schemas.openxmlformats.org/officeDocument/2006/relationships/hyperlink" Target="https://podminky.urs.cz/item/CS_URS_2025_01/210204103" TargetMode="External" /><Relationship Id="rId17" Type="http://schemas.openxmlformats.org/officeDocument/2006/relationships/hyperlink" Target="https://podminky.urs.cz/item/CS_URS_2025_01/210204103" TargetMode="External" /><Relationship Id="rId18" Type="http://schemas.openxmlformats.org/officeDocument/2006/relationships/hyperlink" Target="https://podminky.urs.cz/item/CS_URS_2025_01/210204105" TargetMode="External" /><Relationship Id="rId19" Type="http://schemas.openxmlformats.org/officeDocument/2006/relationships/hyperlink" Target="https://podminky.urs.cz/item/CS_URS_2025_01/210204201" TargetMode="External" /><Relationship Id="rId20" Type="http://schemas.openxmlformats.org/officeDocument/2006/relationships/hyperlink" Target="https://podminky.urs.cz/item/CS_URS_2025_01/210204202" TargetMode="External" /><Relationship Id="rId21" Type="http://schemas.openxmlformats.org/officeDocument/2006/relationships/hyperlink" Target="https://podminky.urs.cz/item/CS_URS_2025_01/210204203" TargetMode="External" /><Relationship Id="rId22" Type="http://schemas.openxmlformats.org/officeDocument/2006/relationships/hyperlink" Target="https://podminky.urs.cz/item/CS_URS_2025_01/210220022" TargetMode="External" /><Relationship Id="rId23" Type="http://schemas.openxmlformats.org/officeDocument/2006/relationships/hyperlink" Target="https://podminky.urs.cz/item/CS_URS_2025_01/210220300" TargetMode="External" /><Relationship Id="rId24" Type="http://schemas.openxmlformats.org/officeDocument/2006/relationships/hyperlink" Target="https://podminky.urs.cz/item/CS_URS_2025_01/210220301" TargetMode="External" /><Relationship Id="rId25" Type="http://schemas.openxmlformats.org/officeDocument/2006/relationships/hyperlink" Target="https://podminky.urs.cz/item/CS_URS_2025_01/210812011" TargetMode="External" /><Relationship Id="rId26" Type="http://schemas.openxmlformats.org/officeDocument/2006/relationships/hyperlink" Target="https://podminky.urs.cz/item/CS_URS_2025_01/210812011" TargetMode="External" /><Relationship Id="rId27" Type="http://schemas.openxmlformats.org/officeDocument/2006/relationships/hyperlink" Target="https://podminky.urs.cz/item/CS_URS_2025_01/210812035" TargetMode="External" /><Relationship Id="rId28" Type="http://schemas.openxmlformats.org/officeDocument/2006/relationships/hyperlink" Target="https://podminky.urs.cz/item/CS_URS_2025_01/218202013" TargetMode="External" /><Relationship Id="rId29" Type="http://schemas.openxmlformats.org/officeDocument/2006/relationships/hyperlink" Target="https://podminky.urs.cz/item/CS_URS_2025_01/218204002" TargetMode="External" /><Relationship Id="rId30" Type="http://schemas.openxmlformats.org/officeDocument/2006/relationships/hyperlink" Target="https://podminky.urs.cz/item/CS_URS_2025_01/218204011" TargetMode="External" /><Relationship Id="rId31" Type="http://schemas.openxmlformats.org/officeDocument/2006/relationships/hyperlink" Target="https://podminky.urs.cz/item/CS_URS_2025_01/218204103" TargetMode="External" /><Relationship Id="rId32" Type="http://schemas.openxmlformats.org/officeDocument/2006/relationships/hyperlink" Target="https://podminky.urs.cz/item/CS_URS_2025_01/460010024" TargetMode="External" /><Relationship Id="rId33" Type="http://schemas.openxmlformats.org/officeDocument/2006/relationships/hyperlink" Target="https://podminky.urs.cz/item/CS_URS_2025_01/460131113" TargetMode="External" /><Relationship Id="rId34" Type="http://schemas.openxmlformats.org/officeDocument/2006/relationships/hyperlink" Target="https://podminky.urs.cz/item/CS_URS_2025_01/460131113" TargetMode="External" /><Relationship Id="rId35" Type="http://schemas.openxmlformats.org/officeDocument/2006/relationships/hyperlink" Target="https://podminky.urs.cz/item/CS_URS_2025_01/460161172" TargetMode="External" /><Relationship Id="rId36" Type="http://schemas.openxmlformats.org/officeDocument/2006/relationships/hyperlink" Target="https://podminky.urs.cz/item/CS_URS_2025_01/460161482" TargetMode="External" /><Relationship Id="rId37" Type="http://schemas.openxmlformats.org/officeDocument/2006/relationships/hyperlink" Target="https://podminky.urs.cz/item/CS_URS_2025_01/460391123" TargetMode="External" /><Relationship Id="rId38" Type="http://schemas.openxmlformats.org/officeDocument/2006/relationships/hyperlink" Target="https://podminky.urs.cz/item/CS_URS_2025_01/460431182" TargetMode="External" /><Relationship Id="rId39" Type="http://schemas.openxmlformats.org/officeDocument/2006/relationships/hyperlink" Target="https://podminky.urs.cz/item/CS_URS_2025_01/460431512" TargetMode="External" /><Relationship Id="rId40" Type="http://schemas.openxmlformats.org/officeDocument/2006/relationships/hyperlink" Target="https://podminky.urs.cz/item/CS_URS_2025_01/460641111" TargetMode="External" /><Relationship Id="rId41" Type="http://schemas.openxmlformats.org/officeDocument/2006/relationships/hyperlink" Target="https://podminky.urs.cz/item/CS_URS_2025_01/460641111" TargetMode="External" /><Relationship Id="rId42" Type="http://schemas.openxmlformats.org/officeDocument/2006/relationships/hyperlink" Target="https://podminky.urs.cz/item/CS_URS_2025_01/460661512" TargetMode="External" /><Relationship Id="rId43" Type="http://schemas.openxmlformats.org/officeDocument/2006/relationships/hyperlink" Target="https://podminky.urs.cz/item/CS_URS_2025_01/460762111" TargetMode="External" /><Relationship Id="rId44" Type="http://schemas.openxmlformats.org/officeDocument/2006/relationships/hyperlink" Target="https://podminky.urs.cz/item/CS_URS_2025_01/460791114" TargetMode="External" /><Relationship Id="rId45" Type="http://schemas.openxmlformats.org/officeDocument/2006/relationships/hyperlink" Target="https://podminky.urs.cz/item/CS_URS_2025_01/460791212" TargetMode="External" /><Relationship Id="rId46" Type="http://schemas.openxmlformats.org/officeDocument/2006/relationships/hyperlink" Target="https://podminky.urs.cz/item/CS_URS_2025_01/460905131" TargetMode="External" /><Relationship Id="rId47" Type="http://schemas.openxmlformats.org/officeDocument/2006/relationships/hyperlink" Target="https://podminky.urs.cz/item/CS_URS_2025_01/HZS4212" TargetMode="External" /><Relationship Id="rId48" Type="http://schemas.openxmlformats.org/officeDocument/2006/relationships/hyperlink" Target="https://podminky.urs.cz/item/CS_URS_2025_01/HZS4221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12355" TargetMode="External" /><Relationship Id="rId2" Type="http://schemas.openxmlformats.org/officeDocument/2006/relationships/hyperlink" Target="https://podminky.urs.cz/item/CS_URS_2025_01/112151313" TargetMode="External" /><Relationship Id="rId3" Type="http://schemas.openxmlformats.org/officeDocument/2006/relationships/hyperlink" Target="https://podminky.urs.cz/item/CS_URS_2025_01/112151314" TargetMode="External" /><Relationship Id="rId4" Type="http://schemas.openxmlformats.org/officeDocument/2006/relationships/hyperlink" Target="https://podminky.urs.cz/item/CS_URS_2025_01/112151315" TargetMode="External" /><Relationship Id="rId5" Type="http://schemas.openxmlformats.org/officeDocument/2006/relationships/hyperlink" Target="https://podminky.urs.cz/item/CS_URS_2025_01/112155225" TargetMode="External" /><Relationship Id="rId6" Type="http://schemas.openxmlformats.org/officeDocument/2006/relationships/hyperlink" Target="https://podminky.urs.cz/item/CS_URS_2025_01/112155311" TargetMode="External" /><Relationship Id="rId7" Type="http://schemas.openxmlformats.org/officeDocument/2006/relationships/hyperlink" Target="https://podminky.urs.cz/item/CS_URS_2025_01/112251102" TargetMode="External" /><Relationship Id="rId8" Type="http://schemas.openxmlformats.org/officeDocument/2006/relationships/hyperlink" Target="https://podminky.urs.cz/item/CS_URS_2025_01/112251104" TargetMode="External" /><Relationship Id="rId9" Type="http://schemas.openxmlformats.org/officeDocument/2006/relationships/hyperlink" Target="https://podminky.urs.cz/item/CS_URS_2025_01/162201422" TargetMode="External" /><Relationship Id="rId10" Type="http://schemas.openxmlformats.org/officeDocument/2006/relationships/hyperlink" Target="https://podminky.urs.cz/item/CS_URS_2025_01/162201423" TargetMode="External" /><Relationship Id="rId11" Type="http://schemas.openxmlformats.org/officeDocument/2006/relationships/hyperlink" Target="https://podminky.urs.cz/item/CS_URS_2025_01/162301972" TargetMode="External" /><Relationship Id="rId12" Type="http://schemas.openxmlformats.org/officeDocument/2006/relationships/hyperlink" Target="https://podminky.urs.cz/item/CS_URS_2025_01/162301974" TargetMode="External" /><Relationship Id="rId13" Type="http://schemas.openxmlformats.org/officeDocument/2006/relationships/hyperlink" Target="https://podminky.urs.cz/item/CS_URS_2025_01/183101121" TargetMode="External" /><Relationship Id="rId14" Type="http://schemas.openxmlformats.org/officeDocument/2006/relationships/hyperlink" Target="https://podminky.urs.cz/item/CS_URS_2024_01/184102115" TargetMode="External" /><Relationship Id="rId15" Type="http://schemas.openxmlformats.org/officeDocument/2006/relationships/hyperlink" Target="https://podminky.urs.cz/item/CS_URS_2025_01/184215133" TargetMode="External" /><Relationship Id="rId16" Type="http://schemas.openxmlformats.org/officeDocument/2006/relationships/hyperlink" Target="https://podminky.urs.cz/item/CS_URS_2024_01/184801121" TargetMode="External" /><Relationship Id="rId17" Type="http://schemas.openxmlformats.org/officeDocument/2006/relationships/hyperlink" Target="https://podminky.urs.cz/item/CS_URS_2025_01/184818235" TargetMode="External" /><Relationship Id="rId18" Type="http://schemas.openxmlformats.org/officeDocument/2006/relationships/hyperlink" Target="https://podminky.urs.cz/item/CS_URS_2025_01/184911311" TargetMode="External" /><Relationship Id="rId19" Type="http://schemas.openxmlformats.org/officeDocument/2006/relationships/hyperlink" Target="https://podminky.urs.cz/item/CS_URS_2025_01/185804311" TargetMode="External" /><Relationship Id="rId20" Type="http://schemas.openxmlformats.org/officeDocument/2006/relationships/hyperlink" Target="https://podminky.urs.cz/item/CS_URS_2025_01/185851121" TargetMode="External" /><Relationship Id="rId2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203000" TargetMode="External" /><Relationship Id="rId2" Type="http://schemas.openxmlformats.org/officeDocument/2006/relationships/hyperlink" Target="https://podminky.urs.cz/item/CS_URS_2023_02/012303000" TargetMode="External" /><Relationship Id="rId3" Type="http://schemas.openxmlformats.org/officeDocument/2006/relationships/hyperlink" Target="https://podminky.urs.cz/item/CS_URS_2023_02/043002000" TargetMode="External" /><Relationship Id="rId4" Type="http://schemas.openxmlformats.org/officeDocument/2006/relationships/hyperlink" Target="https://podminky.urs.cz/item/CS_URS_2023_02/044002000" TargetMode="External" /><Relationship Id="rId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224" TargetMode="External" /><Relationship Id="rId2" Type="http://schemas.openxmlformats.org/officeDocument/2006/relationships/hyperlink" Target="https://podminky.urs.cz/item/CS_URS_2026_01/113154528" TargetMode="External" /><Relationship Id="rId3" Type="http://schemas.openxmlformats.org/officeDocument/2006/relationships/hyperlink" Target="https://podminky.urs.cz/item/CS_URS_2026_01/122111101" TargetMode="External" /><Relationship Id="rId4" Type="http://schemas.openxmlformats.org/officeDocument/2006/relationships/hyperlink" Target="https://podminky.urs.cz/item/CS_URS_2026_01/122252204" TargetMode="External" /><Relationship Id="rId5" Type="http://schemas.openxmlformats.org/officeDocument/2006/relationships/hyperlink" Target="https://podminky.urs.cz/item/CS_URS_2026_01/131251201" TargetMode="External" /><Relationship Id="rId6" Type="http://schemas.openxmlformats.org/officeDocument/2006/relationships/hyperlink" Target="https://podminky.urs.cz/item/CS_URS_2026_01/132251102" TargetMode="External" /><Relationship Id="rId7" Type="http://schemas.openxmlformats.org/officeDocument/2006/relationships/hyperlink" Target="https://podminky.urs.cz/item/CS_URS_2026_01/132251251" TargetMode="External" /><Relationship Id="rId8" Type="http://schemas.openxmlformats.org/officeDocument/2006/relationships/hyperlink" Target="https://podminky.urs.cz/item/CS_URS_2026_01/141721215" TargetMode="External" /><Relationship Id="rId9" Type="http://schemas.openxmlformats.org/officeDocument/2006/relationships/hyperlink" Target="https://podminky.urs.cz/item/CS_URS_2026_01/162751117" TargetMode="External" /><Relationship Id="rId10" Type="http://schemas.openxmlformats.org/officeDocument/2006/relationships/hyperlink" Target="https://podminky.urs.cz/item/CS_URS_2026_01/162751117" TargetMode="External" /><Relationship Id="rId11" Type="http://schemas.openxmlformats.org/officeDocument/2006/relationships/hyperlink" Target="https://podminky.urs.cz/item/CS_URS_2026_01/162751119" TargetMode="External" /><Relationship Id="rId12" Type="http://schemas.openxmlformats.org/officeDocument/2006/relationships/hyperlink" Target="https://podminky.urs.cz/item/CS_URS_2026_01/162751119" TargetMode="External" /><Relationship Id="rId13" Type="http://schemas.openxmlformats.org/officeDocument/2006/relationships/hyperlink" Target="https://podminky.urs.cz/item/CS_URS_2026_01/171152101" TargetMode="External" /><Relationship Id="rId14" Type="http://schemas.openxmlformats.org/officeDocument/2006/relationships/hyperlink" Target="https://podminky.urs.cz/item/CS_URS_2026_01/171201221" TargetMode="External" /><Relationship Id="rId15" Type="http://schemas.openxmlformats.org/officeDocument/2006/relationships/hyperlink" Target="https://podminky.urs.cz/item/CS_URS_2026_01/171251201" TargetMode="External" /><Relationship Id="rId16" Type="http://schemas.openxmlformats.org/officeDocument/2006/relationships/hyperlink" Target="https://podminky.urs.cz/item/CS_URS_2026_01/181351003" TargetMode="External" /><Relationship Id="rId17" Type="http://schemas.openxmlformats.org/officeDocument/2006/relationships/hyperlink" Target="https://podminky.urs.cz/item/CS_URS_2026_01/181411121" TargetMode="External" /><Relationship Id="rId18" Type="http://schemas.openxmlformats.org/officeDocument/2006/relationships/hyperlink" Target="https://podminky.urs.cz/item/CS_URS_2026_01/181411122" TargetMode="External" /><Relationship Id="rId19" Type="http://schemas.openxmlformats.org/officeDocument/2006/relationships/hyperlink" Target="https://podminky.urs.cz/item/CS_URS_2026_01/181951111" TargetMode="External" /><Relationship Id="rId20" Type="http://schemas.openxmlformats.org/officeDocument/2006/relationships/hyperlink" Target="https://podminky.urs.cz/item/CS_URS_2026_01/181951112" TargetMode="External" /><Relationship Id="rId21" Type="http://schemas.openxmlformats.org/officeDocument/2006/relationships/hyperlink" Target="https://podminky.urs.cz/item/CS_URS_2026_01/182111121" TargetMode="External" /><Relationship Id="rId22" Type="http://schemas.openxmlformats.org/officeDocument/2006/relationships/hyperlink" Target="https://podminky.urs.cz/item/CS_URS_2026_01/182351123" TargetMode="External" /><Relationship Id="rId23" Type="http://schemas.openxmlformats.org/officeDocument/2006/relationships/hyperlink" Target="https://podminky.urs.cz/item/CS_URS_2026_01/212752112" TargetMode="External" /><Relationship Id="rId24" Type="http://schemas.openxmlformats.org/officeDocument/2006/relationships/hyperlink" Target="https://podminky.urs.cz/item/CS_URS_2026_01/451577777" TargetMode="External" /><Relationship Id="rId25" Type="http://schemas.openxmlformats.org/officeDocument/2006/relationships/hyperlink" Target="https://podminky.urs.cz/item/CS_URS_2026_01/564861111" TargetMode="External" /><Relationship Id="rId26" Type="http://schemas.openxmlformats.org/officeDocument/2006/relationships/hyperlink" Target="https://podminky.urs.cz/item/CS_URS_2026_01/564871111" TargetMode="External" /><Relationship Id="rId27" Type="http://schemas.openxmlformats.org/officeDocument/2006/relationships/hyperlink" Target="https://podminky.urs.cz/item/CS_URS_2026_01/565155121" TargetMode="External" /><Relationship Id="rId28" Type="http://schemas.openxmlformats.org/officeDocument/2006/relationships/hyperlink" Target="https://podminky.urs.cz/item/CS_URS_2026_01/567122114" TargetMode="External" /><Relationship Id="rId29" Type="http://schemas.openxmlformats.org/officeDocument/2006/relationships/hyperlink" Target="https://podminky.urs.cz/item/CS_URS_2026_01/567122114" TargetMode="External" /><Relationship Id="rId30" Type="http://schemas.openxmlformats.org/officeDocument/2006/relationships/hyperlink" Target="https://podminky.urs.cz/item/CS_URS_2026_01/569903311" TargetMode="External" /><Relationship Id="rId31" Type="http://schemas.openxmlformats.org/officeDocument/2006/relationships/hyperlink" Target="https://podminky.urs.cz/item/CS_URS_2026_01/573211107" TargetMode="External" /><Relationship Id="rId32" Type="http://schemas.openxmlformats.org/officeDocument/2006/relationships/hyperlink" Target="https://podminky.urs.cz/item/CS_URS_2026_01/577134221" TargetMode="External" /><Relationship Id="rId33" Type="http://schemas.openxmlformats.org/officeDocument/2006/relationships/hyperlink" Target="https://podminky.urs.cz/item/CS_URS_2026_01/581141114" TargetMode="External" /><Relationship Id="rId34" Type="http://schemas.openxmlformats.org/officeDocument/2006/relationships/hyperlink" Target="https://podminky.urs.cz/item/CS_URS_2026_01/594111112" TargetMode="External" /><Relationship Id="rId35" Type="http://schemas.openxmlformats.org/officeDocument/2006/relationships/hyperlink" Target="https://podminky.urs.cz/item/CS_URS_2026_01/599632111" TargetMode="External" /><Relationship Id="rId36" Type="http://schemas.openxmlformats.org/officeDocument/2006/relationships/hyperlink" Target="https://podminky.urs.cz/item/CS_URS_2026_01/895941103" TargetMode="External" /><Relationship Id="rId37" Type="http://schemas.openxmlformats.org/officeDocument/2006/relationships/hyperlink" Target="https://podminky.urs.cz/item/CS_URS_2026_01/914111111" TargetMode="External" /><Relationship Id="rId38" Type="http://schemas.openxmlformats.org/officeDocument/2006/relationships/hyperlink" Target="https://podminky.urs.cz/item/CS_URS_2026_01/914111112" TargetMode="External" /><Relationship Id="rId39" Type="http://schemas.openxmlformats.org/officeDocument/2006/relationships/hyperlink" Target="https://podminky.urs.cz/item/CS_URS_2026_01/914511112" TargetMode="External" /><Relationship Id="rId40" Type="http://schemas.openxmlformats.org/officeDocument/2006/relationships/hyperlink" Target="https://podminky.urs.cz/item/CS_URS_2026_01/915131112" TargetMode="External" /><Relationship Id="rId41" Type="http://schemas.openxmlformats.org/officeDocument/2006/relationships/hyperlink" Target="https://podminky.urs.cz/item/CS_URS_2026_01/915621111" TargetMode="External" /><Relationship Id="rId42" Type="http://schemas.openxmlformats.org/officeDocument/2006/relationships/hyperlink" Target="https://podminky.urs.cz/item/CS_URS_2026_01/916111113" TargetMode="External" /><Relationship Id="rId43" Type="http://schemas.openxmlformats.org/officeDocument/2006/relationships/hyperlink" Target="https://podminky.urs.cz/item/CS_URS_2026_01/916131213" TargetMode="External" /><Relationship Id="rId44" Type="http://schemas.openxmlformats.org/officeDocument/2006/relationships/hyperlink" Target="https://podminky.urs.cz/item/CS_URS_2026_01/916241213" TargetMode="External" /><Relationship Id="rId45" Type="http://schemas.openxmlformats.org/officeDocument/2006/relationships/hyperlink" Target="https://podminky.urs.cz/item/CS_URS_2026_01/916331112" TargetMode="External" /><Relationship Id="rId46" Type="http://schemas.openxmlformats.org/officeDocument/2006/relationships/hyperlink" Target="https://podminky.urs.cz/item/CS_URS_2026_01/916991121" TargetMode="External" /><Relationship Id="rId47" Type="http://schemas.openxmlformats.org/officeDocument/2006/relationships/hyperlink" Target="https://podminky.urs.cz/item/CS_URS_2026_01/919131111" TargetMode="External" /><Relationship Id="rId48" Type="http://schemas.openxmlformats.org/officeDocument/2006/relationships/hyperlink" Target="https://podminky.urs.cz/item/CS_URS_2026_01/919732211" TargetMode="External" /><Relationship Id="rId49" Type="http://schemas.openxmlformats.org/officeDocument/2006/relationships/hyperlink" Target="https://podminky.urs.cz/item/CS_URS_2026_01/919735113" TargetMode="External" /><Relationship Id="rId50" Type="http://schemas.openxmlformats.org/officeDocument/2006/relationships/hyperlink" Target="https://podminky.urs.cz/item/CS_URS_2026_01/935112112" TargetMode="External" /><Relationship Id="rId51" Type="http://schemas.openxmlformats.org/officeDocument/2006/relationships/hyperlink" Target="https://podminky.urs.cz/item/CS_URS_2026_01/935112211" TargetMode="External" /><Relationship Id="rId52" Type="http://schemas.openxmlformats.org/officeDocument/2006/relationships/hyperlink" Target="https://podminky.urs.cz/item/CS_URS_2026_01/935113111" TargetMode="External" /><Relationship Id="rId53" Type="http://schemas.openxmlformats.org/officeDocument/2006/relationships/hyperlink" Target="https://podminky.urs.cz/item/CS_URS_2026_01/966006132" TargetMode="External" /><Relationship Id="rId54" Type="http://schemas.openxmlformats.org/officeDocument/2006/relationships/hyperlink" Target="https://podminky.urs.cz/item/CS_URS_2026_01/966006221" TargetMode="External" /><Relationship Id="rId55" Type="http://schemas.openxmlformats.org/officeDocument/2006/relationships/hyperlink" Target="https://podminky.urs.cz/item/CS_URS_2026_01/122252203" TargetMode="External" /><Relationship Id="rId56" Type="http://schemas.openxmlformats.org/officeDocument/2006/relationships/hyperlink" Target="https://podminky.urs.cz/item/CS_URS_2026_01/162751117" TargetMode="External" /><Relationship Id="rId57" Type="http://schemas.openxmlformats.org/officeDocument/2006/relationships/hyperlink" Target="https://podminky.urs.cz/item/CS_URS_2026_01/162751119" TargetMode="External" /><Relationship Id="rId58" Type="http://schemas.openxmlformats.org/officeDocument/2006/relationships/hyperlink" Target="https://podminky.urs.cz/item/CS_URS_2026_01/171251201" TargetMode="External" /><Relationship Id="rId59" Type="http://schemas.openxmlformats.org/officeDocument/2006/relationships/hyperlink" Target="https://podminky.urs.cz/item/CS_URS_2026_01/997221655" TargetMode="External" /><Relationship Id="rId60" Type="http://schemas.openxmlformats.org/officeDocument/2006/relationships/hyperlink" Target="https://podminky.urs.cz/item/CS_URS_2026_01/181951112" TargetMode="External" /><Relationship Id="rId61" Type="http://schemas.openxmlformats.org/officeDocument/2006/relationships/hyperlink" Target="https://podminky.urs.cz/item/CS_URS_2026_01/564671111" TargetMode="External" /><Relationship Id="rId62" Type="http://schemas.openxmlformats.org/officeDocument/2006/relationships/hyperlink" Target="https://podminky.urs.cz/item/CS_URS_2026_01/564671111" TargetMode="External" /><Relationship Id="rId63" Type="http://schemas.openxmlformats.org/officeDocument/2006/relationships/hyperlink" Target="https://podminky.urs.cz/item/CS_URS_2026_01/919726122" TargetMode="External" /><Relationship Id="rId64" Type="http://schemas.openxmlformats.org/officeDocument/2006/relationships/hyperlink" Target="https://podminky.urs.cz/item/CS_URS_2026_01/997221551" TargetMode="External" /><Relationship Id="rId65" Type="http://schemas.openxmlformats.org/officeDocument/2006/relationships/hyperlink" Target="https://podminky.urs.cz/item/CS_URS_2026_01/997221559" TargetMode="External" /><Relationship Id="rId66" Type="http://schemas.openxmlformats.org/officeDocument/2006/relationships/hyperlink" Target="https://podminky.urs.cz/item/CS_URS_2026_01/997221571" TargetMode="External" /><Relationship Id="rId67" Type="http://schemas.openxmlformats.org/officeDocument/2006/relationships/hyperlink" Target="https://podminky.urs.cz/item/CS_URS_2026_01/997221579" TargetMode="External" /><Relationship Id="rId68" Type="http://schemas.openxmlformats.org/officeDocument/2006/relationships/hyperlink" Target="https://podminky.urs.cz/item/CS_URS_2026_01/997221645" TargetMode="External" /><Relationship Id="rId69" Type="http://schemas.openxmlformats.org/officeDocument/2006/relationships/hyperlink" Target="https://podminky.urs.cz/item/CS_URS_2026_01/997221655" TargetMode="External" /><Relationship Id="rId70" Type="http://schemas.openxmlformats.org/officeDocument/2006/relationships/hyperlink" Target="https://podminky.urs.cz/item/CS_URS_2026_01/998225111" TargetMode="External" /><Relationship Id="rId7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23" TargetMode="External" /><Relationship Id="rId2" Type="http://schemas.openxmlformats.org/officeDocument/2006/relationships/hyperlink" Target="https://podminky.urs.cz/item/CS_URS_2026_01/113107122" TargetMode="External" /><Relationship Id="rId3" Type="http://schemas.openxmlformats.org/officeDocument/2006/relationships/hyperlink" Target="https://podminky.urs.cz/item/CS_URS_2026_01/113107122" TargetMode="External" /><Relationship Id="rId4" Type="http://schemas.openxmlformats.org/officeDocument/2006/relationships/hyperlink" Target="https://podminky.urs.cz/item/CS_URS_2026_01/113107142" TargetMode="External" /><Relationship Id="rId5" Type="http://schemas.openxmlformats.org/officeDocument/2006/relationships/hyperlink" Target="https://podminky.urs.cz/item/CS_URS_2026_01/113202111" TargetMode="External" /><Relationship Id="rId6" Type="http://schemas.openxmlformats.org/officeDocument/2006/relationships/hyperlink" Target="https://podminky.urs.cz/item/CS_URS_2026_01/113204111" TargetMode="External" /><Relationship Id="rId7" Type="http://schemas.openxmlformats.org/officeDocument/2006/relationships/hyperlink" Target="https://podminky.urs.cz/item/CS_URS_2026_01/122111101" TargetMode="External" /><Relationship Id="rId8" Type="http://schemas.openxmlformats.org/officeDocument/2006/relationships/hyperlink" Target="https://podminky.urs.cz/item/CS_URS_2026_01/122252204" TargetMode="External" /><Relationship Id="rId9" Type="http://schemas.openxmlformats.org/officeDocument/2006/relationships/hyperlink" Target="https://podminky.urs.cz/item/CS_URS_2026_01/131213711" TargetMode="External" /><Relationship Id="rId10" Type="http://schemas.openxmlformats.org/officeDocument/2006/relationships/hyperlink" Target="https://podminky.urs.cz/item/CS_URS_2026_01/132212131" TargetMode="External" /><Relationship Id="rId11" Type="http://schemas.openxmlformats.org/officeDocument/2006/relationships/hyperlink" Target="https://podminky.urs.cz/item/CS_URS_2026_01/132212131" TargetMode="External" /><Relationship Id="rId12" Type="http://schemas.openxmlformats.org/officeDocument/2006/relationships/hyperlink" Target="https://podminky.urs.cz/item/CS_URS_2026_01/139001101" TargetMode="External" /><Relationship Id="rId13" Type="http://schemas.openxmlformats.org/officeDocument/2006/relationships/hyperlink" Target="https://podminky.urs.cz/item/CS_URS_2026_01/162751117" TargetMode="External" /><Relationship Id="rId14" Type="http://schemas.openxmlformats.org/officeDocument/2006/relationships/hyperlink" Target="https://podminky.urs.cz/item/CS_URS_2026_01/162751117" TargetMode="External" /><Relationship Id="rId15" Type="http://schemas.openxmlformats.org/officeDocument/2006/relationships/hyperlink" Target="https://podminky.urs.cz/item/CS_URS_2026_01/162751119" TargetMode="External" /><Relationship Id="rId16" Type="http://schemas.openxmlformats.org/officeDocument/2006/relationships/hyperlink" Target="https://podminky.urs.cz/item/CS_URS_2026_01/162751119" TargetMode="External" /><Relationship Id="rId17" Type="http://schemas.openxmlformats.org/officeDocument/2006/relationships/hyperlink" Target="https://podminky.urs.cz/item/CS_URS_2026_01/171152101" TargetMode="External" /><Relationship Id="rId18" Type="http://schemas.openxmlformats.org/officeDocument/2006/relationships/hyperlink" Target="https://podminky.urs.cz/item/CS_URS_2026_01/171201221" TargetMode="External" /><Relationship Id="rId19" Type="http://schemas.openxmlformats.org/officeDocument/2006/relationships/hyperlink" Target="https://podminky.urs.cz/item/CS_URS_2026_01/171251201" TargetMode="External" /><Relationship Id="rId20" Type="http://schemas.openxmlformats.org/officeDocument/2006/relationships/hyperlink" Target="https://podminky.urs.cz/item/CS_URS_2026_01/181411121" TargetMode="External" /><Relationship Id="rId21" Type="http://schemas.openxmlformats.org/officeDocument/2006/relationships/hyperlink" Target="https://podminky.urs.cz/item/CS_URS_2026_01/181951111" TargetMode="External" /><Relationship Id="rId22" Type="http://schemas.openxmlformats.org/officeDocument/2006/relationships/hyperlink" Target="https://podminky.urs.cz/item/CS_URS_2026_01/181951112" TargetMode="External" /><Relationship Id="rId23" Type="http://schemas.openxmlformats.org/officeDocument/2006/relationships/hyperlink" Target="https://podminky.urs.cz/item/CS_URS_2026_01/182351133" TargetMode="External" /><Relationship Id="rId24" Type="http://schemas.openxmlformats.org/officeDocument/2006/relationships/hyperlink" Target="https://podminky.urs.cz/item/CS_URS_2026_01/275313611" TargetMode="External" /><Relationship Id="rId25" Type="http://schemas.openxmlformats.org/officeDocument/2006/relationships/hyperlink" Target="https://podminky.urs.cz/item/CS_URS_2026_01/275356021" TargetMode="External" /><Relationship Id="rId26" Type="http://schemas.openxmlformats.org/officeDocument/2006/relationships/hyperlink" Target="https://podminky.urs.cz/item/CS_URS_2026_01/275356022" TargetMode="External" /><Relationship Id="rId27" Type="http://schemas.openxmlformats.org/officeDocument/2006/relationships/hyperlink" Target="https://podminky.urs.cz/item/CS_URS_2026_01/339921132" TargetMode="External" /><Relationship Id="rId28" Type="http://schemas.openxmlformats.org/officeDocument/2006/relationships/hyperlink" Target="https://podminky.urs.cz/item/CS_URS_2026_01/451577777" TargetMode="External" /><Relationship Id="rId29" Type="http://schemas.openxmlformats.org/officeDocument/2006/relationships/hyperlink" Target="https://podminky.urs.cz/item/CS_URS_2026_01/564831011" TargetMode="External" /><Relationship Id="rId30" Type="http://schemas.openxmlformats.org/officeDocument/2006/relationships/hyperlink" Target="https://podminky.urs.cz/item/CS_URS_2026_01/594111112" TargetMode="External" /><Relationship Id="rId31" Type="http://schemas.openxmlformats.org/officeDocument/2006/relationships/hyperlink" Target="https://podminky.urs.cz/item/CS_URS_2026_01/596211111" TargetMode="External" /><Relationship Id="rId32" Type="http://schemas.openxmlformats.org/officeDocument/2006/relationships/hyperlink" Target="https://podminky.urs.cz/item/CS_URS_2026_01/596211113" TargetMode="External" /><Relationship Id="rId33" Type="http://schemas.openxmlformats.org/officeDocument/2006/relationships/hyperlink" Target="https://podminky.urs.cz/item/CS_URS_2026_01/596212210" TargetMode="External" /><Relationship Id="rId34" Type="http://schemas.openxmlformats.org/officeDocument/2006/relationships/hyperlink" Target="https://podminky.urs.cz/item/CS_URS_2026_01/599632111" TargetMode="External" /><Relationship Id="rId35" Type="http://schemas.openxmlformats.org/officeDocument/2006/relationships/hyperlink" Target="https://podminky.urs.cz/item/CS_URS_2026_01/911381114" TargetMode="External" /><Relationship Id="rId36" Type="http://schemas.openxmlformats.org/officeDocument/2006/relationships/hyperlink" Target="https://podminky.urs.cz/item/CS_URS_2026_01/911381835" TargetMode="External" /><Relationship Id="rId37" Type="http://schemas.openxmlformats.org/officeDocument/2006/relationships/hyperlink" Target="https://podminky.urs.cz/item/CS_URS_2026_01/916131213" TargetMode="External" /><Relationship Id="rId38" Type="http://schemas.openxmlformats.org/officeDocument/2006/relationships/hyperlink" Target="https://podminky.urs.cz/item/CS_URS_2026_01/916331112" TargetMode="External" /><Relationship Id="rId39" Type="http://schemas.openxmlformats.org/officeDocument/2006/relationships/hyperlink" Target="https://podminky.urs.cz/item/CS_URS_2026_01/919311112" TargetMode="External" /><Relationship Id="rId40" Type="http://schemas.openxmlformats.org/officeDocument/2006/relationships/hyperlink" Target="https://podminky.urs.cz/item/CS_URS_2026_01/919521120" TargetMode="External" /><Relationship Id="rId41" Type="http://schemas.openxmlformats.org/officeDocument/2006/relationships/hyperlink" Target="https://podminky.urs.cz/item/CS_URS_2026_01/919732211" TargetMode="External" /><Relationship Id="rId42" Type="http://schemas.openxmlformats.org/officeDocument/2006/relationships/hyperlink" Target="https://podminky.urs.cz/item/CS_URS_2026_01/919735113" TargetMode="External" /><Relationship Id="rId43" Type="http://schemas.openxmlformats.org/officeDocument/2006/relationships/hyperlink" Target="https://podminky.urs.cz/item/CS_URS_2026_01/935112211" TargetMode="External" /><Relationship Id="rId44" Type="http://schemas.openxmlformats.org/officeDocument/2006/relationships/hyperlink" Target="https://podminky.urs.cz/item/CS_URS_2026_01/936561111" TargetMode="External" /><Relationship Id="rId45" Type="http://schemas.openxmlformats.org/officeDocument/2006/relationships/hyperlink" Target="https://podminky.urs.cz/item/CS_URS_2026_01/938902206" TargetMode="External" /><Relationship Id="rId46" Type="http://schemas.openxmlformats.org/officeDocument/2006/relationships/hyperlink" Target="https://podminky.urs.cz/item/CS_URS_2026_01/979054441" TargetMode="External" /><Relationship Id="rId47" Type="http://schemas.openxmlformats.org/officeDocument/2006/relationships/hyperlink" Target="https://podminky.urs.cz/item/CS_URS_2026_01/997221551" TargetMode="External" /><Relationship Id="rId48" Type="http://schemas.openxmlformats.org/officeDocument/2006/relationships/hyperlink" Target="https://podminky.urs.cz/item/CS_URS_2026_01/997221559" TargetMode="External" /><Relationship Id="rId49" Type="http://schemas.openxmlformats.org/officeDocument/2006/relationships/hyperlink" Target="https://podminky.urs.cz/item/CS_URS_2026_01/997221571" TargetMode="External" /><Relationship Id="rId50" Type="http://schemas.openxmlformats.org/officeDocument/2006/relationships/hyperlink" Target="https://podminky.urs.cz/item/CS_URS_2026_01/997221579" TargetMode="External" /><Relationship Id="rId51" Type="http://schemas.openxmlformats.org/officeDocument/2006/relationships/hyperlink" Target="https://podminky.urs.cz/item/CS_URS_2026_01/997221615" TargetMode="External" /><Relationship Id="rId52" Type="http://schemas.openxmlformats.org/officeDocument/2006/relationships/hyperlink" Target="https://podminky.urs.cz/item/CS_URS_2026_01/997221645" TargetMode="External" /><Relationship Id="rId53" Type="http://schemas.openxmlformats.org/officeDocument/2006/relationships/hyperlink" Target="https://podminky.urs.cz/item/CS_URS_2026_01/997221655" TargetMode="External" /><Relationship Id="rId54" Type="http://schemas.openxmlformats.org/officeDocument/2006/relationships/hyperlink" Target="https://podminky.urs.cz/item/CS_URS_2026_01/998223011" TargetMode="External" /><Relationship Id="rId55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15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G20" s="29"/>
      <c r="BS20" s="15" t="s">
        <v>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39</v>
      </c>
      <c r="E29" s="45"/>
      <c r="F29" s="30" t="s">
        <v>40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ROUND(AX94,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41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ROUND(AY94,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29"/>
    </row>
    <row r="35" s="2" customFormat="1" ht="25.92" customHeight="1">
      <c r="A35" s="36"/>
      <c r="B35" s="37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G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48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49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8"/>
      <c r="AQ60" s="38"/>
      <c r="AR60" s="42"/>
      <c r="BG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53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G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8"/>
      <c r="AQ75" s="38"/>
      <c r="AR75" s="42"/>
      <c r="BG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G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G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G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G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G83" s="36"/>
    </row>
    <row r="84" s="4" customFormat="1" ht="12" customHeight="1">
      <c r="A84" s="4"/>
      <c r="B84" s="68"/>
      <c r="C84" s="30" t="s">
        <v>14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Tachov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G84" s="4"/>
    </row>
    <row r="85" s="5" customFormat="1" ht="36.96" customHeight="1">
      <c r="A85" s="5"/>
      <c r="B85" s="71"/>
      <c r="C85" s="72" t="s">
        <v>17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Rapotínská ul., autobusová zastávka a chodník pro pěší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G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G86" s="36"/>
    </row>
    <row r="87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Tachov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23. 1. 2026</v>
      </c>
      <c r="AN87" s="77"/>
      <c r="AO87" s="38"/>
      <c r="AP87" s="38"/>
      <c r="AQ87" s="38"/>
      <c r="AR87" s="42"/>
      <c r="BG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G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Město Tachov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Ing. Václav Lacyk</v>
      </c>
      <c r="AN89" s="69"/>
      <c r="AO89" s="69"/>
      <c r="AP89" s="69"/>
      <c r="AQ89" s="38"/>
      <c r="AR89" s="42"/>
      <c r="AS89" s="79" t="s">
        <v>55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36"/>
    </row>
    <row r="90" s="2" customFormat="1" ht="25.6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>D PROJEKT PLZEŇ Nedvěd s.r.o.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0"/>
      <c r="BG91" s="36"/>
    </row>
    <row r="92" s="2" customFormat="1" ht="29.28" customHeight="1">
      <c r="A92" s="36"/>
      <c r="B92" s="37"/>
      <c r="C92" s="91" t="s">
        <v>56</v>
      </c>
      <c r="D92" s="92"/>
      <c r="E92" s="92"/>
      <c r="F92" s="92"/>
      <c r="G92" s="92"/>
      <c r="H92" s="93"/>
      <c r="I92" s="94" t="s">
        <v>57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58</v>
      </c>
      <c r="AH92" s="92"/>
      <c r="AI92" s="92"/>
      <c r="AJ92" s="92"/>
      <c r="AK92" s="92"/>
      <c r="AL92" s="92"/>
      <c r="AM92" s="92"/>
      <c r="AN92" s="94" t="s">
        <v>59</v>
      </c>
      <c r="AO92" s="92"/>
      <c r="AP92" s="96"/>
      <c r="AQ92" s="97" t="s">
        <v>60</v>
      </c>
      <c r="AR92" s="42"/>
      <c r="AS92" s="98" t="s">
        <v>61</v>
      </c>
      <c r="AT92" s="99" t="s">
        <v>62</v>
      </c>
      <c r="AU92" s="99" t="s">
        <v>63</v>
      </c>
      <c r="AV92" s="99" t="s">
        <v>64</v>
      </c>
      <c r="AW92" s="99" t="s">
        <v>65</v>
      </c>
      <c r="AX92" s="99" t="s">
        <v>66</v>
      </c>
      <c r="AY92" s="99" t="s">
        <v>67</v>
      </c>
      <c r="AZ92" s="99" t="s">
        <v>68</v>
      </c>
      <c r="BA92" s="99" t="s">
        <v>69</v>
      </c>
      <c r="BB92" s="99" t="s">
        <v>70</v>
      </c>
      <c r="BC92" s="99" t="s">
        <v>71</v>
      </c>
      <c r="BD92" s="99" t="s">
        <v>72</v>
      </c>
      <c r="BE92" s="99" t="s">
        <v>73</v>
      </c>
      <c r="BF92" s="100" t="s">
        <v>74</v>
      </c>
      <c r="BG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3"/>
      <c r="BG93" s="36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ROUND(SUM(AG95:AG100),2)</f>
        <v>0</v>
      </c>
      <c r="AH94" s="107"/>
      <c r="AI94" s="107"/>
      <c r="AJ94" s="107"/>
      <c r="AK94" s="107"/>
      <c r="AL94" s="107"/>
      <c r="AM94" s="107"/>
      <c r="AN94" s="108">
        <f>SUM(AG94,AV94)</f>
        <v>0</v>
      </c>
      <c r="AO94" s="108"/>
      <c r="AP94" s="108"/>
      <c r="AQ94" s="109" t="s">
        <v>1</v>
      </c>
      <c r="AR94" s="110"/>
      <c r="AS94" s="111">
        <f>ROUND(SUM(AS95:AS100),2)</f>
        <v>0</v>
      </c>
      <c r="AT94" s="112">
        <f>ROUND(SUM(AT95:AT100),2)</f>
        <v>0</v>
      </c>
      <c r="AU94" s="113">
        <f>ROUND(SUM(AU95:AU100),2)</f>
        <v>0</v>
      </c>
      <c r="AV94" s="113">
        <f>ROUND(SUM(AX94:AY94),2)</f>
        <v>0</v>
      </c>
      <c r="AW94" s="114">
        <f>ROUND(SUM(AW95:AW100),5)</f>
        <v>0</v>
      </c>
      <c r="AX94" s="113">
        <f>ROUND(BB94*L29,2)</f>
        <v>0</v>
      </c>
      <c r="AY94" s="113">
        <f>ROUND(BC94*L30,2)</f>
        <v>0</v>
      </c>
      <c r="AZ94" s="113">
        <f>ROUND(BD94*L29,2)</f>
        <v>0</v>
      </c>
      <c r="BA94" s="113">
        <f>ROUND(BE94*L30,2)</f>
        <v>0</v>
      </c>
      <c r="BB94" s="113">
        <f>ROUND(SUM(BB95:BB100),2)</f>
        <v>0</v>
      </c>
      <c r="BC94" s="113">
        <f>ROUND(SUM(BC95:BC100),2)</f>
        <v>0</v>
      </c>
      <c r="BD94" s="113">
        <f>ROUND(SUM(BD95:BD100),2)</f>
        <v>0</v>
      </c>
      <c r="BE94" s="113">
        <f>ROUND(SUM(BE95:BE100),2)</f>
        <v>0</v>
      </c>
      <c r="BF94" s="115">
        <f>ROUND(SUM(BF95:BF100),2)</f>
        <v>0</v>
      </c>
      <c r="BG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6</v>
      </c>
      <c r="BX94" s="116" t="s">
        <v>80</v>
      </c>
      <c r="CL94" s="116" t="s">
        <v>1</v>
      </c>
    </row>
    <row r="95" s="7" customFormat="1" ht="16.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151 - DIO'!K32</f>
        <v>0</v>
      </c>
      <c r="AH95" s="122"/>
      <c r="AI95" s="122"/>
      <c r="AJ95" s="122"/>
      <c r="AK95" s="122"/>
      <c r="AL95" s="122"/>
      <c r="AM95" s="122"/>
      <c r="AN95" s="123">
        <f>SUM(AG95,AV95)</f>
        <v>0</v>
      </c>
      <c r="AO95" s="122"/>
      <c r="AP95" s="122"/>
      <c r="AQ95" s="124" t="s">
        <v>84</v>
      </c>
      <c r="AR95" s="125"/>
      <c r="AS95" s="126">
        <f>'SO 151 - DIO'!K30</f>
        <v>0</v>
      </c>
      <c r="AT95" s="127">
        <f>'SO 151 - DIO'!K31</f>
        <v>0</v>
      </c>
      <c r="AU95" s="127">
        <v>0</v>
      </c>
      <c r="AV95" s="127">
        <f>ROUND(SUM(AX95:AY95),2)</f>
        <v>0</v>
      </c>
      <c r="AW95" s="128">
        <f>'SO 151 - DIO'!T119</f>
        <v>0</v>
      </c>
      <c r="AX95" s="127">
        <f>'SO 151 - DIO'!K35</f>
        <v>0</v>
      </c>
      <c r="AY95" s="127">
        <f>'SO 151 - DIO'!K36</f>
        <v>0</v>
      </c>
      <c r="AZ95" s="127">
        <f>'SO 151 - DIO'!K37</f>
        <v>0</v>
      </c>
      <c r="BA95" s="127">
        <f>'SO 151 - DIO'!K38</f>
        <v>0</v>
      </c>
      <c r="BB95" s="127">
        <f>'SO 151 - DIO'!F35</f>
        <v>0</v>
      </c>
      <c r="BC95" s="127">
        <f>'SO 151 - DIO'!F36</f>
        <v>0</v>
      </c>
      <c r="BD95" s="127">
        <f>'SO 151 - DIO'!F37</f>
        <v>0</v>
      </c>
      <c r="BE95" s="127">
        <f>'SO 151 - DIO'!F38</f>
        <v>0</v>
      </c>
      <c r="BF95" s="129">
        <f>'SO 151 - DIO'!F39</f>
        <v>0</v>
      </c>
      <c r="BG95" s="7"/>
      <c r="BT95" s="130" t="s">
        <v>85</v>
      </c>
      <c r="BV95" s="130" t="s">
        <v>79</v>
      </c>
      <c r="BW95" s="130" t="s">
        <v>86</v>
      </c>
      <c r="BX95" s="130" t="s">
        <v>6</v>
      </c>
      <c r="CL95" s="130" t="s">
        <v>1</v>
      </c>
      <c r="CM95" s="130" t="s">
        <v>87</v>
      </c>
    </row>
    <row r="96" s="7" customFormat="1" ht="16.5" customHeight="1">
      <c r="A96" s="118" t="s">
        <v>81</v>
      </c>
      <c r="B96" s="119"/>
      <c r="C96" s="120"/>
      <c r="D96" s="121" t="s">
        <v>88</v>
      </c>
      <c r="E96" s="121"/>
      <c r="F96" s="121"/>
      <c r="G96" s="121"/>
      <c r="H96" s="121"/>
      <c r="I96" s="122"/>
      <c r="J96" s="121" t="s">
        <v>89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401 - Veřejné osvětlení'!K32</f>
        <v>0</v>
      </c>
      <c r="AH96" s="122"/>
      <c r="AI96" s="122"/>
      <c r="AJ96" s="122"/>
      <c r="AK96" s="122"/>
      <c r="AL96" s="122"/>
      <c r="AM96" s="122"/>
      <c r="AN96" s="123">
        <f>SUM(AG96,AV96)</f>
        <v>0</v>
      </c>
      <c r="AO96" s="122"/>
      <c r="AP96" s="122"/>
      <c r="AQ96" s="124" t="s">
        <v>84</v>
      </c>
      <c r="AR96" s="125"/>
      <c r="AS96" s="126">
        <f>'SO 401 - Veřejné osvětlení'!K30</f>
        <v>0</v>
      </c>
      <c r="AT96" s="127">
        <f>'SO 401 - Veřejné osvětlení'!K31</f>
        <v>0</v>
      </c>
      <c r="AU96" s="127">
        <v>0</v>
      </c>
      <c r="AV96" s="127">
        <f>ROUND(SUM(AX96:AY96),2)</f>
        <v>0</v>
      </c>
      <c r="AW96" s="128">
        <f>'SO 401 - Veřejné osvětlení'!T122</f>
        <v>0</v>
      </c>
      <c r="AX96" s="127">
        <f>'SO 401 - Veřejné osvětlení'!K35</f>
        <v>0</v>
      </c>
      <c r="AY96" s="127">
        <f>'SO 401 - Veřejné osvětlení'!K36</f>
        <v>0</v>
      </c>
      <c r="AZ96" s="127">
        <f>'SO 401 - Veřejné osvětlení'!K37</f>
        <v>0</v>
      </c>
      <c r="BA96" s="127">
        <f>'SO 401 - Veřejné osvětlení'!K38</f>
        <v>0</v>
      </c>
      <c r="BB96" s="127">
        <f>'SO 401 - Veřejné osvětlení'!F35</f>
        <v>0</v>
      </c>
      <c r="BC96" s="127">
        <f>'SO 401 - Veřejné osvětlení'!F36</f>
        <v>0</v>
      </c>
      <c r="BD96" s="127">
        <f>'SO 401 - Veřejné osvětlení'!F37</f>
        <v>0</v>
      </c>
      <c r="BE96" s="127">
        <f>'SO 401 - Veřejné osvětlení'!F38</f>
        <v>0</v>
      </c>
      <c r="BF96" s="129">
        <f>'SO 401 - Veřejné osvětlení'!F39</f>
        <v>0</v>
      </c>
      <c r="BG96" s="7"/>
      <c r="BT96" s="130" t="s">
        <v>85</v>
      </c>
      <c r="BV96" s="130" t="s">
        <v>79</v>
      </c>
      <c r="BW96" s="130" t="s">
        <v>90</v>
      </c>
      <c r="BX96" s="130" t="s">
        <v>6</v>
      </c>
      <c r="CL96" s="130" t="s">
        <v>1</v>
      </c>
      <c r="CM96" s="130" t="s">
        <v>87</v>
      </c>
    </row>
    <row r="97" s="7" customFormat="1" ht="16.5" customHeight="1">
      <c r="A97" s="118" t="s">
        <v>81</v>
      </c>
      <c r="B97" s="119"/>
      <c r="C97" s="120"/>
      <c r="D97" s="121" t="s">
        <v>91</v>
      </c>
      <c r="E97" s="121"/>
      <c r="F97" s="121"/>
      <c r="G97" s="121"/>
      <c r="H97" s="121"/>
      <c r="I97" s="122"/>
      <c r="J97" s="121" t="s">
        <v>92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801 - Vegetační úpravy'!K32</f>
        <v>0</v>
      </c>
      <c r="AH97" s="122"/>
      <c r="AI97" s="122"/>
      <c r="AJ97" s="122"/>
      <c r="AK97" s="122"/>
      <c r="AL97" s="122"/>
      <c r="AM97" s="122"/>
      <c r="AN97" s="123">
        <f>SUM(AG97,AV97)</f>
        <v>0</v>
      </c>
      <c r="AO97" s="122"/>
      <c r="AP97" s="122"/>
      <c r="AQ97" s="124" t="s">
        <v>84</v>
      </c>
      <c r="AR97" s="125"/>
      <c r="AS97" s="126">
        <f>'SO 801 - Vegetační úpravy'!K30</f>
        <v>0</v>
      </c>
      <c r="AT97" s="127">
        <f>'SO 801 - Vegetační úpravy'!K31</f>
        <v>0</v>
      </c>
      <c r="AU97" s="127">
        <v>0</v>
      </c>
      <c r="AV97" s="127">
        <f>ROUND(SUM(AX97:AY97),2)</f>
        <v>0</v>
      </c>
      <c r="AW97" s="128">
        <f>'SO 801 - Vegetační úpravy'!T118</f>
        <v>0</v>
      </c>
      <c r="AX97" s="127">
        <f>'SO 801 - Vegetační úpravy'!K35</f>
        <v>0</v>
      </c>
      <c r="AY97" s="127">
        <f>'SO 801 - Vegetační úpravy'!K36</f>
        <v>0</v>
      </c>
      <c r="AZ97" s="127">
        <f>'SO 801 - Vegetační úpravy'!K37</f>
        <v>0</v>
      </c>
      <c r="BA97" s="127">
        <f>'SO 801 - Vegetační úpravy'!K38</f>
        <v>0</v>
      </c>
      <c r="BB97" s="127">
        <f>'SO 801 - Vegetační úpravy'!F35</f>
        <v>0</v>
      </c>
      <c r="BC97" s="127">
        <f>'SO 801 - Vegetační úpravy'!F36</f>
        <v>0</v>
      </c>
      <c r="BD97" s="127">
        <f>'SO 801 - Vegetační úpravy'!F37</f>
        <v>0</v>
      </c>
      <c r="BE97" s="127">
        <f>'SO 801 - Vegetační úpravy'!F38</f>
        <v>0</v>
      </c>
      <c r="BF97" s="129">
        <f>'SO 801 - Vegetační úpravy'!F39</f>
        <v>0</v>
      </c>
      <c r="BG97" s="7"/>
      <c r="BT97" s="130" t="s">
        <v>85</v>
      </c>
      <c r="BV97" s="130" t="s">
        <v>79</v>
      </c>
      <c r="BW97" s="130" t="s">
        <v>93</v>
      </c>
      <c r="BX97" s="130" t="s">
        <v>6</v>
      </c>
      <c r="CL97" s="130" t="s">
        <v>94</v>
      </c>
      <c r="CM97" s="130" t="s">
        <v>87</v>
      </c>
    </row>
    <row r="98" s="7" customFormat="1" ht="16.5" customHeight="1">
      <c r="A98" s="118" t="s">
        <v>81</v>
      </c>
      <c r="B98" s="119"/>
      <c r="C98" s="120"/>
      <c r="D98" s="121" t="s">
        <v>95</v>
      </c>
      <c r="E98" s="121"/>
      <c r="F98" s="121"/>
      <c r="G98" s="121"/>
      <c r="H98" s="121"/>
      <c r="I98" s="122"/>
      <c r="J98" s="121" t="s">
        <v>96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'VON - Vedlejší a ostatní ...'!K32</f>
        <v>0</v>
      </c>
      <c r="AH98" s="122"/>
      <c r="AI98" s="122"/>
      <c r="AJ98" s="122"/>
      <c r="AK98" s="122"/>
      <c r="AL98" s="122"/>
      <c r="AM98" s="122"/>
      <c r="AN98" s="123">
        <f>SUM(AG98,AV98)</f>
        <v>0</v>
      </c>
      <c r="AO98" s="122"/>
      <c r="AP98" s="122"/>
      <c r="AQ98" s="124" t="s">
        <v>95</v>
      </c>
      <c r="AR98" s="125"/>
      <c r="AS98" s="126">
        <f>'VON - Vedlejší a ostatní ...'!K30</f>
        <v>0</v>
      </c>
      <c r="AT98" s="127">
        <f>'VON - Vedlejší a ostatní ...'!K31</f>
        <v>0</v>
      </c>
      <c r="AU98" s="127">
        <v>0</v>
      </c>
      <c r="AV98" s="127">
        <f>ROUND(SUM(AX98:AY98),2)</f>
        <v>0</v>
      </c>
      <c r="AW98" s="128">
        <f>'VON - Vedlejší a ostatní ...'!T121</f>
        <v>0</v>
      </c>
      <c r="AX98" s="127">
        <f>'VON - Vedlejší a ostatní ...'!K35</f>
        <v>0</v>
      </c>
      <c r="AY98" s="127">
        <f>'VON - Vedlejší a ostatní ...'!K36</f>
        <v>0</v>
      </c>
      <c r="AZ98" s="127">
        <f>'VON - Vedlejší a ostatní ...'!K37</f>
        <v>0</v>
      </c>
      <c r="BA98" s="127">
        <f>'VON - Vedlejší a ostatní ...'!K38</f>
        <v>0</v>
      </c>
      <c r="BB98" s="127">
        <f>'VON - Vedlejší a ostatní ...'!F35</f>
        <v>0</v>
      </c>
      <c r="BC98" s="127">
        <f>'VON - Vedlejší a ostatní ...'!F36</f>
        <v>0</v>
      </c>
      <c r="BD98" s="127">
        <f>'VON - Vedlejší a ostatní ...'!F37</f>
        <v>0</v>
      </c>
      <c r="BE98" s="127">
        <f>'VON - Vedlejší a ostatní ...'!F38</f>
        <v>0</v>
      </c>
      <c r="BF98" s="129">
        <f>'VON - Vedlejší a ostatní ...'!F39</f>
        <v>0</v>
      </c>
      <c r="BG98" s="7"/>
      <c r="BT98" s="130" t="s">
        <v>85</v>
      </c>
      <c r="BV98" s="130" t="s">
        <v>79</v>
      </c>
      <c r="BW98" s="130" t="s">
        <v>97</v>
      </c>
      <c r="BX98" s="130" t="s">
        <v>6</v>
      </c>
      <c r="CL98" s="130" t="s">
        <v>1</v>
      </c>
      <c r="CM98" s="130" t="s">
        <v>87</v>
      </c>
    </row>
    <row r="99" s="7" customFormat="1" ht="16.5" customHeight="1">
      <c r="A99" s="118" t="s">
        <v>81</v>
      </c>
      <c r="B99" s="119"/>
      <c r="C99" s="120"/>
      <c r="D99" s="121" t="s">
        <v>98</v>
      </c>
      <c r="E99" s="121"/>
      <c r="F99" s="121"/>
      <c r="G99" s="121"/>
      <c r="H99" s="121"/>
      <c r="I99" s="122"/>
      <c r="J99" s="121" t="s">
        <v>99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 101 - Zastávka BUS a ú...'!K32</f>
        <v>0</v>
      </c>
      <c r="AH99" s="122"/>
      <c r="AI99" s="122"/>
      <c r="AJ99" s="122"/>
      <c r="AK99" s="122"/>
      <c r="AL99" s="122"/>
      <c r="AM99" s="122"/>
      <c r="AN99" s="123">
        <f>SUM(AG99,AV99)</f>
        <v>0</v>
      </c>
      <c r="AO99" s="122"/>
      <c r="AP99" s="122"/>
      <c r="AQ99" s="124" t="s">
        <v>84</v>
      </c>
      <c r="AR99" s="125"/>
      <c r="AS99" s="126">
        <f>'SO 101 - Zastávka BUS a ú...'!K30</f>
        <v>0</v>
      </c>
      <c r="AT99" s="127">
        <f>'SO 101 - Zastávka BUS a ú...'!K31</f>
        <v>0</v>
      </c>
      <c r="AU99" s="127">
        <v>0</v>
      </c>
      <c r="AV99" s="127">
        <f>ROUND(SUM(AX99:AY99),2)</f>
        <v>0</v>
      </c>
      <c r="AW99" s="128">
        <f>'SO 101 - Zastávka BUS a ú...'!T126</f>
        <v>0</v>
      </c>
      <c r="AX99" s="127">
        <f>'SO 101 - Zastávka BUS a ú...'!K35</f>
        <v>0</v>
      </c>
      <c r="AY99" s="127">
        <f>'SO 101 - Zastávka BUS a ú...'!K36</f>
        <v>0</v>
      </c>
      <c r="AZ99" s="127">
        <f>'SO 101 - Zastávka BUS a ú...'!K37</f>
        <v>0</v>
      </c>
      <c r="BA99" s="127">
        <f>'SO 101 - Zastávka BUS a ú...'!K38</f>
        <v>0</v>
      </c>
      <c r="BB99" s="127">
        <f>'SO 101 - Zastávka BUS a ú...'!F35</f>
        <v>0</v>
      </c>
      <c r="BC99" s="127">
        <f>'SO 101 - Zastávka BUS a ú...'!F36</f>
        <v>0</v>
      </c>
      <c r="BD99" s="127">
        <f>'SO 101 - Zastávka BUS a ú...'!F37</f>
        <v>0</v>
      </c>
      <c r="BE99" s="127">
        <f>'SO 101 - Zastávka BUS a ú...'!F38</f>
        <v>0</v>
      </c>
      <c r="BF99" s="129">
        <f>'SO 101 - Zastávka BUS a ú...'!F39</f>
        <v>0</v>
      </c>
      <c r="BG99" s="7"/>
      <c r="BT99" s="130" t="s">
        <v>85</v>
      </c>
      <c r="BV99" s="130" t="s">
        <v>79</v>
      </c>
      <c r="BW99" s="130" t="s">
        <v>100</v>
      </c>
      <c r="BX99" s="130" t="s">
        <v>6</v>
      </c>
      <c r="CL99" s="130" t="s">
        <v>1</v>
      </c>
      <c r="CM99" s="130" t="s">
        <v>87</v>
      </c>
    </row>
    <row r="100" s="7" customFormat="1" ht="16.5" customHeight="1">
      <c r="A100" s="118" t="s">
        <v>81</v>
      </c>
      <c r="B100" s="119"/>
      <c r="C100" s="120"/>
      <c r="D100" s="121" t="s">
        <v>101</v>
      </c>
      <c r="E100" s="121"/>
      <c r="F100" s="121"/>
      <c r="G100" s="121"/>
      <c r="H100" s="121"/>
      <c r="I100" s="122"/>
      <c r="J100" s="121" t="s">
        <v>102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 102 - Chodník pro pěší'!K32</f>
        <v>0</v>
      </c>
      <c r="AH100" s="122"/>
      <c r="AI100" s="122"/>
      <c r="AJ100" s="122"/>
      <c r="AK100" s="122"/>
      <c r="AL100" s="122"/>
      <c r="AM100" s="122"/>
      <c r="AN100" s="123">
        <f>SUM(AG100,AV100)</f>
        <v>0</v>
      </c>
      <c r="AO100" s="122"/>
      <c r="AP100" s="122"/>
      <c r="AQ100" s="124" t="s">
        <v>84</v>
      </c>
      <c r="AR100" s="125"/>
      <c r="AS100" s="131">
        <f>'SO 102 - Chodník pro pěší'!K30</f>
        <v>0</v>
      </c>
      <c r="AT100" s="132">
        <f>'SO 102 - Chodník pro pěší'!K31</f>
        <v>0</v>
      </c>
      <c r="AU100" s="132">
        <v>0</v>
      </c>
      <c r="AV100" s="132">
        <f>ROUND(SUM(AX100:AY100),2)</f>
        <v>0</v>
      </c>
      <c r="AW100" s="133">
        <f>'SO 102 - Chodník pro pěší'!T125</f>
        <v>0</v>
      </c>
      <c r="AX100" s="132">
        <f>'SO 102 - Chodník pro pěší'!K35</f>
        <v>0</v>
      </c>
      <c r="AY100" s="132">
        <f>'SO 102 - Chodník pro pěší'!K36</f>
        <v>0</v>
      </c>
      <c r="AZ100" s="132">
        <f>'SO 102 - Chodník pro pěší'!K37</f>
        <v>0</v>
      </c>
      <c r="BA100" s="132">
        <f>'SO 102 - Chodník pro pěší'!K38</f>
        <v>0</v>
      </c>
      <c r="BB100" s="132">
        <f>'SO 102 - Chodník pro pěší'!F35</f>
        <v>0</v>
      </c>
      <c r="BC100" s="132">
        <f>'SO 102 - Chodník pro pěší'!F36</f>
        <v>0</v>
      </c>
      <c r="BD100" s="132">
        <f>'SO 102 - Chodník pro pěší'!F37</f>
        <v>0</v>
      </c>
      <c r="BE100" s="132">
        <f>'SO 102 - Chodník pro pěší'!F38</f>
        <v>0</v>
      </c>
      <c r="BF100" s="134">
        <f>'SO 102 - Chodník pro pěší'!F39</f>
        <v>0</v>
      </c>
      <c r="BG100" s="7"/>
      <c r="BT100" s="130" t="s">
        <v>85</v>
      </c>
      <c r="BV100" s="130" t="s">
        <v>79</v>
      </c>
      <c r="BW100" s="130" t="s">
        <v>103</v>
      </c>
      <c r="BX100" s="130" t="s">
        <v>6</v>
      </c>
      <c r="CL100" s="130" t="s">
        <v>1</v>
      </c>
      <c r="CM100" s="130" t="s">
        <v>87</v>
      </c>
    </row>
    <row r="101" s="2" customFormat="1" ht="30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42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</row>
    <row r="102" s="2" customFormat="1" ht="6.96" customHeight="1">
      <c r="A102" s="36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42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</row>
  </sheetData>
  <sheetProtection sheet="1" formatColumns="0" formatRows="0" objects="1" scenarios="1" spinCount="100000" saltValue="RP6FBVF5BQj+l+XvhJUOQ8BxHSYeuNadY2x8W6AZsLKShTlkLfTv0PH8mhTuLNVODMRQWdf7LXawe+QreBBINQ==" hashValue="/79x6IC/9Ff7LKWTof2NI9fLzD13mSiHeGIvbHagDGYNxSwV2u99qiSpvb/8ppB/GH/jjs46vc4qpD14jGIELQ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</mergeCells>
  <hyperlinks>
    <hyperlink ref="A95" location="'SO 151 - DIO'!C2" display="/"/>
    <hyperlink ref="A96" location="'SO 401 - Veřejné osvětlení'!C2" display="/"/>
    <hyperlink ref="A97" location="'SO 801 - Vegetační úpravy'!C2" display="/"/>
    <hyperlink ref="A98" location="'VON - Vedlejší a ostatní ...'!C2" display="/"/>
    <hyperlink ref="A99" location="'SO 101 - Zastávka BUS a ú...'!C2" display="/"/>
    <hyperlink ref="A100" location="'SO 102 - Chodník pro pěš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106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1</v>
      </c>
      <c r="G11" s="36"/>
      <c r="H11" s="36"/>
      <c r="I11" s="139" t="s">
        <v>20</v>
      </c>
      <c r="J11" s="142" t="s">
        <v>1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15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">
        <v>1</v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">
        <v>26</v>
      </c>
      <c r="F15" s="36"/>
      <c r="G15" s="36"/>
      <c r="H15" s="36"/>
      <c r="I15" s="139" t="s">
        <v>27</v>
      </c>
      <c r="J15" s="142" t="s">
        <v>1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">
        <v>1</v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">
        <v>31</v>
      </c>
      <c r="F21" s="36"/>
      <c r="G21" s="36"/>
      <c r="H21" s="36"/>
      <c r="I21" s="139" t="s">
        <v>27</v>
      </c>
      <c r="J21" s="142" t="s">
        <v>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">
        <v>1</v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">
        <v>33</v>
      </c>
      <c r="F24" s="36"/>
      <c r="G24" s="36"/>
      <c r="H24" s="36"/>
      <c r="I24" s="139" t="s">
        <v>27</v>
      </c>
      <c r="J24" s="142" t="s">
        <v>1</v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I96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J96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ROUND(K119,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ROUND((SUM(BE119:BE184)),  2)</f>
        <v>0</v>
      </c>
      <c r="G35" s="36"/>
      <c r="H35" s="36"/>
      <c r="I35" s="154">
        <v>0.20999999999999999</v>
      </c>
      <c r="J35" s="36"/>
      <c r="K35" s="149">
        <f>ROUND(((SUM(BE119:BE184))*I35),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ROUND((SUM(BF119:BF184)),  2)</f>
        <v>0</v>
      </c>
      <c r="G36" s="36"/>
      <c r="H36" s="36"/>
      <c r="I36" s="154">
        <v>0.12</v>
      </c>
      <c r="J36" s="36"/>
      <c r="K36" s="149">
        <f>ROUND(((SUM(BF119:BF184))*I36),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ROUND((SUM(BG119:BG184)),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ROUND((SUM(BH119:BH184)),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ROUND((SUM(BI119:BI184)),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163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165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168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165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3" t="str">
        <f>E7</f>
        <v>Rapotínská ul., autobusová zastávka a chodník pro pěší</v>
      </c>
      <c r="F85" s="30"/>
      <c r="G85" s="30"/>
      <c r="H85" s="30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105</v>
      </c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151 - DIO</v>
      </c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21</v>
      </c>
      <c r="D89" s="38"/>
      <c r="E89" s="38"/>
      <c r="F89" s="25" t="str">
        <f>F12</f>
        <v>Tachov</v>
      </c>
      <c r="G89" s="38"/>
      <c r="H89" s="38"/>
      <c r="I89" s="30" t="s">
        <v>22</v>
      </c>
      <c r="J89" s="77" t="str">
        <f>IF(J12="","",J12)</f>
        <v>23. 1. 2026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Tachov</v>
      </c>
      <c r="G91" s="38"/>
      <c r="H91" s="38"/>
      <c r="I91" s="30" t="s">
        <v>30</v>
      </c>
      <c r="J91" s="34" t="str">
        <f>E21</f>
        <v>Ing. Václav Lacyk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>D PROJEKT PLZEŇ Nedvěd s.r.o.</v>
      </c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4" t="s">
        <v>110</v>
      </c>
      <c r="D94" s="175"/>
      <c r="E94" s="175"/>
      <c r="F94" s="175"/>
      <c r="G94" s="175"/>
      <c r="H94" s="175"/>
      <c r="I94" s="176" t="s">
        <v>111</v>
      </c>
      <c r="J94" s="176" t="s">
        <v>112</v>
      </c>
      <c r="K94" s="176" t="s">
        <v>113</v>
      </c>
      <c r="L94" s="175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7" t="s">
        <v>114</v>
      </c>
      <c r="D96" s="38"/>
      <c r="E96" s="38"/>
      <c r="F96" s="38"/>
      <c r="G96" s="38"/>
      <c r="H96" s="38"/>
      <c r="I96" s="108">
        <f>Q119</f>
        <v>0</v>
      </c>
      <c r="J96" s="108">
        <f>R119</f>
        <v>0</v>
      </c>
      <c r="K96" s="108">
        <f>K119</f>
        <v>0</v>
      </c>
      <c r="L96" s="38"/>
      <c r="M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115</v>
      </c>
    </row>
    <row r="97" s="9" customFormat="1" ht="24.96" customHeight="1">
      <c r="A97" s="9"/>
      <c r="B97" s="178"/>
      <c r="C97" s="179"/>
      <c r="D97" s="180" t="s">
        <v>116</v>
      </c>
      <c r="E97" s="181"/>
      <c r="F97" s="181"/>
      <c r="G97" s="181"/>
      <c r="H97" s="181"/>
      <c r="I97" s="182">
        <f>Q120</f>
        <v>0</v>
      </c>
      <c r="J97" s="182">
        <f>R120</f>
        <v>0</v>
      </c>
      <c r="K97" s="182">
        <f>K120</f>
        <v>0</v>
      </c>
      <c r="L97" s="179"/>
      <c r="M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117</v>
      </c>
      <c r="E98" s="187"/>
      <c r="F98" s="187"/>
      <c r="G98" s="187"/>
      <c r="H98" s="187"/>
      <c r="I98" s="188">
        <f>Q121</f>
        <v>0</v>
      </c>
      <c r="J98" s="188">
        <f>R121</f>
        <v>0</v>
      </c>
      <c r="K98" s="188">
        <f>K121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118</v>
      </c>
      <c r="E99" s="187"/>
      <c r="F99" s="187"/>
      <c r="G99" s="187"/>
      <c r="H99" s="187"/>
      <c r="I99" s="188">
        <f>Q128</f>
        <v>0</v>
      </c>
      <c r="J99" s="188">
        <f>R128</f>
        <v>0</v>
      </c>
      <c r="K99" s="188">
        <f>K128</f>
        <v>0</v>
      </c>
      <c r="L99" s="185"/>
      <c r="M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61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="2" customFormat="1" ht="6.96" customHeight="1">
      <c r="A105" s="36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1" t="s">
        <v>119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17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6.5" customHeight="1">
      <c r="A109" s="36"/>
      <c r="B109" s="37"/>
      <c r="C109" s="38"/>
      <c r="D109" s="38"/>
      <c r="E109" s="173" t="str">
        <f>E7</f>
        <v>Rapotínská ul., autobusová zastávka a chodník pro pěší</v>
      </c>
      <c r="F109" s="30"/>
      <c r="G109" s="30"/>
      <c r="H109" s="30"/>
      <c r="I109" s="38"/>
      <c r="J109" s="38"/>
      <c r="K109" s="38"/>
      <c r="L109" s="38"/>
      <c r="M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105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74" t="str">
        <f>E9</f>
        <v>SO 151 - DIO</v>
      </c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21</v>
      </c>
      <c r="D113" s="38"/>
      <c r="E113" s="38"/>
      <c r="F113" s="25" t="str">
        <f>F12</f>
        <v>Tachov</v>
      </c>
      <c r="G113" s="38"/>
      <c r="H113" s="38"/>
      <c r="I113" s="30" t="s">
        <v>22</v>
      </c>
      <c r="J113" s="77" t="str">
        <f>IF(J12="","",J12)</f>
        <v>23. 1. 2026</v>
      </c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24</v>
      </c>
      <c r="D115" s="38"/>
      <c r="E115" s="38"/>
      <c r="F115" s="25" t="str">
        <f>E15</f>
        <v>Město Tachov</v>
      </c>
      <c r="G115" s="38"/>
      <c r="H115" s="38"/>
      <c r="I115" s="30" t="s">
        <v>30</v>
      </c>
      <c r="J115" s="34" t="str">
        <f>E21</f>
        <v>Ing. Václav Lacyk</v>
      </c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5.65" customHeight="1">
      <c r="A116" s="36"/>
      <c r="B116" s="37"/>
      <c r="C116" s="30" t="s">
        <v>28</v>
      </c>
      <c r="D116" s="38"/>
      <c r="E116" s="38"/>
      <c r="F116" s="25" t="str">
        <f>IF(E18="","",E18)</f>
        <v>Vyplň údaj</v>
      </c>
      <c r="G116" s="38"/>
      <c r="H116" s="38"/>
      <c r="I116" s="30" t="s">
        <v>32</v>
      </c>
      <c r="J116" s="34" t="str">
        <f>E24</f>
        <v>D PROJEKT PLZEŇ Nedvěd s.r.o.</v>
      </c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90"/>
      <c r="B118" s="191"/>
      <c r="C118" s="192" t="s">
        <v>120</v>
      </c>
      <c r="D118" s="193" t="s">
        <v>60</v>
      </c>
      <c r="E118" s="193" t="s">
        <v>56</v>
      </c>
      <c r="F118" s="193" t="s">
        <v>57</v>
      </c>
      <c r="G118" s="193" t="s">
        <v>121</v>
      </c>
      <c r="H118" s="193" t="s">
        <v>122</v>
      </c>
      <c r="I118" s="193" t="s">
        <v>123</v>
      </c>
      <c r="J118" s="193" t="s">
        <v>124</v>
      </c>
      <c r="K118" s="193" t="s">
        <v>113</v>
      </c>
      <c r="L118" s="194" t="s">
        <v>125</v>
      </c>
      <c r="M118" s="195"/>
      <c r="N118" s="98" t="s">
        <v>1</v>
      </c>
      <c r="O118" s="99" t="s">
        <v>39</v>
      </c>
      <c r="P118" s="99" t="s">
        <v>126</v>
      </c>
      <c r="Q118" s="99" t="s">
        <v>127</v>
      </c>
      <c r="R118" s="99" t="s">
        <v>128</v>
      </c>
      <c r="S118" s="99" t="s">
        <v>129</v>
      </c>
      <c r="T118" s="99" t="s">
        <v>130</v>
      </c>
      <c r="U118" s="99" t="s">
        <v>131</v>
      </c>
      <c r="V118" s="99" t="s">
        <v>132</v>
      </c>
      <c r="W118" s="99" t="s">
        <v>133</v>
      </c>
      <c r="X118" s="100" t="s">
        <v>134</v>
      </c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6"/>
      <c r="B119" s="37"/>
      <c r="C119" s="105" t="s">
        <v>135</v>
      </c>
      <c r="D119" s="38"/>
      <c r="E119" s="38"/>
      <c r="F119" s="38"/>
      <c r="G119" s="38"/>
      <c r="H119" s="38"/>
      <c r="I119" s="38"/>
      <c r="J119" s="38"/>
      <c r="K119" s="196">
        <f>BK119</f>
        <v>0</v>
      </c>
      <c r="L119" s="38"/>
      <c r="M119" s="42"/>
      <c r="N119" s="101"/>
      <c r="O119" s="197"/>
      <c r="P119" s="102"/>
      <c r="Q119" s="198">
        <f>Q120</f>
        <v>0</v>
      </c>
      <c r="R119" s="198">
        <f>R120</f>
        <v>0</v>
      </c>
      <c r="S119" s="102"/>
      <c r="T119" s="199">
        <f>T120</f>
        <v>0</v>
      </c>
      <c r="U119" s="102"/>
      <c r="V119" s="199">
        <f>V120</f>
        <v>0.014070000000000001</v>
      </c>
      <c r="W119" s="102"/>
      <c r="X119" s="200">
        <f>X120</f>
        <v>0</v>
      </c>
      <c r="Y119" s="36"/>
      <c r="Z119" s="36"/>
      <c r="AA119" s="36"/>
      <c r="AB119" s="36"/>
      <c r="AC119" s="36"/>
      <c r="AD119" s="36"/>
      <c r="AE119" s="36"/>
      <c r="AT119" s="15" t="s">
        <v>76</v>
      </c>
      <c r="AU119" s="15" t="s">
        <v>115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76</v>
      </c>
      <c r="E120" s="205" t="s">
        <v>136</v>
      </c>
      <c r="F120" s="205" t="s">
        <v>137</v>
      </c>
      <c r="G120" s="203"/>
      <c r="H120" s="203"/>
      <c r="I120" s="206"/>
      <c r="J120" s="206"/>
      <c r="K120" s="207">
        <f>BK120</f>
        <v>0</v>
      </c>
      <c r="L120" s="203"/>
      <c r="M120" s="208"/>
      <c r="N120" s="209"/>
      <c r="O120" s="210"/>
      <c r="P120" s="210"/>
      <c r="Q120" s="211">
        <f>Q121+Q128</f>
        <v>0</v>
      </c>
      <c r="R120" s="211">
        <f>R121+R128</f>
        <v>0</v>
      </c>
      <c r="S120" s="210"/>
      <c r="T120" s="212">
        <f>T121+T128</f>
        <v>0</v>
      </c>
      <c r="U120" s="210"/>
      <c r="V120" s="212">
        <f>V121+V128</f>
        <v>0.014070000000000001</v>
      </c>
      <c r="W120" s="210"/>
      <c r="X120" s="213">
        <f>X121+X128</f>
        <v>0</v>
      </c>
      <c r="Y120" s="12"/>
      <c r="Z120" s="12"/>
      <c r="AA120" s="12"/>
      <c r="AB120" s="12"/>
      <c r="AC120" s="12"/>
      <c r="AD120" s="12"/>
      <c r="AE120" s="12"/>
      <c r="AR120" s="214" t="s">
        <v>85</v>
      </c>
      <c r="AT120" s="215" t="s">
        <v>76</v>
      </c>
      <c r="AU120" s="215" t="s">
        <v>77</v>
      </c>
      <c r="AY120" s="214" t="s">
        <v>138</v>
      </c>
      <c r="BK120" s="216">
        <f>BK121+BK128</f>
        <v>0</v>
      </c>
    </row>
    <row r="121" s="12" customFormat="1" ht="22.8" customHeight="1">
      <c r="A121" s="12"/>
      <c r="B121" s="202"/>
      <c r="C121" s="203"/>
      <c r="D121" s="204" t="s">
        <v>76</v>
      </c>
      <c r="E121" s="217" t="s">
        <v>139</v>
      </c>
      <c r="F121" s="217" t="s">
        <v>140</v>
      </c>
      <c r="G121" s="203"/>
      <c r="H121" s="203"/>
      <c r="I121" s="206"/>
      <c r="J121" s="206"/>
      <c r="K121" s="218">
        <f>BK121</f>
        <v>0</v>
      </c>
      <c r="L121" s="203"/>
      <c r="M121" s="208"/>
      <c r="N121" s="209"/>
      <c r="O121" s="210"/>
      <c r="P121" s="210"/>
      <c r="Q121" s="211">
        <f>SUM(Q122:Q127)</f>
        <v>0</v>
      </c>
      <c r="R121" s="211">
        <f>SUM(R122:R127)</f>
        <v>0</v>
      </c>
      <c r="S121" s="210"/>
      <c r="T121" s="212">
        <f>SUM(T122:T127)</f>
        <v>0</v>
      </c>
      <c r="U121" s="210"/>
      <c r="V121" s="212">
        <f>SUM(V122:V127)</f>
        <v>0</v>
      </c>
      <c r="W121" s="210"/>
      <c r="X121" s="213">
        <f>SUM(X122:X127)</f>
        <v>0</v>
      </c>
      <c r="Y121" s="12"/>
      <c r="Z121" s="12"/>
      <c r="AA121" s="12"/>
      <c r="AB121" s="12"/>
      <c r="AC121" s="12"/>
      <c r="AD121" s="12"/>
      <c r="AE121" s="12"/>
      <c r="AR121" s="214" t="s">
        <v>85</v>
      </c>
      <c r="AT121" s="215" t="s">
        <v>76</v>
      </c>
      <c r="AU121" s="215" t="s">
        <v>85</v>
      </c>
      <c r="AY121" s="214" t="s">
        <v>138</v>
      </c>
      <c r="BK121" s="216">
        <f>SUM(BK122:BK127)</f>
        <v>0</v>
      </c>
    </row>
    <row r="122" s="2" customFormat="1" ht="24.15" customHeight="1">
      <c r="A122" s="36"/>
      <c r="B122" s="37"/>
      <c r="C122" s="219" t="s">
        <v>85</v>
      </c>
      <c r="D122" s="219" t="s">
        <v>141</v>
      </c>
      <c r="E122" s="220" t="s">
        <v>142</v>
      </c>
      <c r="F122" s="221" t="s">
        <v>143</v>
      </c>
      <c r="G122" s="222" t="s">
        <v>144</v>
      </c>
      <c r="H122" s="223">
        <v>100</v>
      </c>
      <c r="I122" s="224"/>
      <c r="J122" s="224"/>
      <c r="K122" s="225">
        <f>ROUND(P122*H122,2)</f>
        <v>0</v>
      </c>
      <c r="L122" s="221" t="s">
        <v>145</v>
      </c>
      <c r="M122" s="42"/>
      <c r="N122" s="226" t="s">
        <v>1</v>
      </c>
      <c r="O122" s="227" t="s">
        <v>40</v>
      </c>
      <c r="P122" s="228">
        <f>I122+J122</f>
        <v>0</v>
      </c>
      <c r="Q122" s="228">
        <f>ROUND(I122*H122,2)</f>
        <v>0</v>
      </c>
      <c r="R122" s="228">
        <f>ROUND(J122*H122,2)</f>
        <v>0</v>
      </c>
      <c r="S122" s="89"/>
      <c r="T122" s="229">
        <f>S122*H122</f>
        <v>0</v>
      </c>
      <c r="U122" s="229">
        <v>0</v>
      </c>
      <c r="V122" s="229">
        <f>U122*H122</f>
        <v>0</v>
      </c>
      <c r="W122" s="229">
        <v>0</v>
      </c>
      <c r="X122" s="230">
        <f>W122*H122</f>
        <v>0</v>
      </c>
      <c r="Y122" s="36"/>
      <c r="Z122" s="36"/>
      <c r="AA122" s="36"/>
      <c r="AB122" s="36"/>
      <c r="AC122" s="36"/>
      <c r="AD122" s="36"/>
      <c r="AE122" s="36"/>
      <c r="AR122" s="231" t="s">
        <v>146</v>
      </c>
      <c r="AT122" s="231" t="s">
        <v>141</v>
      </c>
      <c r="AU122" s="231" t="s">
        <v>87</v>
      </c>
      <c r="AY122" s="15" t="s">
        <v>138</v>
      </c>
      <c r="BE122" s="232">
        <f>IF(O122="základní",K122,0)</f>
        <v>0</v>
      </c>
      <c r="BF122" s="232">
        <f>IF(O122="snížená",K122,0)</f>
        <v>0</v>
      </c>
      <c r="BG122" s="232">
        <f>IF(O122="zákl. přenesená",K122,0)</f>
        <v>0</v>
      </c>
      <c r="BH122" s="232">
        <f>IF(O122="sníž. přenesená",K122,0)</f>
        <v>0</v>
      </c>
      <c r="BI122" s="232">
        <f>IF(O122="nulová",K122,0)</f>
        <v>0</v>
      </c>
      <c r="BJ122" s="15" t="s">
        <v>85</v>
      </c>
      <c r="BK122" s="232">
        <f>ROUND(P122*H122,2)</f>
        <v>0</v>
      </c>
      <c r="BL122" s="15" t="s">
        <v>146</v>
      </c>
      <c r="BM122" s="231" t="s">
        <v>147</v>
      </c>
    </row>
    <row r="123" s="2" customFormat="1">
      <c r="A123" s="36"/>
      <c r="B123" s="37"/>
      <c r="C123" s="38"/>
      <c r="D123" s="233" t="s">
        <v>148</v>
      </c>
      <c r="E123" s="38"/>
      <c r="F123" s="234" t="s">
        <v>149</v>
      </c>
      <c r="G123" s="38"/>
      <c r="H123" s="38"/>
      <c r="I123" s="235"/>
      <c r="J123" s="235"/>
      <c r="K123" s="38"/>
      <c r="L123" s="38"/>
      <c r="M123" s="42"/>
      <c r="N123" s="236"/>
      <c r="O123" s="237"/>
      <c r="P123" s="89"/>
      <c r="Q123" s="89"/>
      <c r="R123" s="89"/>
      <c r="S123" s="89"/>
      <c r="T123" s="89"/>
      <c r="U123" s="89"/>
      <c r="V123" s="89"/>
      <c r="W123" s="89"/>
      <c r="X123" s="90"/>
      <c r="Y123" s="36"/>
      <c r="Z123" s="36"/>
      <c r="AA123" s="36"/>
      <c r="AB123" s="36"/>
      <c r="AC123" s="36"/>
      <c r="AD123" s="36"/>
      <c r="AE123" s="36"/>
      <c r="AT123" s="15" t="s">
        <v>148</v>
      </c>
      <c r="AU123" s="15" t="s">
        <v>87</v>
      </c>
    </row>
    <row r="124" s="2" customFormat="1">
      <c r="A124" s="36"/>
      <c r="B124" s="37"/>
      <c r="C124" s="38"/>
      <c r="D124" s="238" t="s">
        <v>150</v>
      </c>
      <c r="E124" s="38"/>
      <c r="F124" s="239" t="s">
        <v>151</v>
      </c>
      <c r="G124" s="38"/>
      <c r="H124" s="38"/>
      <c r="I124" s="235"/>
      <c r="J124" s="235"/>
      <c r="K124" s="38"/>
      <c r="L124" s="38"/>
      <c r="M124" s="42"/>
      <c r="N124" s="236"/>
      <c r="O124" s="237"/>
      <c r="P124" s="89"/>
      <c r="Q124" s="89"/>
      <c r="R124" s="89"/>
      <c r="S124" s="89"/>
      <c r="T124" s="89"/>
      <c r="U124" s="89"/>
      <c r="V124" s="89"/>
      <c r="W124" s="89"/>
      <c r="X124" s="90"/>
      <c r="Y124" s="36"/>
      <c r="Z124" s="36"/>
      <c r="AA124" s="36"/>
      <c r="AB124" s="36"/>
      <c r="AC124" s="36"/>
      <c r="AD124" s="36"/>
      <c r="AE124" s="36"/>
      <c r="AT124" s="15" t="s">
        <v>150</v>
      </c>
      <c r="AU124" s="15" t="s">
        <v>87</v>
      </c>
    </row>
    <row r="125" s="2" customFormat="1">
      <c r="A125" s="36"/>
      <c r="B125" s="37"/>
      <c r="C125" s="38"/>
      <c r="D125" s="233" t="s">
        <v>152</v>
      </c>
      <c r="E125" s="38"/>
      <c r="F125" s="240" t="s">
        <v>153</v>
      </c>
      <c r="G125" s="38"/>
      <c r="H125" s="38"/>
      <c r="I125" s="235"/>
      <c r="J125" s="235"/>
      <c r="K125" s="38"/>
      <c r="L125" s="38"/>
      <c r="M125" s="42"/>
      <c r="N125" s="236"/>
      <c r="O125" s="237"/>
      <c r="P125" s="89"/>
      <c r="Q125" s="89"/>
      <c r="R125" s="89"/>
      <c r="S125" s="89"/>
      <c r="T125" s="89"/>
      <c r="U125" s="89"/>
      <c r="V125" s="89"/>
      <c r="W125" s="89"/>
      <c r="X125" s="90"/>
      <c r="Y125" s="36"/>
      <c r="Z125" s="36"/>
      <c r="AA125" s="36"/>
      <c r="AB125" s="36"/>
      <c r="AC125" s="36"/>
      <c r="AD125" s="36"/>
      <c r="AE125" s="36"/>
      <c r="AT125" s="15" t="s">
        <v>152</v>
      </c>
      <c r="AU125" s="15" t="s">
        <v>87</v>
      </c>
    </row>
    <row r="126" s="2" customFormat="1" ht="16.5" customHeight="1">
      <c r="A126" s="36"/>
      <c r="B126" s="37"/>
      <c r="C126" s="219" t="s">
        <v>87</v>
      </c>
      <c r="D126" s="219" t="s">
        <v>141</v>
      </c>
      <c r="E126" s="220" t="s">
        <v>154</v>
      </c>
      <c r="F126" s="221" t="s">
        <v>155</v>
      </c>
      <c r="G126" s="222" t="s">
        <v>156</v>
      </c>
      <c r="H126" s="223">
        <v>2</v>
      </c>
      <c r="I126" s="224"/>
      <c r="J126" s="224"/>
      <c r="K126" s="225">
        <f>ROUND(P126*H126,2)</f>
        <v>0</v>
      </c>
      <c r="L126" s="221" t="s">
        <v>1</v>
      </c>
      <c r="M126" s="42"/>
      <c r="N126" s="226" t="s">
        <v>1</v>
      </c>
      <c r="O126" s="227" t="s">
        <v>40</v>
      </c>
      <c r="P126" s="228">
        <f>I126+J126</f>
        <v>0</v>
      </c>
      <c r="Q126" s="228">
        <f>ROUND(I126*H126,2)</f>
        <v>0</v>
      </c>
      <c r="R126" s="228">
        <f>ROUND(J126*H126,2)</f>
        <v>0</v>
      </c>
      <c r="S126" s="89"/>
      <c r="T126" s="229">
        <f>S126*H126</f>
        <v>0</v>
      </c>
      <c r="U126" s="229">
        <v>0</v>
      </c>
      <c r="V126" s="229">
        <f>U126*H126</f>
        <v>0</v>
      </c>
      <c r="W126" s="229">
        <v>0</v>
      </c>
      <c r="X126" s="230">
        <f>W126*H126</f>
        <v>0</v>
      </c>
      <c r="Y126" s="36"/>
      <c r="Z126" s="36"/>
      <c r="AA126" s="36"/>
      <c r="AB126" s="36"/>
      <c r="AC126" s="36"/>
      <c r="AD126" s="36"/>
      <c r="AE126" s="36"/>
      <c r="AR126" s="231" t="s">
        <v>146</v>
      </c>
      <c r="AT126" s="231" t="s">
        <v>141</v>
      </c>
      <c r="AU126" s="231" t="s">
        <v>87</v>
      </c>
      <c r="AY126" s="15" t="s">
        <v>138</v>
      </c>
      <c r="BE126" s="232">
        <f>IF(O126="základní",K126,0)</f>
        <v>0</v>
      </c>
      <c r="BF126" s="232">
        <f>IF(O126="snížená",K126,0)</f>
        <v>0</v>
      </c>
      <c r="BG126" s="232">
        <f>IF(O126="zákl. přenesená",K126,0)</f>
        <v>0</v>
      </c>
      <c r="BH126" s="232">
        <f>IF(O126="sníž. přenesená",K126,0)</f>
        <v>0</v>
      </c>
      <c r="BI126" s="232">
        <f>IF(O126="nulová",K126,0)</f>
        <v>0</v>
      </c>
      <c r="BJ126" s="15" t="s">
        <v>85</v>
      </c>
      <c r="BK126" s="232">
        <f>ROUND(P126*H126,2)</f>
        <v>0</v>
      </c>
      <c r="BL126" s="15" t="s">
        <v>146</v>
      </c>
      <c r="BM126" s="231" t="s">
        <v>157</v>
      </c>
    </row>
    <row r="127" s="2" customFormat="1">
      <c r="A127" s="36"/>
      <c r="B127" s="37"/>
      <c r="C127" s="38"/>
      <c r="D127" s="233" t="s">
        <v>148</v>
      </c>
      <c r="E127" s="38"/>
      <c r="F127" s="234" t="s">
        <v>155</v>
      </c>
      <c r="G127" s="38"/>
      <c r="H127" s="38"/>
      <c r="I127" s="235"/>
      <c r="J127" s="235"/>
      <c r="K127" s="38"/>
      <c r="L127" s="38"/>
      <c r="M127" s="42"/>
      <c r="N127" s="236"/>
      <c r="O127" s="237"/>
      <c r="P127" s="89"/>
      <c r="Q127" s="89"/>
      <c r="R127" s="89"/>
      <c r="S127" s="89"/>
      <c r="T127" s="89"/>
      <c r="U127" s="89"/>
      <c r="V127" s="89"/>
      <c r="W127" s="89"/>
      <c r="X127" s="90"/>
      <c r="Y127" s="36"/>
      <c r="Z127" s="36"/>
      <c r="AA127" s="36"/>
      <c r="AB127" s="36"/>
      <c r="AC127" s="36"/>
      <c r="AD127" s="36"/>
      <c r="AE127" s="36"/>
      <c r="AT127" s="15" t="s">
        <v>148</v>
      </c>
      <c r="AU127" s="15" t="s">
        <v>87</v>
      </c>
    </row>
    <row r="128" s="12" customFormat="1" ht="22.8" customHeight="1">
      <c r="A128" s="12"/>
      <c r="B128" s="202"/>
      <c r="C128" s="203"/>
      <c r="D128" s="204" t="s">
        <v>76</v>
      </c>
      <c r="E128" s="217" t="s">
        <v>158</v>
      </c>
      <c r="F128" s="217" t="s">
        <v>159</v>
      </c>
      <c r="G128" s="203"/>
      <c r="H128" s="203"/>
      <c r="I128" s="206"/>
      <c r="J128" s="206"/>
      <c r="K128" s="218">
        <f>BK128</f>
        <v>0</v>
      </c>
      <c r="L128" s="203"/>
      <c r="M128" s="208"/>
      <c r="N128" s="209"/>
      <c r="O128" s="210"/>
      <c r="P128" s="210"/>
      <c r="Q128" s="211">
        <f>SUM(Q129:Q184)</f>
        <v>0</v>
      </c>
      <c r="R128" s="211">
        <f>SUM(R129:R184)</f>
        <v>0</v>
      </c>
      <c r="S128" s="210"/>
      <c r="T128" s="212">
        <f>SUM(T129:T184)</f>
        <v>0</v>
      </c>
      <c r="U128" s="210"/>
      <c r="V128" s="212">
        <f>SUM(V129:V184)</f>
        <v>0.014070000000000001</v>
      </c>
      <c r="W128" s="210"/>
      <c r="X128" s="213">
        <f>SUM(X129:X184)</f>
        <v>0</v>
      </c>
      <c r="Y128" s="12"/>
      <c r="Z128" s="12"/>
      <c r="AA128" s="12"/>
      <c r="AB128" s="12"/>
      <c r="AC128" s="12"/>
      <c r="AD128" s="12"/>
      <c r="AE128" s="12"/>
      <c r="AR128" s="214" t="s">
        <v>85</v>
      </c>
      <c r="AT128" s="215" t="s">
        <v>76</v>
      </c>
      <c r="AU128" s="215" t="s">
        <v>85</v>
      </c>
      <c r="AY128" s="214" t="s">
        <v>138</v>
      </c>
      <c r="BK128" s="216">
        <f>SUM(BK129:BK184)</f>
        <v>0</v>
      </c>
    </row>
    <row r="129" s="2" customFormat="1" ht="24.15" customHeight="1">
      <c r="A129" s="36"/>
      <c r="B129" s="37"/>
      <c r="C129" s="241" t="s">
        <v>160</v>
      </c>
      <c r="D129" s="241" t="s">
        <v>161</v>
      </c>
      <c r="E129" s="242" t="s">
        <v>162</v>
      </c>
      <c r="F129" s="243" t="s">
        <v>163</v>
      </c>
      <c r="G129" s="244" t="s">
        <v>164</v>
      </c>
      <c r="H129" s="245">
        <v>1</v>
      </c>
      <c r="I129" s="246"/>
      <c r="J129" s="247"/>
      <c r="K129" s="248">
        <f>ROUND(P129*H129,2)</f>
        <v>0</v>
      </c>
      <c r="L129" s="243" t="s">
        <v>1</v>
      </c>
      <c r="M129" s="249"/>
      <c r="N129" s="250" t="s">
        <v>1</v>
      </c>
      <c r="O129" s="227" t="s">
        <v>40</v>
      </c>
      <c r="P129" s="228">
        <f>I129+J129</f>
        <v>0</v>
      </c>
      <c r="Q129" s="228">
        <f>ROUND(I129*H129,2)</f>
        <v>0</v>
      </c>
      <c r="R129" s="228">
        <f>ROUND(J129*H129,2)</f>
        <v>0</v>
      </c>
      <c r="S129" s="89"/>
      <c r="T129" s="229">
        <f>S129*H129</f>
        <v>0</v>
      </c>
      <c r="U129" s="229">
        <v>0</v>
      </c>
      <c r="V129" s="229">
        <f>U129*H129</f>
        <v>0</v>
      </c>
      <c r="W129" s="229">
        <v>0</v>
      </c>
      <c r="X129" s="230">
        <f>W129*H129</f>
        <v>0</v>
      </c>
      <c r="Y129" s="36"/>
      <c r="Z129" s="36"/>
      <c r="AA129" s="36"/>
      <c r="AB129" s="36"/>
      <c r="AC129" s="36"/>
      <c r="AD129" s="36"/>
      <c r="AE129" s="36"/>
      <c r="AR129" s="231" t="s">
        <v>165</v>
      </c>
      <c r="AT129" s="231" t="s">
        <v>161</v>
      </c>
      <c r="AU129" s="231" t="s">
        <v>87</v>
      </c>
      <c r="AY129" s="15" t="s">
        <v>138</v>
      </c>
      <c r="BE129" s="232">
        <f>IF(O129="základní",K129,0)</f>
        <v>0</v>
      </c>
      <c r="BF129" s="232">
        <f>IF(O129="snížená",K129,0)</f>
        <v>0</v>
      </c>
      <c r="BG129" s="232">
        <f>IF(O129="zákl. přenesená",K129,0)</f>
        <v>0</v>
      </c>
      <c r="BH129" s="232">
        <f>IF(O129="sníž. přenesená",K129,0)</f>
        <v>0</v>
      </c>
      <c r="BI129" s="232">
        <f>IF(O129="nulová",K129,0)</f>
        <v>0</v>
      </c>
      <c r="BJ129" s="15" t="s">
        <v>85</v>
      </c>
      <c r="BK129" s="232">
        <f>ROUND(P129*H129,2)</f>
        <v>0</v>
      </c>
      <c r="BL129" s="15" t="s">
        <v>146</v>
      </c>
      <c r="BM129" s="231" t="s">
        <v>166</v>
      </c>
    </row>
    <row r="130" s="2" customFormat="1">
      <c r="A130" s="36"/>
      <c r="B130" s="37"/>
      <c r="C130" s="38"/>
      <c r="D130" s="233" t="s">
        <v>148</v>
      </c>
      <c r="E130" s="38"/>
      <c r="F130" s="234" t="s">
        <v>163</v>
      </c>
      <c r="G130" s="38"/>
      <c r="H130" s="38"/>
      <c r="I130" s="235"/>
      <c r="J130" s="235"/>
      <c r="K130" s="38"/>
      <c r="L130" s="38"/>
      <c r="M130" s="42"/>
      <c r="N130" s="236"/>
      <c r="O130" s="237"/>
      <c r="P130" s="89"/>
      <c r="Q130" s="89"/>
      <c r="R130" s="89"/>
      <c r="S130" s="89"/>
      <c r="T130" s="89"/>
      <c r="U130" s="89"/>
      <c r="V130" s="89"/>
      <c r="W130" s="89"/>
      <c r="X130" s="90"/>
      <c r="Y130" s="36"/>
      <c r="Z130" s="36"/>
      <c r="AA130" s="36"/>
      <c r="AB130" s="36"/>
      <c r="AC130" s="36"/>
      <c r="AD130" s="36"/>
      <c r="AE130" s="36"/>
      <c r="AT130" s="15" t="s">
        <v>148</v>
      </c>
      <c r="AU130" s="15" t="s">
        <v>87</v>
      </c>
    </row>
    <row r="131" s="2" customFormat="1" ht="24.15" customHeight="1">
      <c r="A131" s="36"/>
      <c r="B131" s="37"/>
      <c r="C131" s="241" t="s">
        <v>146</v>
      </c>
      <c r="D131" s="241" t="s">
        <v>161</v>
      </c>
      <c r="E131" s="242" t="s">
        <v>167</v>
      </c>
      <c r="F131" s="243" t="s">
        <v>168</v>
      </c>
      <c r="G131" s="244" t="s">
        <v>164</v>
      </c>
      <c r="H131" s="245">
        <v>1</v>
      </c>
      <c r="I131" s="246"/>
      <c r="J131" s="247"/>
      <c r="K131" s="248">
        <f>ROUND(P131*H131,2)</f>
        <v>0</v>
      </c>
      <c r="L131" s="243" t="s">
        <v>1</v>
      </c>
      <c r="M131" s="249"/>
      <c r="N131" s="250" t="s">
        <v>1</v>
      </c>
      <c r="O131" s="227" t="s">
        <v>40</v>
      </c>
      <c r="P131" s="228">
        <f>I131+J131</f>
        <v>0</v>
      </c>
      <c r="Q131" s="228">
        <f>ROUND(I131*H131,2)</f>
        <v>0</v>
      </c>
      <c r="R131" s="228">
        <f>ROUND(J131*H131,2)</f>
        <v>0</v>
      </c>
      <c r="S131" s="89"/>
      <c r="T131" s="229">
        <f>S131*H131</f>
        <v>0</v>
      </c>
      <c r="U131" s="229">
        <v>0</v>
      </c>
      <c r="V131" s="229">
        <f>U131*H131</f>
        <v>0</v>
      </c>
      <c r="W131" s="229">
        <v>0</v>
      </c>
      <c r="X131" s="230">
        <f>W131*H131</f>
        <v>0</v>
      </c>
      <c r="Y131" s="36"/>
      <c r="Z131" s="36"/>
      <c r="AA131" s="36"/>
      <c r="AB131" s="36"/>
      <c r="AC131" s="36"/>
      <c r="AD131" s="36"/>
      <c r="AE131" s="36"/>
      <c r="AR131" s="231" t="s">
        <v>165</v>
      </c>
      <c r="AT131" s="231" t="s">
        <v>161</v>
      </c>
      <c r="AU131" s="231" t="s">
        <v>87</v>
      </c>
      <c r="AY131" s="15" t="s">
        <v>138</v>
      </c>
      <c r="BE131" s="232">
        <f>IF(O131="základní",K131,0)</f>
        <v>0</v>
      </c>
      <c r="BF131" s="232">
        <f>IF(O131="snížená",K131,0)</f>
        <v>0</v>
      </c>
      <c r="BG131" s="232">
        <f>IF(O131="zákl. přenesená",K131,0)</f>
        <v>0</v>
      </c>
      <c r="BH131" s="232">
        <f>IF(O131="sníž. přenesená",K131,0)</f>
        <v>0</v>
      </c>
      <c r="BI131" s="232">
        <f>IF(O131="nulová",K131,0)</f>
        <v>0</v>
      </c>
      <c r="BJ131" s="15" t="s">
        <v>85</v>
      </c>
      <c r="BK131" s="232">
        <f>ROUND(P131*H131,2)</f>
        <v>0</v>
      </c>
      <c r="BL131" s="15" t="s">
        <v>146</v>
      </c>
      <c r="BM131" s="231" t="s">
        <v>169</v>
      </c>
    </row>
    <row r="132" s="2" customFormat="1">
      <c r="A132" s="36"/>
      <c r="B132" s="37"/>
      <c r="C132" s="38"/>
      <c r="D132" s="233" t="s">
        <v>148</v>
      </c>
      <c r="E132" s="38"/>
      <c r="F132" s="234" t="s">
        <v>168</v>
      </c>
      <c r="G132" s="38"/>
      <c r="H132" s="38"/>
      <c r="I132" s="235"/>
      <c r="J132" s="235"/>
      <c r="K132" s="38"/>
      <c r="L132" s="38"/>
      <c r="M132" s="42"/>
      <c r="N132" s="236"/>
      <c r="O132" s="237"/>
      <c r="P132" s="89"/>
      <c r="Q132" s="89"/>
      <c r="R132" s="89"/>
      <c r="S132" s="89"/>
      <c r="T132" s="89"/>
      <c r="U132" s="89"/>
      <c r="V132" s="89"/>
      <c r="W132" s="89"/>
      <c r="X132" s="90"/>
      <c r="Y132" s="36"/>
      <c r="Z132" s="36"/>
      <c r="AA132" s="36"/>
      <c r="AB132" s="36"/>
      <c r="AC132" s="36"/>
      <c r="AD132" s="36"/>
      <c r="AE132" s="36"/>
      <c r="AT132" s="15" t="s">
        <v>148</v>
      </c>
      <c r="AU132" s="15" t="s">
        <v>87</v>
      </c>
    </row>
    <row r="133" s="2" customFormat="1" ht="16.5" customHeight="1">
      <c r="A133" s="36"/>
      <c r="B133" s="37"/>
      <c r="C133" s="241" t="s">
        <v>139</v>
      </c>
      <c r="D133" s="241" t="s">
        <v>161</v>
      </c>
      <c r="E133" s="242" t="s">
        <v>170</v>
      </c>
      <c r="F133" s="243" t="s">
        <v>171</v>
      </c>
      <c r="G133" s="244" t="s">
        <v>172</v>
      </c>
      <c r="H133" s="245">
        <v>2</v>
      </c>
      <c r="I133" s="246"/>
      <c r="J133" s="247"/>
      <c r="K133" s="248">
        <f>ROUND(P133*H133,2)</f>
        <v>0</v>
      </c>
      <c r="L133" s="243" t="s">
        <v>1</v>
      </c>
      <c r="M133" s="249"/>
      <c r="N133" s="250" t="s">
        <v>1</v>
      </c>
      <c r="O133" s="227" t="s">
        <v>40</v>
      </c>
      <c r="P133" s="228">
        <f>I133+J133</f>
        <v>0</v>
      </c>
      <c r="Q133" s="228">
        <f>ROUND(I133*H133,2)</f>
        <v>0</v>
      </c>
      <c r="R133" s="228">
        <f>ROUND(J133*H133,2)</f>
        <v>0</v>
      </c>
      <c r="S133" s="89"/>
      <c r="T133" s="229">
        <f>S133*H133</f>
        <v>0</v>
      </c>
      <c r="U133" s="229">
        <v>0</v>
      </c>
      <c r="V133" s="229">
        <f>U133*H133</f>
        <v>0</v>
      </c>
      <c r="W133" s="229">
        <v>0</v>
      </c>
      <c r="X133" s="230">
        <f>W133*H133</f>
        <v>0</v>
      </c>
      <c r="Y133" s="36"/>
      <c r="Z133" s="36"/>
      <c r="AA133" s="36"/>
      <c r="AB133" s="36"/>
      <c r="AC133" s="36"/>
      <c r="AD133" s="36"/>
      <c r="AE133" s="36"/>
      <c r="AR133" s="231" t="s">
        <v>165</v>
      </c>
      <c r="AT133" s="231" t="s">
        <v>161</v>
      </c>
      <c r="AU133" s="231" t="s">
        <v>87</v>
      </c>
      <c r="AY133" s="15" t="s">
        <v>138</v>
      </c>
      <c r="BE133" s="232">
        <f>IF(O133="základní",K133,0)</f>
        <v>0</v>
      </c>
      <c r="BF133" s="232">
        <f>IF(O133="snížená",K133,0)</f>
        <v>0</v>
      </c>
      <c r="BG133" s="232">
        <f>IF(O133="zákl. přenesená",K133,0)</f>
        <v>0</v>
      </c>
      <c r="BH133" s="232">
        <f>IF(O133="sníž. přenesená",K133,0)</f>
        <v>0</v>
      </c>
      <c r="BI133" s="232">
        <f>IF(O133="nulová",K133,0)</f>
        <v>0</v>
      </c>
      <c r="BJ133" s="15" t="s">
        <v>85</v>
      </c>
      <c r="BK133" s="232">
        <f>ROUND(P133*H133,2)</f>
        <v>0</v>
      </c>
      <c r="BL133" s="15" t="s">
        <v>146</v>
      </c>
      <c r="BM133" s="231" t="s">
        <v>173</v>
      </c>
    </row>
    <row r="134" s="2" customFormat="1">
      <c r="A134" s="36"/>
      <c r="B134" s="37"/>
      <c r="C134" s="38"/>
      <c r="D134" s="233" t="s">
        <v>148</v>
      </c>
      <c r="E134" s="38"/>
      <c r="F134" s="234" t="s">
        <v>171</v>
      </c>
      <c r="G134" s="38"/>
      <c r="H134" s="38"/>
      <c r="I134" s="235"/>
      <c r="J134" s="235"/>
      <c r="K134" s="38"/>
      <c r="L134" s="38"/>
      <c r="M134" s="42"/>
      <c r="N134" s="236"/>
      <c r="O134" s="237"/>
      <c r="P134" s="89"/>
      <c r="Q134" s="89"/>
      <c r="R134" s="89"/>
      <c r="S134" s="89"/>
      <c r="T134" s="89"/>
      <c r="U134" s="89"/>
      <c r="V134" s="89"/>
      <c r="W134" s="89"/>
      <c r="X134" s="90"/>
      <c r="Y134" s="36"/>
      <c r="Z134" s="36"/>
      <c r="AA134" s="36"/>
      <c r="AB134" s="36"/>
      <c r="AC134" s="36"/>
      <c r="AD134" s="36"/>
      <c r="AE134" s="36"/>
      <c r="AT134" s="15" t="s">
        <v>148</v>
      </c>
      <c r="AU134" s="15" t="s">
        <v>87</v>
      </c>
    </row>
    <row r="135" s="2" customFormat="1">
      <c r="A135" s="36"/>
      <c r="B135" s="37"/>
      <c r="C135" s="38"/>
      <c r="D135" s="233" t="s">
        <v>152</v>
      </c>
      <c r="E135" s="38"/>
      <c r="F135" s="240" t="s">
        <v>174</v>
      </c>
      <c r="G135" s="38"/>
      <c r="H135" s="38"/>
      <c r="I135" s="235"/>
      <c r="J135" s="235"/>
      <c r="K135" s="38"/>
      <c r="L135" s="38"/>
      <c r="M135" s="42"/>
      <c r="N135" s="236"/>
      <c r="O135" s="237"/>
      <c r="P135" s="89"/>
      <c r="Q135" s="89"/>
      <c r="R135" s="89"/>
      <c r="S135" s="89"/>
      <c r="T135" s="89"/>
      <c r="U135" s="89"/>
      <c r="V135" s="89"/>
      <c r="W135" s="89"/>
      <c r="X135" s="90"/>
      <c r="Y135" s="36"/>
      <c r="Z135" s="36"/>
      <c r="AA135" s="36"/>
      <c r="AB135" s="36"/>
      <c r="AC135" s="36"/>
      <c r="AD135" s="36"/>
      <c r="AE135" s="36"/>
      <c r="AT135" s="15" t="s">
        <v>152</v>
      </c>
      <c r="AU135" s="15" t="s">
        <v>87</v>
      </c>
    </row>
    <row r="136" s="2" customFormat="1" ht="24.15" customHeight="1">
      <c r="A136" s="36"/>
      <c r="B136" s="37"/>
      <c r="C136" s="219" t="s">
        <v>175</v>
      </c>
      <c r="D136" s="219" t="s">
        <v>141</v>
      </c>
      <c r="E136" s="220" t="s">
        <v>176</v>
      </c>
      <c r="F136" s="221" t="s">
        <v>177</v>
      </c>
      <c r="G136" s="222" t="s">
        <v>164</v>
      </c>
      <c r="H136" s="223">
        <v>17</v>
      </c>
      <c r="I136" s="224"/>
      <c r="J136" s="224"/>
      <c r="K136" s="225">
        <f>ROUND(P136*H136,2)</f>
        <v>0</v>
      </c>
      <c r="L136" s="221" t="s">
        <v>145</v>
      </c>
      <c r="M136" s="42"/>
      <c r="N136" s="226" t="s">
        <v>1</v>
      </c>
      <c r="O136" s="227" t="s">
        <v>40</v>
      </c>
      <c r="P136" s="228">
        <f>I136+J136</f>
        <v>0</v>
      </c>
      <c r="Q136" s="228">
        <f>ROUND(I136*H136,2)</f>
        <v>0</v>
      </c>
      <c r="R136" s="228">
        <f>ROUND(J136*H136,2)</f>
        <v>0</v>
      </c>
      <c r="S136" s="89"/>
      <c r="T136" s="229">
        <f>S136*H136</f>
        <v>0</v>
      </c>
      <c r="U136" s="229">
        <v>0</v>
      </c>
      <c r="V136" s="229">
        <f>U136*H136</f>
        <v>0</v>
      </c>
      <c r="W136" s="229">
        <v>0</v>
      </c>
      <c r="X136" s="230">
        <f>W136*H136</f>
        <v>0</v>
      </c>
      <c r="Y136" s="36"/>
      <c r="Z136" s="36"/>
      <c r="AA136" s="36"/>
      <c r="AB136" s="36"/>
      <c r="AC136" s="36"/>
      <c r="AD136" s="36"/>
      <c r="AE136" s="36"/>
      <c r="AR136" s="231" t="s">
        <v>146</v>
      </c>
      <c r="AT136" s="231" t="s">
        <v>141</v>
      </c>
      <c r="AU136" s="231" t="s">
        <v>87</v>
      </c>
      <c r="AY136" s="15" t="s">
        <v>138</v>
      </c>
      <c r="BE136" s="232">
        <f>IF(O136="základní",K136,0)</f>
        <v>0</v>
      </c>
      <c r="BF136" s="232">
        <f>IF(O136="snížená",K136,0)</f>
        <v>0</v>
      </c>
      <c r="BG136" s="232">
        <f>IF(O136="zákl. přenesená",K136,0)</f>
        <v>0</v>
      </c>
      <c r="BH136" s="232">
        <f>IF(O136="sníž. přenesená",K136,0)</f>
        <v>0</v>
      </c>
      <c r="BI136" s="232">
        <f>IF(O136="nulová",K136,0)</f>
        <v>0</v>
      </c>
      <c r="BJ136" s="15" t="s">
        <v>85</v>
      </c>
      <c r="BK136" s="232">
        <f>ROUND(P136*H136,2)</f>
        <v>0</v>
      </c>
      <c r="BL136" s="15" t="s">
        <v>146</v>
      </c>
      <c r="BM136" s="231" t="s">
        <v>178</v>
      </c>
    </row>
    <row r="137" s="2" customFormat="1">
      <c r="A137" s="36"/>
      <c r="B137" s="37"/>
      <c r="C137" s="38"/>
      <c r="D137" s="233" t="s">
        <v>148</v>
      </c>
      <c r="E137" s="38"/>
      <c r="F137" s="234" t="s">
        <v>179</v>
      </c>
      <c r="G137" s="38"/>
      <c r="H137" s="38"/>
      <c r="I137" s="235"/>
      <c r="J137" s="235"/>
      <c r="K137" s="38"/>
      <c r="L137" s="38"/>
      <c r="M137" s="42"/>
      <c r="N137" s="236"/>
      <c r="O137" s="237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148</v>
      </c>
      <c r="AU137" s="15" t="s">
        <v>87</v>
      </c>
    </row>
    <row r="138" s="2" customFormat="1">
      <c r="A138" s="36"/>
      <c r="B138" s="37"/>
      <c r="C138" s="38"/>
      <c r="D138" s="238" t="s">
        <v>150</v>
      </c>
      <c r="E138" s="38"/>
      <c r="F138" s="239" t="s">
        <v>180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150</v>
      </c>
      <c r="AU138" s="15" t="s">
        <v>87</v>
      </c>
    </row>
    <row r="139" s="2" customFormat="1" ht="24.15" customHeight="1">
      <c r="A139" s="36"/>
      <c r="B139" s="37"/>
      <c r="C139" s="219" t="s">
        <v>181</v>
      </c>
      <c r="D139" s="219" t="s">
        <v>141</v>
      </c>
      <c r="E139" s="220" t="s">
        <v>182</v>
      </c>
      <c r="F139" s="221" t="s">
        <v>183</v>
      </c>
      <c r="G139" s="222" t="s">
        <v>164</v>
      </c>
      <c r="H139" s="223">
        <v>390</v>
      </c>
      <c r="I139" s="224"/>
      <c r="J139" s="224"/>
      <c r="K139" s="225">
        <f>ROUND(P139*H139,2)</f>
        <v>0</v>
      </c>
      <c r="L139" s="221" t="s">
        <v>145</v>
      </c>
      <c r="M139" s="42"/>
      <c r="N139" s="226" t="s">
        <v>1</v>
      </c>
      <c r="O139" s="227" t="s">
        <v>40</v>
      </c>
      <c r="P139" s="228">
        <f>I139+J139</f>
        <v>0</v>
      </c>
      <c r="Q139" s="228">
        <f>ROUND(I139*H139,2)</f>
        <v>0</v>
      </c>
      <c r="R139" s="228">
        <f>ROUND(J139*H139,2)</f>
        <v>0</v>
      </c>
      <c r="S139" s="89"/>
      <c r="T139" s="229">
        <f>S139*H139</f>
        <v>0</v>
      </c>
      <c r="U139" s="229">
        <v>0</v>
      </c>
      <c r="V139" s="229">
        <f>U139*H139</f>
        <v>0</v>
      </c>
      <c r="W139" s="229">
        <v>0</v>
      </c>
      <c r="X139" s="230">
        <f>W139*H139</f>
        <v>0</v>
      </c>
      <c r="Y139" s="36"/>
      <c r="Z139" s="36"/>
      <c r="AA139" s="36"/>
      <c r="AB139" s="36"/>
      <c r="AC139" s="36"/>
      <c r="AD139" s="36"/>
      <c r="AE139" s="36"/>
      <c r="AR139" s="231" t="s">
        <v>146</v>
      </c>
      <c r="AT139" s="231" t="s">
        <v>141</v>
      </c>
      <c r="AU139" s="231" t="s">
        <v>87</v>
      </c>
      <c r="AY139" s="15" t="s">
        <v>138</v>
      </c>
      <c r="BE139" s="232">
        <f>IF(O139="základní",K139,0)</f>
        <v>0</v>
      </c>
      <c r="BF139" s="232">
        <f>IF(O139="snížená",K139,0)</f>
        <v>0</v>
      </c>
      <c r="BG139" s="232">
        <f>IF(O139="zákl. přenesená",K139,0)</f>
        <v>0</v>
      </c>
      <c r="BH139" s="232">
        <f>IF(O139="sníž. přenesená",K139,0)</f>
        <v>0</v>
      </c>
      <c r="BI139" s="232">
        <f>IF(O139="nulová",K139,0)</f>
        <v>0</v>
      </c>
      <c r="BJ139" s="15" t="s">
        <v>85</v>
      </c>
      <c r="BK139" s="232">
        <f>ROUND(P139*H139,2)</f>
        <v>0</v>
      </c>
      <c r="BL139" s="15" t="s">
        <v>146</v>
      </c>
      <c r="BM139" s="231" t="s">
        <v>184</v>
      </c>
    </row>
    <row r="140" s="2" customFormat="1">
      <c r="A140" s="36"/>
      <c r="B140" s="37"/>
      <c r="C140" s="38"/>
      <c r="D140" s="233" t="s">
        <v>148</v>
      </c>
      <c r="E140" s="38"/>
      <c r="F140" s="234" t="s">
        <v>185</v>
      </c>
      <c r="G140" s="38"/>
      <c r="H140" s="38"/>
      <c r="I140" s="235"/>
      <c r="J140" s="235"/>
      <c r="K140" s="38"/>
      <c r="L140" s="38"/>
      <c r="M140" s="42"/>
      <c r="N140" s="236"/>
      <c r="O140" s="237"/>
      <c r="P140" s="89"/>
      <c r="Q140" s="89"/>
      <c r="R140" s="89"/>
      <c r="S140" s="89"/>
      <c r="T140" s="89"/>
      <c r="U140" s="89"/>
      <c r="V140" s="89"/>
      <c r="W140" s="89"/>
      <c r="X140" s="90"/>
      <c r="Y140" s="36"/>
      <c r="Z140" s="36"/>
      <c r="AA140" s="36"/>
      <c r="AB140" s="36"/>
      <c r="AC140" s="36"/>
      <c r="AD140" s="36"/>
      <c r="AE140" s="36"/>
      <c r="AT140" s="15" t="s">
        <v>148</v>
      </c>
      <c r="AU140" s="15" t="s">
        <v>87</v>
      </c>
    </row>
    <row r="141" s="2" customFormat="1">
      <c r="A141" s="36"/>
      <c r="B141" s="37"/>
      <c r="C141" s="38"/>
      <c r="D141" s="238" t="s">
        <v>150</v>
      </c>
      <c r="E141" s="38"/>
      <c r="F141" s="239" t="s">
        <v>186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150</v>
      </c>
      <c r="AU141" s="15" t="s">
        <v>87</v>
      </c>
    </row>
    <row r="142" s="2" customFormat="1">
      <c r="A142" s="36"/>
      <c r="B142" s="37"/>
      <c r="C142" s="38"/>
      <c r="D142" s="233" t="s">
        <v>152</v>
      </c>
      <c r="E142" s="38"/>
      <c r="F142" s="240" t="s">
        <v>187</v>
      </c>
      <c r="G142" s="38"/>
      <c r="H142" s="38"/>
      <c r="I142" s="235"/>
      <c r="J142" s="235"/>
      <c r="K142" s="38"/>
      <c r="L142" s="38"/>
      <c r="M142" s="42"/>
      <c r="N142" s="236"/>
      <c r="O142" s="237"/>
      <c r="P142" s="89"/>
      <c r="Q142" s="89"/>
      <c r="R142" s="89"/>
      <c r="S142" s="89"/>
      <c r="T142" s="89"/>
      <c r="U142" s="89"/>
      <c r="V142" s="89"/>
      <c r="W142" s="89"/>
      <c r="X142" s="90"/>
      <c r="Y142" s="36"/>
      <c r="Z142" s="36"/>
      <c r="AA142" s="36"/>
      <c r="AB142" s="36"/>
      <c r="AC142" s="36"/>
      <c r="AD142" s="36"/>
      <c r="AE142" s="36"/>
      <c r="AT142" s="15" t="s">
        <v>152</v>
      </c>
      <c r="AU142" s="15" t="s">
        <v>87</v>
      </c>
    </row>
    <row r="143" s="13" customFormat="1">
      <c r="A143" s="13"/>
      <c r="B143" s="251"/>
      <c r="C143" s="252"/>
      <c r="D143" s="233" t="s">
        <v>188</v>
      </c>
      <c r="E143" s="253" t="s">
        <v>1</v>
      </c>
      <c r="F143" s="254" t="s">
        <v>189</v>
      </c>
      <c r="G143" s="252"/>
      <c r="H143" s="255">
        <v>390</v>
      </c>
      <c r="I143" s="256"/>
      <c r="J143" s="256"/>
      <c r="K143" s="252"/>
      <c r="L143" s="252"/>
      <c r="M143" s="257"/>
      <c r="N143" s="258"/>
      <c r="O143" s="259"/>
      <c r="P143" s="259"/>
      <c r="Q143" s="259"/>
      <c r="R143" s="259"/>
      <c r="S143" s="259"/>
      <c r="T143" s="259"/>
      <c r="U143" s="259"/>
      <c r="V143" s="259"/>
      <c r="W143" s="259"/>
      <c r="X143" s="260"/>
      <c r="Y143" s="13"/>
      <c r="Z143" s="13"/>
      <c r="AA143" s="13"/>
      <c r="AB143" s="13"/>
      <c r="AC143" s="13"/>
      <c r="AD143" s="13"/>
      <c r="AE143" s="13"/>
      <c r="AT143" s="261" t="s">
        <v>188</v>
      </c>
      <c r="AU143" s="261" t="s">
        <v>87</v>
      </c>
      <c r="AV143" s="13" t="s">
        <v>87</v>
      </c>
      <c r="AW143" s="13" t="s">
        <v>5</v>
      </c>
      <c r="AX143" s="13" t="s">
        <v>85</v>
      </c>
      <c r="AY143" s="261" t="s">
        <v>138</v>
      </c>
    </row>
    <row r="144" s="2" customFormat="1" ht="24.15" customHeight="1">
      <c r="A144" s="36"/>
      <c r="B144" s="37"/>
      <c r="C144" s="219" t="s">
        <v>165</v>
      </c>
      <c r="D144" s="219" t="s">
        <v>141</v>
      </c>
      <c r="E144" s="220" t="s">
        <v>190</v>
      </c>
      <c r="F144" s="221" t="s">
        <v>191</v>
      </c>
      <c r="G144" s="222" t="s">
        <v>164</v>
      </c>
      <c r="H144" s="223">
        <v>1</v>
      </c>
      <c r="I144" s="224"/>
      <c r="J144" s="224"/>
      <c r="K144" s="225">
        <f>ROUND(P144*H144,2)</f>
        <v>0</v>
      </c>
      <c r="L144" s="221" t="s">
        <v>145</v>
      </c>
      <c r="M144" s="42"/>
      <c r="N144" s="226" t="s">
        <v>1</v>
      </c>
      <c r="O144" s="227" t="s">
        <v>40</v>
      </c>
      <c r="P144" s="228">
        <f>I144+J144</f>
        <v>0</v>
      </c>
      <c r="Q144" s="228">
        <f>ROUND(I144*H144,2)</f>
        <v>0</v>
      </c>
      <c r="R144" s="228">
        <f>ROUND(J144*H144,2)</f>
        <v>0</v>
      </c>
      <c r="S144" s="89"/>
      <c r="T144" s="229">
        <f>S144*H144</f>
        <v>0</v>
      </c>
      <c r="U144" s="229">
        <v>0</v>
      </c>
      <c r="V144" s="229">
        <f>U144*H144</f>
        <v>0</v>
      </c>
      <c r="W144" s="229">
        <v>0</v>
      </c>
      <c r="X144" s="230">
        <f>W144*H144</f>
        <v>0</v>
      </c>
      <c r="Y144" s="36"/>
      <c r="Z144" s="36"/>
      <c r="AA144" s="36"/>
      <c r="AB144" s="36"/>
      <c r="AC144" s="36"/>
      <c r="AD144" s="36"/>
      <c r="AE144" s="36"/>
      <c r="AR144" s="231" t="s">
        <v>146</v>
      </c>
      <c r="AT144" s="231" t="s">
        <v>141</v>
      </c>
      <c r="AU144" s="231" t="s">
        <v>87</v>
      </c>
      <c r="AY144" s="15" t="s">
        <v>138</v>
      </c>
      <c r="BE144" s="232">
        <f>IF(O144="základní",K144,0)</f>
        <v>0</v>
      </c>
      <c r="BF144" s="232">
        <f>IF(O144="snížená",K144,0)</f>
        <v>0</v>
      </c>
      <c r="BG144" s="232">
        <f>IF(O144="zákl. přenesená",K144,0)</f>
        <v>0</v>
      </c>
      <c r="BH144" s="232">
        <f>IF(O144="sníž. přenesená",K144,0)</f>
        <v>0</v>
      </c>
      <c r="BI144" s="232">
        <f>IF(O144="nulová",K144,0)</f>
        <v>0</v>
      </c>
      <c r="BJ144" s="15" t="s">
        <v>85</v>
      </c>
      <c r="BK144" s="232">
        <f>ROUND(P144*H144,2)</f>
        <v>0</v>
      </c>
      <c r="BL144" s="15" t="s">
        <v>146</v>
      </c>
      <c r="BM144" s="231" t="s">
        <v>192</v>
      </c>
    </row>
    <row r="145" s="2" customFormat="1">
      <c r="A145" s="36"/>
      <c r="B145" s="37"/>
      <c r="C145" s="38"/>
      <c r="D145" s="233" t="s">
        <v>148</v>
      </c>
      <c r="E145" s="38"/>
      <c r="F145" s="234" t="s">
        <v>193</v>
      </c>
      <c r="G145" s="38"/>
      <c r="H145" s="38"/>
      <c r="I145" s="235"/>
      <c r="J145" s="235"/>
      <c r="K145" s="38"/>
      <c r="L145" s="38"/>
      <c r="M145" s="42"/>
      <c r="N145" s="236"/>
      <c r="O145" s="237"/>
      <c r="P145" s="89"/>
      <c r="Q145" s="89"/>
      <c r="R145" s="89"/>
      <c r="S145" s="89"/>
      <c r="T145" s="89"/>
      <c r="U145" s="89"/>
      <c r="V145" s="89"/>
      <c r="W145" s="89"/>
      <c r="X145" s="90"/>
      <c r="Y145" s="36"/>
      <c r="Z145" s="36"/>
      <c r="AA145" s="36"/>
      <c r="AB145" s="36"/>
      <c r="AC145" s="36"/>
      <c r="AD145" s="36"/>
      <c r="AE145" s="36"/>
      <c r="AT145" s="15" t="s">
        <v>148</v>
      </c>
      <c r="AU145" s="15" t="s">
        <v>87</v>
      </c>
    </row>
    <row r="146" s="2" customFormat="1">
      <c r="A146" s="36"/>
      <c r="B146" s="37"/>
      <c r="C146" s="38"/>
      <c r="D146" s="238" t="s">
        <v>150</v>
      </c>
      <c r="E146" s="38"/>
      <c r="F146" s="239" t="s">
        <v>194</v>
      </c>
      <c r="G146" s="38"/>
      <c r="H146" s="38"/>
      <c r="I146" s="235"/>
      <c r="J146" s="235"/>
      <c r="K146" s="38"/>
      <c r="L146" s="38"/>
      <c r="M146" s="42"/>
      <c r="N146" s="236"/>
      <c r="O146" s="237"/>
      <c r="P146" s="89"/>
      <c r="Q146" s="89"/>
      <c r="R146" s="89"/>
      <c r="S146" s="89"/>
      <c r="T146" s="89"/>
      <c r="U146" s="89"/>
      <c r="V146" s="89"/>
      <c r="W146" s="89"/>
      <c r="X146" s="90"/>
      <c r="Y146" s="36"/>
      <c r="Z146" s="36"/>
      <c r="AA146" s="36"/>
      <c r="AB146" s="36"/>
      <c r="AC146" s="36"/>
      <c r="AD146" s="36"/>
      <c r="AE146" s="36"/>
      <c r="AT146" s="15" t="s">
        <v>150</v>
      </c>
      <c r="AU146" s="15" t="s">
        <v>87</v>
      </c>
    </row>
    <row r="147" s="2" customFormat="1" ht="33" customHeight="1">
      <c r="A147" s="36"/>
      <c r="B147" s="37"/>
      <c r="C147" s="219" t="s">
        <v>158</v>
      </c>
      <c r="D147" s="219" t="s">
        <v>141</v>
      </c>
      <c r="E147" s="220" t="s">
        <v>195</v>
      </c>
      <c r="F147" s="221" t="s">
        <v>196</v>
      </c>
      <c r="G147" s="222" t="s">
        <v>164</v>
      </c>
      <c r="H147" s="223">
        <v>70</v>
      </c>
      <c r="I147" s="224"/>
      <c r="J147" s="224"/>
      <c r="K147" s="225">
        <f>ROUND(P147*H147,2)</f>
        <v>0</v>
      </c>
      <c r="L147" s="221" t="s">
        <v>145</v>
      </c>
      <c r="M147" s="42"/>
      <c r="N147" s="226" t="s">
        <v>1</v>
      </c>
      <c r="O147" s="227" t="s">
        <v>40</v>
      </c>
      <c r="P147" s="228">
        <f>I147+J147</f>
        <v>0</v>
      </c>
      <c r="Q147" s="228">
        <f>ROUND(I147*H147,2)</f>
        <v>0</v>
      </c>
      <c r="R147" s="228">
        <f>ROUND(J147*H147,2)</f>
        <v>0</v>
      </c>
      <c r="S147" s="89"/>
      <c r="T147" s="229">
        <f>S147*H147</f>
        <v>0</v>
      </c>
      <c r="U147" s="229">
        <v>0</v>
      </c>
      <c r="V147" s="229">
        <f>U147*H147</f>
        <v>0</v>
      </c>
      <c r="W147" s="229">
        <v>0</v>
      </c>
      <c r="X147" s="230">
        <f>W147*H147</f>
        <v>0</v>
      </c>
      <c r="Y147" s="36"/>
      <c r="Z147" s="36"/>
      <c r="AA147" s="36"/>
      <c r="AB147" s="36"/>
      <c r="AC147" s="36"/>
      <c r="AD147" s="36"/>
      <c r="AE147" s="36"/>
      <c r="AR147" s="231" t="s">
        <v>146</v>
      </c>
      <c r="AT147" s="231" t="s">
        <v>141</v>
      </c>
      <c r="AU147" s="231" t="s">
        <v>87</v>
      </c>
      <c r="AY147" s="15" t="s">
        <v>138</v>
      </c>
      <c r="BE147" s="232">
        <f>IF(O147="základní",K147,0)</f>
        <v>0</v>
      </c>
      <c r="BF147" s="232">
        <f>IF(O147="snížená",K147,0)</f>
        <v>0</v>
      </c>
      <c r="BG147" s="232">
        <f>IF(O147="zákl. přenesená",K147,0)</f>
        <v>0</v>
      </c>
      <c r="BH147" s="232">
        <f>IF(O147="sníž. přenesená",K147,0)</f>
        <v>0</v>
      </c>
      <c r="BI147" s="232">
        <f>IF(O147="nulová",K147,0)</f>
        <v>0</v>
      </c>
      <c r="BJ147" s="15" t="s">
        <v>85</v>
      </c>
      <c r="BK147" s="232">
        <f>ROUND(P147*H147,2)</f>
        <v>0</v>
      </c>
      <c r="BL147" s="15" t="s">
        <v>146</v>
      </c>
      <c r="BM147" s="231" t="s">
        <v>197</v>
      </c>
    </row>
    <row r="148" s="2" customFormat="1">
      <c r="A148" s="36"/>
      <c r="B148" s="37"/>
      <c r="C148" s="38"/>
      <c r="D148" s="233" t="s">
        <v>148</v>
      </c>
      <c r="E148" s="38"/>
      <c r="F148" s="234" t="s">
        <v>198</v>
      </c>
      <c r="G148" s="38"/>
      <c r="H148" s="38"/>
      <c r="I148" s="235"/>
      <c r="J148" s="235"/>
      <c r="K148" s="38"/>
      <c r="L148" s="38"/>
      <c r="M148" s="42"/>
      <c r="N148" s="236"/>
      <c r="O148" s="237"/>
      <c r="P148" s="89"/>
      <c r="Q148" s="89"/>
      <c r="R148" s="89"/>
      <c r="S148" s="89"/>
      <c r="T148" s="89"/>
      <c r="U148" s="89"/>
      <c r="V148" s="89"/>
      <c r="W148" s="89"/>
      <c r="X148" s="90"/>
      <c r="Y148" s="36"/>
      <c r="Z148" s="36"/>
      <c r="AA148" s="36"/>
      <c r="AB148" s="36"/>
      <c r="AC148" s="36"/>
      <c r="AD148" s="36"/>
      <c r="AE148" s="36"/>
      <c r="AT148" s="15" t="s">
        <v>148</v>
      </c>
      <c r="AU148" s="15" t="s">
        <v>87</v>
      </c>
    </row>
    <row r="149" s="2" customFormat="1">
      <c r="A149" s="36"/>
      <c r="B149" s="37"/>
      <c r="C149" s="38"/>
      <c r="D149" s="238" t="s">
        <v>150</v>
      </c>
      <c r="E149" s="38"/>
      <c r="F149" s="239" t="s">
        <v>199</v>
      </c>
      <c r="G149" s="38"/>
      <c r="H149" s="38"/>
      <c r="I149" s="235"/>
      <c r="J149" s="235"/>
      <c r="K149" s="38"/>
      <c r="L149" s="38"/>
      <c r="M149" s="42"/>
      <c r="N149" s="236"/>
      <c r="O149" s="237"/>
      <c r="P149" s="89"/>
      <c r="Q149" s="89"/>
      <c r="R149" s="89"/>
      <c r="S149" s="89"/>
      <c r="T149" s="89"/>
      <c r="U149" s="89"/>
      <c r="V149" s="89"/>
      <c r="W149" s="89"/>
      <c r="X149" s="90"/>
      <c r="Y149" s="36"/>
      <c r="Z149" s="36"/>
      <c r="AA149" s="36"/>
      <c r="AB149" s="36"/>
      <c r="AC149" s="36"/>
      <c r="AD149" s="36"/>
      <c r="AE149" s="36"/>
      <c r="AT149" s="15" t="s">
        <v>150</v>
      </c>
      <c r="AU149" s="15" t="s">
        <v>87</v>
      </c>
    </row>
    <row r="150" s="2" customFormat="1">
      <c r="A150" s="36"/>
      <c r="B150" s="37"/>
      <c r="C150" s="38"/>
      <c r="D150" s="233" t="s">
        <v>152</v>
      </c>
      <c r="E150" s="38"/>
      <c r="F150" s="240" t="s">
        <v>200</v>
      </c>
      <c r="G150" s="38"/>
      <c r="H150" s="38"/>
      <c r="I150" s="235"/>
      <c r="J150" s="235"/>
      <c r="K150" s="38"/>
      <c r="L150" s="38"/>
      <c r="M150" s="42"/>
      <c r="N150" s="236"/>
      <c r="O150" s="237"/>
      <c r="P150" s="89"/>
      <c r="Q150" s="89"/>
      <c r="R150" s="89"/>
      <c r="S150" s="89"/>
      <c r="T150" s="89"/>
      <c r="U150" s="89"/>
      <c r="V150" s="89"/>
      <c r="W150" s="89"/>
      <c r="X150" s="90"/>
      <c r="Y150" s="36"/>
      <c r="Z150" s="36"/>
      <c r="AA150" s="36"/>
      <c r="AB150" s="36"/>
      <c r="AC150" s="36"/>
      <c r="AD150" s="36"/>
      <c r="AE150" s="36"/>
      <c r="AT150" s="15" t="s">
        <v>152</v>
      </c>
      <c r="AU150" s="15" t="s">
        <v>87</v>
      </c>
    </row>
    <row r="151" s="2" customFormat="1" ht="24.15" customHeight="1">
      <c r="A151" s="36"/>
      <c r="B151" s="37"/>
      <c r="C151" s="219" t="s">
        <v>201</v>
      </c>
      <c r="D151" s="219" t="s">
        <v>141</v>
      </c>
      <c r="E151" s="220" t="s">
        <v>202</v>
      </c>
      <c r="F151" s="221" t="s">
        <v>203</v>
      </c>
      <c r="G151" s="222" t="s">
        <v>164</v>
      </c>
      <c r="H151" s="223">
        <v>25</v>
      </c>
      <c r="I151" s="224"/>
      <c r="J151" s="224"/>
      <c r="K151" s="225">
        <f>ROUND(P151*H151,2)</f>
        <v>0</v>
      </c>
      <c r="L151" s="221" t="s">
        <v>145</v>
      </c>
      <c r="M151" s="42"/>
      <c r="N151" s="226" t="s">
        <v>1</v>
      </c>
      <c r="O151" s="227" t="s">
        <v>40</v>
      </c>
      <c r="P151" s="228">
        <f>I151+J151</f>
        <v>0</v>
      </c>
      <c r="Q151" s="228">
        <f>ROUND(I151*H151,2)</f>
        <v>0</v>
      </c>
      <c r="R151" s="228">
        <f>ROUND(J151*H151,2)</f>
        <v>0</v>
      </c>
      <c r="S151" s="89"/>
      <c r="T151" s="229">
        <f>S151*H151</f>
        <v>0</v>
      </c>
      <c r="U151" s="229">
        <v>0</v>
      </c>
      <c r="V151" s="229">
        <f>U151*H151</f>
        <v>0</v>
      </c>
      <c r="W151" s="229">
        <v>0</v>
      </c>
      <c r="X151" s="230">
        <f>W151*H151</f>
        <v>0</v>
      </c>
      <c r="Y151" s="36"/>
      <c r="Z151" s="36"/>
      <c r="AA151" s="36"/>
      <c r="AB151" s="36"/>
      <c r="AC151" s="36"/>
      <c r="AD151" s="36"/>
      <c r="AE151" s="36"/>
      <c r="AR151" s="231" t="s">
        <v>146</v>
      </c>
      <c r="AT151" s="231" t="s">
        <v>141</v>
      </c>
      <c r="AU151" s="231" t="s">
        <v>87</v>
      </c>
      <c r="AY151" s="15" t="s">
        <v>138</v>
      </c>
      <c r="BE151" s="232">
        <f>IF(O151="základní",K151,0)</f>
        <v>0</v>
      </c>
      <c r="BF151" s="232">
        <f>IF(O151="snížená",K151,0)</f>
        <v>0</v>
      </c>
      <c r="BG151" s="232">
        <f>IF(O151="zákl. přenesená",K151,0)</f>
        <v>0</v>
      </c>
      <c r="BH151" s="232">
        <f>IF(O151="sníž. přenesená",K151,0)</f>
        <v>0</v>
      </c>
      <c r="BI151" s="232">
        <f>IF(O151="nulová",K151,0)</f>
        <v>0</v>
      </c>
      <c r="BJ151" s="15" t="s">
        <v>85</v>
      </c>
      <c r="BK151" s="232">
        <f>ROUND(P151*H151,2)</f>
        <v>0</v>
      </c>
      <c r="BL151" s="15" t="s">
        <v>146</v>
      </c>
      <c r="BM151" s="231" t="s">
        <v>204</v>
      </c>
    </row>
    <row r="152" s="2" customFormat="1">
      <c r="A152" s="36"/>
      <c r="B152" s="37"/>
      <c r="C152" s="38"/>
      <c r="D152" s="233" t="s">
        <v>148</v>
      </c>
      <c r="E152" s="38"/>
      <c r="F152" s="234" t="s">
        <v>205</v>
      </c>
      <c r="G152" s="38"/>
      <c r="H152" s="38"/>
      <c r="I152" s="235"/>
      <c r="J152" s="235"/>
      <c r="K152" s="38"/>
      <c r="L152" s="38"/>
      <c r="M152" s="42"/>
      <c r="N152" s="236"/>
      <c r="O152" s="237"/>
      <c r="P152" s="89"/>
      <c r="Q152" s="89"/>
      <c r="R152" s="89"/>
      <c r="S152" s="89"/>
      <c r="T152" s="89"/>
      <c r="U152" s="89"/>
      <c r="V152" s="89"/>
      <c r="W152" s="89"/>
      <c r="X152" s="90"/>
      <c r="Y152" s="36"/>
      <c r="Z152" s="36"/>
      <c r="AA152" s="36"/>
      <c r="AB152" s="36"/>
      <c r="AC152" s="36"/>
      <c r="AD152" s="36"/>
      <c r="AE152" s="36"/>
      <c r="AT152" s="15" t="s">
        <v>148</v>
      </c>
      <c r="AU152" s="15" t="s">
        <v>87</v>
      </c>
    </row>
    <row r="153" s="2" customFormat="1">
      <c r="A153" s="36"/>
      <c r="B153" s="37"/>
      <c r="C153" s="38"/>
      <c r="D153" s="238" t="s">
        <v>150</v>
      </c>
      <c r="E153" s="38"/>
      <c r="F153" s="239" t="s">
        <v>206</v>
      </c>
      <c r="G153" s="38"/>
      <c r="H153" s="38"/>
      <c r="I153" s="235"/>
      <c r="J153" s="235"/>
      <c r="K153" s="38"/>
      <c r="L153" s="38"/>
      <c r="M153" s="42"/>
      <c r="N153" s="236"/>
      <c r="O153" s="237"/>
      <c r="P153" s="89"/>
      <c r="Q153" s="89"/>
      <c r="R153" s="89"/>
      <c r="S153" s="89"/>
      <c r="T153" s="89"/>
      <c r="U153" s="89"/>
      <c r="V153" s="89"/>
      <c r="W153" s="89"/>
      <c r="X153" s="90"/>
      <c r="Y153" s="36"/>
      <c r="Z153" s="36"/>
      <c r="AA153" s="36"/>
      <c r="AB153" s="36"/>
      <c r="AC153" s="36"/>
      <c r="AD153" s="36"/>
      <c r="AE153" s="36"/>
      <c r="AT153" s="15" t="s">
        <v>150</v>
      </c>
      <c r="AU153" s="15" t="s">
        <v>87</v>
      </c>
    </row>
    <row r="154" s="2" customFormat="1" ht="24.15" customHeight="1">
      <c r="A154" s="36"/>
      <c r="B154" s="37"/>
      <c r="C154" s="219" t="s">
        <v>207</v>
      </c>
      <c r="D154" s="219" t="s">
        <v>141</v>
      </c>
      <c r="E154" s="220" t="s">
        <v>208</v>
      </c>
      <c r="F154" s="221" t="s">
        <v>209</v>
      </c>
      <c r="G154" s="222" t="s">
        <v>164</v>
      </c>
      <c r="H154" s="223">
        <v>1</v>
      </c>
      <c r="I154" s="224"/>
      <c r="J154" s="224"/>
      <c r="K154" s="225">
        <f>ROUND(P154*H154,2)</f>
        <v>0</v>
      </c>
      <c r="L154" s="221" t="s">
        <v>145</v>
      </c>
      <c r="M154" s="42"/>
      <c r="N154" s="226" t="s">
        <v>1</v>
      </c>
      <c r="O154" s="227" t="s">
        <v>40</v>
      </c>
      <c r="P154" s="228">
        <f>I154+J154</f>
        <v>0</v>
      </c>
      <c r="Q154" s="228">
        <f>ROUND(I154*H154,2)</f>
        <v>0</v>
      </c>
      <c r="R154" s="228">
        <f>ROUND(J154*H154,2)</f>
        <v>0</v>
      </c>
      <c r="S154" s="89"/>
      <c r="T154" s="229">
        <f>S154*H154</f>
        <v>0</v>
      </c>
      <c r="U154" s="229">
        <v>0</v>
      </c>
      <c r="V154" s="229">
        <f>U154*H154</f>
        <v>0</v>
      </c>
      <c r="W154" s="229">
        <v>0</v>
      </c>
      <c r="X154" s="230">
        <f>W154*H154</f>
        <v>0</v>
      </c>
      <c r="Y154" s="36"/>
      <c r="Z154" s="36"/>
      <c r="AA154" s="36"/>
      <c r="AB154" s="36"/>
      <c r="AC154" s="36"/>
      <c r="AD154" s="36"/>
      <c r="AE154" s="36"/>
      <c r="AR154" s="231" t="s">
        <v>146</v>
      </c>
      <c r="AT154" s="231" t="s">
        <v>141</v>
      </c>
      <c r="AU154" s="231" t="s">
        <v>87</v>
      </c>
      <c r="AY154" s="15" t="s">
        <v>138</v>
      </c>
      <c r="BE154" s="232">
        <f>IF(O154="základní",K154,0)</f>
        <v>0</v>
      </c>
      <c r="BF154" s="232">
        <f>IF(O154="snížená",K154,0)</f>
        <v>0</v>
      </c>
      <c r="BG154" s="232">
        <f>IF(O154="zákl. přenesená",K154,0)</f>
        <v>0</v>
      </c>
      <c r="BH154" s="232">
        <f>IF(O154="sníž. přenesená",K154,0)</f>
        <v>0</v>
      </c>
      <c r="BI154" s="232">
        <f>IF(O154="nulová",K154,0)</f>
        <v>0</v>
      </c>
      <c r="BJ154" s="15" t="s">
        <v>85</v>
      </c>
      <c r="BK154" s="232">
        <f>ROUND(P154*H154,2)</f>
        <v>0</v>
      </c>
      <c r="BL154" s="15" t="s">
        <v>146</v>
      </c>
      <c r="BM154" s="231" t="s">
        <v>210</v>
      </c>
    </row>
    <row r="155" s="2" customFormat="1">
      <c r="A155" s="36"/>
      <c r="B155" s="37"/>
      <c r="C155" s="38"/>
      <c r="D155" s="233" t="s">
        <v>148</v>
      </c>
      <c r="E155" s="38"/>
      <c r="F155" s="234" t="s">
        <v>211</v>
      </c>
      <c r="G155" s="38"/>
      <c r="H155" s="38"/>
      <c r="I155" s="235"/>
      <c r="J155" s="235"/>
      <c r="K155" s="38"/>
      <c r="L155" s="38"/>
      <c r="M155" s="42"/>
      <c r="N155" s="236"/>
      <c r="O155" s="237"/>
      <c r="P155" s="89"/>
      <c r="Q155" s="89"/>
      <c r="R155" s="89"/>
      <c r="S155" s="89"/>
      <c r="T155" s="89"/>
      <c r="U155" s="89"/>
      <c r="V155" s="89"/>
      <c r="W155" s="89"/>
      <c r="X155" s="90"/>
      <c r="Y155" s="36"/>
      <c r="Z155" s="36"/>
      <c r="AA155" s="36"/>
      <c r="AB155" s="36"/>
      <c r="AC155" s="36"/>
      <c r="AD155" s="36"/>
      <c r="AE155" s="36"/>
      <c r="AT155" s="15" t="s">
        <v>148</v>
      </c>
      <c r="AU155" s="15" t="s">
        <v>87</v>
      </c>
    </row>
    <row r="156" s="2" customFormat="1">
      <c r="A156" s="36"/>
      <c r="B156" s="37"/>
      <c r="C156" s="38"/>
      <c r="D156" s="238" t="s">
        <v>150</v>
      </c>
      <c r="E156" s="38"/>
      <c r="F156" s="239" t="s">
        <v>212</v>
      </c>
      <c r="G156" s="38"/>
      <c r="H156" s="38"/>
      <c r="I156" s="235"/>
      <c r="J156" s="235"/>
      <c r="K156" s="38"/>
      <c r="L156" s="38"/>
      <c r="M156" s="42"/>
      <c r="N156" s="236"/>
      <c r="O156" s="237"/>
      <c r="P156" s="89"/>
      <c r="Q156" s="89"/>
      <c r="R156" s="89"/>
      <c r="S156" s="89"/>
      <c r="T156" s="89"/>
      <c r="U156" s="89"/>
      <c r="V156" s="89"/>
      <c r="W156" s="89"/>
      <c r="X156" s="90"/>
      <c r="Y156" s="36"/>
      <c r="Z156" s="36"/>
      <c r="AA156" s="36"/>
      <c r="AB156" s="36"/>
      <c r="AC156" s="36"/>
      <c r="AD156" s="36"/>
      <c r="AE156" s="36"/>
      <c r="AT156" s="15" t="s">
        <v>150</v>
      </c>
      <c r="AU156" s="15" t="s">
        <v>87</v>
      </c>
    </row>
    <row r="157" s="2" customFormat="1" ht="24.15" customHeight="1">
      <c r="A157" s="36"/>
      <c r="B157" s="37"/>
      <c r="C157" s="219" t="s">
        <v>9</v>
      </c>
      <c r="D157" s="219" t="s">
        <v>141</v>
      </c>
      <c r="E157" s="220" t="s">
        <v>213</v>
      </c>
      <c r="F157" s="221" t="s">
        <v>214</v>
      </c>
      <c r="G157" s="222" t="s">
        <v>164</v>
      </c>
      <c r="H157" s="223">
        <v>1560</v>
      </c>
      <c r="I157" s="224"/>
      <c r="J157" s="224"/>
      <c r="K157" s="225">
        <f>ROUND(P157*H157,2)</f>
        <v>0</v>
      </c>
      <c r="L157" s="221" t="s">
        <v>145</v>
      </c>
      <c r="M157" s="42"/>
      <c r="N157" s="226" t="s">
        <v>1</v>
      </c>
      <c r="O157" s="227" t="s">
        <v>40</v>
      </c>
      <c r="P157" s="228">
        <f>I157+J157</f>
        <v>0</v>
      </c>
      <c r="Q157" s="228">
        <f>ROUND(I157*H157,2)</f>
        <v>0</v>
      </c>
      <c r="R157" s="228">
        <f>ROUND(J157*H157,2)</f>
        <v>0</v>
      </c>
      <c r="S157" s="89"/>
      <c r="T157" s="229">
        <f>S157*H157</f>
        <v>0</v>
      </c>
      <c r="U157" s="229">
        <v>0</v>
      </c>
      <c r="V157" s="229">
        <f>U157*H157</f>
        <v>0</v>
      </c>
      <c r="W157" s="229">
        <v>0</v>
      </c>
      <c r="X157" s="230">
        <f>W157*H157</f>
        <v>0</v>
      </c>
      <c r="Y157" s="36"/>
      <c r="Z157" s="36"/>
      <c r="AA157" s="36"/>
      <c r="AB157" s="36"/>
      <c r="AC157" s="36"/>
      <c r="AD157" s="36"/>
      <c r="AE157" s="36"/>
      <c r="AR157" s="231" t="s">
        <v>146</v>
      </c>
      <c r="AT157" s="231" t="s">
        <v>141</v>
      </c>
      <c r="AU157" s="231" t="s">
        <v>87</v>
      </c>
      <c r="AY157" s="15" t="s">
        <v>138</v>
      </c>
      <c r="BE157" s="232">
        <f>IF(O157="základní",K157,0)</f>
        <v>0</v>
      </c>
      <c r="BF157" s="232">
        <f>IF(O157="snížená",K157,0)</f>
        <v>0</v>
      </c>
      <c r="BG157" s="232">
        <f>IF(O157="zákl. přenesená",K157,0)</f>
        <v>0</v>
      </c>
      <c r="BH157" s="232">
        <f>IF(O157="sníž. přenesená",K157,0)</f>
        <v>0</v>
      </c>
      <c r="BI157" s="232">
        <f>IF(O157="nulová",K157,0)</f>
        <v>0</v>
      </c>
      <c r="BJ157" s="15" t="s">
        <v>85</v>
      </c>
      <c r="BK157" s="232">
        <f>ROUND(P157*H157,2)</f>
        <v>0</v>
      </c>
      <c r="BL157" s="15" t="s">
        <v>146</v>
      </c>
      <c r="BM157" s="231" t="s">
        <v>215</v>
      </c>
    </row>
    <row r="158" s="2" customFormat="1">
      <c r="A158" s="36"/>
      <c r="B158" s="37"/>
      <c r="C158" s="38"/>
      <c r="D158" s="233" t="s">
        <v>148</v>
      </c>
      <c r="E158" s="38"/>
      <c r="F158" s="234" t="s">
        <v>216</v>
      </c>
      <c r="G158" s="38"/>
      <c r="H158" s="38"/>
      <c r="I158" s="235"/>
      <c r="J158" s="235"/>
      <c r="K158" s="38"/>
      <c r="L158" s="38"/>
      <c r="M158" s="42"/>
      <c r="N158" s="236"/>
      <c r="O158" s="237"/>
      <c r="P158" s="89"/>
      <c r="Q158" s="89"/>
      <c r="R158" s="89"/>
      <c r="S158" s="89"/>
      <c r="T158" s="89"/>
      <c r="U158" s="89"/>
      <c r="V158" s="89"/>
      <c r="W158" s="89"/>
      <c r="X158" s="90"/>
      <c r="Y158" s="36"/>
      <c r="Z158" s="36"/>
      <c r="AA158" s="36"/>
      <c r="AB158" s="36"/>
      <c r="AC158" s="36"/>
      <c r="AD158" s="36"/>
      <c r="AE158" s="36"/>
      <c r="AT158" s="15" t="s">
        <v>148</v>
      </c>
      <c r="AU158" s="15" t="s">
        <v>87</v>
      </c>
    </row>
    <row r="159" s="2" customFormat="1">
      <c r="A159" s="36"/>
      <c r="B159" s="37"/>
      <c r="C159" s="38"/>
      <c r="D159" s="238" t="s">
        <v>150</v>
      </c>
      <c r="E159" s="38"/>
      <c r="F159" s="239" t="s">
        <v>217</v>
      </c>
      <c r="G159" s="38"/>
      <c r="H159" s="38"/>
      <c r="I159" s="235"/>
      <c r="J159" s="235"/>
      <c r="K159" s="38"/>
      <c r="L159" s="38"/>
      <c r="M159" s="42"/>
      <c r="N159" s="236"/>
      <c r="O159" s="237"/>
      <c r="P159" s="89"/>
      <c r="Q159" s="89"/>
      <c r="R159" s="89"/>
      <c r="S159" s="89"/>
      <c r="T159" s="89"/>
      <c r="U159" s="89"/>
      <c r="V159" s="89"/>
      <c r="W159" s="89"/>
      <c r="X159" s="90"/>
      <c r="Y159" s="36"/>
      <c r="Z159" s="36"/>
      <c r="AA159" s="36"/>
      <c r="AB159" s="36"/>
      <c r="AC159" s="36"/>
      <c r="AD159" s="36"/>
      <c r="AE159" s="36"/>
      <c r="AT159" s="15" t="s">
        <v>150</v>
      </c>
      <c r="AU159" s="15" t="s">
        <v>87</v>
      </c>
    </row>
    <row r="160" s="2" customFormat="1">
      <c r="A160" s="36"/>
      <c r="B160" s="37"/>
      <c r="C160" s="38"/>
      <c r="D160" s="233" t="s">
        <v>152</v>
      </c>
      <c r="E160" s="38"/>
      <c r="F160" s="240" t="s">
        <v>218</v>
      </c>
      <c r="G160" s="38"/>
      <c r="H160" s="38"/>
      <c r="I160" s="235"/>
      <c r="J160" s="235"/>
      <c r="K160" s="38"/>
      <c r="L160" s="38"/>
      <c r="M160" s="42"/>
      <c r="N160" s="236"/>
      <c r="O160" s="237"/>
      <c r="P160" s="89"/>
      <c r="Q160" s="89"/>
      <c r="R160" s="89"/>
      <c r="S160" s="89"/>
      <c r="T160" s="89"/>
      <c r="U160" s="89"/>
      <c r="V160" s="89"/>
      <c r="W160" s="89"/>
      <c r="X160" s="90"/>
      <c r="Y160" s="36"/>
      <c r="Z160" s="36"/>
      <c r="AA160" s="36"/>
      <c r="AB160" s="36"/>
      <c r="AC160" s="36"/>
      <c r="AD160" s="36"/>
      <c r="AE160" s="36"/>
      <c r="AT160" s="15" t="s">
        <v>152</v>
      </c>
      <c r="AU160" s="15" t="s">
        <v>87</v>
      </c>
    </row>
    <row r="161" s="13" customFormat="1">
      <c r="A161" s="13"/>
      <c r="B161" s="251"/>
      <c r="C161" s="252"/>
      <c r="D161" s="233" t="s">
        <v>188</v>
      </c>
      <c r="E161" s="253" t="s">
        <v>1</v>
      </c>
      <c r="F161" s="254" t="s">
        <v>219</v>
      </c>
      <c r="G161" s="252"/>
      <c r="H161" s="255">
        <v>1560</v>
      </c>
      <c r="I161" s="256"/>
      <c r="J161" s="256"/>
      <c r="K161" s="252"/>
      <c r="L161" s="252"/>
      <c r="M161" s="257"/>
      <c r="N161" s="258"/>
      <c r="O161" s="259"/>
      <c r="P161" s="259"/>
      <c r="Q161" s="259"/>
      <c r="R161" s="259"/>
      <c r="S161" s="259"/>
      <c r="T161" s="259"/>
      <c r="U161" s="259"/>
      <c r="V161" s="259"/>
      <c r="W161" s="259"/>
      <c r="X161" s="260"/>
      <c r="Y161" s="13"/>
      <c r="Z161" s="13"/>
      <c r="AA161" s="13"/>
      <c r="AB161" s="13"/>
      <c r="AC161" s="13"/>
      <c r="AD161" s="13"/>
      <c r="AE161" s="13"/>
      <c r="AT161" s="261" t="s">
        <v>188</v>
      </c>
      <c r="AU161" s="261" t="s">
        <v>87</v>
      </c>
      <c r="AV161" s="13" t="s">
        <v>87</v>
      </c>
      <c r="AW161" s="13" t="s">
        <v>5</v>
      </c>
      <c r="AX161" s="13" t="s">
        <v>85</v>
      </c>
      <c r="AY161" s="261" t="s">
        <v>138</v>
      </c>
    </row>
    <row r="162" s="2" customFormat="1" ht="33" customHeight="1">
      <c r="A162" s="36"/>
      <c r="B162" s="37"/>
      <c r="C162" s="219" t="s">
        <v>220</v>
      </c>
      <c r="D162" s="219" t="s">
        <v>141</v>
      </c>
      <c r="E162" s="220" t="s">
        <v>221</v>
      </c>
      <c r="F162" s="221" t="s">
        <v>222</v>
      </c>
      <c r="G162" s="222" t="s">
        <v>164</v>
      </c>
      <c r="H162" s="223">
        <v>10</v>
      </c>
      <c r="I162" s="224"/>
      <c r="J162" s="224"/>
      <c r="K162" s="225">
        <f>ROUND(P162*H162,2)</f>
        <v>0</v>
      </c>
      <c r="L162" s="221" t="s">
        <v>145</v>
      </c>
      <c r="M162" s="42"/>
      <c r="N162" s="226" t="s">
        <v>1</v>
      </c>
      <c r="O162" s="227" t="s">
        <v>40</v>
      </c>
      <c r="P162" s="228">
        <f>I162+J162</f>
        <v>0</v>
      </c>
      <c r="Q162" s="228">
        <f>ROUND(I162*H162,2)</f>
        <v>0</v>
      </c>
      <c r="R162" s="228">
        <f>ROUND(J162*H162,2)</f>
        <v>0</v>
      </c>
      <c r="S162" s="89"/>
      <c r="T162" s="229">
        <f>S162*H162</f>
        <v>0</v>
      </c>
      <c r="U162" s="229">
        <v>0</v>
      </c>
      <c r="V162" s="229">
        <f>U162*H162</f>
        <v>0</v>
      </c>
      <c r="W162" s="229">
        <v>0</v>
      </c>
      <c r="X162" s="230">
        <f>W162*H162</f>
        <v>0</v>
      </c>
      <c r="Y162" s="36"/>
      <c r="Z162" s="36"/>
      <c r="AA162" s="36"/>
      <c r="AB162" s="36"/>
      <c r="AC162" s="36"/>
      <c r="AD162" s="36"/>
      <c r="AE162" s="36"/>
      <c r="AR162" s="231" t="s">
        <v>146</v>
      </c>
      <c r="AT162" s="231" t="s">
        <v>141</v>
      </c>
      <c r="AU162" s="231" t="s">
        <v>87</v>
      </c>
      <c r="AY162" s="15" t="s">
        <v>138</v>
      </c>
      <c r="BE162" s="232">
        <f>IF(O162="základní",K162,0)</f>
        <v>0</v>
      </c>
      <c r="BF162" s="232">
        <f>IF(O162="snížená",K162,0)</f>
        <v>0</v>
      </c>
      <c r="BG162" s="232">
        <f>IF(O162="zákl. přenesená",K162,0)</f>
        <v>0</v>
      </c>
      <c r="BH162" s="232">
        <f>IF(O162="sníž. přenesená",K162,0)</f>
        <v>0</v>
      </c>
      <c r="BI162" s="232">
        <f>IF(O162="nulová",K162,0)</f>
        <v>0</v>
      </c>
      <c r="BJ162" s="15" t="s">
        <v>85</v>
      </c>
      <c r="BK162" s="232">
        <f>ROUND(P162*H162,2)</f>
        <v>0</v>
      </c>
      <c r="BL162" s="15" t="s">
        <v>146</v>
      </c>
      <c r="BM162" s="231" t="s">
        <v>223</v>
      </c>
    </row>
    <row r="163" s="2" customFormat="1">
      <c r="A163" s="36"/>
      <c r="B163" s="37"/>
      <c r="C163" s="38"/>
      <c r="D163" s="233" t="s">
        <v>148</v>
      </c>
      <c r="E163" s="38"/>
      <c r="F163" s="234" t="s">
        <v>224</v>
      </c>
      <c r="G163" s="38"/>
      <c r="H163" s="38"/>
      <c r="I163" s="235"/>
      <c r="J163" s="235"/>
      <c r="K163" s="38"/>
      <c r="L163" s="38"/>
      <c r="M163" s="42"/>
      <c r="N163" s="236"/>
      <c r="O163" s="237"/>
      <c r="P163" s="89"/>
      <c r="Q163" s="89"/>
      <c r="R163" s="89"/>
      <c r="S163" s="89"/>
      <c r="T163" s="89"/>
      <c r="U163" s="89"/>
      <c r="V163" s="89"/>
      <c r="W163" s="89"/>
      <c r="X163" s="90"/>
      <c r="Y163" s="36"/>
      <c r="Z163" s="36"/>
      <c r="AA163" s="36"/>
      <c r="AB163" s="36"/>
      <c r="AC163" s="36"/>
      <c r="AD163" s="36"/>
      <c r="AE163" s="36"/>
      <c r="AT163" s="15" t="s">
        <v>148</v>
      </c>
      <c r="AU163" s="15" t="s">
        <v>87</v>
      </c>
    </row>
    <row r="164" s="2" customFormat="1">
      <c r="A164" s="36"/>
      <c r="B164" s="37"/>
      <c r="C164" s="38"/>
      <c r="D164" s="238" t="s">
        <v>150</v>
      </c>
      <c r="E164" s="38"/>
      <c r="F164" s="239" t="s">
        <v>225</v>
      </c>
      <c r="G164" s="38"/>
      <c r="H164" s="38"/>
      <c r="I164" s="235"/>
      <c r="J164" s="235"/>
      <c r="K164" s="38"/>
      <c r="L164" s="38"/>
      <c r="M164" s="42"/>
      <c r="N164" s="236"/>
      <c r="O164" s="237"/>
      <c r="P164" s="89"/>
      <c r="Q164" s="89"/>
      <c r="R164" s="89"/>
      <c r="S164" s="89"/>
      <c r="T164" s="89"/>
      <c r="U164" s="89"/>
      <c r="V164" s="89"/>
      <c r="W164" s="89"/>
      <c r="X164" s="90"/>
      <c r="Y164" s="36"/>
      <c r="Z164" s="36"/>
      <c r="AA164" s="36"/>
      <c r="AB164" s="36"/>
      <c r="AC164" s="36"/>
      <c r="AD164" s="36"/>
      <c r="AE164" s="36"/>
      <c r="AT164" s="15" t="s">
        <v>150</v>
      </c>
      <c r="AU164" s="15" t="s">
        <v>87</v>
      </c>
    </row>
    <row r="165" s="2" customFormat="1" ht="24.15" customHeight="1">
      <c r="A165" s="36"/>
      <c r="B165" s="37"/>
      <c r="C165" s="219" t="s">
        <v>226</v>
      </c>
      <c r="D165" s="219" t="s">
        <v>141</v>
      </c>
      <c r="E165" s="220" t="s">
        <v>227</v>
      </c>
      <c r="F165" s="221" t="s">
        <v>228</v>
      </c>
      <c r="G165" s="222" t="s">
        <v>164</v>
      </c>
      <c r="H165" s="223">
        <v>1</v>
      </c>
      <c r="I165" s="224"/>
      <c r="J165" s="224"/>
      <c r="K165" s="225">
        <f>ROUND(P165*H165,2)</f>
        <v>0</v>
      </c>
      <c r="L165" s="221" t="s">
        <v>145</v>
      </c>
      <c r="M165" s="42"/>
      <c r="N165" s="226" t="s">
        <v>1</v>
      </c>
      <c r="O165" s="227" t="s">
        <v>40</v>
      </c>
      <c r="P165" s="228">
        <f>I165+J165</f>
        <v>0</v>
      </c>
      <c r="Q165" s="228">
        <f>ROUND(I165*H165,2)</f>
        <v>0</v>
      </c>
      <c r="R165" s="228">
        <f>ROUND(J165*H165,2)</f>
        <v>0</v>
      </c>
      <c r="S165" s="89"/>
      <c r="T165" s="229">
        <f>S165*H165</f>
        <v>0</v>
      </c>
      <c r="U165" s="229">
        <v>0</v>
      </c>
      <c r="V165" s="229">
        <f>U165*H165</f>
        <v>0</v>
      </c>
      <c r="W165" s="229">
        <v>0</v>
      </c>
      <c r="X165" s="230">
        <f>W165*H165</f>
        <v>0</v>
      </c>
      <c r="Y165" s="36"/>
      <c r="Z165" s="36"/>
      <c r="AA165" s="36"/>
      <c r="AB165" s="36"/>
      <c r="AC165" s="36"/>
      <c r="AD165" s="36"/>
      <c r="AE165" s="36"/>
      <c r="AR165" s="231" t="s">
        <v>146</v>
      </c>
      <c r="AT165" s="231" t="s">
        <v>141</v>
      </c>
      <c r="AU165" s="231" t="s">
        <v>87</v>
      </c>
      <c r="AY165" s="15" t="s">
        <v>138</v>
      </c>
      <c r="BE165" s="232">
        <f>IF(O165="základní",K165,0)</f>
        <v>0</v>
      </c>
      <c r="BF165" s="232">
        <f>IF(O165="snížená",K165,0)</f>
        <v>0</v>
      </c>
      <c r="BG165" s="232">
        <f>IF(O165="zákl. přenesená",K165,0)</f>
        <v>0</v>
      </c>
      <c r="BH165" s="232">
        <f>IF(O165="sníž. přenesená",K165,0)</f>
        <v>0</v>
      </c>
      <c r="BI165" s="232">
        <f>IF(O165="nulová",K165,0)</f>
        <v>0</v>
      </c>
      <c r="BJ165" s="15" t="s">
        <v>85</v>
      </c>
      <c r="BK165" s="232">
        <f>ROUND(P165*H165,2)</f>
        <v>0</v>
      </c>
      <c r="BL165" s="15" t="s">
        <v>146</v>
      </c>
      <c r="BM165" s="231" t="s">
        <v>229</v>
      </c>
    </row>
    <row r="166" s="2" customFormat="1">
      <c r="A166" s="36"/>
      <c r="B166" s="37"/>
      <c r="C166" s="38"/>
      <c r="D166" s="233" t="s">
        <v>148</v>
      </c>
      <c r="E166" s="38"/>
      <c r="F166" s="234" t="s">
        <v>230</v>
      </c>
      <c r="G166" s="38"/>
      <c r="H166" s="38"/>
      <c r="I166" s="235"/>
      <c r="J166" s="235"/>
      <c r="K166" s="38"/>
      <c r="L166" s="38"/>
      <c r="M166" s="42"/>
      <c r="N166" s="236"/>
      <c r="O166" s="237"/>
      <c r="P166" s="89"/>
      <c r="Q166" s="89"/>
      <c r="R166" s="89"/>
      <c r="S166" s="89"/>
      <c r="T166" s="89"/>
      <c r="U166" s="89"/>
      <c r="V166" s="89"/>
      <c r="W166" s="89"/>
      <c r="X166" s="90"/>
      <c r="Y166" s="36"/>
      <c r="Z166" s="36"/>
      <c r="AA166" s="36"/>
      <c r="AB166" s="36"/>
      <c r="AC166" s="36"/>
      <c r="AD166" s="36"/>
      <c r="AE166" s="36"/>
      <c r="AT166" s="15" t="s">
        <v>148</v>
      </c>
      <c r="AU166" s="15" t="s">
        <v>87</v>
      </c>
    </row>
    <row r="167" s="2" customFormat="1">
      <c r="A167" s="36"/>
      <c r="B167" s="37"/>
      <c r="C167" s="38"/>
      <c r="D167" s="238" t="s">
        <v>150</v>
      </c>
      <c r="E167" s="38"/>
      <c r="F167" s="239" t="s">
        <v>231</v>
      </c>
      <c r="G167" s="38"/>
      <c r="H167" s="38"/>
      <c r="I167" s="235"/>
      <c r="J167" s="235"/>
      <c r="K167" s="38"/>
      <c r="L167" s="38"/>
      <c r="M167" s="42"/>
      <c r="N167" s="236"/>
      <c r="O167" s="237"/>
      <c r="P167" s="89"/>
      <c r="Q167" s="89"/>
      <c r="R167" s="89"/>
      <c r="S167" s="89"/>
      <c r="T167" s="89"/>
      <c r="U167" s="89"/>
      <c r="V167" s="89"/>
      <c r="W167" s="89"/>
      <c r="X167" s="90"/>
      <c r="Y167" s="36"/>
      <c r="Z167" s="36"/>
      <c r="AA167" s="36"/>
      <c r="AB167" s="36"/>
      <c r="AC167" s="36"/>
      <c r="AD167" s="36"/>
      <c r="AE167" s="36"/>
      <c r="AT167" s="15" t="s">
        <v>150</v>
      </c>
      <c r="AU167" s="15" t="s">
        <v>87</v>
      </c>
    </row>
    <row r="168" s="2" customFormat="1" ht="33" customHeight="1">
      <c r="A168" s="36"/>
      <c r="B168" s="37"/>
      <c r="C168" s="219" t="s">
        <v>232</v>
      </c>
      <c r="D168" s="219" t="s">
        <v>141</v>
      </c>
      <c r="E168" s="220" t="s">
        <v>233</v>
      </c>
      <c r="F168" s="221" t="s">
        <v>234</v>
      </c>
      <c r="G168" s="222" t="s">
        <v>164</v>
      </c>
      <c r="H168" s="223">
        <v>60</v>
      </c>
      <c r="I168" s="224"/>
      <c r="J168" s="224"/>
      <c r="K168" s="225">
        <f>ROUND(P168*H168,2)</f>
        <v>0</v>
      </c>
      <c r="L168" s="221" t="s">
        <v>145</v>
      </c>
      <c r="M168" s="42"/>
      <c r="N168" s="226" t="s">
        <v>1</v>
      </c>
      <c r="O168" s="227" t="s">
        <v>40</v>
      </c>
      <c r="P168" s="228">
        <f>I168+J168</f>
        <v>0</v>
      </c>
      <c r="Q168" s="228">
        <f>ROUND(I168*H168,2)</f>
        <v>0</v>
      </c>
      <c r="R168" s="228">
        <f>ROUND(J168*H168,2)</f>
        <v>0</v>
      </c>
      <c r="S168" s="89"/>
      <c r="T168" s="229">
        <f>S168*H168</f>
        <v>0</v>
      </c>
      <c r="U168" s="229">
        <v>0</v>
      </c>
      <c r="V168" s="229">
        <f>U168*H168</f>
        <v>0</v>
      </c>
      <c r="W168" s="229">
        <v>0</v>
      </c>
      <c r="X168" s="230">
        <f>W168*H168</f>
        <v>0</v>
      </c>
      <c r="Y168" s="36"/>
      <c r="Z168" s="36"/>
      <c r="AA168" s="36"/>
      <c r="AB168" s="36"/>
      <c r="AC168" s="36"/>
      <c r="AD168" s="36"/>
      <c r="AE168" s="36"/>
      <c r="AR168" s="231" t="s">
        <v>146</v>
      </c>
      <c r="AT168" s="231" t="s">
        <v>141</v>
      </c>
      <c r="AU168" s="231" t="s">
        <v>87</v>
      </c>
      <c r="AY168" s="15" t="s">
        <v>138</v>
      </c>
      <c r="BE168" s="232">
        <f>IF(O168="základní",K168,0)</f>
        <v>0</v>
      </c>
      <c r="BF168" s="232">
        <f>IF(O168="snížená",K168,0)</f>
        <v>0</v>
      </c>
      <c r="BG168" s="232">
        <f>IF(O168="zákl. přenesená",K168,0)</f>
        <v>0</v>
      </c>
      <c r="BH168" s="232">
        <f>IF(O168="sníž. přenesená",K168,0)</f>
        <v>0</v>
      </c>
      <c r="BI168" s="232">
        <f>IF(O168="nulová",K168,0)</f>
        <v>0</v>
      </c>
      <c r="BJ168" s="15" t="s">
        <v>85</v>
      </c>
      <c r="BK168" s="232">
        <f>ROUND(P168*H168,2)</f>
        <v>0</v>
      </c>
      <c r="BL168" s="15" t="s">
        <v>146</v>
      </c>
      <c r="BM168" s="231" t="s">
        <v>235</v>
      </c>
    </row>
    <row r="169" s="2" customFormat="1">
      <c r="A169" s="36"/>
      <c r="B169" s="37"/>
      <c r="C169" s="38"/>
      <c r="D169" s="233" t="s">
        <v>148</v>
      </c>
      <c r="E169" s="38"/>
      <c r="F169" s="234" t="s">
        <v>236</v>
      </c>
      <c r="G169" s="38"/>
      <c r="H169" s="38"/>
      <c r="I169" s="235"/>
      <c r="J169" s="235"/>
      <c r="K169" s="38"/>
      <c r="L169" s="38"/>
      <c r="M169" s="42"/>
      <c r="N169" s="236"/>
      <c r="O169" s="237"/>
      <c r="P169" s="89"/>
      <c r="Q169" s="89"/>
      <c r="R169" s="89"/>
      <c r="S169" s="89"/>
      <c r="T169" s="89"/>
      <c r="U169" s="89"/>
      <c r="V169" s="89"/>
      <c r="W169" s="89"/>
      <c r="X169" s="90"/>
      <c r="Y169" s="36"/>
      <c r="Z169" s="36"/>
      <c r="AA169" s="36"/>
      <c r="AB169" s="36"/>
      <c r="AC169" s="36"/>
      <c r="AD169" s="36"/>
      <c r="AE169" s="36"/>
      <c r="AT169" s="15" t="s">
        <v>148</v>
      </c>
      <c r="AU169" s="15" t="s">
        <v>87</v>
      </c>
    </row>
    <row r="170" s="2" customFormat="1">
      <c r="A170" s="36"/>
      <c r="B170" s="37"/>
      <c r="C170" s="38"/>
      <c r="D170" s="238" t="s">
        <v>150</v>
      </c>
      <c r="E170" s="38"/>
      <c r="F170" s="239" t="s">
        <v>237</v>
      </c>
      <c r="G170" s="38"/>
      <c r="H170" s="38"/>
      <c r="I170" s="235"/>
      <c r="J170" s="235"/>
      <c r="K170" s="38"/>
      <c r="L170" s="38"/>
      <c r="M170" s="42"/>
      <c r="N170" s="236"/>
      <c r="O170" s="237"/>
      <c r="P170" s="89"/>
      <c r="Q170" s="89"/>
      <c r="R170" s="89"/>
      <c r="S170" s="89"/>
      <c r="T170" s="89"/>
      <c r="U170" s="89"/>
      <c r="V170" s="89"/>
      <c r="W170" s="89"/>
      <c r="X170" s="90"/>
      <c r="Y170" s="36"/>
      <c r="Z170" s="36"/>
      <c r="AA170" s="36"/>
      <c r="AB170" s="36"/>
      <c r="AC170" s="36"/>
      <c r="AD170" s="36"/>
      <c r="AE170" s="36"/>
      <c r="AT170" s="15" t="s">
        <v>150</v>
      </c>
      <c r="AU170" s="15" t="s">
        <v>87</v>
      </c>
    </row>
    <row r="171" s="2" customFormat="1">
      <c r="A171" s="36"/>
      <c r="B171" s="37"/>
      <c r="C171" s="38"/>
      <c r="D171" s="233" t="s">
        <v>152</v>
      </c>
      <c r="E171" s="38"/>
      <c r="F171" s="240" t="s">
        <v>238</v>
      </c>
      <c r="G171" s="38"/>
      <c r="H171" s="38"/>
      <c r="I171" s="235"/>
      <c r="J171" s="235"/>
      <c r="K171" s="38"/>
      <c r="L171" s="38"/>
      <c r="M171" s="42"/>
      <c r="N171" s="236"/>
      <c r="O171" s="237"/>
      <c r="P171" s="89"/>
      <c r="Q171" s="89"/>
      <c r="R171" s="89"/>
      <c r="S171" s="89"/>
      <c r="T171" s="89"/>
      <c r="U171" s="89"/>
      <c r="V171" s="89"/>
      <c r="W171" s="89"/>
      <c r="X171" s="90"/>
      <c r="Y171" s="36"/>
      <c r="Z171" s="36"/>
      <c r="AA171" s="36"/>
      <c r="AB171" s="36"/>
      <c r="AC171" s="36"/>
      <c r="AD171" s="36"/>
      <c r="AE171" s="36"/>
      <c r="AT171" s="15" t="s">
        <v>152</v>
      </c>
      <c r="AU171" s="15" t="s">
        <v>87</v>
      </c>
    </row>
    <row r="172" s="2" customFormat="1" ht="24.15" customHeight="1">
      <c r="A172" s="36"/>
      <c r="B172" s="37"/>
      <c r="C172" s="219" t="s">
        <v>239</v>
      </c>
      <c r="D172" s="219" t="s">
        <v>141</v>
      </c>
      <c r="E172" s="220" t="s">
        <v>240</v>
      </c>
      <c r="F172" s="221" t="s">
        <v>241</v>
      </c>
      <c r="G172" s="222" t="s">
        <v>164</v>
      </c>
      <c r="H172" s="223">
        <v>2</v>
      </c>
      <c r="I172" s="224"/>
      <c r="J172" s="224"/>
      <c r="K172" s="225">
        <f>ROUND(P172*H172,2)</f>
        <v>0</v>
      </c>
      <c r="L172" s="221" t="s">
        <v>145</v>
      </c>
      <c r="M172" s="42"/>
      <c r="N172" s="226" t="s">
        <v>1</v>
      </c>
      <c r="O172" s="227" t="s">
        <v>40</v>
      </c>
      <c r="P172" s="228">
        <f>I172+J172</f>
        <v>0</v>
      </c>
      <c r="Q172" s="228">
        <f>ROUND(I172*H172,2)</f>
        <v>0</v>
      </c>
      <c r="R172" s="228">
        <f>ROUND(J172*H172,2)</f>
        <v>0</v>
      </c>
      <c r="S172" s="89"/>
      <c r="T172" s="229">
        <f>S172*H172</f>
        <v>0</v>
      </c>
      <c r="U172" s="229">
        <v>0</v>
      </c>
      <c r="V172" s="229">
        <f>U172*H172</f>
        <v>0</v>
      </c>
      <c r="W172" s="229">
        <v>0</v>
      </c>
      <c r="X172" s="230">
        <f>W172*H172</f>
        <v>0</v>
      </c>
      <c r="Y172" s="36"/>
      <c r="Z172" s="36"/>
      <c r="AA172" s="36"/>
      <c r="AB172" s="36"/>
      <c r="AC172" s="36"/>
      <c r="AD172" s="36"/>
      <c r="AE172" s="36"/>
      <c r="AR172" s="231" t="s">
        <v>146</v>
      </c>
      <c r="AT172" s="231" t="s">
        <v>141</v>
      </c>
      <c r="AU172" s="231" t="s">
        <v>87</v>
      </c>
      <c r="AY172" s="15" t="s">
        <v>138</v>
      </c>
      <c r="BE172" s="232">
        <f>IF(O172="základní",K172,0)</f>
        <v>0</v>
      </c>
      <c r="BF172" s="232">
        <f>IF(O172="snížená",K172,0)</f>
        <v>0</v>
      </c>
      <c r="BG172" s="232">
        <f>IF(O172="zákl. přenesená",K172,0)</f>
        <v>0</v>
      </c>
      <c r="BH172" s="232">
        <f>IF(O172="sníž. přenesená",K172,0)</f>
        <v>0</v>
      </c>
      <c r="BI172" s="232">
        <f>IF(O172="nulová",K172,0)</f>
        <v>0</v>
      </c>
      <c r="BJ172" s="15" t="s">
        <v>85</v>
      </c>
      <c r="BK172" s="232">
        <f>ROUND(P172*H172,2)</f>
        <v>0</v>
      </c>
      <c r="BL172" s="15" t="s">
        <v>146</v>
      </c>
      <c r="BM172" s="231" t="s">
        <v>242</v>
      </c>
    </row>
    <row r="173" s="2" customFormat="1">
      <c r="A173" s="36"/>
      <c r="B173" s="37"/>
      <c r="C173" s="38"/>
      <c r="D173" s="233" t="s">
        <v>148</v>
      </c>
      <c r="E173" s="38"/>
      <c r="F173" s="234" t="s">
        <v>243</v>
      </c>
      <c r="G173" s="38"/>
      <c r="H173" s="38"/>
      <c r="I173" s="235"/>
      <c r="J173" s="235"/>
      <c r="K173" s="38"/>
      <c r="L173" s="38"/>
      <c r="M173" s="42"/>
      <c r="N173" s="236"/>
      <c r="O173" s="237"/>
      <c r="P173" s="89"/>
      <c r="Q173" s="89"/>
      <c r="R173" s="89"/>
      <c r="S173" s="89"/>
      <c r="T173" s="89"/>
      <c r="U173" s="89"/>
      <c r="V173" s="89"/>
      <c r="W173" s="89"/>
      <c r="X173" s="90"/>
      <c r="Y173" s="36"/>
      <c r="Z173" s="36"/>
      <c r="AA173" s="36"/>
      <c r="AB173" s="36"/>
      <c r="AC173" s="36"/>
      <c r="AD173" s="36"/>
      <c r="AE173" s="36"/>
      <c r="AT173" s="15" t="s">
        <v>148</v>
      </c>
      <c r="AU173" s="15" t="s">
        <v>87</v>
      </c>
    </row>
    <row r="174" s="2" customFormat="1">
      <c r="A174" s="36"/>
      <c r="B174" s="37"/>
      <c r="C174" s="38"/>
      <c r="D174" s="238" t="s">
        <v>150</v>
      </c>
      <c r="E174" s="38"/>
      <c r="F174" s="239" t="s">
        <v>244</v>
      </c>
      <c r="G174" s="38"/>
      <c r="H174" s="38"/>
      <c r="I174" s="235"/>
      <c r="J174" s="235"/>
      <c r="K174" s="38"/>
      <c r="L174" s="38"/>
      <c r="M174" s="42"/>
      <c r="N174" s="236"/>
      <c r="O174" s="237"/>
      <c r="P174" s="89"/>
      <c r="Q174" s="89"/>
      <c r="R174" s="89"/>
      <c r="S174" s="89"/>
      <c r="T174" s="89"/>
      <c r="U174" s="89"/>
      <c r="V174" s="89"/>
      <c r="W174" s="89"/>
      <c r="X174" s="90"/>
      <c r="Y174" s="36"/>
      <c r="Z174" s="36"/>
      <c r="AA174" s="36"/>
      <c r="AB174" s="36"/>
      <c r="AC174" s="36"/>
      <c r="AD174" s="36"/>
      <c r="AE174" s="36"/>
      <c r="AT174" s="15" t="s">
        <v>150</v>
      </c>
      <c r="AU174" s="15" t="s">
        <v>87</v>
      </c>
    </row>
    <row r="175" s="2" customFormat="1" ht="24.15" customHeight="1">
      <c r="A175" s="36"/>
      <c r="B175" s="37"/>
      <c r="C175" s="219" t="s">
        <v>245</v>
      </c>
      <c r="D175" s="219" t="s">
        <v>141</v>
      </c>
      <c r="E175" s="220" t="s">
        <v>246</v>
      </c>
      <c r="F175" s="221" t="s">
        <v>247</v>
      </c>
      <c r="G175" s="222" t="s">
        <v>164</v>
      </c>
      <c r="H175" s="223">
        <v>120</v>
      </c>
      <c r="I175" s="224"/>
      <c r="J175" s="224"/>
      <c r="K175" s="225">
        <f>ROUND(P175*H175,2)</f>
        <v>0</v>
      </c>
      <c r="L175" s="221" t="s">
        <v>145</v>
      </c>
      <c r="M175" s="42"/>
      <c r="N175" s="226" t="s">
        <v>1</v>
      </c>
      <c r="O175" s="227" t="s">
        <v>40</v>
      </c>
      <c r="P175" s="228">
        <f>I175+J175</f>
        <v>0</v>
      </c>
      <c r="Q175" s="228">
        <f>ROUND(I175*H175,2)</f>
        <v>0</v>
      </c>
      <c r="R175" s="228">
        <f>ROUND(J175*H175,2)</f>
        <v>0</v>
      </c>
      <c r="S175" s="89"/>
      <c r="T175" s="229">
        <f>S175*H175</f>
        <v>0</v>
      </c>
      <c r="U175" s="229">
        <v>0</v>
      </c>
      <c r="V175" s="229">
        <f>U175*H175</f>
        <v>0</v>
      </c>
      <c r="W175" s="229">
        <v>0</v>
      </c>
      <c r="X175" s="230">
        <f>W175*H175</f>
        <v>0</v>
      </c>
      <c r="Y175" s="36"/>
      <c r="Z175" s="36"/>
      <c r="AA175" s="36"/>
      <c r="AB175" s="36"/>
      <c r="AC175" s="36"/>
      <c r="AD175" s="36"/>
      <c r="AE175" s="36"/>
      <c r="AR175" s="231" t="s">
        <v>146</v>
      </c>
      <c r="AT175" s="231" t="s">
        <v>141</v>
      </c>
      <c r="AU175" s="231" t="s">
        <v>87</v>
      </c>
      <c r="AY175" s="15" t="s">
        <v>138</v>
      </c>
      <c r="BE175" s="232">
        <f>IF(O175="základní",K175,0)</f>
        <v>0</v>
      </c>
      <c r="BF175" s="232">
        <f>IF(O175="snížená",K175,0)</f>
        <v>0</v>
      </c>
      <c r="BG175" s="232">
        <f>IF(O175="zákl. přenesená",K175,0)</f>
        <v>0</v>
      </c>
      <c r="BH175" s="232">
        <f>IF(O175="sníž. přenesená",K175,0)</f>
        <v>0</v>
      </c>
      <c r="BI175" s="232">
        <f>IF(O175="nulová",K175,0)</f>
        <v>0</v>
      </c>
      <c r="BJ175" s="15" t="s">
        <v>85</v>
      </c>
      <c r="BK175" s="232">
        <f>ROUND(P175*H175,2)</f>
        <v>0</v>
      </c>
      <c r="BL175" s="15" t="s">
        <v>146</v>
      </c>
      <c r="BM175" s="231" t="s">
        <v>248</v>
      </c>
    </row>
    <row r="176" s="2" customFormat="1">
      <c r="A176" s="36"/>
      <c r="B176" s="37"/>
      <c r="C176" s="38"/>
      <c r="D176" s="233" t="s">
        <v>148</v>
      </c>
      <c r="E176" s="38"/>
      <c r="F176" s="234" t="s">
        <v>249</v>
      </c>
      <c r="G176" s="38"/>
      <c r="H176" s="38"/>
      <c r="I176" s="235"/>
      <c r="J176" s="235"/>
      <c r="K176" s="38"/>
      <c r="L176" s="38"/>
      <c r="M176" s="42"/>
      <c r="N176" s="236"/>
      <c r="O176" s="237"/>
      <c r="P176" s="89"/>
      <c r="Q176" s="89"/>
      <c r="R176" s="89"/>
      <c r="S176" s="89"/>
      <c r="T176" s="89"/>
      <c r="U176" s="89"/>
      <c r="V176" s="89"/>
      <c r="W176" s="89"/>
      <c r="X176" s="90"/>
      <c r="Y176" s="36"/>
      <c r="Z176" s="36"/>
      <c r="AA176" s="36"/>
      <c r="AB176" s="36"/>
      <c r="AC176" s="36"/>
      <c r="AD176" s="36"/>
      <c r="AE176" s="36"/>
      <c r="AT176" s="15" t="s">
        <v>148</v>
      </c>
      <c r="AU176" s="15" t="s">
        <v>87</v>
      </c>
    </row>
    <row r="177" s="2" customFormat="1">
      <c r="A177" s="36"/>
      <c r="B177" s="37"/>
      <c r="C177" s="38"/>
      <c r="D177" s="238" t="s">
        <v>150</v>
      </c>
      <c r="E177" s="38"/>
      <c r="F177" s="239" t="s">
        <v>250</v>
      </c>
      <c r="G177" s="38"/>
      <c r="H177" s="38"/>
      <c r="I177" s="235"/>
      <c r="J177" s="235"/>
      <c r="K177" s="38"/>
      <c r="L177" s="38"/>
      <c r="M177" s="42"/>
      <c r="N177" s="236"/>
      <c r="O177" s="237"/>
      <c r="P177" s="89"/>
      <c r="Q177" s="89"/>
      <c r="R177" s="89"/>
      <c r="S177" s="89"/>
      <c r="T177" s="89"/>
      <c r="U177" s="89"/>
      <c r="V177" s="89"/>
      <c r="W177" s="89"/>
      <c r="X177" s="90"/>
      <c r="Y177" s="36"/>
      <c r="Z177" s="36"/>
      <c r="AA177" s="36"/>
      <c r="AB177" s="36"/>
      <c r="AC177" s="36"/>
      <c r="AD177" s="36"/>
      <c r="AE177" s="36"/>
      <c r="AT177" s="15" t="s">
        <v>150</v>
      </c>
      <c r="AU177" s="15" t="s">
        <v>87</v>
      </c>
    </row>
    <row r="178" s="2" customFormat="1">
      <c r="A178" s="36"/>
      <c r="B178" s="37"/>
      <c r="C178" s="38"/>
      <c r="D178" s="233" t="s">
        <v>152</v>
      </c>
      <c r="E178" s="38"/>
      <c r="F178" s="240" t="s">
        <v>238</v>
      </c>
      <c r="G178" s="38"/>
      <c r="H178" s="38"/>
      <c r="I178" s="235"/>
      <c r="J178" s="235"/>
      <c r="K178" s="38"/>
      <c r="L178" s="38"/>
      <c r="M178" s="42"/>
      <c r="N178" s="236"/>
      <c r="O178" s="237"/>
      <c r="P178" s="89"/>
      <c r="Q178" s="89"/>
      <c r="R178" s="89"/>
      <c r="S178" s="89"/>
      <c r="T178" s="89"/>
      <c r="U178" s="89"/>
      <c r="V178" s="89"/>
      <c r="W178" s="89"/>
      <c r="X178" s="90"/>
      <c r="Y178" s="36"/>
      <c r="Z178" s="36"/>
      <c r="AA178" s="36"/>
      <c r="AB178" s="36"/>
      <c r="AC178" s="36"/>
      <c r="AD178" s="36"/>
      <c r="AE178" s="36"/>
      <c r="AT178" s="15" t="s">
        <v>152</v>
      </c>
      <c r="AU178" s="15" t="s">
        <v>87</v>
      </c>
    </row>
    <row r="179" s="2" customFormat="1" ht="33" customHeight="1">
      <c r="A179" s="36"/>
      <c r="B179" s="37"/>
      <c r="C179" s="219" t="s">
        <v>251</v>
      </c>
      <c r="D179" s="219" t="s">
        <v>141</v>
      </c>
      <c r="E179" s="220" t="s">
        <v>252</v>
      </c>
      <c r="F179" s="221" t="s">
        <v>253</v>
      </c>
      <c r="G179" s="222" t="s">
        <v>254</v>
      </c>
      <c r="H179" s="223">
        <v>7</v>
      </c>
      <c r="I179" s="224"/>
      <c r="J179" s="224"/>
      <c r="K179" s="225">
        <f>ROUND(P179*H179,2)</f>
        <v>0</v>
      </c>
      <c r="L179" s="221" t="s">
        <v>145</v>
      </c>
      <c r="M179" s="42"/>
      <c r="N179" s="226" t="s">
        <v>1</v>
      </c>
      <c r="O179" s="227" t="s">
        <v>40</v>
      </c>
      <c r="P179" s="228">
        <f>I179+J179</f>
        <v>0</v>
      </c>
      <c r="Q179" s="228">
        <f>ROUND(I179*H179,2)</f>
        <v>0</v>
      </c>
      <c r="R179" s="228">
        <f>ROUND(J179*H179,2)</f>
        <v>0</v>
      </c>
      <c r="S179" s="89"/>
      <c r="T179" s="229">
        <f>S179*H179</f>
        <v>0</v>
      </c>
      <c r="U179" s="229">
        <v>0.0020100000000000001</v>
      </c>
      <c r="V179" s="229">
        <f>U179*H179</f>
        <v>0.014070000000000001</v>
      </c>
      <c r="W179" s="229">
        <v>0</v>
      </c>
      <c r="X179" s="230">
        <f>W179*H179</f>
        <v>0</v>
      </c>
      <c r="Y179" s="36"/>
      <c r="Z179" s="36"/>
      <c r="AA179" s="36"/>
      <c r="AB179" s="36"/>
      <c r="AC179" s="36"/>
      <c r="AD179" s="36"/>
      <c r="AE179" s="36"/>
      <c r="AR179" s="231" t="s">
        <v>146</v>
      </c>
      <c r="AT179" s="231" t="s">
        <v>141</v>
      </c>
      <c r="AU179" s="231" t="s">
        <v>87</v>
      </c>
      <c r="AY179" s="15" t="s">
        <v>138</v>
      </c>
      <c r="BE179" s="232">
        <f>IF(O179="základní",K179,0)</f>
        <v>0</v>
      </c>
      <c r="BF179" s="232">
        <f>IF(O179="snížená",K179,0)</f>
        <v>0</v>
      </c>
      <c r="BG179" s="232">
        <f>IF(O179="zákl. přenesená",K179,0)</f>
        <v>0</v>
      </c>
      <c r="BH179" s="232">
        <f>IF(O179="sníž. přenesená",K179,0)</f>
        <v>0</v>
      </c>
      <c r="BI179" s="232">
        <f>IF(O179="nulová",K179,0)</f>
        <v>0</v>
      </c>
      <c r="BJ179" s="15" t="s">
        <v>85</v>
      </c>
      <c r="BK179" s="232">
        <f>ROUND(P179*H179,2)</f>
        <v>0</v>
      </c>
      <c r="BL179" s="15" t="s">
        <v>146</v>
      </c>
      <c r="BM179" s="231" t="s">
        <v>255</v>
      </c>
    </row>
    <row r="180" s="2" customFormat="1">
      <c r="A180" s="36"/>
      <c r="B180" s="37"/>
      <c r="C180" s="38"/>
      <c r="D180" s="233" t="s">
        <v>148</v>
      </c>
      <c r="E180" s="38"/>
      <c r="F180" s="234" t="s">
        <v>256</v>
      </c>
      <c r="G180" s="38"/>
      <c r="H180" s="38"/>
      <c r="I180" s="235"/>
      <c r="J180" s="235"/>
      <c r="K180" s="38"/>
      <c r="L180" s="38"/>
      <c r="M180" s="42"/>
      <c r="N180" s="236"/>
      <c r="O180" s="237"/>
      <c r="P180" s="89"/>
      <c r="Q180" s="89"/>
      <c r="R180" s="89"/>
      <c r="S180" s="89"/>
      <c r="T180" s="89"/>
      <c r="U180" s="89"/>
      <c r="V180" s="89"/>
      <c r="W180" s="89"/>
      <c r="X180" s="90"/>
      <c r="Y180" s="36"/>
      <c r="Z180" s="36"/>
      <c r="AA180" s="36"/>
      <c r="AB180" s="36"/>
      <c r="AC180" s="36"/>
      <c r="AD180" s="36"/>
      <c r="AE180" s="36"/>
      <c r="AT180" s="15" t="s">
        <v>148</v>
      </c>
      <c r="AU180" s="15" t="s">
        <v>87</v>
      </c>
    </row>
    <row r="181" s="2" customFormat="1">
      <c r="A181" s="36"/>
      <c r="B181" s="37"/>
      <c r="C181" s="38"/>
      <c r="D181" s="238" t="s">
        <v>150</v>
      </c>
      <c r="E181" s="38"/>
      <c r="F181" s="239" t="s">
        <v>257</v>
      </c>
      <c r="G181" s="38"/>
      <c r="H181" s="38"/>
      <c r="I181" s="235"/>
      <c r="J181" s="235"/>
      <c r="K181" s="38"/>
      <c r="L181" s="38"/>
      <c r="M181" s="42"/>
      <c r="N181" s="236"/>
      <c r="O181" s="237"/>
      <c r="P181" s="89"/>
      <c r="Q181" s="89"/>
      <c r="R181" s="89"/>
      <c r="S181" s="89"/>
      <c r="T181" s="89"/>
      <c r="U181" s="89"/>
      <c r="V181" s="89"/>
      <c r="W181" s="89"/>
      <c r="X181" s="90"/>
      <c r="Y181" s="36"/>
      <c r="Z181" s="36"/>
      <c r="AA181" s="36"/>
      <c r="AB181" s="36"/>
      <c r="AC181" s="36"/>
      <c r="AD181" s="36"/>
      <c r="AE181" s="36"/>
      <c r="AT181" s="15" t="s">
        <v>150</v>
      </c>
      <c r="AU181" s="15" t="s">
        <v>87</v>
      </c>
    </row>
    <row r="182" s="2" customFormat="1" ht="24.15" customHeight="1">
      <c r="A182" s="36"/>
      <c r="B182" s="37"/>
      <c r="C182" s="219" t="s">
        <v>258</v>
      </c>
      <c r="D182" s="219" t="s">
        <v>141</v>
      </c>
      <c r="E182" s="220" t="s">
        <v>259</v>
      </c>
      <c r="F182" s="221" t="s">
        <v>260</v>
      </c>
      <c r="G182" s="222" t="s">
        <v>254</v>
      </c>
      <c r="H182" s="223">
        <v>7</v>
      </c>
      <c r="I182" s="224"/>
      <c r="J182" s="224"/>
      <c r="K182" s="225">
        <f>ROUND(P182*H182,2)</f>
        <v>0</v>
      </c>
      <c r="L182" s="221" t="s">
        <v>145</v>
      </c>
      <c r="M182" s="42"/>
      <c r="N182" s="226" t="s">
        <v>1</v>
      </c>
      <c r="O182" s="227" t="s">
        <v>40</v>
      </c>
      <c r="P182" s="228">
        <f>I182+J182</f>
        <v>0</v>
      </c>
      <c r="Q182" s="228">
        <f>ROUND(I182*H182,2)</f>
        <v>0</v>
      </c>
      <c r="R182" s="228">
        <f>ROUND(J182*H182,2)</f>
        <v>0</v>
      </c>
      <c r="S182" s="89"/>
      <c r="T182" s="229">
        <f>S182*H182</f>
        <v>0</v>
      </c>
      <c r="U182" s="229">
        <v>0</v>
      </c>
      <c r="V182" s="229">
        <f>U182*H182</f>
        <v>0</v>
      </c>
      <c r="W182" s="229">
        <v>0</v>
      </c>
      <c r="X182" s="230">
        <f>W182*H182</f>
        <v>0</v>
      </c>
      <c r="Y182" s="36"/>
      <c r="Z182" s="36"/>
      <c r="AA182" s="36"/>
      <c r="AB182" s="36"/>
      <c r="AC182" s="36"/>
      <c r="AD182" s="36"/>
      <c r="AE182" s="36"/>
      <c r="AR182" s="231" t="s">
        <v>146</v>
      </c>
      <c r="AT182" s="231" t="s">
        <v>141</v>
      </c>
      <c r="AU182" s="231" t="s">
        <v>87</v>
      </c>
      <c r="AY182" s="15" t="s">
        <v>138</v>
      </c>
      <c r="BE182" s="232">
        <f>IF(O182="základní",K182,0)</f>
        <v>0</v>
      </c>
      <c r="BF182" s="232">
        <f>IF(O182="snížená",K182,0)</f>
        <v>0</v>
      </c>
      <c r="BG182" s="232">
        <f>IF(O182="zákl. přenesená",K182,0)</f>
        <v>0</v>
      </c>
      <c r="BH182" s="232">
        <f>IF(O182="sníž. přenesená",K182,0)</f>
        <v>0</v>
      </c>
      <c r="BI182" s="232">
        <f>IF(O182="nulová",K182,0)</f>
        <v>0</v>
      </c>
      <c r="BJ182" s="15" t="s">
        <v>85</v>
      </c>
      <c r="BK182" s="232">
        <f>ROUND(P182*H182,2)</f>
        <v>0</v>
      </c>
      <c r="BL182" s="15" t="s">
        <v>146</v>
      </c>
      <c r="BM182" s="231" t="s">
        <v>261</v>
      </c>
    </row>
    <row r="183" s="2" customFormat="1">
      <c r="A183" s="36"/>
      <c r="B183" s="37"/>
      <c r="C183" s="38"/>
      <c r="D183" s="233" t="s">
        <v>148</v>
      </c>
      <c r="E183" s="38"/>
      <c r="F183" s="234" t="s">
        <v>262</v>
      </c>
      <c r="G183" s="38"/>
      <c r="H183" s="38"/>
      <c r="I183" s="235"/>
      <c r="J183" s="235"/>
      <c r="K183" s="38"/>
      <c r="L183" s="38"/>
      <c r="M183" s="42"/>
      <c r="N183" s="236"/>
      <c r="O183" s="237"/>
      <c r="P183" s="89"/>
      <c r="Q183" s="89"/>
      <c r="R183" s="89"/>
      <c r="S183" s="89"/>
      <c r="T183" s="89"/>
      <c r="U183" s="89"/>
      <c r="V183" s="89"/>
      <c r="W183" s="89"/>
      <c r="X183" s="90"/>
      <c r="Y183" s="36"/>
      <c r="Z183" s="36"/>
      <c r="AA183" s="36"/>
      <c r="AB183" s="36"/>
      <c r="AC183" s="36"/>
      <c r="AD183" s="36"/>
      <c r="AE183" s="36"/>
      <c r="AT183" s="15" t="s">
        <v>148</v>
      </c>
      <c r="AU183" s="15" t="s">
        <v>87</v>
      </c>
    </row>
    <row r="184" s="2" customFormat="1">
      <c r="A184" s="36"/>
      <c r="B184" s="37"/>
      <c r="C184" s="38"/>
      <c r="D184" s="238" t="s">
        <v>150</v>
      </c>
      <c r="E184" s="38"/>
      <c r="F184" s="239" t="s">
        <v>263</v>
      </c>
      <c r="G184" s="38"/>
      <c r="H184" s="38"/>
      <c r="I184" s="235"/>
      <c r="J184" s="235"/>
      <c r="K184" s="38"/>
      <c r="L184" s="38"/>
      <c r="M184" s="42"/>
      <c r="N184" s="262"/>
      <c r="O184" s="263"/>
      <c r="P184" s="264"/>
      <c r="Q184" s="264"/>
      <c r="R184" s="264"/>
      <c r="S184" s="264"/>
      <c r="T184" s="264"/>
      <c r="U184" s="264"/>
      <c r="V184" s="264"/>
      <c r="W184" s="264"/>
      <c r="X184" s="265"/>
      <c r="Y184" s="36"/>
      <c r="Z184" s="36"/>
      <c r="AA184" s="36"/>
      <c r="AB184" s="36"/>
      <c r="AC184" s="36"/>
      <c r="AD184" s="36"/>
      <c r="AE184" s="36"/>
      <c r="AT184" s="15" t="s">
        <v>150</v>
      </c>
      <c r="AU184" s="15" t="s">
        <v>87</v>
      </c>
    </row>
    <row r="185" s="2" customFormat="1" ht="6.96" customHeight="1">
      <c r="A185" s="36"/>
      <c r="B185" s="64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42"/>
      <c r="N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</sheetData>
  <sheetProtection sheet="1" autoFilter="0" formatColumns="0" formatRows="0" objects="1" scenarios="1" spinCount="100000" saltValue="He6hePIftQKEVpPoO+m8MF9ihweY/N4u+eHV/+ukL/MwqzYZTV/hf3h7dcuN39V7ZurTM7LnXKwmbYiQmCd9cQ==" hashValue="LJiMv/XXEGWOMjkPRjXtSh9OQny3PjHgnd0zviAdhummit+we265hhKBpvjqdkijR1Oza682WdjIe3HDWmx48A==" algorithmName="SHA-512" password="CC35"/>
  <autoFilter ref="C118:L18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M2:Z2"/>
  </mergeCells>
  <hyperlinks>
    <hyperlink ref="F124" r:id="rId1" display="https://podminky.urs.cz/item/CS_URS_2026_01/564851111"/>
    <hyperlink ref="F138" r:id="rId2" display="https://podminky.urs.cz/item/CS_URS_2026_01/913121111"/>
    <hyperlink ref="F141" r:id="rId3" display="https://podminky.urs.cz/item/CS_URS_2026_01/913121211"/>
    <hyperlink ref="F146" r:id="rId4" display="https://podminky.urs.cz/item/CS_URS_2026_01/913221111"/>
    <hyperlink ref="F149" r:id="rId5" display="https://podminky.urs.cz/item/CS_URS_2026_01/913221211"/>
    <hyperlink ref="F153" r:id="rId6" display="https://podminky.urs.cz/item/CS_URS_2026_01/913321111"/>
    <hyperlink ref="F156" r:id="rId7" display="https://podminky.urs.cz/item/CS_URS_2026_01/913321116"/>
    <hyperlink ref="F159" r:id="rId8" display="https://podminky.urs.cz/item/CS_URS_2026_01/913321211"/>
    <hyperlink ref="F164" r:id="rId9" display="https://podminky.urs.cz/item/CS_URS_2026_01/913321216"/>
    <hyperlink ref="F167" r:id="rId10" display="https://podminky.urs.cz/item/CS_URS_2026_01/913411111"/>
    <hyperlink ref="F170" r:id="rId11" display="https://podminky.urs.cz/item/CS_URS_2026_01/913411211"/>
    <hyperlink ref="F174" r:id="rId12" display="https://podminky.urs.cz/item/CS_URS_2026_01/913911113"/>
    <hyperlink ref="F177" r:id="rId13" display="https://podminky.urs.cz/item/CS_URS_2026_01/913911213"/>
    <hyperlink ref="F181" r:id="rId14" display="https://podminky.urs.cz/item/CS_URS_2026_01/915222121"/>
    <hyperlink ref="F184" r:id="rId15" display="https://podminky.urs.cz/item/CS_URS_2026_01/9152229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264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1</v>
      </c>
      <c r="G11" s="36"/>
      <c r="H11" s="36"/>
      <c r="I11" s="139" t="s">
        <v>20</v>
      </c>
      <c r="J11" s="142" t="s">
        <v>1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265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tr">
        <f>IF('Rekapitulace stavby'!AN10="","",'Rekapitulace stavby'!AN10)</f>
        <v/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tr">
        <f>IF('Rekapitulace stavby'!E11="","",'Rekapitulace stavby'!E11)</f>
        <v>Město Tachov</v>
      </c>
      <c r="F15" s="36"/>
      <c r="G15" s="36"/>
      <c r="H15" s="36"/>
      <c r="I15" s="139" t="s">
        <v>27</v>
      </c>
      <c r="J15" s="142" t="str">
        <f>IF('Rekapitulace stavby'!AN11="","",'Rekapitulace stavby'!AN11)</f>
        <v/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tr">
        <f>IF('Rekapitulace stavby'!AN16="","",'Rekapitulace stavby'!AN16)</f>
        <v/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tr">
        <f>IF('Rekapitulace stavby'!E17="","",'Rekapitulace stavby'!E17)</f>
        <v>Ing. Václav Lacyk</v>
      </c>
      <c r="F21" s="36"/>
      <c r="G21" s="36"/>
      <c r="H21" s="36"/>
      <c r="I21" s="139" t="s">
        <v>27</v>
      </c>
      <c r="J21" s="142" t="str">
        <f>IF('Rekapitulace stavby'!AN17="","",'Rekapitulace stavby'!AN17)</f>
        <v/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tr">
        <f>IF('Rekapitulace stavby'!AN19="","",'Rekapitulace stavby'!AN19)</f>
        <v/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tr">
        <f>IF('Rekapitulace stavby'!E20="","",'Rekapitulace stavby'!E20)</f>
        <v>D PROJEKT PLZEŇ Nedvěd s.r.o.</v>
      </c>
      <c r="F24" s="36"/>
      <c r="G24" s="36"/>
      <c r="H24" s="36"/>
      <c r="I24" s="139" t="s">
        <v>27</v>
      </c>
      <c r="J24" s="142" t="str">
        <f>IF('Rekapitulace stavby'!AN20="","",'Rekapitulace stavby'!AN20)</f>
        <v/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55.25" customHeight="1">
      <c r="A27" s="144"/>
      <c r="B27" s="145"/>
      <c r="C27" s="144"/>
      <c r="D27" s="144"/>
      <c r="E27" s="146" t="s">
        <v>266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I96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J96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ROUND(K122,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ROUND((SUM(BE122:BE371)),  2)</f>
        <v>0</v>
      </c>
      <c r="G35" s="36"/>
      <c r="H35" s="36"/>
      <c r="I35" s="154">
        <v>0.20999999999999999</v>
      </c>
      <c r="J35" s="36"/>
      <c r="K35" s="149">
        <f>ROUND(((SUM(BE122:BE371))*I35),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ROUND((SUM(BF122:BF371)),  2)</f>
        <v>0</v>
      </c>
      <c r="G36" s="36"/>
      <c r="H36" s="36"/>
      <c r="I36" s="154">
        <v>0.12</v>
      </c>
      <c r="J36" s="36"/>
      <c r="K36" s="149">
        <f>ROUND(((SUM(BF122:BF371))*I36),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ROUND((SUM(BG122:BG371)),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ROUND((SUM(BH122:BH371)),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ROUND((SUM(BI122:BI371)),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163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165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168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165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3" t="str">
        <f>E7</f>
        <v>Rapotínská ul., autobusová zastávka a chodník pro pěší</v>
      </c>
      <c r="F85" s="30"/>
      <c r="G85" s="30"/>
      <c r="H85" s="30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105</v>
      </c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401 - Veřejné osvětlení</v>
      </c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21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23. 1. 2026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Tachov</v>
      </c>
      <c r="G91" s="38"/>
      <c r="H91" s="38"/>
      <c r="I91" s="30" t="s">
        <v>30</v>
      </c>
      <c r="J91" s="34" t="str">
        <f>E21</f>
        <v>Ing. Václav Lacyk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>D PROJEKT PLZEŇ Nedvěd s.r.o.</v>
      </c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4" t="s">
        <v>110</v>
      </c>
      <c r="D94" s="175"/>
      <c r="E94" s="175"/>
      <c r="F94" s="175"/>
      <c r="G94" s="175"/>
      <c r="H94" s="175"/>
      <c r="I94" s="176" t="s">
        <v>111</v>
      </c>
      <c r="J94" s="176" t="s">
        <v>112</v>
      </c>
      <c r="K94" s="176" t="s">
        <v>113</v>
      </c>
      <c r="L94" s="175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7" t="s">
        <v>114</v>
      </c>
      <c r="D96" s="38"/>
      <c r="E96" s="38"/>
      <c r="F96" s="38"/>
      <c r="G96" s="38"/>
      <c r="H96" s="38"/>
      <c r="I96" s="108">
        <f>Q122</f>
        <v>0</v>
      </c>
      <c r="J96" s="108">
        <f>R122</f>
        <v>0</v>
      </c>
      <c r="K96" s="108">
        <f>K122</f>
        <v>0</v>
      </c>
      <c r="L96" s="38"/>
      <c r="M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115</v>
      </c>
    </row>
    <row r="97" s="9" customFormat="1" ht="24.96" customHeight="1">
      <c r="A97" s="9"/>
      <c r="B97" s="178"/>
      <c r="C97" s="179"/>
      <c r="D97" s="180" t="s">
        <v>116</v>
      </c>
      <c r="E97" s="181"/>
      <c r="F97" s="181"/>
      <c r="G97" s="181"/>
      <c r="H97" s="181"/>
      <c r="I97" s="182">
        <f>Q123</f>
        <v>0</v>
      </c>
      <c r="J97" s="182">
        <f>R123</f>
        <v>0</v>
      </c>
      <c r="K97" s="182">
        <f>K123</f>
        <v>0</v>
      </c>
      <c r="L97" s="179"/>
      <c r="M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267</v>
      </c>
      <c r="E98" s="187"/>
      <c r="F98" s="187"/>
      <c r="G98" s="187"/>
      <c r="H98" s="187"/>
      <c r="I98" s="188">
        <f>Q124</f>
        <v>0</v>
      </c>
      <c r="J98" s="188">
        <f>R124</f>
        <v>0</v>
      </c>
      <c r="K98" s="188">
        <f>K124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268</v>
      </c>
      <c r="E99" s="181"/>
      <c r="F99" s="181"/>
      <c r="G99" s="181"/>
      <c r="H99" s="181"/>
      <c r="I99" s="182">
        <f>Q125</f>
        <v>0</v>
      </c>
      <c r="J99" s="182">
        <f>R125</f>
        <v>0</v>
      </c>
      <c r="K99" s="182">
        <f>K125</f>
        <v>0</v>
      </c>
      <c r="L99" s="179"/>
      <c r="M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269</v>
      </c>
      <c r="E100" s="187"/>
      <c r="F100" s="187"/>
      <c r="G100" s="187"/>
      <c r="H100" s="187"/>
      <c r="I100" s="188">
        <f>Q126</f>
        <v>0</v>
      </c>
      <c r="J100" s="188">
        <f>R126</f>
        <v>0</v>
      </c>
      <c r="K100" s="188">
        <f>K126</f>
        <v>0</v>
      </c>
      <c r="L100" s="185"/>
      <c r="M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270</v>
      </c>
      <c r="E101" s="187"/>
      <c r="F101" s="187"/>
      <c r="G101" s="187"/>
      <c r="H101" s="187"/>
      <c r="I101" s="188">
        <f>Q295</f>
        <v>0</v>
      </c>
      <c r="J101" s="188">
        <f>R295</f>
        <v>0</v>
      </c>
      <c r="K101" s="188">
        <f>K295</f>
        <v>0</v>
      </c>
      <c r="L101" s="185"/>
      <c r="M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8"/>
      <c r="C102" s="179"/>
      <c r="D102" s="180" t="s">
        <v>271</v>
      </c>
      <c r="E102" s="181"/>
      <c r="F102" s="181"/>
      <c r="G102" s="181"/>
      <c r="H102" s="181"/>
      <c r="I102" s="182">
        <f>Q360</f>
        <v>0</v>
      </c>
      <c r="J102" s="182">
        <f>R360</f>
        <v>0</v>
      </c>
      <c r="K102" s="182">
        <f>K360</f>
        <v>0</v>
      </c>
      <c r="L102" s="179"/>
      <c r="M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119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17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3" t="str">
        <f>E7</f>
        <v>Rapotínská ul., autobusová zastávka a chodník pro pěší</v>
      </c>
      <c r="F112" s="30"/>
      <c r="G112" s="30"/>
      <c r="H112" s="30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105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401 - Veřejné osvětlení</v>
      </c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21</v>
      </c>
      <c r="D116" s="38"/>
      <c r="E116" s="38"/>
      <c r="F116" s="25" t="str">
        <f>F12</f>
        <v xml:space="preserve"> </v>
      </c>
      <c r="G116" s="38"/>
      <c r="H116" s="38"/>
      <c r="I116" s="30" t="s">
        <v>22</v>
      </c>
      <c r="J116" s="77" t="str">
        <f>IF(J12="","",J12)</f>
        <v>23. 1. 2026</v>
      </c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24</v>
      </c>
      <c r="D118" s="38"/>
      <c r="E118" s="38"/>
      <c r="F118" s="25" t="str">
        <f>E15</f>
        <v>Město Tachov</v>
      </c>
      <c r="G118" s="38"/>
      <c r="H118" s="38"/>
      <c r="I118" s="30" t="s">
        <v>30</v>
      </c>
      <c r="J118" s="34" t="str">
        <f>E21</f>
        <v>Ing. Václav Lacyk</v>
      </c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5.65" customHeight="1">
      <c r="A119" s="36"/>
      <c r="B119" s="37"/>
      <c r="C119" s="30" t="s">
        <v>28</v>
      </c>
      <c r="D119" s="38"/>
      <c r="E119" s="38"/>
      <c r="F119" s="25" t="str">
        <f>IF(E18="","",E18)</f>
        <v>Vyplň údaj</v>
      </c>
      <c r="G119" s="38"/>
      <c r="H119" s="38"/>
      <c r="I119" s="30" t="s">
        <v>32</v>
      </c>
      <c r="J119" s="34" t="str">
        <f>E24</f>
        <v>D PROJEKT PLZEŇ Nedvěd s.r.o.</v>
      </c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90"/>
      <c r="B121" s="191"/>
      <c r="C121" s="192" t="s">
        <v>120</v>
      </c>
      <c r="D121" s="193" t="s">
        <v>60</v>
      </c>
      <c r="E121" s="193" t="s">
        <v>56</v>
      </c>
      <c r="F121" s="193" t="s">
        <v>57</v>
      </c>
      <c r="G121" s="193" t="s">
        <v>121</v>
      </c>
      <c r="H121" s="193" t="s">
        <v>122</v>
      </c>
      <c r="I121" s="193" t="s">
        <v>123</v>
      </c>
      <c r="J121" s="193" t="s">
        <v>124</v>
      </c>
      <c r="K121" s="193" t="s">
        <v>113</v>
      </c>
      <c r="L121" s="194" t="s">
        <v>125</v>
      </c>
      <c r="M121" s="195"/>
      <c r="N121" s="98" t="s">
        <v>1</v>
      </c>
      <c r="O121" s="99" t="s">
        <v>39</v>
      </c>
      <c r="P121" s="99" t="s">
        <v>126</v>
      </c>
      <c r="Q121" s="99" t="s">
        <v>127</v>
      </c>
      <c r="R121" s="99" t="s">
        <v>128</v>
      </c>
      <c r="S121" s="99" t="s">
        <v>129</v>
      </c>
      <c r="T121" s="99" t="s">
        <v>130</v>
      </c>
      <c r="U121" s="99" t="s">
        <v>131</v>
      </c>
      <c r="V121" s="99" t="s">
        <v>132</v>
      </c>
      <c r="W121" s="99" t="s">
        <v>133</v>
      </c>
      <c r="X121" s="100" t="s">
        <v>134</v>
      </c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6"/>
      <c r="B122" s="37"/>
      <c r="C122" s="105" t="s">
        <v>135</v>
      </c>
      <c r="D122" s="38"/>
      <c r="E122" s="38"/>
      <c r="F122" s="38"/>
      <c r="G122" s="38"/>
      <c r="H122" s="38"/>
      <c r="I122" s="38"/>
      <c r="J122" s="38"/>
      <c r="K122" s="196">
        <f>BK122</f>
        <v>0</v>
      </c>
      <c r="L122" s="38"/>
      <c r="M122" s="42"/>
      <c r="N122" s="101"/>
      <c r="O122" s="197"/>
      <c r="P122" s="102"/>
      <c r="Q122" s="198">
        <f>Q123+Q125+Q360</f>
        <v>0</v>
      </c>
      <c r="R122" s="198">
        <f>R123+R125+R360</f>
        <v>0</v>
      </c>
      <c r="S122" s="102"/>
      <c r="T122" s="199">
        <f>T123+T125+T360</f>
        <v>0</v>
      </c>
      <c r="U122" s="102"/>
      <c r="V122" s="199">
        <f>V123+V125+V360</f>
        <v>2.4074159999999996</v>
      </c>
      <c r="W122" s="102"/>
      <c r="X122" s="200">
        <f>X123+X125+X360</f>
        <v>0</v>
      </c>
      <c r="Y122" s="36"/>
      <c r="Z122" s="36"/>
      <c r="AA122" s="36"/>
      <c r="AB122" s="36"/>
      <c r="AC122" s="36"/>
      <c r="AD122" s="36"/>
      <c r="AE122" s="36"/>
      <c r="AT122" s="15" t="s">
        <v>76</v>
      </c>
      <c r="AU122" s="15" t="s">
        <v>115</v>
      </c>
      <c r="BK122" s="201">
        <f>BK123+BK125+BK360</f>
        <v>0</v>
      </c>
    </row>
    <row r="123" s="12" customFormat="1" ht="25.92" customHeight="1">
      <c r="A123" s="12"/>
      <c r="B123" s="202"/>
      <c r="C123" s="203"/>
      <c r="D123" s="204" t="s">
        <v>76</v>
      </c>
      <c r="E123" s="205" t="s">
        <v>136</v>
      </c>
      <c r="F123" s="205" t="s">
        <v>137</v>
      </c>
      <c r="G123" s="203"/>
      <c r="H123" s="203"/>
      <c r="I123" s="206"/>
      <c r="J123" s="206"/>
      <c r="K123" s="207">
        <f>BK123</f>
        <v>0</v>
      </c>
      <c r="L123" s="203"/>
      <c r="M123" s="208"/>
      <c r="N123" s="209"/>
      <c r="O123" s="210"/>
      <c r="P123" s="210"/>
      <c r="Q123" s="211">
        <f>Q124</f>
        <v>0</v>
      </c>
      <c r="R123" s="211">
        <f>R124</f>
        <v>0</v>
      </c>
      <c r="S123" s="210"/>
      <c r="T123" s="212">
        <f>T124</f>
        <v>0</v>
      </c>
      <c r="U123" s="210"/>
      <c r="V123" s="212">
        <f>V124</f>
        <v>0</v>
      </c>
      <c r="W123" s="210"/>
      <c r="X123" s="213">
        <f>X124</f>
        <v>0</v>
      </c>
      <c r="Y123" s="12"/>
      <c r="Z123" s="12"/>
      <c r="AA123" s="12"/>
      <c r="AB123" s="12"/>
      <c r="AC123" s="12"/>
      <c r="AD123" s="12"/>
      <c r="AE123" s="12"/>
      <c r="AR123" s="214" t="s">
        <v>85</v>
      </c>
      <c r="AT123" s="215" t="s">
        <v>76</v>
      </c>
      <c r="AU123" s="215" t="s">
        <v>77</v>
      </c>
      <c r="AY123" s="214" t="s">
        <v>138</v>
      </c>
      <c r="BK123" s="216">
        <f>BK124</f>
        <v>0</v>
      </c>
    </row>
    <row r="124" s="12" customFormat="1" ht="22.8" customHeight="1">
      <c r="A124" s="12"/>
      <c r="B124" s="202"/>
      <c r="C124" s="203"/>
      <c r="D124" s="204" t="s">
        <v>76</v>
      </c>
      <c r="E124" s="217" t="s">
        <v>85</v>
      </c>
      <c r="F124" s="217" t="s">
        <v>272</v>
      </c>
      <c r="G124" s="203"/>
      <c r="H124" s="203"/>
      <c r="I124" s="206"/>
      <c r="J124" s="206"/>
      <c r="K124" s="218">
        <f>BK124</f>
        <v>0</v>
      </c>
      <c r="L124" s="203"/>
      <c r="M124" s="208"/>
      <c r="N124" s="209"/>
      <c r="O124" s="210"/>
      <c r="P124" s="210"/>
      <c r="Q124" s="211">
        <v>0</v>
      </c>
      <c r="R124" s="211">
        <v>0</v>
      </c>
      <c r="S124" s="210"/>
      <c r="T124" s="212">
        <v>0</v>
      </c>
      <c r="U124" s="210"/>
      <c r="V124" s="212">
        <v>0</v>
      </c>
      <c r="W124" s="210"/>
      <c r="X124" s="213">
        <v>0</v>
      </c>
      <c r="Y124" s="12"/>
      <c r="Z124" s="12"/>
      <c r="AA124" s="12"/>
      <c r="AB124" s="12"/>
      <c r="AC124" s="12"/>
      <c r="AD124" s="12"/>
      <c r="AE124" s="12"/>
      <c r="AR124" s="214" t="s">
        <v>85</v>
      </c>
      <c r="AT124" s="215" t="s">
        <v>76</v>
      </c>
      <c r="AU124" s="215" t="s">
        <v>85</v>
      </c>
      <c r="AY124" s="214" t="s">
        <v>138</v>
      </c>
      <c r="BK124" s="216">
        <v>0</v>
      </c>
    </row>
    <row r="125" s="12" customFormat="1" ht="25.92" customHeight="1">
      <c r="A125" s="12"/>
      <c r="B125" s="202"/>
      <c r="C125" s="203"/>
      <c r="D125" s="204" t="s">
        <v>76</v>
      </c>
      <c r="E125" s="205" t="s">
        <v>161</v>
      </c>
      <c r="F125" s="205" t="s">
        <v>273</v>
      </c>
      <c r="G125" s="203"/>
      <c r="H125" s="203"/>
      <c r="I125" s="206"/>
      <c r="J125" s="206"/>
      <c r="K125" s="207">
        <f>BK125</f>
        <v>0</v>
      </c>
      <c r="L125" s="203"/>
      <c r="M125" s="208"/>
      <c r="N125" s="209"/>
      <c r="O125" s="210"/>
      <c r="P125" s="210"/>
      <c r="Q125" s="211">
        <f>Q126+Q295</f>
        <v>0</v>
      </c>
      <c r="R125" s="211">
        <f>R126+R295</f>
        <v>0</v>
      </c>
      <c r="S125" s="210"/>
      <c r="T125" s="212">
        <f>T126+T295</f>
        <v>0</v>
      </c>
      <c r="U125" s="210"/>
      <c r="V125" s="212">
        <f>V126+V295</f>
        <v>2.4074159999999996</v>
      </c>
      <c r="W125" s="210"/>
      <c r="X125" s="213">
        <f>X126+X295</f>
        <v>0</v>
      </c>
      <c r="Y125" s="12"/>
      <c r="Z125" s="12"/>
      <c r="AA125" s="12"/>
      <c r="AB125" s="12"/>
      <c r="AC125" s="12"/>
      <c r="AD125" s="12"/>
      <c r="AE125" s="12"/>
      <c r="AR125" s="214" t="s">
        <v>160</v>
      </c>
      <c r="AT125" s="215" t="s">
        <v>76</v>
      </c>
      <c r="AU125" s="215" t="s">
        <v>77</v>
      </c>
      <c r="AY125" s="214" t="s">
        <v>138</v>
      </c>
      <c r="BK125" s="216">
        <f>BK126+BK295</f>
        <v>0</v>
      </c>
    </row>
    <row r="126" s="12" customFormat="1" ht="22.8" customHeight="1">
      <c r="A126" s="12"/>
      <c r="B126" s="202"/>
      <c r="C126" s="203"/>
      <c r="D126" s="204" t="s">
        <v>76</v>
      </c>
      <c r="E126" s="217" t="s">
        <v>274</v>
      </c>
      <c r="F126" s="217" t="s">
        <v>275</v>
      </c>
      <c r="G126" s="203"/>
      <c r="H126" s="203"/>
      <c r="I126" s="206"/>
      <c r="J126" s="206"/>
      <c r="K126" s="218">
        <f>BK126</f>
        <v>0</v>
      </c>
      <c r="L126" s="203"/>
      <c r="M126" s="208"/>
      <c r="N126" s="209"/>
      <c r="O126" s="210"/>
      <c r="P126" s="210"/>
      <c r="Q126" s="211">
        <f>SUM(Q127:Q294)</f>
        <v>0</v>
      </c>
      <c r="R126" s="211">
        <f>SUM(R127:R294)</f>
        <v>0</v>
      </c>
      <c r="S126" s="210"/>
      <c r="T126" s="212">
        <f>SUM(T127:T294)</f>
        <v>0</v>
      </c>
      <c r="U126" s="210"/>
      <c r="V126" s="212">
        <f>SUM(V127:V294)</f>
        <v>0.48938999999999999</v>
      </c>
      <c r="W126" s="210"/>
      <c r="X126" s="213">
        <f>SUM(X127:X294)</f>
        <v>0</v>
      </c>
      <c r="Y126" s="12"/>
      <c r="Z126" s="12"/>
      <c r="AA126" s="12"/>
      <c r="AB126" s="12"/>
      <c r="AC126" s="12"/>
      <c r="AD126" s="12"/>
      <c r="AE126" s="12"/>
      <c r="AR126" s="214" t="s">
        <v>160</v>
      </c>
      <c r="AT126" s="215" t="s">
        <v>76</v>
      </c>
      <c r="AU126" s="215" t="s">
        <v>85</v>
      </c>
      <c r="AY126" s="214" t="s">
        <v>138</v>
      </c>
      <c r="BK126" s="216">
        <f>SUM(BK127:BK294)</f>
        <v>0</v>
      </c>
    </row>
    <row r="127" s="2" customFormat="1" ht="33" customHeight="1">
      <c r="A127" s="36"/>
      <c r="B127" s="37"/>
      <c r="C127" s="219" t="s">
        <v>181</v>
      </c>
      <c r="D127" s="219" t="s">
        <v>141</v>
      </c>
      <c r="E127" s="220" t="s">
        <v>276</v>
      </c>
      <c r="F127" s="221" t="s">
        <v>277</v>
      </c>
      <c r="G127" s="222" t="s">
        <v>164</v>
      </c>
      <c r="H127" s="223">
        <v>23</v>
      </c>
      <c r="I127" s="224"/>
      <c r="J127" s="224"/>
      <c r="K127" s="225">
        <f>ROUND(P127*H127,2)</f>
        <v>0</v>
      </c>
      <c r="L127" s="221" t="s">
        <v>278</v>
      </c>
      <c r="M127" s="42"/>
      <c r="N127" s="226" t="s">
        <v>1</v>
      </c>
      <c r="O127" s="227" t="s">
        <v>40</v>
      </c>
      <c r="P127" s="228">
        <f>I127+J127</f>
        <v>0</v>
      </c>
      <c r="Q127" s="228">
        <f>ROUND(I127*H127,2)</f>
        <v>0</v>
      </c>
      <c r="R127" s="228">
        <f>ROUND(J127*H127,2)</f>
        <v>0</v>
      </c>
      <c r="S127" s="89"/>
      <c r="T127" s="229">
        <f>S127*H127</f>
        <v>0</v>
      </c>
      <c r="U127" s="229">
        <v>0</v>
      </c>
      <c r="V127" s="229">
        <f>U127*H127</f>
        <v>0</v>
      </c>
      <c r="W127" s="229">
        <v>0</v>
      </c>
      <c r="X127" s="230">
        <f>W127*H127</f>
        <v>0</v>
      </c>
      <c r="Y127" s="36"/>
      <c r="Z127" s="36"/>
      <c r="AA127" s="36"/>
      <c r="AB127" s="36"/>
      <c r="AC127" s="36"/>
      <c r="AD127" s="36"/>
      <c r="AE127" s="36"/>
      <c r="AR127" s="231" t="s">
        <v>279</v>
      </c>
      <c r="AT127" s="231" t="s">
        <v>141</v>
      </c>
      <c r="AU127" s="231" t="s">
        <v>87</v>
      </c>
      <c r="AY127" s="15" t="s">
        <v>138</v>
      </c>
      <c r="BE127" s="232">
        <f>IF(O127="základní",K127,0)</f>
        <v>0</v>
      </c>
      <c r="BF127" s="232">
        <f>IF(O127="snížená",K127,0)</f>
        <v>0</v>
      </c>
      <c r="BG127" s="232">
        <f>IF(O127="zákl. přenesená",K127,0)</f>
        <v>0</v>
      </c>
      <c r="BH127" s="232">
        <f>IF(O127="sníž. přenesená",K127,0)</f>
        <v>0</v>
      </c>
      <c r="BI127" s="232">
        <f>IF(O127="nulová",K127,0)</f>
        <v>0</v>
      </c>
      <c r="BJ127" s="15" t="s">
        <v>85</v>
      </c>
      <c r="BK127" s="232">
        <f>ROUND(P127*H127,2)</f>
        <v>0</v>
      </c>
      <c r="BL127" s="15" t="s">
        <v>279</v>
      </c>
      <c r="BM127" s="231" t="s">
        <v>280</v>
      </c>
    </row>
    <row r="128" s="2" customFormat="1">
      <c r="A128" s="36"/>
      <c r="B128" s="37"/>
      <c r="C128" s="38"/>
      <c r="D128" s="233" t="s">
        <v>148</v>
      </c>
      <c r="E128" s="38"/>
      <c r="F128" s="234" t="s">
        <v>281</v>
      </c>
      <c r="G128" s="38"/>
      <c r="H128" s="38"/>
      <c r="I128" s="235"/>
      <c r="J128" s="235"/>
      <c r="K128" s="38"/>
      <c r="L128" s="38"/>
      <c r="M128" s="42"/>
      <c r="N128" s="236"/>
      <c r="O128" s="237"/>
      <c r="P128" s="89"/>
      <c r="Q128" s="89"/>
      <c r="R128" s="89"/>
      <c r="S128" s="89"/>
      <c r="T128" s="89"/>
      <c r="U128" s="89"/>
      <c r="V128" s="89"/>
      <c r="W128" s="89"/>
      <c r="X128" s="90"/>
      <c r="Y128" s="36"/>
      <c r="Z128" s="36"/>
      <c r="AA128" s="36"/>
      <c r="AB128" s="36"/>
      <c r="AC128" s="36"/>
      <c r="AD128" s="36"/>
      <c r="AE128" s="36"/>
      <c r="AT128" s="15" t="s">
        <v>148</v>
      </c>
      <c r="AU128" s="15" t="s">
        <v>87</v>
      </c>
    </row>
    <row r="129" s="2" customFormat="1">
      <c r="A129" s="36"/>
      <c r="B129" s="37"/>
      <c r="C129" s="38"/>
      <c r="D129" s="238" t="s">
        <v>150</v>
      </c>
      <c r="E129" s="38"/>
      <c r="F129" s="239" t="s">
        <v>282</v>
      </c>
      <c r="G129" s="38"/>
      <c r="H129" s="38"/>
      <c r="I129" s="235"/>
      <c r="J129" s="235"/>
      <c r="K129" s="38"/>
      <c r="L129" s="38"/>
      <c r="M129" s="42"/>
      <c r="N129" s="236"/>
      <c r="O129" s="237"/>
      <c r="P129" s="89"/>
      <c r="Q129" s="89"/>
      <c r="R129" s="89"/>
      <c r="S129" s="89"/>
      <c r="T129" s="89"/>
      <c r="U129" s="89"/>
      <c r="V129" s="89"/>
      <c r="W129" s="89"/>
      <c r="X129" s="90"/>
      <c r="Y129" s="36"/>
      <c r="Z129" s="36"/>
      <c r="AA129" s="36"/>
      <c r="AB129" s="36"/>
      <c r="AC129" s="36"/>
      <c r="AD129" s="36"/>
      <c r="AE129" s="36"/>
      <c r="AT129" s="15" t="s">
        <v>150</v>
      </c>
      <c r="AU129" s="15" t="s">
        <v>87</v>
      </c>
    </row>
    <row r="130" s="2" customFormat="1" ht="33" customHeight="1">
      <c r="A130" s="36"/>
      <c r="B130" s="37"/>
      <c r="C130" s="219" t="s">
        <v>165</v>
      </c>
      <c r="D130" s="219" t="s">
        <v>141</v>
      </c>
      <c r="E130" s="220" t="s">
        <v>283</v>
      </c>
      <c r="F130" s="221" t="s">
        <v>284</v>
      </c>
      <c r="G130" s="222" t="s">
        <v>164</v>
      </c>
      <c r="H130" s="223">
        <v>4</v>
      </c>
      <c r="I130" s="224"/>
      <c r="J130" s="224"/>
      <c r="K130" s="225">
        <f>ROUND(P130*H130,2)</f>
        <v>0</v>
      </c>
      <c r="L130" s="221" t="s">
        <v>278</v>
      </c>
      <c r="M130" s="42"/>
      <c r="N130" s="226" t="s">
        <v>1</v>
      </c>
      <c r="O130" s="227" t="s">
        <v>40</v>
      </c>
      <c r="P130" s="228">
        <f>I130+J130</f>
        <v>0</v>
      </c>
      <c r="Q130" s="228">
        <f>ROUND(I130*H130,2)</f>
        <v>0</v>
      </c>
      <c r="R130" s="228">
        <f>ROUND(J130*H130,2)</f>
        <v>0</v>
      </c>
      <c r="S130" s="89"/>
      <c r="T130" s="229">
        <f>S130*H130</f>
        <v>0</v>
      </c>
      <c r="U130" s="229">
        <v>0</v>
      </c>
      <c r="V130" s="229">
        <f>U130*H130</f>
        <v>0</v>
      </c>
      <c r="W130" s="229">
        <v>0</v>
      </c>
      <c r="X130" s="230">
        <f>W130*H130</f>
        <v>0</v>
      </c>
      <c r="Y130" s="36"/>
      <c r="Z130" s="36"/>
      <c r="AA130" s="36"/>
      <c r="AB130" s="36"/>
      <c r="AC130" s="36"/>
      <c r="AD130" s="36"/>
      <c r="AE130" s="36"/>
      <c r="AR130" s="231" t="s">
        <v>279</v>
      </c>
      <c r="AT130" s="231" t="s">
        <v>141</v>
      </c>
      <c r="AU130" s="231" t="s">
        <v>87</v>
      </c>
      <c r="AY130" s="15" t="s">
        <v>138</v>
      </c>
      <c r="BE130" s="232">
        <f>IF(O130="základní",K130,0)</f>
        <v>0</v>
      </c>
      <c r="BF130" s="232">
        <f>IF(O130="snížená",K130,0)</f>
        <v>0</v>
      </c>
      <c r="BG130" s="232">
        <f>IF(O130="zákl. přenesená",K130,0)</f>
        <v>0</v>
      </c>
      <c r="BH130" s="232">
        <f>IF(O130="sníž. přenesená",K130,0)</f>
        <v>0</v>
      </c>
      <c r="BI130" s="232">
        <f>IF(O130="nulová",K130,0)</f>
        <v>0</v>
      </c>
      <c r="BJ130" s="15" t="s">
        <v>85</v>
      </c>
      <c r="BK130" s="232">
        <f>ROUND(P130*H130,2)</f>
        <v>0</v>
      </c>
      <c r="BL130" s="15" t="s">
        <v>279</v>
      </c>
      <c r="BM130" s="231" t="s">
        <v>285</v>
      </c>
    </row>
    <row r="131" s="2" customFormat="1">
      <c r="A131" s="36"/>
      <c r="B131" s="37"/>
      <c r="C131" s="38"/>
      <c r="D131" s="233" t="s">
        <v>148</v>
      </c>
      <c r="E131" s="38"/>
      <c r="F131" s="234" t="s">
        <v>284</v>
      </c>
      <c r="G131" s="38"/>
      <c r="H131" s="38"/>
      <c r="I131" s="235"/>
      <c r="J131" s="235"/>
      <c r="K131" s="38"/>
      <c r="L131" s="38"/>
      <c r="M131" s="42"/>
      <c r="N131" s="236"/>
      <c r="O131" s="237"/>
      <c r="P131" s="89"/>
      <c r="Q131" s="89"/>
      <c r="R131" s="89"/>
      <c r="S131" s="89"/>
      <c r="T131" s="89"/>
      <c r="U131" s="89"/>
      <c r="V131" s="89"/>
      <c r="W131" s="89"/>
      <c r="X131" s="90"/>
      <c r="Y131" s="36"/>
      <c r="Z131" s="36"/>
      <c r="AA131" s="36"/>
      <c r="AB131" s="36"/>
      <c r="AC131" s="36"/>
      <c r="AD131" s="36"/>
      <c r="AE131" s="36"/>
      <c r="AT131" s="15" t="s">
        <v>148</v>
      </c>
      <c r="AU131" s="15" t="s">
        <v>87</v>
      </c>
    </row>
    <row r="132" s="2" customFormat="1">
      <c r="A132" s="36"/>
      <c r="B132" s="37"/>
      <c r="C132" s="38"/>
      <c r="D132" s="238" t="s">
        <v>150</v>
      </c>
      <c r="E132" s="38"/>
      <c r="F132" s="239" t="s">
        <v>286</v>
      </c>
      <c r="G132" s="38"/>
      <c r="H132" s="38"/>
      <c r="I132" s="235"/>
      <c r="J132" s="235"/>
      <c r="K132" s="38"/>
      <c r="L132" s="38"/>
      <c r="M132" s="42"/>
      <c r="N132" s="236"/>
      <c r="O132" s="237"/>
      <c r="P132" s="89"/>
      <c r="Q132" s="89"/>
      <c r="R132" s="89"/>
      <c r="S132" s="89"/>
      <c r="T132" s="89"/>
      <c r="U132" s="89"/>
      <c r="V132" s="89"/>
      <c r="W132" s="89"/>
      <c r="X132" s="90"/>
      <c r="Y132" s="36"/>
      <c r="Z132" s="36"/>
      <c r="AA132" s="36"/>
      <c r="AB132" s="36"/>
      <c r="AC132" s="36"/>
      <c r="AD132" s="36"/>
      <c r="AE132" s="36"/>
      <c r="AT132" s="15" t="s">
        <v>150</v>
      </c>
      <c r="AU132" s="15" t="s">
        <v>87</v>
      </c>
    </row>
    <row r="133" s="2" customFormat="1" ht="16.5" customHeight="1">
      <c r="A133" s="36"/>
      <c r="B133" s="37"/>
      <c r="C133" s="241" t="s">
        <v>158</v>
      </c>
      <c r="D133" s="241" t="s">
        <v>161</v>
      </c>
      <c r="E133" s="242" t="s">
        <v>287</v>
      </c>
      <c r="F133" s="243" t="s">
        <v>288</v>
      </c>
      <c r="G133" s="244" t="s">
        <v>156</v>
      </c>
      <c r="H133" s="245">
        <v>4</v>
      </c>
      <c r="I133" s="246"/>
      <c r="J133" s="247"/>
      <c r="K133" s="248">
        <f>ROUND(P133*H133,2)</f>
        <v>0</v>
      </c>
      <c r="L133" s="243" t="s">
        <v>1</v>
      </c>
      <c r="M133" s="249"/>
      <c r="N133" s="250" t="s">
        <v>1</v>
      </c>
      <c r="O133" s="227" t="s">
        <v>40</v>
      </c>
      <c r="P133" s="228">
        <f>I133+J133</f>
        <v>0</v>
      </c>
      <c r="Q133" s="228">
        <f>ROUND(I133*H133,2)</f>
        <v>0</v>
      </c>
      <c r="R133" s="228">
        <f>ROUND(J133*H133,2)</f>
        <v>0</v>
      </c>
      <c r="S133" s="89"/>
      <c r="T133" s="229">
        <f>S133*H133</f>
        <v>0</v>
      </c>
      <c r="U133" s="229">
        <v>0</v>
      </c>
      <c r="V133" s="229">
        <f>U133*H133</f>
        <v>0</v>
      </c>
      <c r="W133" s="229">
        <v>0</v>
      </c>
      <c r="X133" s="230">
        <f>W133*H133</f>
        <v>0</v>
      </c>
      <c r="Y133" s="36"/>
      <c r="Z133" s="36"/>
      <c r="AA133" s="36"/>
      <c r="AB133" s="36"/>
      <c r="AC133" s="36"/>
      <c r="AD133" s="36"/>
      <c r="AE133" s="36"/>
      <c r="AR133" s="231" t="s">
        <v>289</v>
      </c>
      <c r="AT133" s="231" t="s">
        <v>161</v>
      </c>
      <c r="AU133" s="231" t="s">
        <v>87</v>
      </c>
      <c r="AY133" s="15" t="s">
        <v>138</v>
      </c>
      <c r="BE133" s="232">
        <f>IF(O133="základní",K133,0)</f>
        <v>0</v>
      </c>
      <c r="BF133" s="232">
        <f>IF(O133="snížená",K133,0)</f>
        <v>0</v>
      </c>
      <c r="BG133" s="232">
        <f>IF(O133="zákl. přenesená",K133,0)</f>
        <v>0</v>
      </c>
      <c r="BH133" s="232">
        <f>IF(O133="sníž. přenesená",K133,0)</f>
        <v>0</v>
      </c>
      <c r="BI133" s="232">
        <f>IF(O133="nulová",K133,0)</f>
        <v>0</v>
      </c>
      <c r="BJ133" s="15" t="s">
        <v>85</v>
      </c>
      <c r="BK133" s="232">
        <f>ROUND(P133*H133,2)</f>
        <v>0</v>
      </c>
      <c r="BL133" s="15" t="s">
        <v>279</v>
      </c>
      <c r="BM133" s="231" t="s">
        <v>290</v>
      </c>
    </row>
    <row r="134" s="2" customFormat="1">
      <c r="A134" s="36"/>
      <c r="B134" s="37"/>
      <c r="C134" s="38"/>
      <c r="D134" s="233" t="s">
        <v>148</v>
      </c>
      <c r="E134" s="38"/>
      <c r="F134" s="234" t="s">
        <v>291</v>
      </c>
      <c r="G134" s="38"/>
      <c r="H134" s="38"/>
      <c r="I134" s="235"/>
      <c r="J134" s="235"/>
      <c r="K134" s="38"/>
      <c r="L134" s="38"/>
      <c r="M134" s="42"/>
      <c r="N134" s="236"/>
      <c r="O134" s="237"/>
      <c r="P134" s="89"/>
      <c r="Q134" s="89"/>
      <c r="R134" s="89"/>
      <c r="S134" s="89"/>
      <c r="T134" s="89"/>
      <c r="U134" s="89"/>
      <c r="V134" s="89"/>
      <c r="W134" s="89"/>
      <c r="X134" s="90"/>
      <c r="Y134" s="36"/>
      <c r="Z134" s="36"/>
      <c r="AA134" s="36"/>
      <c r="AB134" s="36"/>
      <c r="AC134" s="36"/>
      <c r="AD134" s="36"/>
      <c r="AE134" s="36"/>
      <c r="AT134" s="15" t="s">
        <v>148</v>
      </c>
      <c r="AU134" s="15" t="s">
        <v>87</v>
      </c>
    </row>
    <row r="135" s="2" customFormat="1">
      <c r="A135" s="36"/>
      <c r="B135" s="37"/>
      <c r="C135" s="38"/>
      <c r="D135" s="233" t="s">
        <v>152</v>
      </c>
      <c r="E135" s="38"/>
      <c r="F135" s="240" t="s">
        <v>292</v>
      </c>
      <c r="G135" s="38"/>
      <c r="H135" s="38"/>
      <c r="I135" s="235"/>
      <c r="J135" s="235"/>
      <c r="K135" s="38"/>
      <c r="L135" s="38"/>
      <c r="M135" s="42"/>
      <c r="N135" s="236"/>
      <c r="O135" s="237"/>
      <c r="P135" s="89"/>
      <c r="Q135" s="89"/>
      <c r="R135" s="89"/>
      <c r="S135" s="89"/>
      <c r="T135" s="89"/>
      <c r="U135" s="89"/>
      <c r="V135" s="89"/>
      <c r="W135" s="89"/>
      <c r="X135" s="90"/>
      <c r="Y135" s="36"/>
      <c r="Z135" s="36"/>
      <c r="AA135" s="36"/>
      <c r="AB135" s="36"/>
      <c r="AC135" s="36"/>
      <c r="AD135" s="36"/>
      <c r="AE135" s="36"/>
      <c r="AT135" s="15" t="s">
        <v>152</v>
      </c>
      <c r="AU135" s="15" t="s">
        <v>87</v>
      </c>
    </row>
    <row r="136" s="2" customFormat="1" ht="33" customHeight="1">
      <c r="A136" s="36"/>
      <c r="B136" s="37"/>
      <c r="C136" s="219" t="s">
        <v>201</v>
      </c>
      <c r="D136" s="219" t="s">
        <v>141</v>
      </c>
      <c r="E136" s="220" t="s">
        <v>283</v>
      </c>
      <c r="F136" s="221" t="s">
        <v>284</v>
      </c>
      <c r="G136" s="222" t="s">
        <v>164</v>
      </c>
      <c r="H136" s="223">
        <v>4</v>
      </c>
      <c r="I136" s="224"/>
      <c r="J136" s="224"/>
      <c r="K136" s="225">
        <f>ROUND(P136*H136,2)</f>
        <v>0</v>
      </c>
      <c r="L136" s="221" t="s">
        <v>278</v>
      </c>
      <c r="M136" s="42"/>
      <c r="N136" s="226" t="s">
        <v>1</v>
      </c>
      <c r="O136" s="227" t="s">
        <v>40</v>
      </c>
      <c r="P136" s="228">
        <f>I136+J136</f>
        <v>0</v>
      </c>
      <c r="Q136" s="228">
        <f>ROUND(I136*H136,2)</f>
        <v>0</v>
      </c>
      <c r="R136" s="228">
        <f>ROUND(J136*H136,2)</f>
        <v>0</v>
      </c>
      <c r="S136" s="89"/>
      <c r="T136" s="229">
        <f>S136*H136</f>
        <v>0</v>
      </c>
      <c r="U136" s="229">
        <v>0</v>
      </c>
      <c r="V136" s="229">
        <f>U136*H136</f>
        <v>0</v>
      </c>
      <c r="W136" s="229">
        <v>0</v>
      </c>
      <c r="X136" s="230">
        <f>W136*H136</f>
        <v>0</v>
      </c>
      <c r="Y136" s="36"/>
      <c r="Z136" s="36"/>
      <c r="AA136" s="36"/>
      <c r="AB136" s="36"/>
      <c r="AC136" s="36"/>
      <c r="AD136" s="36"/>
      <c r="AE136" s="36"/>
      <c r="AR136" s="231" t="s">
        <v>279</v>
      </c>
      <c r="AT136" s="231" t="s">
        <v>141</v>
      </c>
      <c r="AU136" s="231" t="s">
        <v>87</v>
      </c>
      <c r="AY136" s="15" t="s">
        <v>138</v>
      </c>
      <c r="BE136" s="232">
        <f>IF(O136="základní",K136,0)</f>
        <v>0</v>
      </c>
      <c r="BF136" s="232">
        <f>IF(O136="snížená",K136,0)</f>
        <v>0</v>
      </c>
      <c r="BG136" s="232">
        <f>IF(O136="zákl. přenesená",K136,0)</f>
        <v>0</v>
      </c>
      <c r="BH136" s="232">
        <f>IF(O136="sníž. přenesená",K136,0)</f>
        <v>0</v>
      </c>
      <c r="BI136" s="232">
        <f>IF(O136="nulová",K136,0)</f>
        <v>0</v>
      </c>
      <c r="BJ136" s="15" t="s">
        <v>85</v>
      </c>
      <c r="BK136" s="232">
        <f>ROUND(P136*H136,2)</f>
        <v>0</v>
      </c>
      <c r="BL136" s="15" t="s">
        <v>279</v>
      </c>
      <c r="BM136" s="231" t="s">
        <v>293</v>
      </c>
    </row>
    <row r="137" s="2" customFormat="1">
      <c r="A137" s="36"/>
      <c r="B137" s="37"/>
      <c r="C137" s="38"/>
      <c r="D137" s="233" t="s">
        <v>148</v>
      </c>
      <c r="E137" s="38"/>
      <c r="F137" s="234" t="s">
        <v>284</v>
      </c>
      <c r="G137" s="38"/>
      <c r="H137" s="38"/>
      <c r="I137" s="235"/>
      <c r="J137" s="235"/>
      <c r="K137" s="38"/>
      <c r="L137" s="38"/>
      <c r="M137" s="42"/>
      <c r="N137" s="236"/>
      <c r="O137" s="237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148</v>
      </c>
      <c r="AU137" s="15" t="s">
        <v>87</v>
      </c>
    </row>
    <row r="138" s="2" customFormat="1">
      <c r="A138" s="36"/>
      <c r="B138" s="37"/>
      <c r="C138" s="38"/>
      <c r="D138" s="238" t="s">
        <v>150</v>
      </c>
      <c r="E138" s="38"/>
      <c r="F138" s="239" t="s">
        <v>286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150</v>
      </c>
      <c r="AU138" s="15" t="s">
        <v>87</v>
      </c>
    </row>
    <row r="139" s="2" customFormat="1" ht="16.5" customHeight="1">
      <c r="A139" s="36"/>
      <c r="B139" s="37"/>
      <c r="C139" s="241" t="s">
        <v>207</v>
      </c>
      <c r="D139" s="241" t="s">
        <v>161</v>
      </c>
      <c r="E139" s="242" t="s">
        <v>294</v>
      </c>
      <c r="F139" s="243" t="s">
        <v>288</v>
      </c>
      <c r="G139" s="244" t="s">
        <v>156</v>
      </c>
      <c r="H139" s="245">
        <v>4</v>
      </c>
      <c r="I139" s="246"/>
      <c r="J139" s="247"/>
      <c r="K139" s="248">
        <f>ROUND(P139*H139,2)</f>
        <v>0</v>
      </c>
      <c r="L139" s="243" t="s">
        <v>1</v>
      </c>
      <c r="M139" s="249"/>
      <c r="N139" s="250" t="s">
        <v>1</v>
      </c>
      <c r="O139" s="227" t="s">
        <v>40</v>
      </c>
      <c r="P139" s="228">
        <f>I139+J139</f>
        <v>0</v>
      </c>
      <c r="Q139" s="228">
        <f>ROUND(I139*H139,2)</f>
        <v>0</v>
      </c>
      <c r="R139" s="228">
        <f>ROUND(J139*H139,2)</f>
        <v>0</v>
      </c>
      <c r="S139" s="89"/>
      <c r="T139" s="229">
        <f>S139*H139</f>
        <v>0</v>
      </c>
      <c r="U139" s="229">
        <v>0</v>
      </c>
      <c r="V139" s="229">
        <f>U139*H139</f>
        <v>0</v>
      </c>
      <c r="W139" s="229">
        <v>0</v>
      </c>
      <c r="X139" s="230">
        <f>W139*H139</f>
        <v>0</v>
      </c>
      <c r="Y139" s="36"/>
      <c r="Z139" s="36"/>
      <c r="AA139" s="36"/>
      <c r="AB139" s="36"/>
      <c r="AC139" s="36"/>
      <c r="AD139" s="36"/>
      <c r="AE139" s="36"/>
      <c r="AR139" s="231" t="s">
        <v>289</v>
      </c>
      <c r="AT139" s="231" t="s">
        <v>161</v>
      </c>
      <c r="AU139" s="231" t="s">
        <v>87</v>
      </c>
      <c r="AY139" s="15" t="s">
        <v>138</v>
      </c>
      <c r="BE139" s="232">
        <f>IF(O139="základní",K139,0)</f>
        <v>0</v>
      </c>
      <c r="BF139" s="232">
        <f>IF(O139="snížená",K139,0)</f>
        <v>0</v>
      </c>
      <c r="BG139" s="232">
        <f>IF(O139="zákl. přenesená",K139,0)</f>
        <v>0</v>
      </c>
      <c r="BH139" s="232">
        <f>IF(O139="sníž. přenesená",K139,0)</f>
        <v>0</v>
      </c>
      <c r="BI139" s="232">
        <f>IF(O139="nulová",K139,0)</f>
        <v>0</v>
      </c>
      <c r="BJ139" s="15" t="s">
        <v>85</v>
      </c>
      <c r="BK139" s="232">
        <f>ROUND(P139*H139,2)</f>
        <v>0</v>
      </c>
      <c r="BL139" s="15" t="s">
        <v>279</v>
      </c>
      <c r="BM139" s="231" t="s">
        <v>295</v>
      </c>
    </row>
    <row r="140" s="2" customFormat="1">
      <c r="A140" s="36"/>
      <c r="B140" s="37"/>
      <c r="C140" s="38"/>
      <c r="D140" s="233" t="s">
        <v>148</v>
      </c>
      <c r="E140" s="38"/>
      <c r="F140" s="234" t="s">
        <v>296</v>
      </c>
      <c r="G140" s="38"/>
      <c r="H140" s="38"/>
      <c r="I140" s="235"/>
      <c r="J140" s="235"/>
      <c r="K140" s="38"/>
      <c r="L140" s="38"/>
      <c r="M140" s="42"/>
      <c r="N140" s="236"/>
      <c r="O140" s="237"/>
      <c r="P140" s="89"/>
      <c r="Q140" s="89"/>
      <c r="R140" s="89"/>
      <c r="S140" s="89"/>
      <c r="T140" s="89"/>
      <c r="U140" s="89"/>
      <c r="V140" s="89"/>
      <c r="W140" s="89"/>
      <c r="X140" s="90"/>
      <c r="Y140" s="36"/>
      <c r="Z140" s="36"/>
      <c r="AA140" s="36"/>
      <c r="AB140" s="36"/>
      <c r="AC140" s="36"/>
      <c r="AD140" s="36"/>
      <c r="AE140" s="36"/>
      <c r="AT140" s="15" t="s">
        <v>148</v>
      </c>
      <c r="AU140" s="15" t="s">
        <v>87</v>
      </c>
    </row>
    <row r="141" s="2" customFormat="1">
      <c r="A141" s="36"/>
      <c r="B141" s="37"/>
      <c r="C141" s="38"/>
      <c r="D141" s="233" t="s">
        <v>152</v>
      </c>
      <c r="E141" s="38"/>
      <c r="F141" s="240" t="s">
        <v>297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152</v>
      </c>
      <c r="AU141" s="15" t="s">
        <v>87</v>
      </c>
    </row>
    <row r="142" s="2" customFormat="1" ht="33" customHeight="1">
      <c r="A142" s="36"/>
      <c r="B142" s="37"/>
      <c r="C142" s="219" t="s">
        <v>9</v>
      </c>
      <c r="D142" s="219" t="s">
        <v>141</v>
      </c>
      <c r="E142" s="220" t="s">
        <v>283</v>
      </c>
      <c r="F142" s="221" t="s">
        <v>284</v>
      </c>
      <c r="G142" s="222" t="s">
        <v>164</v>
      </c>
      <c r="H142" s="223">
        <v>2</v>
      </c>
      <c r="I142" s="224"/>
      <c r="J142" s="224"/>
      <c r="K142" s="225">
        <f>ROUND(P142*H142,2)</f>
        <v>0</v>
      </c>
      <c r="L142" s="221" t="s">
        <v>278</v>
      </c>
      <c r="M142" s="42"/>
      <c r="N142" s="226" t="s">
        <v>1</v>
      </c>
      <c r="O142" s="227" t="s">
        <v>40</v>
      </c>
      <c r="P142" s="228">
        <f>I142+J142</f>
        <v>0</v>
      </c>
      <c r="Q142" s="228">
        <f>ROUND(I142*H142,2)</f>
        <v>0</v>
      </c>
      <c r="R142" s="228">
        <f>ROUND(J142*H142,2)</f>
        <v>0</v>
      </c>
      <c r="S142" s="89"/>
      <c r="T142" s="229">
        <f>S142*H142</f>
        <v>0</v>
      </c>
      <c r="U142" s="229">
        <v>0</v>
      </c>
      <c r="V142" s="229">
        <f>U142*H142</f>
        <v>0</v>
      </c>
      <c r="W142" s="229">
        <v>0</v>
      </c>
      <c r="X142" s="230">
        <f>W142*H142</f>
        <v>0</v>
      </c>
      <c r="Y142" s="36"/>
      <c r="Z142" s="36"/>
      <c r="AA142" s="36"/>
      <c r="AB142" s="36"/>
      <c r="AC142" s="36"/>
      <c r="AD142" s="36"/>
      <c r="AE142" s="36"/>
      <c r="AR142" s="231" t="s">
        <v>279</v>
      </c>
      <c r="AT142" s="231" t="s">
        <v>141</v>
      </c>
      <c r="AU142" s="231" t="s">
        <v>87</v>
      </c>
      <c r="AY142" s="15" t="s">
        <v>138</v>
      </c>
      <c r="BE142" s="232">
        <f>IF(O142="základní",K142,0)</f>
        <v>0</v>
      </c>
      <c r="BF142" s="232">
        <f>IF(O142="snížená",K142,0)</f>
        <v>0</v>
      </c>
      <c r="BG142" s="232">
        <f>IF(O142="zákl. přenesená",K142,0)</f>
        <v>0</v>
      </c>
      <c r="BH142" s="232">
        <f>IF(O142="sníž. přenesená",K142,0)</f>
        <v>0</v>
      </c>
      <c r="BI142" s="232">
        <f>IF(O142="nulová",K142,0)</f>
        <v>0</v>
      </c>
      <c r="BJ142" s="15" t="s">
        <v>85</v>
      </c>
      <c r="BK142" s="232">
        <f>ROUND(P142*H142,2)</f>
        <v>0</v>
      </c>
      <c r="BL142" s="15" t="s">
        <v>279</v>
      </c>
      <c r="BM142" s="231" t="s">
        <v>298</v>
      </c>
    </row>
    <row r="143" s="2" customFormat="1">
      <c r="A143" s="36"/>
      <c r="B143" s="37"/>
      <c r="C143" s="38"/>
      <c r="D143" s="233" t="s">
        <v>148</v>
      </c>
      <c r="E143" s="38"/>
      <c r="F143" s="234" t="s">
        <v>284</v>
      </c>
      <c r="G143" s="38"/>
      <c r="H143" s="38"/>
      <c r="I143" s="235"/>
      <c r="J143" s="235"/>
      <c r="K143" s="38"/>
      <c r="L143" s="38"/>
      <c r="M143" s="42"/>
      <c r="N143" s="236"/>
      <c r="O143" s="237"/>
      <c r="P143" s="89"/>
      <c r="Q143" s="89"/>
      <c r="R143" s="89"/>
      <c r="S143" s="89"/>
      <c r="T143" s="89"/>
      <c r="U143" s="89"/>
      <c r="V143" s="89"/>
      <c r="W143" s="89"/>
      <c r="X143" s="90"/>
      <c r="Y143" s="36"/>
      <c r="Z143" s="36"/>
      <c r="AA143" s="36"/>
      <c r="AB143" s="36"/>
      <c r="AC143" s="36"/>
      <c r="AD143" s="36"/>
      <c r="AE143" s="36"/>
      <c r="AT143" s="15" t="s">
        <v>148</v>
      </c>
      <c r="AU143" s="15" t="s">
        <v>87</v>
      </c>
    </row>
    <row r="144" s="2" customFormat="1">
      <c r="A144" s="36"/>
      <c r="B144" s="37"/>
      <c r="C144" s="38"/>
      <c r="D144" s="238" t="s">
        <v>150</v>
      </c>
      <c r="E144" s="38"/>
      <c r="F144" s="239" t="s">
        <v>286</v>
      </c>
      <c r="G144" s="38"/>
      <c r="H144" s="38"/>
      <c r="I144" s="235"/>
      <c r="J144" s="235"/>
      <c r="K144" s="38"/>
      <c r="L144" s="38"/>
      <c r="M144" s="42"/>
      <c r="N144" s="236"/>
      <c r="O144" s="237"/>
      <c r="P144" s="89"/>
      <c r="Q144" s="89"/>
      <c r="R144" s="89"/>
      <c r="S144" s="89"/>
      <c r="T144" s="89"/>
      <c r="U144" s="89"/>
      <c r="V144" s="89"/>
      <c r="W144" s="89"/>
      <c r="X144" s="90"/>
      <c r="Y144" s="36"/>
      <c r="Z144" s="36"/>
      <c r="AA144" s="36"/>
      <c r="AB144" s="36"/>
      <c r="AC144" s="36"/>
      <c r="AD144" s="36"/>
      <c r="AE144" s="36"/>
      <c r="AT144" s="15" t="s">
        <v>150</v>
      </c>
      <c r="AU144" s="15" t="s">
        <v>87</v>
      </c>
    </row>
    <row r="145" s="2" customFormat="1" ht="16.5" customHeight="1">
      <c r="A145" s="36"/>
      <c r="B145" s="37"/>
      <c r="C145" s="241" t="s">
        <v>220</v>
      </c>
      <c r="D145" s="241" t="s">
        <v>161</v>
      </c>
      <c r="E145" s="242" t="s">
        <v>299</v>
      </c>
      <c r="F145" s="243" t="s">
        <v>300</v>
      </c>
      <c r="G145" s="244" t="s">
        <v>156</v>
      </c>
      <c r="H145" s="245">
        <v>2</v>
      </c>
      <c r="I145" s="246"/>
      <c r="J145" s="247"/>
      <c r="K145" s="248">
        <f>ROUND(P145*H145,2)</f>
        <v>0</v>
      </c>
      <c r="L145" s="243" t="s">
        <v>1</v>
      </c>
      <c r="M145" s="249"/>
      <c r="N145" s="250" t="s">
        <v>1</v>
      </c>
      <c r="O145" s="227" t="s">
        <v>40</v>
      </c>
      <c r="P145" s="228">
        <f>I145+J145</f>
        <v>0</v>
      </c>
      <c r="Q145" s="228">
        <f>ROUND(I145*H145,2)</f>
        <v>0</v>
      </c>
      <c r="R145" s="228">
        <f>ROUND(J145*H145,2)</f>
        <v>0</v>
      </c>
      <c r="S145" s="89"/>
      <c r="T145" s="229">
        <f>S145*H145</f>
        <v>0</v>
      </c>
      <c r="U145" s="229">
        <v>0</v>
      </c>
      <c r="V145" s="229">
        <f>U145*H145</f>
        <v>0</v>
      </c>
      <c r="W145" s="229">
        <v>0</v>
      </c>
      <c r="X145" s="230">
        <f>W145*H145</f>
        <v>0</v>
      </c>
      <c r="Y145" s="36"/>
      <c r="Z145" s="36"/>
      <c r="AA145" s="36"/>
      <c r="AB145" s="36"/>
      <c r="AC145" s="36"/>
      <c r="AD145" s="36"/>
      <c r="AE145" s="36"/>
      <c r="AR145" s="231" t="s">
        <v>289</v>
      </c>
      <c r="AT145" s="231" t="s">
        <v>161</v>
      </c>
      <c r="AU145" s="231" t="s">
        <v>87</v>
      </c>
      <c r="AY145" s="15" t="s">
        <v>138</v>
      </c>
      <c r="BE145" s="232">
        <f>IF(O145="základní",K145,0)</f>
        <v>0</v>
      </c>
      <c r="BF145" s="232">
        <f>IF(O145="snížená",K145,0)</f>
        <v>0</v>
      </c>
      <c r="BG145" s="232">
        <f>IF(O145="zákl. přenesená",K145,0)</f>
        <v>0</v>
      </c>
      <c r="BH145" s="232">
        <f>IF(O145="sníž. přenesená",K145,0)</f>
        <v>0</v>
      </c>
      <c r="BI145" s="232">
        <f>IF(O145="nulová",K145,0)</f>
        <v>0</v>
      </c>
      <c r="BJ145" s="15" t="s">
        <v>85</v>
      </c>
      <c r="BK145" s="232">
        <f>ROUND(P145*H145,2)</f>
        <v>0</v>
      </c>
      <c r="BL145" s="15" t="s">
        <v>279</v>
      </c>
      <c r="BM145" s="231" t="s">
        <v>301</v>
      </c>
    </row>
    <row r="146" s="2" customFormat="1">
      <c r="A146" s="36"/>
      <c r="B146" s="37"/>
      <c r="C146" s="38"/>
      <c r="D146" s="233" t="s">
        <v>148</v>
      </c>
      <c r="E146" s="38"/>
      <c r="F146" s="234" t="s">
        <v>302</v>
      </c>
      <c r="G146" s="38"/>
      <c r="H146" s="38"/>
      <c r="I146" s="235"/>
      <c r="J146" s="235"/>
      <c r="K146" s="38"/>
      <c r="L146" s="38"/>
      <c r="M146" s="42"/>
      <c r="N146" s="236"/>
      <c r="O146" s="237"/>
      <c r="P146" s="89"/>
      <c r="Q146" s="89"/>
      <c r="R146" s="89"/>
      <c r="S146" s="89"/>
      <c r="T146" s="89"/>
      <c r="U146" s="89"/>
      <c r="V146" s="89"/>
      <c r="W146" s="89"/>
      <c r="X146" s="90"/>
      <c r="Y146" s="36"/>
      <c r="Z146" s="36"/>
      <c r="AA146" s="36"/>
      <c r="AB146" s="36"/>
      <c r="AC146" s="36"/>
      <c r="AD146" s="36"/>
      <c r="AE146" s="36"/>
      <c r="AT146" s="15" t="s">
        <v>148</v>
      </c>
      <c r="AU146" s="15" t="s">
        <v>87</v>
      </c>
    </row>
    <row r="147" s="2" customFormat="1">
      <c r="A147" s="36"/>
      <c r="B147" s="37"/>
      <c r="C147" s="38"/>
      <c r="D147" s="233" t="s">
        <v>152</v>
      </c>
      <c r="E147" s="38"/>
      <c r="F147" s="240" t="s">
        <v>303</v>
      </c>
      <c r="G147" s="38"/>
      <c r="H147" s="38"/>
      <c r="I147" s="235"/>
      <c r="J147" s="235"/>
      <c r="K147" s="38"/>
      <c r="L147" s="38"/>
      <c r="M147" s="42"/>
      <c r="N147" s="236"/>
      <c r="O147" s="237"/>
      <c r="P147" s="89"/>
      <c r="Q147" s="89"/>
      <c r="R147" s="89"/>
      <c r="S147" s="89"/>
      <c r="T147" s="89"/>
      <c r="U147" s="89"/>
      <c r="V147" s="89"/>
      <c r="W147" s="89"/>
      <c r="X147" s="90"/>
      <c r="Y147" s="36"/>
      <c r="Z147" s="36"/>
      <c r="AA147" s="36"/>
      <c r="AB147" s="36"/>
      <c r="AC147" s="36"/>
      <c r="AD147" s="36"/>
      <c r="AE147" s="36"/>
      <c r="AT147" s="15" t="s">
        <v>152</v>
      </c>
      <c r="AU147" s="15" t="s">
        <v>87</v>
      </c>
    </row>
    <row r="148" s="2" customFormat="1" ht="33" customHeight="1">
      <c r="A148" s="36"/>
      <c r="B148" s="37"/>
      <c r="C148" s="219" t="s">
        <v>226</v>
      </c>
      <c r="D148" s="219" t="s">
        <v>141</v>
      </c>
      <c r="E148" s="220" t="s">
        <v>283</v>
      </c>
      <c r="F148" s="221" t="s">
        <v>284</v>
      </c>
      <c r="G148" s="222" t="s">
        <v>164</v>
      </c>
      <c r="H148" s="223">
        <v>3</v>
      </c>
      <c r="I148" s="224"/>
      <c r="J148" s="224"/>
      <c r="K148" s="225">
        <f>ROUND(P148*H148,2)</f>
        <v>0</v>
      </c>
      <c r="L148" s="221" t="s">
        <v>278</v>
      </c>
      <c r="M148" s="42"/>
      <c r="N148" s="226" t="s">
        <v>1</v>
      </c>
      <c r="O148" s="227" t="s">
        <v>40</v>
      </c>
      <c r="P148" s="228">
        <f>I148+J148</f>
        <v>0</v>
      </c>
      <c r="Q148" s="228">
        <f>ROUND(I148*H148,2)</f>
        <v>0</v>
      </c>
      <c r="R148" s="228">
        <f>ROUND(J148*H148,2)</f>
        <v>0</v>
      </c>
      <c r="S148" s="89"/>
      <c r="T148" s="229">
        <f>S148*H148</f>
        <v>0</v>
      </c>
      <c r="U148" s="229">
        <v>0</v>
      </c>
      <c r="V148" s="229">
        <f>U148*H148</f>
        <v>0</v>
      </c>
      <c r="W148" s="229">
        <v>0</v>
      </c>
      <c r="X148" s="230">
        <f>W148*H148</f>
        <v>0</v>
      </c>
      <c r="Y148" s="36"/>
      <c r="Z148" s="36"/>
      <c r="AA148" s="36"/>
      <c r="AB148" s="36"/>
      <c r="AC148" s="36"/>
      <c r="AD148" s="36"/>
      <c r="AE148" s="36"/>
      <c r="AR148" s="231" t="s">
        <v>279</v>
      </c>
      <c r="AT148" s="231" t="s">
        <v>141</v>
      </c>
      <c r="AU148" s="231" t="s">
        <v>87</v>
      </c>
      <c r="AY148" s="15" t="s">
        <v>138</v>
      </c>
      <c r="BE148" s="232">
        <f>IF(O148="základní",K148,0)</f>
        <v>0</v>
      </c>
      <c r="BF148" s="232">
        <f>IF(O148="snížená",K148,0)</f>
        <v>0</v>
      </c>
      <c r="BG148" s="232">
        <f>IF(O148="zákl. přenesená",K148,0)</f>
        <v>0</v>
      </c>
      <c r="BH148" s="232">
        <f>IF(O148="sníž. přenesená",K148,0)</f>
        <v>0</v>
      </c>
      <c r="BI148" s="232">
        <f>IF(O148="nulová",K148,0)</f>
        <v>0</v>
      </c>
      <c r="BJ148" s="15" t="s">
        <v>85</v>
      </c>
      <c r="BK148" s="232">
        <f>ROUND(P148*H148,2)</f>
        <v>0</v>
      </c>
      <c r="BL148" s="15" t="s">
        <v>279</v>
      </c>
      <c r="BM148" s="231" t="s">
        <v>304</v>
      </c>
    </row>
    <row r="149" s="2" customFormat="1">
      <c r="A149" s="36"/>
      <c r="B149" s="37"/>
      <c r="C149" s="38"/>
      <c r="D149" s="233" t="s">
        <v>148</v>
      </c>
      <c r="E149" s="38"/>
      <c r="F149" s="234" t="s">
        <v>284</v>
      </c>
      <c r="G149" s="38"/>
      <c r="H149" s="38"/>
      <c r="I149" s="235"/>
      <c r="J149" s="235"/>
      <c r="K149" s="38"/>
      <c r="L149" s="38"/>
      <c r="M149" s="42"/>
      <c r="N149" s="236"/>
      <c r="O149" s="237"/>
      <c r="P149" s="89"/>
      <c r="Q149" s="89"/>
      <c r="R149" s="89"/>
      <c r="S149" s="89"/>
      <c r="T149" s="89"/>
      <c r="U149" s="89"/>
      <c r="V149" s="89"/>
      <c r="W149" s="89"/>
      <c r="X149" s="90"/>
      <c r="Y149" s="36"/>
      <c r="Z149" s="36"/>
      <c r="AA149" s="36"/>
      <c r="AB149" s="36"/>
      <c r="AC149" s="36"/>
      <c r="AD149" s="36"/>
      <c r="AE149" s="36"/>
      <c r="AT149" s="15" t="s">
        <v>148</v>
      </c>
      <c r="AU149" s="15" t="s">
        <v>87</v>
      </c>
    </row>
    <row r="150" s="2" customFormat="1">
      <c r="A150" s="36"/>
      <c r="B150" s="37"/>
      <c r="C150" s="38"/>
      <c r="D150" s="238" t="s">
        <v>150</v>
      </c>
      <c r="E150" s="38"/>
      <c r="F150" s="239" t="s">
        <v>286</v>
      </c>
      <c r="G150" s="38"/>
      <c r="H150" s="38"/>
      <c r="I150" s="235"/>
      <c r="J150" s="235"/>
      <c r="K150" s="38"/>
      <c r="L150" s="38"/>
      <c r="M150" s="42"/>
      <c r="N150" s="236"/>
      <c r="O150" s="237"/>
      <c r="P150" s="89"/>
      <c r="Q150" s="89"/>
      <c r="R150" s="89"/>
      <c r="S150" s="89"/>
      <c r="T150" s="89"/>
      <c r="U150" s="89"/>
      <c r="V150" s="89"/>
      <c r="W150" s="89"/>
      <c r="X150" s="90"/>
      <c r="Y150" s="36"/>
      <c r="Z150" s="36"/>
      <c r="AA150" s="36"/>
      <c r="AB150" s="36"/>
      <c r="AC150" s="36"/>
      <c r="AD150" s="36"/>
      <c r="AE150" s="36"/>
      <c r="AT150" s="15" t="s">
        <v>150</v>
      </c>
      <c r="AU150" s="15" t="s">
        <v>87</v>
      </c>
    </row>
    <row r="151" s="2" customFormat="1" ht="16.5" customHeight="1">
      <c r="A151" s="36"/>
      <c r="B151" s="37"/>
      <c r="C151" s="241" t="s">
        <v>232</v>
      </c>
      <c r="D151" s="241" t="s">
        <v>161</v>
      </c>
      <c r="E151" s="242" t="s">
        <v>305</v>
      </c>
      <c r="F151" s="243" t="s">
        <v>288</v>
      </c>
      <c r="G151" s="244" t="s">
        <v>156</v>
      </c>
      <c r="H151" s="245">
        <v>3</v>
      </c>
      <c r="I151" s="246"/>
      <c r="J151" s="247"/>
      <c r="K151" s="248">
        <f>ROUND(P151*H151,2)</f>
        <v>0</v>
      </c>
      <c r="L151" s="243" t="s">
        <v>1</v>
      </c>
      <c r="M151" s="249"/>
      <c r="N151" s="250" t="s">
        <v>1</v>
      </c>
      <c r="O151" s="227" t="s">
        <v>40</v>
      </c>
      <c r="P151" s="228">
        <f>I151+J151</f>
        <v>0</v>
      </c>
      <c r="Q151" s="228">
        <f>ROUND(I151*H151,2)</f>
        <v>0</v>
      </c>
      <c r="R151" s="228">
        <f>ROUND(J151*H151,2)</f>
        <v>0</v>
      </c>
      <c r="S151" s="89"/>
      <c r="T151" s="229">
        <f>S151*H151</f>
        <v>0</v>
      </c>
      <c r="U151" s="229">
        <v>0</v>
      </c>
      <c r="V151" s="229">
        <f>U151*H151</f>
        <v>0</v>
      </c>
      <c r="W151" s="229">
        <v>0</v>
      </c>
      <c r="X151" s="230">
        <f>W151*H151</f>
        <v>0</v>
      </c>
      <c r="Y151" s="36"/>
      <c r="Z151" s="36"/>
      <c r="AA151" s="36"/>
      <c r="AB151" s="36"/>
      <c r="AC151" s="36"/>
      <c r="AD151" s="36"/>
      <c r="AE151" s="36"/>
      <c r="AR151" s="231" t="s">
        <v>289</v>
      </c>
      <c r="AT151" s="231" t="s">
        <v>161</v>
      </c>
      <c r="AU151" s="231" t="s">
        <v>87</v>
      </c>
      <c r="AY151" s="15" t="s">
        <v>138</v>
      </c>
      <c r="BE151" s="232">
        <f>IF(O151="základní",K151,0)</f>
        <v>0</v>
      </c>
      <c r="BF151" s="232">
        <f>IF(O151="snížená",K151,0)</f>
        <v>0</v>
      </c>
      <c r="BG151" s="232">
        <f>IF(O151="zákl. přenesená",K151,0)</f>
        <v>0</v>
      </c>
      <c r="BH151" s="232">
        <f>IF(O151="sníž. přenesená",K151,0)</f>
        <v>0</v>
      </c>
      <c r="BI151" s="232">
        <f>IF(O151="nulová",K151,0)</f>
        <v>0</v>
      </c>
      <c r="BJ151" s="15" t="s">
        <v>85</v>
      </c>
      <c r="BK151" s="232">
        <f>ROUND(P151*H151,2)</f>
        <v>0</v>
      </c>
      <c r="BL151" s="15" t="s">
        <v>279</v>
      </c>
      <c r="BM151" s="231" t="s">
        <v>306</v>
      </c>
    </row>
    <row r="152" s="2" customFormat="1">
      <c r="A152" s="36"/>
      <c r="B152" s="37"/>
      <c r="C152" s="38"/>
      <c r="D152" s="233" t="s">
        <v>148</v>
      </c>
      <c r="E152" s="38"/>
      <c r="F152" s="234" t="s">
        <v>307</v>
      </c>
      <c r="G152" s="38"/>
      <c r="H152" s="38"/>
      <c r="I152" s="235"/>
      <c r="J152" s="235"/>
      <c r="K152" s="38"/>
      <c r="L152" s="38"/>
      <c r="M152" s="42"/>
      <c r="N152" s="236"/>
      <c r="O152" s="237"/>
      <c r="P152" s="89"/>
      <c r="Q152" s="89"/>
      <c r="R152" s="89"/>
      <c r="S152" s="89"/>
      <c r="T152" s="89"/>
      <c r="U152" s="89"/>
      <c r="V152" s="89"/>
      <c r="W152" s="89"/>
      <c r="X152" s="90"/>
      <c r="Y152" s="36"/>
      <c r="Z152" s="36"/>
      <c r="AA152" s="36"/>
      <c r="AB152" s="36"/>
      <c r="AC152" s="36"/>
      <c r="AD152" s="36"/>
      <c r="AE152" s="36"/>
      <c r="AT152" s="15" t="s">
        <v>148</v>
      </c>
      <c r="AU152" s="15" t="s">
        <v>87</v>
      </c>
    </row>
    <row r="153" s="2" customFormat="1">
      <c r="A153" s="36"/>
      <c r="B153" s="37"/>
      <c r="C153" s="38"/>
      <c r="D153" s="233" t="s">
        <v>152</v>
      </c>
      <c r="E153" s="38"/>
      <c r="F153" s="240" t="s">
        <v>308</v>
      </c>
      <c r="G153" s="38"/>
      <c r="H153" s="38"/>
      <c r="I153" s="235"/>
      <c r="J153" s="235"/>
      <c r="K153" s="38"/>
      <c r="L153" s="38"/>
      <c r="M153" s="42"/>
      <c r="N153" s="236"/>
      <c r="O153" s="237"/>
      <c r="P153" s="89"/>
      <c r="Q153" s="89"/>
      <c r="R153" s="89"/>
      <c r="S153" s="89"/>
      <c r="T153" s="89"/>
      <c r="U153" s="89"/>
      <c r="V153" s="89"/>
      <c r="W153" s="89"/>
      <c r="X153" s="90"/>
      <c r="Y153" s="36"/>
      <c r="Z153" s="36"/>
      <c r="AA153" s="36"/>
      <c r="AB153" s="36"/>
      <c r="AC153" s="36"/>
      <c r="AD153" s="36"/>
      <c r="AE153" s="36"/>
      <c r="AT153" s="15" t="s">
        <v>152</v>
      </c>
      <c r="AU153" s="15" t="s">
        <v>87</v>
      </c>
    </row>
    <row r="154" s="2" customFormat="1" ht="33" customHeight="1">
      <c r="A154" s="36"/>
      <c r="B154" s="37"/>
      <c r="C154" s="219" t="s">
        <v>239</v>
      </c>
      <c r="D154" s="219" t="s">
        <v>141</v>
      </c>
      <c r="E154" s="220" t="s">
        <v>283</v>
      </c>
      <c r="F154" s="221" t="s">
        <v>284</v>
      </c>
      <c r="G154" s="222" t="s">
        <v>164</v>
      </c>
      <c r="H154" s="223">
        <v>2</v>
      </c>
      <c r="I154" s="224"/>
      <c r="J154" s="224"/>
      <c r="K154" s="225">
        <f>ROUND(P154*H154,2)</f>
        <v>0</v>
      </c>
      <c r="L154" s="221" t="s">
        <v>278</v>
      </c>
      <c r="M154" s="42"/>
      <c r="N154" s="226" t="s">
        <v>1</v>
      </c>
      <c r="O154" s="227" t="s">
        <v>40</v>
      </c>
      <c r="P154" s="228">
        <f>I154+J154</f>
        <v>0</v>
      </c>
      <c r="Q154" s="228">
        <f>ROUND(I154*H154,2)</f>
        <v>0</v>
      </c>
      <c r="R154" s="228">
        <f>ROUND(J154*H154,2)</f>
        <v>0</v>
      </c>
      <c r="S154" s="89"/>
      <c r="T154" s="229">
        <f>S154*H154</f>
        <v>0</v>
      </c>
      <c r="U154" s="229">
        <v>0</v>
      </c>
      <c r="V154" s="229">
        <f>U154*H154</f>
        <v>0</v>
      </c>
      <c r="W154" s="229">
        <v>0</v>
      </c>
      <c r="X154" s="230">
        <f>W154*H154</f>
        <v>0</v>
      </c>
      <c r="Y154" s="36"/>
      <c r="Z154" s="36"/>
      <c r="AA154" s="36"/>
      <c r="AB154" s="36"/>
      <c r="AC154" s="36"/>
      <c r="AD154" s="36"/>
      <c r="AE154" s="36"/>
      <c r="AR154" s="231" t="s">
        <v>279</v>
      </c>
      <c r="AT154" s="231" t="s">
        <v>141</v>
      </c>
      <c r="AU154" s="231" t="s">
        <v>87</v>
      </c>
      <c r="AY154" s="15" t="s">
        <v>138</v>
      </c>
      <c r="BE154" s="232">
        <f>IF(O154="základní",K154,0)</f>
        <v>0</v>
      </c>
      <c r="BF154" s="232">
        <f>IF(O154="snížená",K154,0)</f>
        <v>0</v>
      </c>
      <c r="BG154" s="232">
        <f>IF(O154="zákl. přenesená",K154,0)</f>
        <v>0</v>
      </c>
      <c r="BH154" s="232">
        <f>IF(O154="sníž. přenesená",K154,0)</f>
        <v>0</v>
      </c>
      <c r="BI154" s="232">
        <f>IF(O154="nulová",K154,0)</f>
        <v>0</v>
      </c>
      <c r="BJ154" s="15" t="s">
        <v>85</v>
      </c>
      <c r="BK154" s="232">
        <f>ROUND(P154*H154,2)</f>
        <v>0</v>
      </c>
      <c r="BL154" s="15" t="s">
        <v>279</v>
      </c>
      <c r="BM154" s="231" t="s">
        <v>309</v>
      </c>
    </row>
    <row r="155" s="2" customFormat="1">
      <c r="A155" s="36"/>
      <c r="B155" s="37"/>
      <c r="C155" s="38"/>
      <c r="D155" s="233" t="s">
        <v>148</v>
      </c>
      <c r="E155" s="38"/>
      <c r="F155" s="234" t="s">
        <v>284</v>
      </c>
      <c r="G155" s="38"/>
      <c r="H155" s="38"/>
      <c r="I155" s="235"/>
      <c r="J155" s="235"/>
      <c r="K155" s="38"/>
      <c r="L155" s="38"/>
      <c r="M155" s="42"/>
      <c r="N155" s="236"/>
      <c r="O155" s="237"/>
      <c r="P155" s="89"/>
      <c r="Q155" s="89"/>
      <c r="R155" s="89"/>
      <c r="S155" s="89"/>
      <c r="T155" s="89"/>
      <c r="U155" s="89"/>
      <c r="V155" s="89"/>
      <c r="W155" s="89"/>
      <c r="X155" s="90"/>
      <c r="Y155" s="36"/>
      <c r="Z155" s="36"/>
      <c r="AA155" s="36"/>
      <c r="AB155" s="36"/>
      <c r="AC155" s="36"/>
      <c r="AD155" s="36"/>
      <c r="AE155" s="36"/>
      <c r="AT155" s="15" t="s">
        <v>148</v>
      </c>
      <c r="AU155" s="15" t="s">
        <v>87</v>
      </c>
    </row>
    <row r="156" s="2" customFormat="1">
      <c r="A156" s="36"/>
      <c r="B156" s="37"/>
      <c r="C156" s="38"/>
      <c r="D156" s="238" t="s">
        <v>150</v>
      </c>
      <c r="E156" s="38"/>
      <c r="F156" s="239" t="s">
        <v>286</v>
      </c>
      <c r="G156" s="38"/>
      <c r="H156" s="38"/>
      <c r="I156" s="235"/>
      <c r="J156" s="235"/>
      <c r="K156" s="38"/>
      <c r="L156" s="38"/>
      <c r="M156" s="42"/>
      <c r="N156" s="236"/>
      <c r="O156" s="237"/>
      <c r="P156" s="89"/>
      <c r="Q156" s="89"/>
      <c r="R156" s="89"/>
      <c r="S156" s="89"/>
      <c r="T156" s="89"/>
      <c r="U156" s="89"/>
      <c r="V156" s="89"/>
      <c r="W156" s="89"/>
      <c r="X156" s="90"/>
      <c r="Y156" s="36"/>
      <c r="Z156" s="36"/>
      <c r="AA156" s="36"/>
      <c r="AB156" s="36"/>
      <c r="AC156" s="36"/>
      <c r="AD156" s="36"/>
      <c r="AE156" s="36"/>
      <c r="AT156" s="15" t="s">
        <v>150</v>
      </c>
      <c r="AU156" s="15" t="s">
        <v>87</v>
      </c>
    </row>
    <row r="157" s="2" customFormat="1" ht="16.5" customHeight="1">
      <c r="A157" s="36"/>
      <c r="B157" s="37"/>
      <c r="C157" s="241" t="s">
        <v>245</v>
      </c>
      <c r="D157" s="241" t="s">
        <v>161</v>
      </c>
      <c r="E157" s="242" t="s">
        <v>310</v>
      </c>
      <c r="F157" s="243" t="s">
        <v>311</v>
      </c>
      <c r="G157" s="244" t="s">
        <v>156</v>
      </c>
      <c r="H157" s="245">
        <v>2</v>
      </c>
      <c r="I157" s="246"/>
      <c r="J157" s="247"/>
      <c r="K157" s="248">
        <f>ROUND(P157*H157,2)</f>
        <v>0</v>
      </c>
      <c r="L157" s="243" t="s">
        <v>1</v>
      </c>
      <c r="M157" s="249"/>
      <c r="N157" s="250" t="s">
        <v>1</v>
      </c>
      <c r="O157" s="227" t="s">
        <v>40</v>
      </c>
      <c r="P157" s="228">
        <f>I157+J157</f>
        <v>0</v>
      </c>
      <c r="Q157" s="228">
        <f>ROUND(I157*H157,2)</f>
        <v>0</v>
      </c>
      <c r="R157" s="228">
        <f>ROUND(J157*H157,2)</f>
        <v>0</v>
      </c>
      <c r="S157" s="89"/>
      <c r="T157" s="229">
        <f>S157*H157</f>
        <v>0</v>
      </c>
      <c r="U157" s="229">
        <v>0</v>
      </c>
      <c r="V157" s="229">
        <f>U157*H157</f>
        <v>0</v>
      </c>
      <c r="W157" s="229">
        <v>0</v>
      </c>
      <c r="X157" s="230">
        <f>W157*H157</f>
        <v>0</v>
      </c>
      <c r="Y157" s="36"/>
      <c r="Z157" s="36"/>
      <c r="AA157" s="36"/>
      <c r="AB157" s="36"/>
      <c r="AC157" s="36"/>
      <c r="AD157" s="36"/>
      <c r="AE157" s="36"/>
      <c r="AR157" s="231" t="s">
        <v>289</v>
      </c>
      <c r="AT157" s="231" t="s">
        <v>161</v>
      </c>
      <c r="AU157" s="231" t="s">
        <v>87</v>
      </c>
      <c r="AY157" s="15" t="s">
        <v>138</v>
      </c>
      <c r="BE157" s="232">
        <f>IF(O157="základní",K157,0)</f>
        <v>0</v>
      </c>
      <c r="BF157" s="232">
        <f>IF(O157="snížená",K157,0)</f>
        <v>0</v>
      </c>
      <c r="BG157" s="232">
        <f>IF(O157="zákl. přenesená",K157,0)</f>
        <v>0</v>
      </c>
      <c r="BH157" s="232">
        <f>IF(O157="sníž. přenesená",K157,0)</f>
        <v>0</v>
      </c>
      <c r="BI157" s="232">
        <f>IF(O157="nulová",K157,0)</f>
        <v>0</v>
      </c>
      <c r="BJ157" s="15" t="s">
        <v>85</v>
      </c>
      <c r="BK157" s="232">
        <f>ROUND(P157*H157,2)</f>
        <v>0</v>
      </c>
      <c r="BL157" s="15" t="s">
        <v>279</v>
      </c>
      <c r="BM157" s="231" t="s">
        <v>312</v>
      </c>
    </row>
    <row r="158" s="2" customFormat="1">
      <c r="A158" s="36"/>
      <c r="B158" s="37"/>
      <c r="C158" s="38"/>
      <c r="D158" s="233" t="s">
        <v>148</v>
      </c>
      <c r="E158" s="38"/>
      <c r="F158" s="234" t="s">
        <v>313</v>
      </c>
      <c r="G158" s="38"/>
      <c r="H158" s="38"/>
      <c r="I158" s="235"/>
      <c r="J158" s="235"/>
      <c r="K158" s="38"/>
      <c r="L158" s="38"/>
      <c r="M158" s="42"/>
      <c r="N158" s="236"/>
      <c r="O158" s="237"/>
      <c r="P158" s="89"/>
      <c r="Q158" s="89"/>
      <c r="R158" s="89"/>
      <c r="S158" s="89"/>
      <c r="T158" s="89"/>
      <c r="U158" s="89"/>
      <c r="V158" s="89"/>
      <c r="W158" s="89"/>
      <c r="X158" s="90"/>
      <c r="Y158" s="36"/>
      <c r="Z158" s="36"/>
      <c r="AA158" s="36"/>
      <c r="AB158" s="36"/>
      <c r="AC158" s="36"/>
      <c r="AD158" s="36"/>
      <c r="AE158" s="36"/>
      <c r="AT158" s="15" t="s">
        <v>148</v>
      </c>
      <c r="AU158" s="15" t="s">
        <v>87</v>
      </c>
    </row>
    <row r="159" s="2" customFormat="1">
      <c r="A159" s="36"/>
      <c r="B159" s="37"/>
      <c r="C159" s="38"/>
      <c r="D159" s="233" t="s">
        <v>152</v>
      </c>
      <c r="E159" s="38"/>
      <c r="F159" s="240" t="s">
        <v>314</v>
      </c>
      <c r="G159" s="38"/>
      <c r="H159" s="38"/>
      <c r="I159" s="235"/>
      <c r="J159" s="235"/>
      <c r="K159" s="38"/>
      <c r="L159" s="38"/>
      <c r="M159" s="42"/>
      <c r="N159" s="236"/>
      <c r="O159" s="237"/>
      <c r="P159" s="89"/>
      <c r="Q159" s="89"/>
      <c r="R159" s="89"/>
      <c r="S159" s="89"/>
      <c r="T159" s="89"/>
      <c r="U159" s="89"/>
      <c r="V159" s="89"/>
      <c r="W159" s="89"/>
      <c r="X159" s="90"/>
      <c r="Y159" s="36"/>
      <c r="Z159" s="36"/>
      <c r="AA159" s="36"/>
      <c r="AB159" s="36"/>
      <c r="AC159" s="36"/>
      <c r="AD159" s="36"/>
      <c r="AE159" s="36"/>
      <c r="AT159" s="15" t="s">
        <v>152</v>
      </c>
      <c r="AU159" s="15" t="s">
        <v>87</v>
      </c>
    </row>
    <row r="160" s="2" customFormat="1" ht="24.15" customHeight="1">
      <c r="A160" s="36"/>
      <c r="B160" s="37"/>
      <c r="C160" s="219" t="s">
        <v>251</v>
      </c>
      <c r="D160" s="219" t="s">
        <v>141</v>
      </c>
      <c r="E160" s="220" t="s">
        <v>315</v>
      </c>
      <c r="F160" s="221" t="s">
        <v>316</v>
      </c>
      <c r="G160" s="222" t="s">
        <v>164</v>
      </c>
      <c r="H160" s="223">
        <v>2</v>
      </c>
      <c r="I160" s="224"/>
      <c r="J160" s="224"/>
      <c r="K160" s="225">
        <f>ROUND(P160*H160,2)</f>
        <v>0</v>
      </c>
      <c r="L160" s="221" t="s">
        <v>278</v>
      </c>
      <c r="M160" s="42"/>
      <c r="N160" s="226" t="s">
        <v>1</v>
      </c>
      <c r="O160" s="227" t="s">
        <v>40</v>
      </c>
      <c r="P160" s="228">
        <f>I160+J160</f>
        <v>0</v>
      </c>
      <c r="Q160" s="228">
        <f>ROUND(I160*H160,2)</f>
        <v>0</v>
      </c>
      <c r="R160" s="228">
        <f>ROUND(J160*H160,2)</f>
        <v>0</v>
      </c>
      <c r="S160" s="89"/>
      <c r="T160" s="229">
        <f>S160*H160</f>
        <v>0</v>
      </c>
      <c r="U160" s="229">
        <v>0</v>
      </c>
      <c r="V160" s="229">
        <f>U160*H160</f>
        <v>0</v>
      </c>
      <c r="W160" s="229">
        <v>0</v>
      </c>
      <c r="X160" s="230">
        <f>W160*H160</f>
        <v>0</v>
      </c>
      <c r="Y160" s="36"/>
      <c r="Z160" s="36"/>
      <c r="AA160" s="36"/>
      <c r="AB160" s="36"/>
      <c r="AC160" s="36"/>
      <c r="AD160" s="36"/>
      <c r="AE160" s="36"/>
      <c r="AR160" s="231" t="s">
        <v>279</v>
      </c>
      <c r="AT160" s="231" t="s">
        <v>141</v>
      </c>
      <c r="AU160" s="231" t="s">
        <v>87</v>
      </c>
      <c r="AY160" s="15" t="s">
        <v>138</v>
      </c>
      <c r="BE160" s="232">
        <f>IF(O160="základní",K160,0)</f>
        <v>0</v>
      </c>
      <c r="BF160" s="232">
        <f>IF(O160="snížená",K160,0)</f>
        <v>0</v>
      </c>
      <c r="BG160" s="232">
        <f>IF(O160="zákl. přenesená",K160,0)</f>
        <v>0</v>
      </c>
      <c r="BH160" s="232">
        <f>IF(O160="sníž. přenesená",K160,0)</f>
        <v>0</v>
      </c>
      <c r="BI160" s="232">
        <f>IF(O160="nulová",K160,0)</f>
        <v>0</v>
      </c>
      <c r="BJ160" s="15" t="s">
        <v>85</v>
      </c>
      <c r="BK160" s="232">
        <f>ROUND(P160*H160,2)</f>
        <v>0</v>
      </c>
      <c r="BL160" s="15" t="s">
        <v>279</v>
      </c>
      <c r="BM160" s="231" t="s">
        <v>317</v>
      </c>
    </row>
    <row r="161" s="2" customFormat="1">
      <c r="A161" s="36"/>
      <c r="B161" s="37"/>
      <c r="C161" s="38"/>
      <c r="D161" s="233" t="s">
        <v>148</v>
      </c>
      <c r="E161" s="38"/>
      <c r="F161" s="234" t="s">
        <v>316</v>
      </c>
      <c r="G161" s="38"/>
      <c r="H161" s="38"/>
      <c r="I161" s="235"/>
      <c r="J161" s="235"/>
      <c r="K161" s="38"/>
      <c r="L161" s="38"/>
      <c r="M161" s="42"/>
      <c r="N161" s="236"/>
      <c r="O161" s="237"/>
      <c r="P161" s="89"/>
      <c r="Q161" s="89"/>
      <c r="R161" s="89"/>
      <c r="S161" s="89"/>
      <c r="T161" s="89"/>
      <c r="U161" s="89"/>
      <c r="V161" s="89"/>
      <c r="W161" s="89"/>
      <c r="X161" s="90"/>
      <c r="Y161" s="36"/>
      <c r="Z161" s="36"/>
      <c r="AA161" s="36"/>
      <c r="AB161" s="36"/>
      <c r="AC161" s="36"/>
      <c r="AD161" s="36"/>
      <c r="AE161" s="36"/>
      <c r="AT161" s="15" t="s">
        <v>148</v>
      </c>
      <c r="AU161" s="15" t="s">
        <v>87</v>
      </c>
    </row>
    <row r="162" s="2" customFormat="1">
      <c r="A162" s="36"/>
      <c r="B162" s="37"/>
      <c r="C162" s="38"/>
      <c r="D162" s="238" t="s">
        <v>150</v>
      </c>
      <c r="E162" s="38"/>
      <c r="F162" s="239" t="s">
        <v>318</v>
      </c>
      <c r="G162" s="38"/>
      <c r="H162" s="38"/>
      <c r="I162" s="235"/>
      <c r="J162" s="235"/>
      <c r="K162" s="38"/>
      <c r="L162" s="38"/>
      <c r="M162" s="42"/>
      <c r="N162" s="236"/>
      <c r="O162" s="237"/>
      <c r="P162" s="89"/>
      <c r="Q162" s="89"/>
      <c r="R162" s="89"/>
      <c r="S162" s="89"/>
      <c r="T162" s="89"/>
      <c r="U162" s="89"/>
      <c r="V162" s="89"/>
      <c r="W162" s="89"/>
      <c r="X162" s="90"/>
      <c r="Y162" s="36"/>
      <c r="Z162" s="36"/>
      <c r="AA162" s="36"/>
      <c r="AB162" s="36"/>
      <c r="AC162" s="36"/>
      <c r="AD162" s="36"/>
      <c r="AE162" s="36"/>
      <c r="AT162" s="15" t="s">
        <v>150</v>
      </c>
      <c r="AU162" s="15" t="s">
        <v>87</v>
      </c>
    </row>
    <row r="163" s="2" customFormat="1" ht="21.75" customHeight="1">
      <c r="A163" s="36"/>
      <c r="B163" s="37"/>
      <c r="C163" s="241" t="s">
        <v>258</v>
      </c>
      <c r="D163" s="241" t="s">
        <v>161</v>
      </c>
      <c r="E163" s="242" t="s">
        <v>319</v>
      </c>
      <c r="F163" s="243" t="s">
        <v>320</v>
      </c>
      <c r="G163" s="244" t="s">
        <v>156</v>
      </c>
      <c r="H163" s="245">
        <v>2</v>
      </c>
      <c r="I163" s="246"/>
      <c r="J163" s="247"/>
      <c r="K163" s="248">
        <f>ROUND(P163*H163,2)</f>
        <v>0</v>
      </c>
      <c r="L163" s="243" t="s">
        <v>1</v>
      </c>
      <c r="M163" s="249"/>
      <c r="N163" s="250" t="s">
        <v>1</v>
      </c>
      <c r="O163" s="227" t="s">
        <v>40</v>
      </c>
      <c r="P163" s="228">
        <f>I163+J163</f>
        <v>0</v>
      </c>
      <c r="Q163" s="228">
        <f>ROUND(I163*H163,2)</f>
        <v>0</v>
      </c>
      <c r="R163" s="228">
        <f>ROUND(J163*H163,2)</f>
        <v>0</v>
      </c>
      <c r="S163" s="89"/>
      <c r="T163" s="229">
        <f>S163*H163</f>
        <v>0</v>
      </c>
      <c r="U163" s="229">
        <v>0</v>
      </c>
      <c r="V163" s="229">
        <f>U163*H163</f>
        <v>0</v>
      </c>
      <c r="W163" s="229">
        <v>0</v>
      </c>
      <c r="X163" s="230">
        <f>W163*H163</f>
        <v>0</v>
      </c>
      <c r="Y163" s="36"/>
      <c r="Z163" s="36"/>
      <c r="AA163" s="36"/>
      <c r="AB163" s="36"/>
      <c r="AC163" s="36"/>
      <c r="AD163" s="36"/>
      <c r="AE163" s="36"/>
      <c r="AR163" s="231" t="s">
        <v>289</v>
      </c>
      <c r="AT163" s="231" t="s">
        <v>161</v>
      </c>
      <c r="AU163" s="231" t="s">
        <v>87</v>
      </c>
      <c r="AY163" s="15" t="s">
        <v>138</v>
      </c>
      <c r="BE163" s="232">
        <f>IF(O163="základní",K163,0)</f>
        <v>0</v>
      </c>
      <c r="BF163" s="232">
        <f>IF(O163="snížená",K163,0)</f>
        <v>0</v>
      </c>
      <c r="BG163" s="232">
        <f>IF(O163="zákl. přenesená",K163,0)</f>
        <v>0</v>
      </c>
      <c r="BH163" s="232">
        <f>IF(O163="sníž. přenesená",K163,0)</f>
        <v>0</v>
      </c>
      <c r="BI163" s="232">
        <f>IF(O163="nulová",K163,0)</f>
        <v>0</v>
      </c>
      <c r="BJ163" s="15" t="s">
        <v>85</v>
      </c>
      <c r="BK163" s="232">
        <f>ROUND(P163*H163,2)</f>
        <v>0</v>
      </c>
      <c r="BL163" s="15" t="s">
        <v>279</v>
      </c>
      <c r="BM163" s="231" t="s">
        <v>321</v>
      </c>
    </row>
    <row r="164" s="2" customFormat="1">
      <c r="A164" s="36"/>
      <c r="B164" s="37"/>
      <c r="C164" s="38"/>
      <c r="D164" s="233" t="s">
        <v>148</v>
      </c>
      <c r="E164" s="38"/>
      <c r="F164" s="234" t="s">
        <v>320</v>
      </c>
      <c r="G164" s="38"/>
      <c r="H164" s="38"/>
      <c r="I164" s="235"/>
      <c r="J164" s="235"/>
      <c r="K164" s="38"/>
      <c r="L164" s="38"/>
      <c r="M164" s="42"/>
      <c r="N164" s="236"/>
      <c r="O164" s="237"/>
      <c r="P164" s="89"/>
      <c r="Q164" s="89"/>
      <c r="R164" s="89"/>
      <c r="S164" s="89"/>
      <c r="T164" s="89"/>
      <c r="U164" s="89"/>
      <c r="V164" s="89"/>
      <c r="W164" s="89"/>
      <c r="X164" s="90"/>
      <c r="Y164" s="36"/>
      <c r="Z164" s="36"/>
      <c r="AA164" s="36"/>
      <c r="AB164" s="36"/>
      <c r="AC164" s="36"/>
      <c r="AD164" s="36"/>
      <c r="AE164" s="36"/>
      <c r="AT164" s="15" t="s">
        <v>148</v>
      </c>
      <c r="AU164" s="15" t="s">
        <v>87</v>
      </c>
    </row>
    <row r="165" s="2" customFormat="1">
      <c r="A165" s="36"/>
      <c r="B165" s="37"/>
      <c r="C165" s="38"/>
      <c r="D165" s="233" t="s">
        <v>152</v>
      </c>
      <c r="E165" s="38"/>
      <c r="F165" s="240" t="s">
        <v>308</v>
      </c>
      <c r="G165" s="38"/>
      <c r="H165" s="38"/>
      <c r="I165" s="235"/>
      <c r="J165" s="235"/>
      <c r="K165" s="38"/>
      <c r="L165" s="38"/>
      <c r="M165" s="42"/>
      <c r="N165" s="236"/>
      <c r="O165" s="237"/>
      <c r="P165" s="89"/>
      <c r="Q165" s="89"/>
      <c r="R165" s="89"/>
      <c r="S165" s="89"/>
      <c r="T165" s="89"/>
      <c r="U165" s="89"/>
      <c r="V165" s="89"/>
      <c r="W165" s="89"/>
      <c r="X165" s="90"/>
      <c r="Y165" s="36"/>
      <c r="Z165" s="36"/>
      <c r="AA165" s="36"/>
      <c r="AB165" s="36"/>
      <c r="AC165" s="36"/>
      <c r="AD165" s="36"/>
      <c r="AE165" s="36"/>
      <c r="AT165" s="15" t="s">
        <v>152</v>
      </c>
      <c r="AU165" s="15" t="s">
        <v>87</v>
      </c>
    </row>
    <row r="166" s="2" customFormat="1" ht="24.15" customHeight="1">
      <c r="A166" s="36"/>
      <c r="B166" s="37"/>
      <c r="C166" s="219" t="s">
        <v>322</v>
      </c>
      <c r="D166" s="219" t="s">
        <v>141</v>
      </c>
      <c r="E166" s="220" t="s">
        <v>323</v>
      </c>
      <c r="F166" s="221" t="s">
        <v>324</v>
      </c>
      <c r="G166" s="222" t="s">
        <v>164</v>
      </c>
      <c r="H166" s="223">
        <v>7</v>
      </c>
      <c r="I166" s="224"/>
      <c r="J166" s="224"/>
      <c r="K166" s="225">
        <f>ROUND(P166*H166,2)</f>
        <v>0</v>
      </c>
      <c r="L166" s="221" t="s">
        <v>278</v>
      </c>
      <c r="M166" s="42"/>
      <c r="N166" s="226" t="s">
        <v>1</v>
      </c>
      <c r="O166" s="227" t="s">
        <v>40</v>
      </c>
      <c r="P166" s="228">
        <f>I166+J166</f>
        <v>0</v>
      </c>
      <c r="Q166" s="228">
        <f>ROUND(I166*H166,2)</f>
        <v>0</v>
      </c>
      <c r="R166" s="228">
        <f>ROUND(J166*H166,2)</f>
        <v>0</v>
      </c>
      <c r="S166" s="89"/>
      <c r="T166" s="229">
        <f>S166*H166</f>
        <v>0</v>
      </c>
      <c r="U166" s="229">
        <v>0</v>
      </c>
      <c r="V166" s="229">
        <f>U166*H166</f>
        <v>0</v>
      </c>
      <c r="W166" s="229">
        <v>0</v>
      </c>
      <c r="X166" s="230">
        <f>W166*H166</f>
        <v>0</v>
      </c>
      <c r="Y166" s="36"/>
      <c r="Z166" s="36"/>
      <c r="AA166" s="36"/>
      <c r="AB166" s="36"/>
      <c r="AC166" s="36"/>
      <c r="AD166" s="36"/>
      <c r="AE166" s="36"/>
      <c r="AR166" s="231" t="s">
        <v>279</v>
      </c>
      <c r="AT166" s="231" t="s">
        <v>141</v>
      </c>
      <c r="AU166" s="231" t="s">
        <v>87</v>
      </c>
      <c r="AY166" s="15" t="s">
        <v>138</v>
      </c>
      <c r="BE166" s="232">
        <f>IF(O166="základní",K166,0)</f>
        <v>0</v>
      </c>
      <c r="BF166" s="232">
        <f>IF(O166="snížená",K166,0)</f>
        <v>0</v>
      </c>
      <c r="BG166" s="232">
        <f>IF(O166="zákl. přenesená",K166,0)</f>
        <v>0</v>
      </c>
      <c r="BH166" s="232">
        <f>IF(O166="sníž. přenesená",K166,0)</f>
        <v>0</v>
      </c>
      <c r="BI166" s="232">
        <f>IF(O166="nulová",K166,0)</f>
        <v>0</v>
      </c>
      <c r="BJ166" s="15" t="s">
        <v>85</v>
      </c>
      <c r="BK166" s="232">
        <f>ROUND(P166*H166,2)</f>
        <v>0</v>
      </c>
      <c r="BL166" s="15" t="s">
        <v>279</v>
      </c>
      <c r="BM166" s="231" t="s">
        <v>325</v>
      </c>
    </row>
    <row r="167" s="2" customFormat="1">
      <c r="A167" s="36"/>
      <c r="B167" s="37"/>
      <c r="C167" s="38"/>
      <c r="D167" s="233" t="s">
        <v>148</v>
      </c>
      <c r="E167" s="38"/>
      <c r="F167" s="234" t="s">
        <v>326</v>
      </c>
      <c r="G167" s="38"/>
      <c r="H167" s="38"/>
      <c r="I167" s="235"/>
      <c r="J167" s="235"/>
      <c r="K167" s="38"/>
      <c r="L167" s="38"/>
      <c r="M167" s="42"/>
      <c r="N167" s="236"/>
      <c r="O167" s="237"/>
      <c r="P167" s="89"/>
      <c r="Q167" s="89"/>
      <c r="R167" s="89"/>
      <c r="S167" s="89"/>
      <c r="T167" s="89"/>
      <c r="U167" s="89"/>
      <c r="V167" s="89"/>
      <c r="W167" s="89"/>
      <c r="X167" s="90"/>
      <c r="Y167" s="36"/>
      <c r="Z167" s="36"/>
      <c r="AA167" s="36"/>
      <c r="AB167" s="36"/>
      <c r="AC167" s="36"/>
      <c r="AD167" s="36"/>
      <c r="AE167" s="36"/>
      <c r="AT167" s="15" t="s">
        <v>148</v>
      </c>
      <c r="AU167" s="15" t="s">
        <v>87</v>
      </c>
    </row>
    <row r="168" s="2" customFormat="1">
      <c r="A168" s="36"/>
      <c r="B168" s="37"/>
      <c r="C168" s="38"/>
      <c r="D168" s="238" t="s">
        <v>150</v>
      </c>
      <c r="E168" s="38"/>
      <c r="F168" s="239" t="s">
        <v>327</v>
      </c>
      <c r="G168" s="38"/>
      <c r="H168" s="38"/>
      <c r="I168" s="235"/>
      <c r="J168" s="235"/>
      <c r="K168" s="38"/>
      <c r="L168" s="38"/>
      <c r="M168" s="42"/>
      <c r="N168" s="236"/>
      <c r="O168" s="237"/>
      <c r="P168" s="89"/>
      <c r="Q168" s="89"/>
      <c r="R168" s="89"/>
      <c r="S168" s="89"/>
      <c r="T168" s="89"/>
      <c r="U168" s="89"/>
      <c r="V168" s="89"/>
      <c r="W168" s="89"/>
      <c r="X168" s="90"/>
      <c r="Y168" s="36"/>
      <c r="Z168" s="36"/>
      <c r="AA168" s="36"/>
      <c r="AB168" s="36"/>
      <c r="AC168" s="36"/>
      <c r="AD168" s="36"/>
      <c r="AE168" s="36"/>
      <c r="AT168" s="15" t="s">
        <v>150</v>
      </c>
      <c r="AU168" s="15" t="s">
        <v>87</v>
      </c>
    </row>
    <row r="169" s="2" customFormat="1" ht="16.5" customHeight="1">
      <c r="A169" s="36"/>
      <c r="B169" s="37"/>
      <c r="C169" s="241" t="s">
        <v>8</v>
      </c>
      <c r="D169" s="241" t="s">
        <v>161</v>
      </c>
      <c r="E169" s="242" t="s">
        <v>328</v>
      </c>
      <c r="F169" s="243" t="s">
        <v>329</v>
      </c>
      <c r="G169" s="244" t="s">
        <v>156</v>
      </c>
      <c r="H169" s="245">
        <v>7</v>
      </c>
      <c r="I169" s="246"/>
      <c r="J169" s="247"/>
      <c r="K169" s="248">
        <f>ROUND(P169*H169,2)</f>
        <v>0</v>
      </c>
      <c r="L169" s="243" t="s">
        <v>1</v>
      </c>
      <c r="M169" s="249"/>
      <c r="N169" s="250" t="s">
        <v>1</v>
      </c>
      <c r="O169" s="227" t="s">
        <v>40</v>
      </c>
      <c r="P169" s="228">
        <f>I169+J169</f>
        <v>0</v>
      </c>
      <c r="Q169" s="228">
        <f>ROUND(I169*H169,2)</f>
        <v>0</v>
      </c>
      <c r="R169" s="228">
        <f>ROUND(J169*H169,2)</f>
        <v>0</v>
      </c>
      <c r="S169" s="89"/>
      <c r="T169" s="229">
        <f>S169*H169</f>
        <v>0</v>
      </c>
      <c r="U169" s="229">
        <v>0</v>
      </c>
      <c r="V169" s="229">
        <f>U169*H169</f>
        <v>0</v>
      </c>
      <c r="W169" s="229">
        <v>0</v>
      </c>
      <c r="X169" s="230">
        <f>W169*H169</f>
        <v>0</v>
      </c>
      <c r="Y169" s="36"/>
      <c r="Z169" s="36"/>
      <c r="AA169" s="36"/>
      <c r="AB169" s="36"/>
      <c r="AC169" s="36"/>
      <c r="AD169" s="36"/>
      <c r="AE169" s="36"/>
      <c r="AR169" s="231" t="s">
        <v>289</v>
      </c>
      <c r="AT169" s="231" t="s">
        <v>161</v>
      </c>
      <c r="AU169" s="231" t="s">
        <v>87</v>
      </c>
      <c r="AY169" s="15" t="s">
        <v>138</v>
      </c>
      <c r="BE169" s="232">
        <f>IF(O169="základní",K169,0)</f>
        <v>0</v>
      </c>
      <c r="BF169" s="232">
        <f>IF(O169="snížená",K169,0)</f>
        <v>0</v>
      </c>
      <c r="BG169" s="232">
        <f>IF(O169="zákl. přenesená",K169,0)</f>
        <v>0</v>
      </c>
      <c r="BH169" s="232">
        <f>IF(O169="sníž. přenesená",K169,0)</f>
        <v>0</v>
      </c>
      <c r="BI169" s="232">
        <f>IF(O169="nulová",K169,0)</f>
        <v>0</v>
      </c>
      <c r="BJ169" s="15" t="s">
        <v>85</v>
      </c>
      <c r="BK169" s="232">
        <f>ROUND(P169*H169,2)</f>
        <v>0</v>
      </c>
      <c r="BL169" s="15" t="s">
        <v>279</v>
      </c>
      <c r="BM169" s="231" t="s">
        <v>330</v>
      </c>
    </row>
    <row r="170" s="2" customFormat="1">
      <c r="A170" s="36"/>
      <c r="B170" s="37"/>
      <c r="C170" s="38"/>
      <c r="D170" s="233" t="s">
        <v>148</v>
      </c>
      <c r="E170" s="38"/>
      <c r="F170" s="234" t="s">
        <v>329</v>
      </c>
      <c r="G170" s="38"/>
      <c r="H170" s="38"/>
      <c r="I170" s="235"/>
      <c r="J170" s="235"/>
      <c r="K170" s="38"/>
      <c r="L170" s="38"/>
      <c r="M170" s="42"/>
      <c r="N170" s="236"/>
      <c r="O170" s="237"/>
      <c r="P170" s="89"/>
      <c r="Q170" s="89"/>
      <c r="R170" s="89"/>
      <c r="S170" s="89"/>
      <c r="T170" s="89"/>
      <c r="U170" s="89"/>
      <c r="V170" s="89"/>
      <c r="W170" s="89"/>
      <c r="X170" s="90"/>
      <c r="Y170" s="36"/>
      <c r="Z170" s="36"/>
      <c r="AA170" s="36"/>
      <c r="AB170" s="36"/>
      <c r="AC170" s="36"/>
      <c r="AD170" s="36"/>
      <c r="AE170" s="36"/>
      <c r="AT170" s="15" t="s">
        <v>148</v>
      </c>
      <c r="AU170" s="15" t="s">
        <v>87</v>
      </c>
    </row>
    <row r="171" s="2" customFormat="1">
      <c r="A171" s="36"/>
      <c r="B171" s="37"/>
      <c r="C171" s="38"/>
      <c r="D171" s="233" t="s">
        <v>152</v>
      </c>
      <c r="E171" s="38"/>
      <c r="F171" s="240" t="s">
        <v>331</v>
      </c>
      <c r="G171" s="38"/>
      <c r="H171" s="38"/>
      <c r="I171" s="235"/>
      <c r="J171" s="235"/>
      <c r="K171" s="38"/>
      <c r="L171" s="38"/>
      <c r="M171" s="42"/>
      <c r="N171" s="236"/>
      <c r="O171" s="237"/>
      <c r="P171" s="89"/>
      <c r="Q171" s="89"/>
      <c r="R171" s="89"/>
      <c r="S171" s="89"/>
      <c r="T171" s="89"/>
      <c r="U171" s="89"/>
      <c r="V171" s="89"/>
      <c r="W171" s="89"/>
      <c r="X171" s="90"/>
      <c r="Y171" s="36"/>
      <c r="Z171" s="36"/>
      <c r="AA171" s="36"/>
      <c r="AB171" s="36"/>
      <c r="AC171" s="36"/>
      <c r="AD171" s="36"/>
      <c r="AE171" s="36"/>
      <c r="AT171" s="15" t="s">
        <v>152</v>
      </c>
      <c r="AU171" s="15" t="s">
        <v>87</v>
      </c>
    </row>
    <row r="172" s="2" customFormat="1" ht="24.15" customHeight="1">
      <c r="A172" s="36"/>
      <c r="B172" s="37"/>
      <c r="C172" s="219" t="s">
        <v>332</v>
      </c>
      <c r="D172" s="219" t="s">
        <v>141</v>
      </c>
      <c r="E172" s="220" t="s">
        <v>323</v>
      </c>
      <c r="F172" s="221" t="s">
        <v>324</v>
      </c>
      <c r="G172" s="222" t="s">
        <v>164</v>
      </c>
      <c r="H172" s="223">
        <v>2</v>
      </c>
      <c r="I172" s="224"/>
      <c r="J172" s="224"/>
      <c r="K172" s="225">
        <f>ROUND(P172*H172,2)</f>
        <v>0</v>
      </c>
      <c r="L172" s="221" t="s">
        <v>278</v>
      </c>
      <c r="M172" s="42"/>
      <c r="N172" s="226" t="s">
        <v>1</v>
      </c>
      <c r="O172" s="227" t="s">
        <v>40</v>
      </c>
      <c r="P172" s="228">
        <f>I172+J172</f>
        <v>0</v>
      </c>
      <c r="Q172" s="228">
        <f>ROUND(I172*H172,2)</f>
        <v>0</v>
      </c>
      <c r="R172" s="228">
        <f>ROUND(J172*H172,2)</f>
        <v>0</v>
      </c>
      <c r="S172" s="89"/>
      <c r="T172" s="229">
        <f>S172*H172</f>
        <v>0</v>
      </c>
      <c r="U172" s="229">
        <v>0</v>
      </c>
      <c r="V172" s="229">
        <f>U172*H172</f>
        <v>0</v>
      </c>
      <c r="W172" s="229">
        <v>0</v>
      </c>
      <c r="X172" s="230">
        <f>W172*H172</f>
        <v>0</v>
      </c>
      <c r="Y172" s="36"/>
      <c r="Z172" s="36"/>
      <c r="AA172" s="36"/>
      <c r="AB172" s="36"/>
      <c r="AC172" s="36"/>
      <c r="AD172" s="36"/>
      <c r="AE172" s="36"/>
      <c r="AR172" s="231" t="s">
        <v>279</v>
      </c>
      <c r="AT172" s="231" t="s">
        <v>141</v>
      </c>
      <c r="AU172" s="231" t="s">
        <v>87</v>
      </c>
      <c r="AY172" s="15" t="s">
        <v>138</v>
      </c>
      <c r="BE172" s="232">
        <f>IF(O172="základní",K172,0)</f>
        <v>0</v>
      </c>
      <c r="BF172" s="232">
        <f>IF(O172="snížená",K172,0)</f>
        <v>0</v>
      </c>
      <c r="BG172" s="232">
        <f>IF(O172="zákl. přenesená",K172,0)</f>
        <v>0</v>
      </c>
      <c r="BH172" s="232">
        <f>IF(O172="sníž. přenesená",K172,0)</f>
        <v>0</v>
      </c>
      <c r="BI172" s="232">
        <f>IF(O172="nulová",K172,0)</f>
        <v>0</v>
      </c>
      <c r="BJ172" s="15" t="s">
        <v>85</v>
      </c>
      <c r="BK172" s="232">
        <f>ROUND(P172*H172,2)</f>
        <v>0</v>
      </c>
      <c r="BL172" s="15" t="s">
        <v>279</v>
      </c>
      <c r="BM172" s="231" t="s">
        <v>333</v>
      </c>
    </row>
    <row r="173" s="2" customFormat="1">
      <c r="A173" s="36"/>
      <c r="B173" s="37"/>
      <c r="C173" s="38"/>
      <c r="D173" s="233" t="s">
        <v>148</v>
      </c>
      <c r="E173" s="38"/>
      <c r="F173" s="234" t="s">
        <v>326</v>
      </c>
      <c r="G173" s="38"/>
      <c r="H173" s="38"/>
      <c r="I173" s="235"/>
      <c r="J173" s="235"/>
      <c r="K173" s="38"/>
      <c r="L173" s="38"/>
      <c r="M173" s="42"/>
      <c r="N173" s="236"/>
      <c r="O173" s="237"/>
      <c r="P173" s="89"/>
      <c r="Q173" s="89"/>
      <c r="R173" s="89"/>
      <c r="S173" s="89"/>
      <c r="T173" s="89"/>
      <c r="U173" s="89"/>
      <c r="V173" s="89"/>
      <c r="W173" s="89"/>
      <c r="X173" s="90"/>
      <c r="Y173" s="36"/>
      <c r="Z173" s="36"/>
      <c r="AA173" s="36"/>
      <c r="AB173" s="36"/>
      <c r="AC173" s="36"/>
      <c r="AD173" s="36"/>
      <c r="AE173" s="36"/>
      <c r="AT173" s="15" t="s">
        <v>148</v>
      </c>
      <c r="AU173" s="15" t="s">
        <v>87</v>
      </c>
    </row>
    <row r="174" s="2" customFormat="1">
      <c r="A174" s="36"/>
      <c r="B174" s="37"/>
      <c r="C174" s="38"/>
      <c r="D174" s="238" t="s">
        <v>150</v>
      </c>
      <c r="E174" s="38"/>
      <c r="F174" s="239" t="s">
        <v>327</v>
      </c>
      <c r="G174" s="38"/>
      <c r="H174" s="38"/>
      <c r="I174" s="235"/>
      <c r="J174" s="235"/>
      <c r="K174" s="38"/>
      <c r="L174" s="38"/>
      <c r="M174" s="42"/>
      <c r="N174" s="236"/>
      <c r="O174" s="237"/>
      <c r="P174" s="89"/>
      <c r="Q174" s="89"/>
      <c r="R174" s="89"/>
      <c r="S174" s="89"/>
      <c r="T174" s="89"/>
      <c r="U174" s="89"/>
      <c r="V174" s="89"/>
      <c r="W174" s="89"/>
      <c r="X174" s="90"/>
      <c r="Y174" s="36"/>
      <c r="Z174" s="36"/>
      <c r="AA174" s="36"/>
      <c r="AB174" s="36"/>
      <c r="AC174" s="36"/>
      <c r="AD174" s="36"/>
      <c r="AE174" s="36"/>
      <c r="AT174" s="15" t="s">
        <v>150</v>
      </c>
      <c r="AU174" s="15" t="s">
        <v>87</v>
      </c>
    </row>
    <row r="175" s="2" customFormat="1" ht="16.5" customHeight="1">
      <c r="A175" s="36"/>
      <c r="B175" s="37"/>
      <c r="C175" s="241" t="s">
        <v>334</v>
      </c>
      <c r="D175" s="241" t="s">
        <v>161</v>
      </c>
      <c r="E175" s="242" t="s">
        <v>335</v>
      </c>
      <c r="F175" s="243" t="s">
        <v>336</v>
      </c>
      <c r="G175" s="244" t="s">
        <v>156</v>
      </c>
      <c r="H175" s="245">
        <v>2</v>
      </c>
      <c r="I175" s="246"/>
      <c r="J175" s="247"/>
      <c r="K175" s="248">
        <f>ROUND(P175*H175,2)</f>
        <v>0</v>
      </c>
      <c r="L175" s="243" t="s">
        <v>1</v>
      </c>
      <c r="M175" s="249"/>
      <c r="N175" s="250" t="s">
        <v>1</v>
      </c>
      <c r="O175" s="227" t="s">
        <v>40</v>
      </c>
      <c r="P175" s="228">
        <f>I175+J175</f>
        <v>0</v>
      </c>
      <c r="Q175" s="228">
        <f>ROUND(I175*H175,2)</f>
        <v>0</v>
      </c>
      <c r="R175" s="228">
        <f>ROUND(J175*H175,2)</f>
        <v>0</v>
      </c>
      <c r="S175" s="89"/>
      <c r="T175" s="229">
        <f>S175*H175</f>
        <v>0</v>
      </c>
      <c r="U175" s="229">
        <v>0</v>
      </c>
      <c r="V175" s="229">
        <f>U175*H175</f>
        <v>0</v>
      </c>
      <c r="W175" s="229">
        <v>0</v>
      </c>
      <c r="X175" s="230">
        <f>W175*H175</f>
        <v>0</v>
      </c>
      <c r="Y175" s="36"/>
      <c r="Z175" s="36"/>
      <c r="AA175" s="36"/>
      <c r="AB175" s="36"/>
      <c r="AC175" s="36"/>
      <c r="AD175" s="36"/>
      <c r="AE175" s="36"/>
      <c r="AR175" s="231" t="s">
        <v>289</v>
      </c>
      <c r="AT175" s="231" t="s">
        <v>161</v>
      </c>
      <c r="AU175" s="231" t="s">
        <v>87</v>
      </c>
      <c r="AY175" s="15" t="s">
        <v>138</v>
      </c>
      <c r="BE175" s="232">
        <f>IF(O175="základní",K175,0)</f>
        <v>0</v>
      </c>
      <c r="BF175" s="232">
        <f>IF(O175="snížená",K175,0)</f>
        <v>0</v>
      </c>
      <c r="BG175" s="232">
        <f>IF(O175="zákl. přenesená",K175,0)</f>
        <v>0</v>
      </c>
      <c r="BH175" s="232">
        <f>IF(O175="sníž. přenesená",K175,0)</f>
        <v>0</v>
      </c>
      <c r="BI175" s="232">
        <f>IF(O175="nulová",K175,0)</f>
        <v>0</v>
      </c>
      <c r="BJ175" s="15" t="s">
        <v>85</v>
      </c>
      <c r="BK175" s="232">
        <f>ROUND(P175*H175,2)</f>
        <v>0</v>
      </c>
      <c r="BL175" s="15" t="s">
        <v>279</v>
      </c>
      <c r="BM175" s="231" t="s">
        <v>337</v>
      </c>
    </row>
    <row r="176" s="2" customFormat="1">
      <c r="A176" s="36"/>
      <c r="B176" s="37"/>
      <c r="C176" s="38"/>
      <c r="D176" s="233" t="s">
        <v>148</v>
      </c>
      <c r="E176" s="38"/>
      <c r="F176" s="234" t="s">
        <v>336</v>
      </c>
      <c r="G176" s="38"/>
      <c r="H176" s="38"/>
      <c r="I176" s="235"/>
      <c r="J176" s="235"/>
      <c r="K176" s="38"/>
      <c r="L176" s="38"/>
      <c r="M176" s="42"/>
      <c r="N176" s="236"/>
      <c r="O176" s="237"/>
      <c r="P176" s="89"/>
      <c r="Q176" s="89"/>
      <c r="R176" s="89"/>
      <c r="S176" s="89"/>
      <c r="T176" s="89"/>
      <c r="U176" s="89"/>
      <c r="V176" s="89"/>
      <c r="W176" s="89"/>
      <c r="X176" s="90"/>
      <c r="Y176" s="36"/>
      <c r="Z176" s="36"/>
      <c r="AA176" s="36"/>
      <c r="AB176" s="36"/>
      <c r="AC176" s="36"/>
      <c r="AD176" s="36"/>
      <c r="AE176" s="36"/>
      <c r="AT176" s="15" t="s">
        <v>148</v>
      </c>
      <c r="AU176" s="15" t="s">
        <v>87</v>
      </c>
    </row>
    <row r="177" s="2" customFormat="1">
      <c r="A177" s="36"/>
      <c r="B177" s="37"/>
      <c r="C177" s="38"/>
      <c r="D177" s="233" t="s">
        <v>152</v>
      </c>
      <c r="E177" s="38"/>
      <c r="F177" s="240" t="s">
        <v>338</v>
      </c>
      <c r="G177" s="38"/>
      <c r="H177" s="38"/>
      <c r="I177" s="235"/>
      <c r="J177" s="235"/>
      <c r="K177" s="38"/>
      <c r="L177" s="38"/>
      <c r="M177" s="42"/>
      <c r="N177" s="236"/>
      <c r="O177" s="237"/>
      <c r="P177" s="89"/>
      <c r="Q177" s="89"/>
      <c r="R177" s="89"/>
      <c r="S177" s="89"/>
      <c r="T177" s="89"/>
      <c r="U177" s="89"/>
      <c r="V177" s="89"/>
      <c r="W177" s="89"/>
      <c r="X177" s="90"/>
      <c r="Y177" s="36"/>
      <c r="Z177" s="36"/>
      <c r="AA177" s="36"/>
      <c r="AB177" s="36"/>
      <c r="AC177" s="36"/>
      <c r="AD177" s="36"/>
      <c r="AE177" s="36"/>
      <c r="AT177" s="15" t="s">
        <v>152</v>
      </c>
      <c r="AU177" s="15" t="s">
        <v>87</v>
      </c>
    </row>
    <row r="178" s="2" customFormat="1" ht="24.15" customHeight="1">
      <c r="A178" s="36"/>
      <c r="B178" s="37"/>
      <c r="C178" s="219" t="s">
        <v>339</v>
      </c>
      <c r="D178" s="219" t="s">
        <v>141</v>
      </c>
      <c r="E178" s="220" t="s">
        <v>323</v>
      </c>
      <c r="F178" s="221" t="s">
        <v>324</v>
      </c>
      <c r="G178" s="222" t="s">
        <v>164</v>
      </c>
      <c r="H178" s="223">
        <v>1</v>
      </c>
      <c r="I178" s="224"/>
      <c r="J178" s="224"/>
      <c r="K178" s="225">
        <f>ROUND(P178*H178,2)</f>
        <v>0</v>
      </c>
      <c r="L178" s="221" t="s">
        <v>278</v>
      </c>
      <c r="M178" s="42"/>
      <c r="N178" s="226" t="s">
        <v>1</v>
      </c>
      <c r="O178" s="227" t="s">
        <v>40</v>
      </c>
      <c r="P178" s="228">
        <f>I178+J178</f>
        <v>0</v>
      </c>
      <c r="Q178" s="228">
        <f>ROUND(I178*H178,2)</f>
        <v>0</v>
      </c>
      <c r="R178" s="228">
        <f>ROUND(J178*H178,2)</f>
        <v>0</v>
      </c>
      <c r="S178" s="89"/>
      <c r="T178" s="229">
        <f>S178*H178</f>
        <v>0</v>
      </c>
      <c r="U178" s="229">
        <v>0</v>
      </c>
      <c r="V178" s="229">
        <f>U178*H178</f>
        <v>0</v>
      </c>
      <c r="W178" s="229">
        <v>0</v>
      </c>
      <c r="X178" s="230">
        <f>W178*H178</f>
        <v>0</v>
      </c>
      <c r="Y178" s="36"/>
      <c r="Z178" s="36"/>
      <c r="AA178" s="36"/>
      <c r="AB178" s="36"/>
      <c r="AC178" s="36"/>
      <c r="AD178" s="36"/>
      <c r="AE178" s="36"/>
      <c r="AR178" s="231" t="s">
        <v>279</v>
      </c>
      <c r="AT178" s="231" t="s">
        <v>141</v>
      </c>
      <c r="AU178" s="231" t="s">
        <v>87</v>
      </c>
      <c r="AY178" s="15" t="s">
        <v>138</v>
      </c>
      <c r="BE178" s="232">
        <f>IF(O178="základní",K178,0)</f>
        <v>0</v>
      </c>
      <c r="BF178" s="232">
        <f>IF(O178="snížená",K178,0)</f>
        <v>0</v>
      </c>
      <c r="BG178" s="232">
        <f>IF(O178="zákl. přenesená",K178,0)</f>
        <v>0</v>
      </c>
      <c r="BH178" s="232">
        <f>IF(O178="sníž. přenesená",K178,0)</f>
        <v>0</v>
      </c>
      <c r="BI178" s="232">
        <f>IF(O178="nulová",K178,0)</f>
        <v>0</v>
      </c>
      <c r="BJ178" s="15" t="s">
        <v>85</v>
      </c>
      <c r="BK178" s="232">
        <f>ROUND(P178*H178,2)</f>
        <v>0</v>
      </c>
      <c r="BL178" s="15" t="s">
        <v>279</v>
      </c>
      <c r="BM178" s="231" t="s">
        <v>340</v>
      </c>
    </row>
    <row r="179" s="2" customFormat="1">
      <c r="A179" s="36"/>
      <c r="B179" s="37"/>
      <c r="C179" s="38"/>
      <c r="D179" s="233" t="s">
        <v>148</v>
      </c>
      <c r="E179" s="38"/>
      <c r="F179" s="234" t="s">
        <v>326</v>
      </c>
      <c r="G179" s="38"/>
      <c r="H179" s="38"/>
      <c r="I179" s="235"/>
      <c r="J179" s="235"/>
      <c r="K179" s="38"/>
      <c r="L179" s="38"/>
      <c r="M179" s="42"/>
      <c r="N179" s="236"/>
      <c r="O179" s="237"/>
      <c r="P179" s="89"/>
      <c r="Q179" s="89"/>
      <c r="R179" s="89"/>
      <c r="S179" s="89"/>
      <c r="T179" s="89"/>
      <c r="U179" s="89"/>
      <c r="V179" s="89"/>
      <c r="W179" s="89"/>
      <c r="X179" s="90"/>
      <c r="Y179" s="36"/>
      <c r="Z179" s="36"/>
      <c r="AA179" s="36"/>
      <c r="AB179" s="36"/>
      <c r="AC179" s="36"/>
      <c r="AD179" s="36"/>
      <c r="AE179" s="36"/>
      <c r="AT179" s="15" t="s">
        <v>148</v>
      </c>
      <c r="AU179" s="15" t="s">
        <v>87</v>
      </c>
    </row>
    <row r="180" s="2" customFormat="1">
      <c r="A180" s="36"/>
      <c r="B180" s="37"/>
      <c r="C180" s="38"/>
      <c r="D180" s="238" t="s">
        <v>150</v>
      </c>
      <c r="E180" s="38"/>
      <c r="F180" s="239" t="s">
        <v>327</v>
      </c>
      <c r="G180" s="38"/>
      <c r="H180" s="38"/>
      <c r="I180" s="235"/>
      <c r="J180" s="235"/>
      <c r="K180" s="38"/>
      <c r="L180" s="38"/>
      <c r="M180" s="42"/>
      <c r="N180" s="236"/>
      <c r="O180" s="237"/>
      <c r="P180" s="89"/>
      <c r="Q180" s="89"/>
      <c r="R180" s="89"/>
      <c r="S180" s="89"/>
      <c r="T180" s="89"/>
      <c r="U180" s="89"/>
      <c r="V180" s="89"/>
      <c r="W180" s="89"/>
      <c r="X180" s="90"/>
      <c r="Y180" s="36"/>
      <c r="Z180" s="36"/>
      <c r="AA180" s="36"/>
      <c r="AB180" s="36"/>
      <c r="AC180" s="36"/>
      <c r="AD180" s="36"/>
      <c r="AE180" s="36"/>
      <c r="AT180" s="15" t="s">
        <v>150</v>
      </c>
      <c r="AU180" s="15" t="s">
        <v>87</v>
      </c>
    </row>
    <row r="181" s="2" customFormat="1" ht="16.5" customHeight="1">
      <c r="A181" s="36"/>
      <c r="B181" s="37"/>
      <c r="C181" s="241" t="s">
        <v>341</v>
      </c>
      <c r="D181" s="241" t="s">
        <v>161</v>
      </c>
      <c r="E181" s="242" t="s">
        <v>342</v>
      </c>
      <c r="F181" s="243" t="s">
        <v>343</v>
      </c>
      <c r="G181" s="244" t="s">
        <v>156</v>
      </c>
      <c r="H181" s="245">
        <v>1</v>
      </c>
      <c r="I181" s="246"/>
      <c r="J181" s="247"/>
      <c r="K181" s="248">
        <f>ROUND(P181*H181,2)</f>
        <v>0</v>
      </c>
      <c r="L181" s="243" t="s">
        <v>1</v>
      </c>
      <c r="M181" s="249"/>
      <c r="N181" s="250" t="s">
        <v>1</v>
      </c>
      <c r="O181" s="227" t="s">
        <v>40</v>
      </c>
      <c r="P181" s="228">
        <f>I181+J181</f>
        <v>0</v>
      </c>
      <c r="Q181" s="228">
        <f>ROUND(I181*H181,2)</f>
        <v>0</v>
      </c>
      <c r="R181" s="228">
        <f>ROUND(J181*H181,2)</f>
        <v>0</v>
      </c>
      <c r="S181" s="89"/>
      <c r="T181" s="229">
        <f>S181*H181</f>
        <v>0</v>
      </c>
      <c r="U181" s="229">
        <v>0</v>
      </c>
      <c r="V181" s="229">
        <f>U181*H181</f>
        <v>0</v>
      </c>
      <c r="W181" s="229">
        <v>0</v>
      </c>
      <c r="X181" s="230">
        <f>W181*H181</f>
        <v>0</v>
      </c>
      <c r="Y181" s="36"/>
      <c r="Z181" s="36"/>
      <c r="AA181" s="36"/>
      <c r="AB181" s="36"/>
      <c r="AC181" s="36"/>
      <c r="AD181" s="36"/>
      <c r="AE181" s="36"/>
      <c r="AR181" s="231" t="s">
        <v>289</v>
      </c>
      <c r="AT181" s="231" t="s">
        <v>161</v>
      </c>
      <c r="AU181" s="231" t="s">
        <v>87</v>
      </c>
      <c r="AY181" s="15" t="s">
        <v>138</v>
      </c>
      <c r="BE181" s="232">
        <f>IF(O181="základní",K181,0)</f>
        <v>0</v>
      </c>
      <c r="BF181" s="232">
        <f>IF(O181="snížená",K181,0)</f>
        <v>0</v>
      </c>
      <c r="BG181" s="232">
        <f>IF(O181="zákl. přenesená",K181,0)</f>
        <v>0</v>
      </c>
      <c r="BH181" s="232">
        <f>IF(O181="sníž. přenesená",K181,0)</f>
        <v>0</v>
      </c>
      <c r="BI181" s="232">
        <f>IF(O181="nulová",K181,0)</f>
        <v>0</v>
      </c>
      <c r="BJ181" s="15" t="s">
        <v>85</v>
      </c>
      <c r="BK181" s="232">
        <f>ROUND(P181*H181,2)</f>
        <v>0</v>
      </c>
      <c r="BL181" s="15" t="s">
        <v>279</v>
      </c>
      <c r="BM181" s="231" t="s">
        <v>344</v>
      </c>
    </row>
    <row r="182" s="2" customFormat="1">
      <c r="A182" s="36"/>
      <c r="B182" s="37"/>
      <c r="C182" s="38"/>
      <c r="D182" s="233" t="s">
        <v>148</v>
      </c>
      <c r="E182" s="38"/>
      <c r="F182" s="234" t="s">
        <v>343</v>
      </c>
      <c r="G182" s="38"/>
      <c r="H182" s="38"/>
      <c r="I182" s="235"/>
      <c r="J182" s="235"/>
      <c r="K182" s="38"/>
      <c r="L182" s="38"/>
      <c r="M182" s="42"/>
      <c r="N182" s="236"/>
      <c r="O182" s="237"/>
      <c r="P182" s="89"/>
      <c r="Q182" s="89"/>
      <c r="R182" s="89"/>
      <c r="S182" s="89"/>
      <c r="T182" s="89"/>
      <c r="U182" s="89"/>
      <c r="V182" s="89"/>
      <c r="W182" s="89"/>
      <c r="X182" s="90"/>
      <c r="Y182" s="36"/>
      <c r="Z182" s="36"/>
      <c r="AA182" s="36"/>
      <c r="AB182" s="36"/>
      <c r="AC182" s="36"/>
      <c r="AD182" s="36"/>
      <c r="AE182" s="36"/>
      <c r="AT182" s="15" t="s">
        <v>148</v>
      </c>
      <c r="AU182" s="15" t="s">
        <v>87</v>
      </c>
    </row>
    <row r="183" s="2" customFormat="1">
      <c r="A183" s="36"/>
      <c r="B183" s="37"/>
      <c r="C183" s="38"/>
      <c r="D183" s="233" t="s">
        <v>152</v>
      </c>
      <c r="E183" s="38"/>
      <c r="F183" s="240" t="s">
        <v>345</v>
      </c>
      <c r="G183" s="38"/>
      <c r="H183" s="38"/>
      <c r="I183" s="235"/>
      <c r="J183" s="235"/>
      <c r="K183" s="38"/>
      <c r="L183" s="38"/>
      <c r="M183" s="42"/>
      <c r="N183" s="236"/>
      <c r="O183" s="237"/>
      <c r="P183" s="89"/>
      <c r="Q183" s="89"/>
      <c r="R183" s="89"/>
      <c r="S183" s="89"/>
      <c r="T183" s="89"/>
      <c r="U183" s="89"/>
      <c r="V183" s="89"/>
      <c r="W183" s="89"/>
      <c r="X183" s="90"/>
      <c r="Y183" s="36"/>
      <c r="Z183" s="36"/>
      <c r="AA183" s="36"/>
      <c r="AB183" s="36"/>
      <c r="AC183" s="36"/>
      <c r="AD183" s="36"/>
      <c r="AE183" s="36"/>
      <c r="AT183" s="15" t="s">
        <v>152</v>
      </c>
      <c r="AU183" s="15" t="s">
        <v>87</v>
      </c>
    </row>
    <row r="184" s="2" customFormat="1" ht="24.15" customHeight="1">
      <c r="A184" s="36"/>
      <c r="B184" s="37"/>
      <c r="C184" s="219" t="s">
        <v>346</v>
      </c>
      <c r="D184" s="219" t="s">
        <v>141</v>
      </c>
      <c r="E184" s="220" t="s">
        <v>323</v>
      </c>
      <c r="F184" s="221" t="s">
        <v>324</v>
      </c>
      <c r="G184" s="222" t="s">
        <v>164</v>
      </c>
      <c r="H184" s="223">
        <v>1</v>
      </c>
      <c r="I184" s="224"/>
      <c r="J184" s="224"/>
      <c r="K184" s="225">
        <f>ROUND(P184*H184,2)</f>
        <v>0</v>
      </c>
      <c r="L184" s="221" t="s">
        <v>278</v>
      </c>
      <c r="M184" s="42"/>
      <c r="N184" s="226" t="s">
        <v>1</v>
      </c>
      <c r="O184" s="227" t="s">
        <v>40</v>
      </c>
      <c r="P184" s="228">
        <f>I184+J184</f>
        <v>0</v>
      </c>
      <c r="Q184" s="228">
        <f>ROUND(I184*H184,2)</f>
        <v>0</v>
      </c>
      <c r="R184" s="228">
        <f>ROUND(J184*H184,2)</f>
        <v>0</v>
      </c>
      <c r="S184" s="89"/>
      <c r="T184" s="229">
        <f>S184*H184</f>
        <v>0</v>
      </c>
      <c r="U184" s="229">
        <v>0</v>
      </c>
      <c r="V184" s="229">
        <f>U184*H184</f>
        <v>0</v>
      </c>
      <c r="W184" s="229">
        <v>0</v>
      </c>
      <c r="X184" s="230">
        <f>W184*H184</f>
        <v>0</v>
      </c>
      <c r="Y184" s="36"/>
      <c r="Z184" s="36"/>
      <c r="AA184" s="36"/>
      <c r="AB184" s="36"/>
      <c r="AC184" s="36"/>
      <c r="AD184" s="36"/>
      <c r="AE184" s="36"/>
      <c r="AR184" s="231" t="s">
        <v>279</v>
      </c>
      <c r="AT184" s="231" t="s">
        <v>141</v>
      </c>
      <c r="AU184" s="231" t="s">
        <v>87</v>
      </c>
      <c r="AY184" s="15" t="s">
        <v>138</v>
      </c>
      <c r="BE184" s="232">
        <f>IF(O184="základní",K184,0)</f>
        <v>0</v>
      </c>
      <c r="BF184" s="232">
        <f>IF(O184="snížená",K184,0)</f>
        <v>0</v>
      </c>
      <c r="BG184" s="232">
        <f>IF(O184="zákl. přenesená",K184,0)</f>
        <v>0</v>
      </c>
      <c r="BH184" s="232">
        <f>IF(O184="sníž. přenesená",K184,0)</f>
        <v>0</v>
      </c>
      <c r="BI184" s="232">
        <f>IF(O184="nulová",K184,0)</f>
        <v>0</v>
      </c>
      <c r="BJ184" s="15" t="s">
        <v>85</v>
      </c>
      <c r="BK184" s="232">
        <f>ROUND(P184*H184,2)</f>
        <v>0</v>
      </c>
      <c r="BL184" s="15" t="s">
        <v>279</v>
      </c>
      <c r="BM184" s="231" t="s">
        <v>347</v>
      </c>
    </row>
    <row r="185" s="2" customFormat="1">
      <c r="A185" s="36"/>
      <c r="B185" s="37"/>
      <c r="C185" s="38"/>
      <c r="D185" s="233" t="s">
        <v>148</v>
      </c>
      <c r="E185" s="38"/>
      <c r="F185" s="234" t="s">
        <v>326</v>
      </c>
      <c r="G185" s="38"/>
      <c r="H185" s="38"/>
      <c r="I185" s="235"/>
      <c r="J185" s="235"/>
      <c r="K185" s="38"/>
      <c r="L185" s="38"/>
      <c r="M185" s="42"/>
      <c r="N185" s="236"/>
      <c r="O185" s="237"/>
      <c r="P185" s="89"/>
      <c r="Q185" s="89"/>
      <c r="R185" s="89"/>
      <c r="S185" s="89"/>
      <c r="T185" s="89"/>
      <c r="U185" s="89"/>
      <c r="V185" s="89"/>
      <c r="W185" s="89"/>
      <c r="X185" s="90"/>
      <c r="Y185" s="36"/>
      <c r="Z185" s="36"/>
      <c r="AA185" s="36"/>
      <c r="AB185" s="36"/>
      <c r="AC185" s="36"/>
      <c r="AD185" s="36"/>
      <c r="AE185" s="36"/>
      <c r="AT185" s="15" t="s">
        <v>148</v>
      </c>
      <c r="AU185" s="15" t="s">
        <v>87</v>
      </c>
    </row>
    <row r="186" s="2" customFormat="1">
      <c r="A186" s="36"/>
      <c r="B186" s="37"/>
      <c r="C186" s="38"/>
      <c r="D186" s="238" t="s">
        <v>150</v>
      </c>
      <c r="E186" s="38"/>
      <c r="F186" s="239" t="s">
        <v>327</v>
      </c>
      <c r="G186" s="38"/>
      <c r="H186" s="38"/>
      <c r="I186" s="235"/>
      <c r="J186" s="235"/>
      <c r="K186" s="38"/>
      <c r="L186" s="38"/>
      <c r="M186" s="42"/>
      <c r="N186" s="236"/>
      <c r="O186" s="237"/>
      <c r="P186" s="89"/>
      <c r="Q186" s="89"/>
      <c r="R186" s="89"/>
      <c r="S186" s="89"/>
      <c r="T186" s="89"/>
      <c r="U186" s="89"/>
      <c r="V186" s="89"/>
      <c r="W186" s="89"/>
      <c r="X186" s="90"/>
      <c r="Y186" s="36"/>
      <c r="Z186" s="36"/>
      <c r="AA186" s="36"/>
      <c r="AB186" s="36"/>
      <c r="AC186" s="36"/>
      <c r="AD186" s="36"/>
      <c r="AE186" s="36"/>
      <c r="AT186" s="15" t="s">
        <v>150</v>
      </c>
      <c r="AU186" s="15" t="s">
        <v>87</v>
      </c>
    </row>
    <row r="187" s="2" customFormat="1" ht="16.5" customHeight="1">
      <c r="A187" s="36"/>
      <c r="B187" s="37"/>
      <c r="C187" s="241" t="s">
        <v>348</v>
      </c>
      <c r="D187" s="241" t="s">
        <v>161</v>
      </c>
      <c r="E187" s="242" t="s">
        <v>349</v>
      </c>
      <c r="F187" s="243" t="s">
        <v>350</v>
      </c>
      <c r="G187" s="244" t="s">
        <v>156</v>
      </c>
      <c r="H187" s="245">
        <v>1</v>
      </c>
      <c r="I187" s="246"/>
      <c r="J187" s="247"/>
      <c r="K187" s="248">
        <f>ROUND(P187*H187,2)</f>
        <v>0</v>
      </c>
      <c r="L187" s="243" t="s">
        <v>1</v>
      </c>
      <c r="M187" s="249"/>
      <c r="N187" s="250" t="s">
        <v>1</v>
      </c>
      <c r="O187" s="227" t="s">
        <v>40</v>
      </c>
      <c r="P187" s="228">
        <f>I187+J187</f>
        <v>0</v>
      </c>
      <c r="Q187" s="228">
        <f>ROUND(I187*H187,2)</f>
        <v>0</v>
      </c>
      <c r="R187" s="228">
        <f>ROUND(J187*H187,2)</f>
        <v>0</v>
      </c>
      <c r="S187" s="89"/>
      <c r="T187" s="229">
        <f>S187*H187</f>
        <v>0</v>
      </c>
      <c r="U187" s="229">
        <v>0</v>
      </c>
      <c r="V187" s="229">
        <f>U187*H187</f>
        <v>0</v>
      </c>
      <c r="W187" s="229">
        <v>0</v>
      </c>
      <c r="X187" s="230">
        <f>W187*H187</f>
        <v>0</v>
      </c>
      <c r="Y187" s="36"/>
      <c r="Z187" s="36"/>
      <c r="AA187" s="36"/>
      <c r="AB187" s="36"/>
      <c r="AC187" s="36"/>
      <c r="AD187" s="36"/>
      <c r="AE187" s="36"/>
      <c r="AR187" s="231" t="s">
        <v>289</v>
      </c>
      <c r="AT187" s="231" t="s">
        <v>161</v>
      </c>
      <c r="AU187" s="231" t="s">
        <v>87</v>
      </c>
      <c r="AY187" s="15" t="s">
        <v>138</v>
      </c>
      <c r="BE187" s="232">
        <f>IF(O187="základní",K187,0)</f>
        <v>0</v>
      </c>
      <c r="BF187" s="232">
        <f>IF(O187="snížená",K187,0)</f>
        <v>0</v>
      </c>
      <c r="BG187" s="232">
        <f>IF(O187="zákl. přenesená",K187,0)</f>
        <v>0</v>
      </c>
      <c r="BH187" s="232">
        <f>IF(O187="sníž. přenesená",K187,0)</f>
        <v>0</v>
      </c>
      <c r="BI187" s="232">
        <f>IF(O187="nulová",K187,0)</f>
        <v>0</v>
      </c>
      <c r="BJ187" s="15" t="s">
        <v>85</v>
      </c>
      <c r="BK187" s="232">
        <f>ROUND(P187*H187,2)</f>
        <v>0</v>
      </c>
      <c r="BL187" s="15" t="s">
        <v>279</v>
      </c>
      <c r="BM187" s="231" t="s">
        <v>351</v>
      </c>
    </row>
    <row r="188" s="2" customFormat="1">
      <c r="A188" s="36"/>
      <c r="B188" s="37"/>
      <c r="C188" s="38"/>
      <c r="D188" s="233" t="s">
        <v>148</v>
      </c>
      <c r="E188" s="38"/>
      <c r="F188" s="234" t="s">
        <v>350</v>
      </c>
      <c r="G188" s="38"/>
      <c r="H188" s="38"/>
      <c r="I188" s="235"/>
      <c r="J188" s="235"/>
      <c r="K188" s="38"/>
      <c r="L188" s="38"/>
      <c r="M188" s="42"/>
      <c r="N188" s="236"/>
      <c r="O188" s="237"/>
      <c r="P188" s="89"/>
      <c r="Q188" s="89"/>
      <c r="R188" s="89"/>
      <c r="S188" s="89"/>
      <c r="T188" s="89"/>
      <c r="U188" s="89"/>
      <c r="V188" s="89"/>
      <c r="W188" s="89"/>
      <c r="X188" s="90"/>
      <c r="Y188" s="36"/>
      <c r="Z188" s="36"/>
      <c r="AA188" s="36"/>
      <c r="AB188" s="36"/>
      <c r="AC188" s="36"/>
      <c r="AD188" s="36"/>
      <c r="AE188" s="36"/>
      <c r="AT188" s="15" t="s">
        <v>148</v>
      </c>
      <c r="AU188" s="15" t="s">
        <v>87</v>
      </c>
    </row>
    <row r="189" s="2" customFormat="1">
      <c r="A189" s="36"/>
      <c r="B189" s="37"/>
      <c r="C189" s="38"/>
      <c r="D189" s="233" t="s">
        <v>152</v>
      </c>
      <c r="E189" s="38"/>
      <c r="F189" s="240" t="s">
        <v>352</v>
      </c>
      <c r="G189" s="38"/>
      <c r="H189" s="38"/>
      <c r="I189" s="235"/>
      <c r="J189" s="235"/>
      <c r="K189" s="38"/>
      <c r="L189" s="38"/>
      <c r="M189" s="42"/>
      <c r="N189" s="236"/>
      <c r="O189" s="237"/>
      <c r="P189" s="89"/>
      <c r="Q189" s="89"/>
      <c r="R189" s="89"/>
      <c r="S189" s="89"/>
      <c r="T189" s="89"/>
      <c r="U189" s="89"/>
      <c r="V189" s="89"/>
      <c r="W189" s="89"/>
      <c r="X189" s="90"/>
      <c r="Y189" s="36"/>
      <c r="Z189" s="36"/>
      <c r="AA189" s="36"/>
      <c r="AB189" s="36"/>
      <c r="AC189" s="36"/>
      <c r="AD189" s="36"/>
      <c r="AE189" s="36"/>
      <c r="AT189" s="15" t="s">
        <v>152</v>
      </c>
      <c r="AU189" s="15" t="s">
        <v>87</v>
      </c>
    </row>
    <row r="190" s="2" customFormat="1" ht="24.15" customHeight="1">
      <c r="A190" s="36"/>
      <c r="B190" s="37"/>
      <c r="C190" s="219" t="s">
        <v>353</v>
      </c>
      <c r="D190" s="219" t="s">
        <v>141</v>
      </c>
      <c r="E190" s="220" t="s">
        <v>323</v>
      </c>
      <c r="F190" s="221" t="s">
        <v>324</v>
      </c>
      <c r="G190" s="222" t="s">
        <v>164</v>
      </c>
      <c r="H190" s="223">
        <v>1</v>
      </c>
      <c r="I190" s="224"/>
      <c r="J190" s="224"/>
      <c r="K190" s="225">
        <f>ROUND(P190*H190,2)</f>
        <v>0</v>
      </c>
      <c r="L190" s="221" t="s">
        <v>278</v>
      </c>
      <c r="M190" s="42"/>
      <c r="N190" s="226" t="s">
        <v>1</v>
      </c>
      <c r="O190" s="227" t="s">
        <v>40</v>
      </c>
      <c r="P190" s="228">
        <f>I190+J190</f>
        <v>0</v>
      </c>
      <c r="Q190" s="228">
        <f>ROUND(I190*H190,2)</f>
        <v>0</v>
      </c>
      <c r="R190" s="228">
        <f>ROUND(J190*H190,2)</f>
        <v>0</v>
      </c>
      <c r="S190" s="89"/>
      <c r="T190" s="229">
        <f>S190*H190</f>
        <v>0</v>
      </c>
      <c r="U190" s="229">
        <v>0</v>
      </c>
      <c r="V190" s="229">
        <f>U190*H190</f>
        <v>0</v>
      </c>
      <c r="W190" s="229">
        <v>0</v>
      </c>
      <c r="X190" s="230">
        <f>W190*H190</f>
        <v>0</v>
      </c>
      <c r="Y190" s="36"/>
      <c r="Z190" s="36"/>
      <c r="AA190" s="36"/>
      <c r="AB190" s="36"/>
      <c r="AC190" s="36"/>
      <c r="AD190" s="36"/>
      <c r="AE190" s="36"/>
      <c r="AR190" s="231" t="s">
        <v>279</v>
      </c>
      <c r="AT190" s="231" t="s">
        <v>141</v>
      </c>
      <c r="AU190" s="231" t="s">
        <v>87</v>
      </c>
      <c r="AY190" s="15" t="s">
        <v>138</v>
      </c>
      <c r="BE190" s="232">
        <f>IF(O190="základní",K190,0)</f>
        <v>0</v>
      </c>
      <c r="BF190" s="232">
        <f>IF(O190="snížená",K190,0)</f>
        <v>0</v>
      </c>
      <c r="BG190" s="232">
        <f>IF(O190="zákl. přenesená",K190,0)</f>
        <v>0</v>
      </c>
      <c r="BH190" s="232">
        <f>IF(O190="sníž. přenesená",K190,0)</f>
        <v>0</v>
      </c>
      <c r="BI190" s="232">
        <f>IF(O190="nulová",K190,0)</f>
        <v>0</v>
      </c>
      <c r="BJ190" s="15" t="s">
        <v>85</v>
      </c>
      <c r="BK190" s="232">
        <f>ROUND(P190*H190,2)</f>
        <v>0</v>
      </c>
      <c r="BL190" s="15" t="s">
        <v>279</v>
      </c>
      <c r="BM190" s="231" t="s">
        <v>354</v>
      </c>
    </row>
    <row r="191" s="2" customFormat="1">
      <c r="A191" s="36"/>
      <c r="B191" s="37"/>
      <c r="C191" s="38"/>
      <c r="D191" s="233" t="s">
        <v>148</v>
      </c>
      <c r="E191" s="38"/>
      <c r="F191" s="234" t="s">
        <v>326</v>
      </c>
      <c r="G191" s="38"/>
      <c r="H191" s="38"/>
      <c r="I191" s="235"/>
      <c r="J191" s="235"/>
      <c r="K191" s="38"/>
      <c r="L191" s="38"/>
      <c r="M191" s="42"/>
      <c r="N191" s="236"/>
      <c r="O191" s="237"/>
      <c r="P191" s="89"/>
      <c r="Q191" s="89"/>
      <c r="R191" s="89"/>
      <c r="S191" s="89"/>
      <c r="T191" s="89"/>
      <c r="U191" s="89"/>
      <c r="V191" s="89"/>
      <c r="W191" s="89"/>
      <c r="X191" s="90"/>
      <c r="Y191" s="36"/>
      <c r="Z191" s="36"/>
      <c r="AA191" s="36"/>
      <c r="AB191" s="36"/>
      <c r="AC191" s="36"/>
      <c r="AD191" s="36"/>
      <c r="AE191" s="36"/>
      <c r="AT191" s="15" t="s">
        <v>148</v>
      </c>
      <c r="AU191" s="15" t="s">
        <v>87</v>
      </c>
    </row>
    <row r="192" s="2" customFormat="1">
      <c r="A192" s="36"/>
      <c r="B192" s="37"/>
      <c r="C192" s="38"/>
      <c r="D192" s="238" t="s">
        <v>150</v>
      </c>
      <c r="E192" s="38"/>
      <c r="F192" s="239" t="s">
        <v>327</v>
      </c>
      <c r="G192" s="38"/>
      <c r="H192" s="38"/>
      <c r="I192" s="235"/>
      <c r="J192" s="235"/>
      <c r="K192" s="38"/>
      <c r="L192" s="38"/>
      <c r="M192" s="42"/>
      <c r="N192" s="236"/>
      <c r="O192" s="237"/>
      <c r="P192" s="89"/>
      <c r="Q192" s="89"/>
      <c r="R192" s="89"/>
      <c r="S192" s="89"/>
      <c r="T192" s="89"/>
      <c r="U192" s="89"/>
      <c r="V192" s="89"/>
      <c r="W192" s="89"/>
      <c r="X192" s="90"/>
      <c r="Y192" s="36"/>
      <c r="Z192" s="36"/>
      <c r="AA192" s="36"/>
      <c r="AB192" s="36"/>
      <c r="AC192" s="36"/>
      <c r="AD192" s="36"/>
      <c r="AE192" s="36"/>
      <c r="AT192" s="15" t="s">
        <v>150</v>
      </c>
      <c r="AU192" s="15" t="s">
        <v>87</v>
      </c>
    </row>
    <row r="193" s="2" customFormat="1" ht="16.5" customHeight="1">
      <c r="A193" s="36"/>
      <c r="B193" s="37"/>
      <c r="C193" s="241" t="s">
        <v>355</v>
      </c>
      <c r="D193" s="241" t="s">
        <v>161</v>
      </c>
      <c r="E193" s="242" t="s">
        <v>356</v>
      </c>
      <c r="F193" s="243" t="s">
        <v>357</v>
      </c>
      <c r="G193" s="244" t="s">
        <v>156</v>
      </c>
      <c r="H193" s="245">
        <v>1</v>
      </c>
      <c r="I193" s="246"/>
      <c r="J193" s="247"/>
      <c r="K193" s="248">
        <f>ROUND(P193*H193,2)</f>
        <v>0</v>
      </c>
      <c r="L193" s="243" t="s">
        <v>1</v>
      </c>
      <c r="M193" s="249"/>
      <c r="N193" s="250" t="s">
        <v>1</v>
      </c>
      <c r="O193" s="227" t="s">
        <v>40</v>
      </c>
      <c r="P193" s="228">
        <f>I193+J193</f>
        <v>0</v>
      </c>
      <c r="Q193" s="228">
        <f>ROUND(I193*H193,2)</f>
        <v>0</v>
      </c>
      <c r="R193" s="228">
        <f>ROUND(J193*H193,2)</f>
        <v>0</v>
      </c>
      <c r="S193" s="89"/>
      <c r="T193" s="229">
        <f>S193*H193</f>
        <v>0</v>
      </c>
      <c r="U193" s="229">
        <v>0</v>
      </c>
      <c r="V193" s="229">
        <f>U193*H193</f>
        <v>0</v>
      </c>
      <c r="W193" s="229">
        <v>0</v>
      </c>
      <c r="X193" s="230">
        <f>W193*H193</f>
        <v>0</v>
      </c>
      <c r="Y193" s="36"/>
      <c r="Z193" s="36"/>
      <c r="AA193" s="36"/>
      <c r="AB193" s="36"/>
      <c r="AC193" s="36"/>
      <c r="AD193" s="36"/>
      <c r="AE193" s="36"/>
      <c r="AR193" s="231" t="s">
        <v>289</v>
      </c>
      <c r="AT193" s="231" t="s">
        <v>161</v>
      </c>
      <c r="AU193" s="231" t="s">
        <v>87</v>
      </c>
      <c r="AY193" s="15" t="s">
        <v>138</v>
      </c>
      <c r="BE193" s="232">
        <f>IF(O193="základní",K193,0)</f>
        <v>0</v>
      </c>
      <c r="BF193" s="232">
        <f>IF(O193="snížená",K193,0)</f>
        <v>0</v>
      </c>
      <c r="BG193" s="232">
        <f>IF(O193="zákl. přenesená",K193,0)</f>
        <v>0</v>
      </c>
      <c r="BH193" s="232">
        <f>IF(O193="sníž. přenesená",K193,0)</f>
        <v>0</v>
      </c>
      <c r="BI193" s="232">
        <f>IF(O193="nulová",K193,0)</f>
        <v>0</v>
      </c>
      <c r="BJ193" s="15" t="s">
        <v>85</v>
      </c>
      <c r="BK193" s="232">
        <f>ROUND(P193*H193,2)</f>
        <v>0</v>
      </c>
      <c r="BL193" s="15" t="s">
        <v>279</v>
      </c>
      <c r="BM193" s="231" t="s">
        <v>358</v>
      </c>
    </row>
    <row r="194" s="2" customFormat="1">
      <c r="A194" s="36"/>
      <c r="B194" s="37"/>
      <c r="C194" s="38"/>
      <c r="D194" s="233" t="s">
        <v>148</v>
      </c>
      <c r="E194" s="38"/>
      <c r="F194" s="234" t="s">
        <v>357</v>
      </c>
      <c r="G194" s="38"/>
      <c r="H194" s="38"/>
      <c r="I194" s="235"/>
      <c r="J194" s="235"/>
      <c r="K194" s="38"/>
      <c r="L194" s="38"/>
      <c r="M194" s="42"/>
      <c r="N194" s="236"/>
      <c r="O194" s="237"/>
      <c r="P194" s="89"/>
      <c r="Q194" s="89"/>
      <c r="R194" s="89"/>
      <c r="S194" s="89"/>
      <c r="T194" s="89"/>
      <c r="U194" s="89"/>
      <c r="V194" s="89"/>
      <c r="W194" s="89"/>
      <c r="X194" s="90"/>
      <c r="Y194" s="36"/>
      <c r="Z194" s="36"/>
      <c r="AA194" s="36"/>
      <c r="AB194" s="36"/>
      <c r="AC194" s="36"/>
      <c r="AD194" s="36"/>
      <c r="AE194" s="36"/>
      <c r="AT194" s="15" t="s">
        <v>148</v>
      </c>
      <c r="AU194" s="15" t="s">
        <v>87</v>
      </c>
    </row>
    <row r="195" s="2" customFormat="1">
      <c r="A195" s="36"/>
      <c r="B195" s="37"/>
      <c r="C195" s="38"/>
      <c r="D195" s="233" t="s">
        <v>152</v>
      </c>
      <c r="E195" s="38"/>
      <c r="F195" s="240" t="s">
        <v>359</v>
      </c>
      <c r="G195" s="38"/>
      <c r="H195" s="38"/>
      <c r="I195" s="235"/>
      <c r="J195" s="235"/>
      <c r="K195" s="38"/>
      <c r="L195" s="38"/>
      <c r="M195" s="42"/>
      <c r="N195" s="236"/>
      <c r="O195" s="237"/>
      <c r="P195" s="89"/>
      <c r="Q195" s="89"/>
      <c r="R195" s="89"/>
      <c r="S195" s="89"/>
      <c r="T195" s="89"/>
      <c r="U195" s="89"/>
      <c r="V195" s="89"/>
      <c r="W195" s="89"/>
      <c r="X195" s="90"/>
      <c r="Y195" s="36"/>
      <c r="Z195" s="36"/>
      <c r="AA195" s="36"/>
      <c r="AB195" s="36"/>
      <c r="AC195" s="36"/>
      <c r="AD195" s="36"/>
      <c r="AE195" s="36"/>
      <c r="AT195" s="15" t="s">
        <v>152</v>
      </c>
      <c r="AU195" s="15" t="s">
        <v>87</v>
      </c>
    </row>
    <row r="196" s="2" customFormat="1" ht="24.15" customHeight="1">
      <c r="A196" s="36"/>
      <c r="B196" s="37"/>
      <c r="C196" s="219" t="s">
        <v>360</v>
      </c>
      <c r="D196" s="219" t="s">
        <v>141</v>
      </c>
      <c r="E196" s="220" t="s">
        <v>361</v>
      </c>
      <c r="F196" s="221" t="s">
        <v>362</v>
      </c>
      <c r="G196" s="222" t="s">
        <v>164</v>
      </c>
      <c r="H196" s="223">
        <v>4</v>
      </c>
      <c r="I196" s="224"/>
      <c r="J196" s="224"/>
      <c r="K196" s="225">
        <f>ROUND(P196*H196,2)</f>
        <v>0</v>
      </c>
      <c r="L196" s="221" t="s">
        <v>278</v>
      </c>
      <c r="M196" s="42"/>
      <c r="N196" s="226" t="s">
        <v>1</v>
      </c>
      <c r="O196" s="227" t="s">
        <v>40</v>
      </c>
      <c r="P196" s="228">
        <f>I196+J196</f>
        <v>0</v>
      </c>
      <c r="Q196" s="228">
        <f>ROUND(I196*H196,2)</f>
        <v>0</v>
      </c>
      <c r="R196" s="228">
        <f>ROUND(J196*H196,2)</f>
        <v>0</v>
      </c>
      <c r="S196" s="89"/>
      <c r="T196" s="229">
        <f>S196*H196</f>
        <v>0</v>
      </c>
      <c r="U196" s="229">
        <v>0</v>
      </c>
      <c r="V196" s="229">
        <f>U196*H196</f>
        <v>0</v>
      </c>
      <c r="W196" s="229">
        <v>0</v>
      </c>
      <c r="X196" s="230">
        <f>W196*H196</f>
        <v>0</v>
      </c>
      <c r="Y196" s="36"/>
      <c r="Z196" s="36"/>
      <c r="AA196" s="36"/>
      <c r="AB196" s="36"/>
      <c r="AC196" s="36"/>
      <c r="AD196" s="36"/>
      <c r="AE196" s="36"/>
      <c r="AR196" s="231" t="s">
        <v>279</v>
      </c>
      <c r="AT196" s="231" t="s">
        <v>141</v>
      </c>
      <c r="AU196" s="231" t="s">
        <v>87</v>
      </c>
      <c r="AY196" s="15" t="s">
        <v>138</v>
      </c>
      <c r="BE196" s="232">
        <f>IF(O196="základní",K196,0)</f>
        <v>0</v>
      </c>
      <c r="BF196" s="232">
        <f>IF(O196="snížená",K196,0)</f>
        <v>0</v>
      </c>
      <c r="BG196" s="232">
        <f>IF(O196="zákl. přenesená",K196,0)</f>
        <v>0</v>
      </c>
      <c r="BH196" s="232">
        <f>IF(O196="sníž. přenesená",K196,0)</f>
        <v>0</v>
      </c>
      <c r="BI196" s="232">
        <f>IF(O196="nulová",K196,0)</f>
        <v>0</v>
      </c>
      <c r="BJ196" s="15" t="s">
        <v>85</v>
      </c>
      <c r="BK196" s="232">
        <f>ROUND(P196*H196,2)</f>
        <v>0</v>
      </c>
      <c r="BL196" s="15" t="s">
        <v>279</v>
      </c>
      <c r="BM196" s="231" t="s">
        <v>363</v>
      </c>
    </row>
    <row r="197" s="2" customFormat="1">
      <c r="A197" s="36"/>
      <c r="B197" s="37"/>
      <c r="C197" s="38"/>
      <c r="D197" s="233" t="s">
        <v>148</v>
      </c>
      <c r="E197" s="38"/>
      <c r="F197" s="234" t="s">
        <v>364</v>
      </c>
      <c r="G197" s="38"/>
      <c r="H197" s="38"/>
      <c r="I197" s="235"/>
      <c r="J197" s="235"/>
      <c r="K197" s="38"/>
      <c r="L197" s="38"/>
      <c r="M197" s="42"/>
      <c r="N197" s="236"/>
      <c r="O197" s="237"/>
      <c r="P197" s="89"/>
      <c r="Q197" s="89"/>
      <c r="R197" s="89"/>
      <c r="S197" s="89"/>
      <c r="T197" s="89"/>
      <c r="U197" s="89"/>
      <c r="V197" s="89"/>
      <c r="W197" s="89"/>
      <c r="X197" s="90"/>
      <c r="Y197" s="36"/>
      <c r="Z197" s="36"/>
      <c r="AA197" s="36"/>
      <c r="AB197" s="36"/>
      <c r="AC197" s="36"/>
      <c r="AD197" s="36"/>
      <c r="AE197" s="36"/>
      <c r="AT197" s="15" t="s">
        <v>148</v>
      </c>
      <c r="AU197" s="15" t="s">
        <v>87</v>
      </c>
    </row>
    <row r="198" s="2" customFormat="1">
      <c r="A198" s="36"/>
      <c r="B198" s="37"/>
      <c r="C198" s="38"/>
      <c r="D198" s="238" t="s">
        <v>150</v>
      </c>
      <c r="E198" s="38"/>
      <c r="F198" s="239" t="s">
        <v>365</v>
      </c>
      <c r="G198" s="38"/>
      <c r="H198" s="38"/>
      <c r="I198" s="235"/>
      <c r="J198" s="235"/>
      <c r="K198" s="38"/>
      <c r="L198" s="38"/>
      <c r="M198" s="42"/>
      <c r="N198" s="236"/>
      <c r="O198" s="237"/>
      <c r="P198" s="89"/>
      <c r="Q198" s="89"/>
      <c r="R198" s="89"/>
      <c r="S198" s="89"/>
      <c r="T198" s="89"/>
      <c r="U198" s="89"/>
      <c r="V198" s="89"/>
      <c r="W198" s="89"/>
      <c r="X198" s="90"/>
      <c r="Y198" s="36"/>
      <c r="Z198" s="36"/>
      <c r="AA198" s="36"/>
      <c r="AB198" s="36"/>
      <c r="AC198" s="36"/>
      <c r="AD198" s="36"/>
      <c r="AE198" s="36"/>
      <c r="AT198" s="15" t="s">
        <v>150</v>
      </c>
      <c r="AU198" s="15" t="s">
        <v>87</v>
      </c>
    </row>
    <row r="199" s="2" customFormat="1" ht="16.5" customHeight="1">
      <c r="A199" s="36"/>
      <c r="B199" s="37"/>
      <c r="C199" s="241" t="s">
        <v>366</v>
      </c>
      <c r="D199" s="241" t="s">
        <v>161</v>
      </c>
      <c r="E199" s="242" t="s">
        <v>367</v>
      </c>
      <c r="F199" s="243" t="s">
        <v>368</v>
      </c>
      <c r="G199" s="244" t="s">
        <v>156</v>
      </c>
      <c r="H199" s="245">
        <v>4</v>
      </c>
      <c r="I199" s="246"/>
      <c r="J199" s="247"/>
      <c r="K199" s="248">
        <f>ROUND(P199*H199,2)</f>
        <v>0</v>
      </c>
      <c r="L199" s="243" t="s">
        <v>1</v>
      </c>
      <c r="M199" s="249"/>
      <c r="N199" s="250" t="s">
        <v>1</v>
      </c>
      <c r="O199" s="227" t="s">
        <v>40</v>
      </c>
      <c r="P199" s="228">
        <f>I199+J199</f>
        <v>0</v>
      </c>
      <c r="Q199" s="228">
        <f>ROUND(I199*H199,2)</f>
        <v>0</v>
      </c>
      <c r="R199" s="228">
        <f>ROUND(J199*H199,2)</f>
        <v>0</v>
      </c>
      <c r="S199" s="89"/>
      <c r="T199" s="229">
        <f>S199*H199</f>
        <v>0</v>
      </c>
      <c r="U199" s="229">
        <v>0</v>
      </c>
      <c r="V199" s="229">
        <f>U199*H199</f>
        <v>0</v>
      </c>
      <c r="W199" s="229">
        <v>0</v>
      </c>
      <c r="X199" s="230">
        <f>W199*H199</f>
        <v>0</v>
      </c>
      <c r="Y199" s="36"/>
      <c r="Z199" s="36"/>
      <c r="AA199" s="36"/>
      <c r="AB199" s="36"/>
      <c r="AC199" s="36"/>
      <c r="AD199" s="36"/>
      <c r="AE199" s="36"/>
      <c r="AR199" s="231" t="s">
        <v>289</v>
      </c>
      <c r="AT199" s="231" t="s">
        <v>161</v>
      </c>
      <c r="AU199" s="231" t="s">
        <v>87</v>
      </c>
      <c r="AY199" s="15" t="s">
        <v>138</v>
      </c>
      <c r="BE199" s="232">
        <f>IF(O199="základní",K199,0)</f>
        <v>0</v>
      </c>
      <c r="BF199" s="232">
        <f>IF(O199="snížená",K199,0)</f>
        <v>0</v>
      </c>
      <c r="BG199" s="232">
        <f>IF(O199="zákl. přenesená",K199,0)</f>
        <v>0</v>
      </c>
      <c r="BH199" s="232">
        <f>IF(O199="sníž. přenesená",K199,0)</f>
        <v>0</v>
      </c>
      <c r="BI199" s="232">
        <f>IF(O199="nulová",K199,0)</f>
        <v>0</v>
      </c>
      <c r="BJ199" s="15" t="s">
        <v>85</v>
      </c>
      <c r="BK199" s="232">
        <f>ROUND(P199*H199,2)</f>
        <v>0</v>
      </c>
      <c r="BL199" s="15" t="s">
        <v>279</v>
      </c>
      <c r="BM199" s="231" t="s">
        <v>369</v>
      </c>
    </row>
    <row r="200" s="2" customFormat="1">
      <c r="A200" s="36"/>
      <c r="B200" s="37"/>
      <c r="C200" s="38"/>
      <c r="D200" s="233" t="s">
        <v>148</v>
      </c>
      <c r="E200" s="38"/>
      <c r="F200" s="234" t="s">
        <v>368</v>
      </c>
      <c r="G200" s="38"/>
      <c r="H200" s="38"/>
      <c r="I200" s="235"/>
      <c r="J200" s="235"/>
      <c r="K200" s="38"/>
      <c r="L200" s="38"/>
      <c r="M200" s="42"/>
      <c r="N200" s="236"/>
      <c r="O200" s="237"/>
      <c r="P200" s="89"/>
      <c r="Q200" s="89"/>
      <c r="R200" s="89"/>
      <c r="S200" s="89"/>
      <c r="T200" s="89"/>
      <c r="U200" s="89"/>
      <c r="V200" s="89"/>
      <c r="W200" s="89"/>
      <c r="X200" s="90"/>
      <c r="Y200" s="36"/>
      <c r="Z200" s="36"/>
      <c r="AA200" s="36"/>
      <c r="AB200" s="36"/>
      <c r="AC200" s="36"/>
      <c r="AD200" s="36"/>
      <c r="AE200" s="36"/>
      <c r="AT200" s="15" t="s">
        <v>148</v>
      </c>
      <c r="AU200" s="15" t="s">
        <v>87</v>
      </c>
    </row>
    <row r="201" s="2" customFormat="1">
      <c r="A201" s="36"/>
      <c r="B201" s="37"/>
      <c r="C201" s="38"/>
      <c r="D201" s="233" t="s">
        <v>152</v>
      </c>
      <c r="E201" s="38"/>
      <c r="F201" s="240" t="s">
        <v>370</v>
      </c>
      <c r="G201" s="38"/>
      <c r="H201" s="38"/>
      <c r="I201" s="235"/>
      <c r="J201" s="235"/>
      <c r="K201" s="38"/>
      <c r="L201" s="38"/>
      <c r="M201" s="42"/>
      <c r="N201" s="236"/>
      <c r="O201" s="237"/>
      <c r="P201" s="89"/>
      <c r="Q201" s="89"/>
      <c r="R201" s="89"/>
      <c r="S201" s="89"/>
      <c r="T201" s="89"/>
      <c r="U201" s="89"/>
      <c r="V201" s="89"/>
      <c r="W201" s="89"/>
      <c r="X201" s="90"/>
      <c r="Y201" s="36"/>
      <c r="Z201" s="36"/>
      <c r="AA201" s="36"/>
      <c r="AB201" s="36"/>
      <c r="AC201" s="36"/>
      <c r="AD201" s="36"/>
      <c r="AE201" s="36"/>
      <c r="AT201" s="15" t="s">
        <v>152</v>
      </c>
      <c r="AU201" s="15" t="s">
        <v>87</v>
      </c>
    </row>
    <row r="202" s="2" customFormat="1" ht="24.15" customHeight="1">
      <c r="A202" s="36"/>
      <c r="B202" s="37"/>
      <c r="C202" s="219" t="s">
        <v>371</v>
      </c>
      <c r="D202" s="219" t="s">
        <v>141</v>
      </c>
      <c r="E202" s="220" t="s">
        <v>361</v>
      </c>
      <c r="F202" s="221" t="s">
        <v>362</v>
      </c>
      <c r="G202" s="222" t="s">
        <v>164</v>
      </c>
      <c r="H202" s="223">
        <v>4</v>
      </c>
      <c r="I202" s="224"/>
      <c r="J202" s="224"/>
      <c r="K202" s="225">
        <f>ROUND(P202*H202,2)</f>
        <v>0</v>
      </c>
      <c r="L202" s="221" t="s">
        <v>278</v>
      </c>
      <c r="M202" s="42"/>
      <c r="N202" s="226" t="s">
        <v>1</v>
      </c>
      <c r="O202" s="227" t="s">
        <v>40</v>
      </c>
      <c r="P202" s="228">
        <f>I202+J202</f>
        <v>0</v>
      </c>
      <c r="Q202" s="228">
        <f>ROUND(I202*H202,2)</f>
        <v>0</v>
      </c>
      <c r="R202" s="228">
        <f>ROUND(J202*H202,2)</f>
        <v>0</v>
      </c>
      <c r="S202" s="89"/>
      <c r="T202" s="229">
        <f>S202*H202</f>
        <v>0</v>
      </c>
      <c r="U202" s="229">
        <v>0</v>
      </c>
      <c r="V202" s="229">
        <f>U202*H202</f>
        <v>0</v>
      </c>
      <c r="W202" s="229">
        <v>0</v>
      </c>
      <c r="X202" s="230">
        <f>W202*H202</f>
        <v>0</v>
      </c>
      <c r="Y202" s="36"/>
      <c r="Z202" s="36"/>
      <c r="AA202" s="36"/>
      <c r="AB202" s="36"/>
      <c r="AC202" s="36"/>
      <c r="AD202" s="36"/>
      <c r="AE202" s="36"/>
      <c r="AR202" s="231" t="s">
        <v>279</v>
      </c>
      <c r="AT202" s="231" t="s">
        <v>141</v>
      </c>
      <c r="AU202" s="231" t="s">
        <v>87</v>
      </c>
      <c r="AY202" s="15" t="s">
        <v>138</v>
      </c>
      <c r="BE202" s="232">
        <f>IF(O202="základní",K202,0)</f>
        <v>0</v>
      </c>
      <c r="BF202" s="232">
        <f>IF(O202="snížená",K202,0)</f>
        <v>0</v>
      </c>
      <c r="BG202" s="232">
        <f>IF(O202="zákl. přenesená",K202,0)</f>
        <v>0</v>
      </c>
      <c r="BH202" s="232">
        <f>IF(O202="sníž. přenesená",K202,0)</f>
        <v>0</v>
      </c>
      <c r="BI202" s="232">
        <f>IF(O202="nulová",K202,0)</f>
        <v>0</v>
      </c>
      <c r="BJ202" s="15" t="s">
        <v>85</v>
      </c>
      <c r="BK202" s="232">
        <f>ROUND(P202*H202,2)</f>
        <v>0</v>
      </c>
      <c r="BL202" s="15" t="s">
        <v>279</v>
      </c>
      <c r="BM202" s="231" t="s">
        <v>372</v>
      </c>
    </row>
    <row r="203" s="2" customFormat="1">
      <c r="A203" s="36"/>
      <c r="B203" s="37"/>
      <c r="C203" s="38"/>
      <c r="D203" s="233" t="s">
        <v>148</v>
      </c>
      <c r="E203" s="38"/>
      <c r="F203" s="234" t="s">
        <v>364</v>
      </c>
      <c r="G203" s="38"/>
      <c r="H203" s="38"/>
      <c r="I203" s="235"/>
      <c r="J203" s="235"/>
      <c r="K203" s="38"/>
      <c r="L203" s="38"/>
      <c r="M203" s="42"/>
      <c r="N203" s="236"/>
      <c r="O203" s="237"/>
      <c r="P203" s="89"/>
      <c r="Q203" s="89"/>
      <c r="R203" s="89"/>
      <c r="S203" s="89"/>
      <c r="T203" s="89"/>
      <c r="U203" s="89"/>
      <c r="V203" s="89"/>
      <c r="W203" s="89"/>
      <c r="X203" s="90"/>
      <c r="Y203" s="36"/>
      <c r="Z203" s="36"/>
      <c r="AA203" s="36"/>
      <c r="AB203" s="36"/>
      <c r="AC203" s="36"/>
      <c r="AD203" s="36"/>
      <c r="AE203" s="36"/>
      <c r="AT203" s="15" t="s">
        <v>148</v>
      </c>
      <c r="AU203" s="15" t="s">
        <v>87</v>
      </c>
    </row>
    <row r="204" s="2" customFormat="1">
      <c r="A204" s="36"/>
      <c r="B204" s="37"/>
      <c r="C204" s="38"/>
      <c r="D204" s="238" t="s">
        <v>150</v>
      </c>
      <c r="E204" s="38"/>
      <c r="F204" s="239" t="s">
        <v>365</v>
      </c>
      <c r="G204" s="38"/>
      <c r="H204" s="38"/>
      <c r="I204" s="235"/>
      <c r="J204" s="235"/>
      <c r="K204" s="38"/>
      <c r="L204" s="38"/>
      <c r="M204" s="42"/>
      <c r="N204" s="236"/>
      <c r="O204" s="237"/>
      <c r="P204" s="89"/>
      <c r="Q204" s="89"/>
      <c r="R204" s="89"/>
      <c r="S204" s="89"/>
      <c r="T204" s="89"/>
      <c r="U204" s="89"/>
      <c r="V204" s="89"/>
      <c r="W204" s="89"/>
      <c r="X204" s="90"/>
      <c r="Y204" s="36"/>
      <c r="Z204" s="36"/>
      <c r="AA204" s="36"/>
      <c r="AB204" s="36"/>
      <c r="AC204" s="36"/>
      <c r="AD204" s="36"/>
      <c r="AE204" s="36"/>
      <c r="AT204" s="15" t="s">
        <v>150</v>
      </c>
      <c r="AU204" s="15" t="s">
        <v>87</v>
      </c>
    </row>
    <row r="205" s="2" customFormat="1" ht="16.5" customHeight="1">
      <c r="A205" s="36"/>
      <c r="B205" s="37"/>
      <c r="C205" s="241" t="s">
        <v>373</v>
      </c>
      <c r="D205" s="241" t="s">
        <v>161</v>
      </c>
      <c r="E205" s="242" t="s">
        <v>374</v>
      </c>
      <c r="F205" s="243" t="s">
        <v>375</v>
      </c>
      <c r="G205" s="244" t="s">
        <v>156</v>
      </c>
      <c r="H205" s="245">
        <v>4</v>
      </c>
      <c r="I205" s="246"/>
      <c r="J205" s="247"/>
      <c r="K205" s="248">
        <f>ROUND(P205*H205,2)</f>
        <v>0</v>
      </c>
      <c r="L205" s="243" t="s">
        <v>1</v>
      </c>
      <c r="M205" s="249"/>
      <c r="N205" s="250" t="s">
        <v>1</v>
      </c>
      <c r="O205" s="227" t="s">
        <v>40</v>
      </c>
      <c r="P205" s="228">
        <f>I205+J205</f>
        <v>0</v>
      </c>
      <c r="Q205" s="228">
        <f>ROUND(I205*H205,2)</f>
        <v>0</v>
      </c>
      <c r="R205" s="228">
        <f>ROUND(J205*H205,2)</f>
        <v>0</v>
      </c>
      <c r="S205" s="89"/>
      <c r="T205" s="229">
        <f>S205*H205</f>
        <v>0</v>
      </c>
      <c r="U205" s="229">
        <v>0</v>
      </c>
      <c r="V205" s="229">
        <f>U205*H205</f>
        <v>0</v>
      </c>
      <c r="W205" s="229">
        <v>0</v>
      </c>
      <c r="X205" s="230">
        <f>W205*H205</f>
        <v>0</v>
      </c>
      <c r="Y205" s="36"/>
      <c r="Z205" s="36"/>
      <c r="AA205" s="36"/>
      <c r="AB205" s="36"/>
      <c r="AC205" s="36"/>
      <c r="AD205" s="36"/>
      <c r="AE205" s="36"/>
      <c r="AR205" s="231" t="s">
        <v>289</v>
      </c>
      <c r="AT205" s="231" t="s">
        <v>161</v>
      </c>
      <c r="AU205" s="231" t="s">
        <v>87</v>
      </c>
      <c r="AY205" s="15" t="s">
        <v>138</v>
      </c>
      <c r="BE205" s="232">
        <f>IF(O205="základní",K205,0)</f>
        <v>0</v>
      </c>
      <c r="BF205" s="232">
        <f>IF(O205="snížená",K205,0)</f>
        <v>0</v>
      </c>
      <c r="BG205" s="232">
        <f>IF(O205="zákl. přenesená",K205,0)</f>
        <v>0</v>
      </c>
      <c r="BH205" s="232">
        <f>IF(O205="sníž. přenesená",K205,0)</f>
        <v>0</v>
      </c>
      <c r="BI205" s="232">
        <f>IF(O205="nulová",K205,0)</f>
        <v>0</v>
      </c>
      <c r="BJ205" s="15" t="s">
        <v>85</v>
      </c>
      <c r="BK205" s="232">
        <f>ROUND(P205*H205,2)</f>
        <v>0</v>
      </c>
      <c r="BL205" s="15" t="s">
        <v>279</v>
      </c>
      <c r="BM205" s="231" t="s">
        <v>376</v>
      </c>
    </row>
    <row r="206" s="2" customFormat="1">
      <c r="A206" s="36"/>
      <c r="B206" s="37"/>
      <c r="C206" s="38"/>
      <c r="D206" s="233" t="s">
        <v>148</v>
      </c>
      <c r="E206" s="38"/>
      <c r="F206" s="234" t="s">
        <v>375</v>
      </c>
      <c r="G206" s="38"/>
      <c r="H206" s="38"/>
      <c r="I206" s="235"/>
      <c r="J206" s="235"/>
      <c r="K206" s="38"/>
      <c r="L206" s="38"/>
      <c r="M206" s="42"/>
      <c r="N206" s="236"/>
      <c r="O206" s="237"/>
      <c r="P206" s="89"/>
      <c r="Q206" s="89"/>
      <c r="R206" s="89"/>
      <c r="S206" s="89"/>
      <c r="T206" s="89"/>
      <c r="U206" s="89"/>
      <c r="V206" s="89"/>
      <c r="W206" s="89"/>
      <c r="X206" s="90"/>
      <c r="Y206" s="36"/>
      <c r="Z206" s="36"/>
      <c r="AA206" s="36"/>
      <c r="AB206" s="36"/>
      <c r="AC206" s="36"/>
      <c r="AD206" s="36"/>
      <c r="AE206" s="36"/>
      <c r="AT206" s="15" t="s">
        <v>148</v>
      </c>
      <c r="AU206" s="15" t="s">
        <v>87</v>
      </c>
    </row>
    <row r="207" s="2" customFormat="1">
      <c r="A207" s="36"/>
      <c r="B207" s="37"/>
      <c r="C207" s="38"/>
      <c r="D207" s="233" t="s">
        <v>152</v>
      </c>
      <c r="E207" s="38"/>
      <c r="F207" s="240" t="s">
        <v>377</v>
      </c>
      <c r="G207" s="38"/>
      <c r="H207" s="38"/>
      <c r="I207" s="235"/>
      <c r="J207" s="235"/>
      <c r="K207" s="38"/>
      <c r="L207" s="38"/>
      <c r="M207" s="42"/>
      <c r="N207" s="236"/>
      <c r="O207" s="237"/>
      <c r="P207" s="89"/>
      <c r="Q207" s="89"/>
      <c r="R207" s="89"/>
      <c r="S207" s="89"/>
      <c r="T207" s="89"/>
      <c r="U207" s="89"/>
      <c r="V207" s="89"/>
      <c r="W207" s="89"/>
      <c r="X207" s="90"/>
      <c r="Y207" s="36"/>
      <c r="Z207" s="36"/>
      <c r="AA207" s="36"/>
      <c r="AB207" s="36"/>
      <c r="AC207" s="36"/>
      <c r="AD207" s="36"/>
      <c r="AE207" s="36"/>
      <c r="AT207" s="15" t="s">
        <v>152</v>
      </c>
      <c r="AU207" s="15" t="s">
        <v>87</v>
      </c>
    </row>
    <row r="208" s="2" customFormat="1" ht="24.15" customHeight="1">
      <c r="A208" s="36"/>
      <c r="B208" s="37"/>
      <c r="C208" s="219" t="s">
        <v>378</v>
      </c>
      <c r="D208" s="219" t="s">
        <v>141</v>
      </c>
      <c r="E208" s="220" t="s">
        <v>361</v>
      </c>
      <c r="F208" s="221" t="s">
        <v>362</v>
      </c>
      <c r="G208" s="222" t="s">
        <v>164</v>
      </c>
      <c r="H208" s="223">
        <v>1</v>
      </c>
      <c r="I208" s="224"/>
      <c r="J208" s="224"/>
      <c r="K208" s="225">
        <f>ROUND(P208*H208,2)</f>
        <v>0</v>
      </c>
      <c r="L208" s="221" t="s">
        <v>278</v>
      </c>
      <c r="M208" s="42"/>
      <c r="N208" s="226" t="s">
        <v>1</v>
      </c>
      <c r="O208" s="227" t="s">
        <v>40</v>
      </c>
      <c r="P208" s="228">
        <f>I208+J208</f>
        <v>0</v>
      </c>
      <c r="Q208" s="228">
        <f>ROUND(I208*H208,2)</f>
        <v>0</v>
      </c>
      <c r="R208" s="228">
        <f>ROUND(J208*H208,2)</f>
        <v>0</v>
      </c>
      <c r="S208" s="89"/>
      <c r="T208" s="229">
        <f>S208*H208</f>
        <v>0</v>
      </c>
      <c r="U208" s="229">
        <v>0</v>
      </c>
      <c r="V208" s="229">
        <f>U208*H208</f>
        <v>0</v>
      </c>
      <c r="W208" s="229">
        <v>0</v>
      </c>
      <c r="X208" s="230">
        <f>W208*H208</f>
        <v>0</v>
      </c>
      <c r="Y208" s="36"/>
      <c r="Z208" s="36"/>
      <c r="AA208" s="36"/>
      <c r="AB208" s="36"/>
      <c r="AC208" s="36"/>
      <c r="AD208" s="36"/>
      <c r="AE208" s="36"/>
      <c r="AR208" s="231" t="s">
        <v>279</v>
      </c>
      <c r="AT208" s="231" t="s">
        <v>141</v>
      </c>
      <c r="AU208" s="231" t="s">
        <v>87</v>
      </c>
      <c r="AY208" s="15" t="s">
        <v>138</v>
      </c>
      <c r="BE208" s="232">
        <f>IF(O208="základní",K208,0)</f>
        <v>0</v>
      </c>
      <c r="BF208" s="232">
        <f>IF(O208="snížená",K208,0)</f>
        <v>0</v>
      </c>
      <c r="BG208" s="232">
        <f>IF(O208="zákl. přenesená",K208,0)</f>
        <v>0</v>
      </c>
      <c r="BH208" s="232">
        <f>IF(O208="sníž. přenesená",K208,0)</f>
        <v>0</v>
      </c>
      <c r="BI208" s="232">
        <f>IF(O208="nulová",K208,0)</f>
        <v>0</v>
      </c>
      <c r="BJ208" s="15" t="s">
        <v>85</v>
      </c>
      <c r="BK208" s="232">
        <f>ROUND(P208*H208,2)</f>
        <v>0</v>
      </c>
      <c r="BL208" s="15" t="s">
        <v>279</v>
      </c>
      <c r="BM208" s="231" t="s">
        <v>379</v>
      </c>
    </row>
    <row r="209" s="2" customFormat="1">
      <c r="A209" s="36"/>
      <c r="B209" s="37"/>
      <c r="C209" s="38"/>
      <c r="D209" s="233" t="s">
        <v>148</v>
      </c>
      <c r="E209" s="38"/>
      <c r="F209" s="234" t="s">
        <v>364</v>
      </c>
      <c r="G209" s="38"/>
      <c r="H209" s="38"/>
      <c r="I209" s="235"/>
      <c r="J209" s="235"/>
      <c r="K209" s="38"/>
      <c r="L209" s="38"/>
      <c r="M209" s="42"/>
      <c r="N209" s="236"/>
      <c r="O209" s="237"/>
      <c r="P209" s="89"/>
      <c r="Q209" s="89"/>
      <c r="R209" s="89"/>
      <c r="S209" s="89"/>
      <c r="T209" s="89"/>
      <c r="U209" s="89"/>
      <c r="V209" s="89"/>
      <c r="W209" s="89"/>
      <c r="X209" s="90"/>
      <c r="Y209" s="36"/>
      <c r="Z209" s="36"/>
      <c r="AA209" s="36"/>
      <c r="AB209" s="36"/>
      <c r="AC209" s="36"/>
      <c r="AD209" s="36"/>
      <c r="AE209" s="36"/>
      <c r="AT209" s="15" t="s">
        <v>148</v>
      </c>
      <c r="AU209" s="15" t="s">
        <v>87</v>
      </c>
    </row>
    <row r="210" s="2" customFormat="1">
      <c r="A210" s="36"/>
      <c r="B210" s="37"/>
      <c r="C210" s="38"/>
      <c r="D210" s="238" t="s">
        <v>150</v>
      </c>
      <c r="E210" s="38"/>
      <c r="F210" s="239" t="s">
        <v>365</v>
      </c>
      <c r="G210" s="38"/>
      <c r="H210" s="38"/>
      <c r="I210" s="235"/>
      <c r="J210" s="235"/>
      <c r="K210" s="38"/>
      <c r="L210" s="38"/>
      <c r="M210" s="42"/>
      <c r="N210" s="236"/>
      <c r="O210" s="237"/>
      <c r="P210" s="89"/>
      <c r="Q210" s="89"/>
      <c r="R210" s="89"/>
      <c r="S210" s="89"/>
      <c r="T210" s="89"/>
      <c r="U210" s="89"/>
      <c r="V210" s="89"/>
      <c r="W210" s="89"/>
      <c r="X210" s="90"/>
      <c r="Y210" s="36"/>
      <c r="Z210" s="36"/>
      <c r="AA210" s="36"/>
      <c r="AB210" s="36"/>
      <c r="AC210" s="36"/>
      <c r="AD210" s="36"/>
      <c r="AE210" s="36"/>
      <c r="AT210" s="15" t="s">
        <v>150</v>
      </c>
      <c r="AU210" s="15" t="s">
        <v>87</v>
      </c>
    </row>
    <row r="211" s="2" customFormat="1" ht="16.5" customHeight="1">
      <c r="A211" s="36"/>
      <c r="B211" s="37"/>
      <c r="C211" s="241" t="s">
        <v>380</v>
      </c>
      <c r="D211" s="241" t="s">
        <v>161</v>
      </c>
      <c r="E211" s="242" t="s">
        <v>381</v>
      </c>
      <c r="F211" s="243" t="s">
        <v>382</v>
      </c>
      <c r="G211" s="244" t="s">
        <v>156</v>
      </c>
      <c r="H211" s="245">
        <v>1</v>
      </c>
      <c r="I211" s="246"/>
      <c r="J211" s="247"/>
      <c r="K211" s="248">
        <f>ROUND(P211*H211,2)</f>
        <v>0</v>
      </c>
      <c r="L211" s="243" t="s">
        <v>1</v>
      </c>
      <c r="M211" s="249"/>
      <c r="N211" s="250" t="s">
        <v>1</v>
      </c>
      <c r="O211" s="227" t="s">
        <v>40</v>
      </c>
      <c r="P211" s="228">
        <f>I211+J211</f>
        <v>0</v>
      </c>
      <c r="Q211" s="228">
        <f>ROUND(I211*H211,2)</f>
        <v>0</v>
      </c>
      <c r="R211" s="228">
        <f>ROUND(J211*H211,2)</f>
        <v>0</v>
      </c>
      <c r="S211" s="89"/>
      <c r="T211" s="229">
        <f>S211*H211</f>
        <v>0</v>
      </c>
      <c r="U211" s="229">
        <v>0</v>
      </c>
      <c r="V211" s="229">
        <f>U211*H211</f>
        <v>0</v>
      </c>
      <c r="W211" s="229">
        <v>0</v>
      </c>
      <c r="X211" s="230">
        <f>W211*H211</f>
        <v>0</v>
      </c>
      <c r="Y211" s="36"/>
      <c r="Z211" s="36"/>
      <c r="AA211" s="36"/>
      <c r="AB211" s="36"/>
      <c r="AC211" s="36"/>
      <c r="AD211" s="36"/>
      <c r="AE211" s="36"/>
      <c r="AR211" s="231" t="s">
        <v>289</v>
      </c>
      <c r="AT211" s="231" t="s">
        <v>161</v>
      </c>
      <c r="AU211" s="231" t="s">
        <v>87</v>
      </c>
      <c r="AY211" s="15" t="s">
        <v>138</v>
      </c>
      <c r="BE211" s="232">
        <f>IF(O211="základní",K211,0)</f>
        <v>0</v>
      </c>
      <c r="BF211" s="232">
        <f>IF(O211="snížená",K211,0)</f>
        <v>0</v>
      </c>
      <c r="BG211" s="232">
        <f>IF(O211="zákl. přenesená",K211,0)</f>
        <v>0</v>
      </c>
      <c r="BH211" s="232">
        <f>IF(O211="sníž. přenesená",K211,0)</f>
        <v>0</v>
      </c>
      <c r="BI211" s="232">
        <f>IF(O211="nulová",K211,0)</f>
        <v>0</v>
      </c>
      <c r="BJ211" s="15" t="s">
        <v>85</v>
      </c>
      <c r="BK211" s="232">
        <f>ROUND(P211*H211,2)</f>
        <v>0</v>
      </c>
      <c r="BL211" s="15" t="s">
        <v>279</v>
      </c>
      <c r="BM211" s="231" t="s">
        <v>383</v>
      </c>
    </row>
    <row r="212" s="2" customFormat="1">
      <c r="A212" s="36"/>
      <c r="B212" s="37"/>
      <c r="C212" s="38"/>
      <c r="D212" s="233" t="s">
        <v>148</v>
      </c>
      <c r="E212" s="38"/>
      <c r="F212" s="234" t="s">
        <v>382</v>
      </c>
      <c r="G212" s="38"/>
      <c r="H212" s="38"/>
      <c r="I212" s="235"/>
      <c r="J212" s="235"/>
      <c r="K212" s="38"/>
      <c r="L212" s="38"/>
      <c r="M212" s="42"/>
      <c r="N212" s="236"/>
      <c r="O212" s="237"/>
      <c r="P212" s="89"/>
      <c r="Q212" s="89"/>
      <c r="R212" s="89"/>
      <c r="S212" s="89"/>
      <c r="T212" s="89"/>
      <c r="U212" s="89"/>
      <c r="V212" s="89"/>
      <c r="W212" s="89"/>
      <c r="X212" s="90"/>
      <c r="Y212" s="36"/>
      <c r="Z212" s="36"/>
      <c r="AA212" s="36"/>
      <c r="AB212" s="36"/>
      <c r="AC212" s="36"/>
      <c r="AD212" s="36"/>
      <c r="AE212" s="36"/>
      <c r="AT212" s="15" t="s">
        <v>148</v>
      </c>
      <c r="AU212" s="15" t="s">
        <v>87</v>
      </c>
    </row>
    <row r="213" s="2" customFormat="1">
      <c r="A213" s="36"/>
      <c r="B213" s="37"/>
      <c r="C213" s="38"/>
      <c r="D213" s="233" t="s">
        <v>152</v>
      </c>
      <c r="E213" s="38"/>
      <c r="F213" s="240" t="s">
        <v>384</v>
      </c>
      <c r="G213" s="38"/>
      <c r="H213" s="38"/>
      <c r="I213" s="235"/>
      <c r="J213" s="235"/>
      <c r="K213" s="38"/>
      <c r="L213" s="38"/>
      <c r="M213" s="42"/>
      <c r="N213" s="236"/>
      <c r="O213" s="237"/>
      <c r="P213" s="89"/>
      <c r="Q213" s="89"/>
      <c r="R213" s="89"/>
      <c r="S213" s="89"/>
      <c r="T213" s="89"/>
      <c r="U213" s="89"/>
      <c r="V213" s="89"/>
      <c r="W213" s="89"/>
      <c r="X213" s="90"/>
      <c r="Y213" s="36"/>
      <c r="Z213" s="36"/>
      <c r="AA213" s="36"/>
      <c r="AB213" s="36"/>
      <c r="AC213" s="36"/>
      <c r="AD213" s="36"/>
      <c r="AE213" s="36"/>
      <c r="AT213" s="15" t="s">
        <v>152</v>
      </c>
      <c r="AU213" s="15" t="s">
        <v>87</v>
      </c>
    </row>
    <row r="214" s="2" customFormat="1" ht="24.15" customHeight="1">
      <c r="A214" s="36"/>
      <c r="B214" s="37"/>
      <c r="C214" s="219" t="s">
        <v>385</v>
      </c>
      <c r="D214" s="219" t="s">
        <v>141</v>
      </c>
      <c r="E214" s="220" t="s">
        <v>361</v>
      </c>
      <c r="F214" s="221" t="s">
        <v>362</v>
      </c>
      <c r="G214" s="222" t="s">
        <v>164</v>
      </c>
      <c r="H214" s="223">
        <v>1</v>
      </c>
      <c r="I214" s="224"/>
      <c r="J214" s="224"/>
      <c r="K214" s="225">
        <f>ROUND(P214*H214,2)</f>
        <v>0</v>
      </c>
      <c r="L214" s="221" t="s">
        <v>278</v>
      </c>
      <c r="M214" s="42"/>
      <c r="N214" s="226" t="s">
        <v>1</v>
      </c>
      <c r="O214" s="227" t="s">
        <v>40</v>
      </c>
      <c r="P214" s="228">
        <f>I214+J214</f>
        <v>0</v>
      </c>
      <c r="Q214" s="228">
        <f>ROUND(I214*H214,2)</f>
        <v>0</v>
      </c>
      <c r="R214" s="228">
        <f>ROUND(J214*H214,2)</f>
        <v>0</v>
      </c>
      <c r="S214" s="89"/>
      <c r="T214" s="229">
        <f>S214*H214</f>
        <v>0</v>
      </c>
      <c r="U214" s="229">
        <v>0</v>
      </c>
      <c r="V214" s="229">
        <f>U214*H214</f>
        <v>0</v>
      </c>
      <c r="W214" s="229">
        <v>0</v>
      </c>
      <c r="X214" s="230">
        <f>W214*H214</f>
        <v>0</v>
      </c>
      <c r="Y214" s="36"/>
      <c r="Z214" s="36"/>
      <c r="AA214" s="36"/>
      <c r="AB214" s="36"/>
      <c r="AC214" s="36"/>
      <c r="AD214" s="36"/>
      <c r="AE214" s="36"/>
      <c r="AR214" s="231" t="s">
        <v>279</v>
      </c>
      <c r="AT214" s="231" t="s">
        <v>141</v>
      </c>
      <c r="AU214" s="231" t="s">
        <v>87</v>
      </c>
      <c r="AY214" s="15" t="s">
        <v>138</v>
      </c>
      <c r="BE214" s="232">
        <f>IF(O214="základní",K214,0)</f>
        <v>0</v>
      </c>
      <c r="BF214" s="232">
        <f>IF(O214="snížená",K214,0)</f>
        <v>0</v>
      </c>
      <c r="BG214" s="232">
        <f>IF(O214="zákl. přenesená",K214,0)</f>
        <v>0</v>
      </c>
      <c r="BH214" s="232">
        <f>IF(O214="sníž. přenesená",K214,0)</f>
        <v>0</v>
      </c>
      <c r="BI214" s="232">
        <f>IF(O214="nulová",K214,0)</f>
        <v>0</v>
      </c>
      <c r="BJ214" s="15" t="s">
        <v>85</v>
      </c>
      <c r="BK214" s="232">
        <f>ROUND(P214*H214,2)</f>
        <v>0</v>
      </c>
      <c r="BL214" s="15" t="s">
        <v>279</v>
      </c>
      <c r="BM214" s="231" t="s">
        <v>386</v>
      </c>
    </row>
    <row r="215" s="2" customFormat="1">
      <c r="A215" s="36"/>
      <c r="B215" s="37"/>
      <c r="C215" s="38"/>
      <c r="D215" s="233" t="s">
        <v>148</v>
      </c>
      <c r="E215" s="38"/>
      <c r="F215" s="234" t="s">
        <v>364</v>
      </c>
      <c r="G215" s="38"/>
      <c r="H215" s="38"/>
      <c r="I215" s="235"/>
      <c r="J215" s="235"/>
      <c r="K215" s="38"/>
      <c r="L215" s="38"/>
      <c r="M215" s="42"/>
      <c r="N215" s="236"/>
      <c r="O215" s="237"/>
      <c r="P215" s="89"/>
      <c r="Q215" s="89"/>
      <c r="R215" s="89"/>
      <c r="S215" s="89"/>
      <c r="T215" s="89"/>
      <c r="U215" s="89"/>
      <c r="V215" s="89"/>
      <c r="W215" s="89"/>
      <c r="X215" s="90"/>
      <c r="Y215" s="36"/>
      <c r="Z215" s="36"/>
      <c r="AA215" s="36"/>
      <c r="AB215" s="36"/>
      <c r="AC215" s="36"/>
      <c r="AD215" s="36"/>
      <c r="AE215" s="36"/>
      <c r="AT215" s="15" t="s">
        <v>148</v>
      </c>
      <c r="AU215" s="15" t="s">
        <v>87</v>
      </c>
    </row>
    <row r="216" s="2" customFormat="1">
      <c r="A216" s="36"/>
      <c r="B216" s="37"/>
      <c r="C216" s="38"/>
      <c r="D216" s="238" t="s">
        <v>150</v>
      </c>
      <c r="E216" s="38"/>
      <c r="F216" s="239" t="s">
        <v>365</v>
      </c>
      <c r="G216" s="38"/>
      <c r="H216" s="38"/>
      <c r="I216" s="235"/>
      <c r="J216" s="235"/>
      <c r="K216" s="38"/>
      <c r="L216" s="38"/>
      <c r="M216" s="42"/>
      <c r="N216" s="236"/>
      <c r="O216" s="237"/>
      <c r="P216" s="89"/>
      <c r="Q216" s="89"/>
      <c r="R216" s="89"/>
      <c r="S216" s="89"/>
      <c r="T216" s="89"/>
      <c r="U216" s="89"/>
      <c r="V216" s="89"/>
      <c r="W216" s="89"/>
      <c r="X216" s="90"/>
      <c r="Y216" s="36"/>
      <c r="Z216" s="36"/>
      <c r="AA216" s="36"/>
      <c r="AB216" s="36"/>
      <c r="AC216" s="36"/>
      <c r="AD216" s="36"/>
      <c r="AE216" s="36"/>
      <c r="AT216" s="15" t="s">
        <v>150</v>
      </c>
      <c r="AU216" s="15" t="s">
        <v>87</v>
      </c>
    </row>
    <row r="217" s="2" customFormat="1" ht="16.5" customHeight="1">
      <c r="A217" s="36"/>
      <c r="B217" s="37"/>
      <c r="C217" s="241" t="s">
        <v>387</v>
      </c>
      <c r="D217" s="241" t="s">
        <v>161</v>
      </c>
      <c r="E217" s="242" t="s">
        <v>388</v>
      </c>
      <c r="F217" s="243" t="s">
        <v>389</v>
      </c>
      <c r="G217" s="244" t="s">
        <v>156</v>
      </c>
      <c r="H217" s="245">
        <v>1</v>
      </c>
      <c r="I217" s="246"/>
      <c r="J217" s="247"/>
      <c r="K217" s="248">
        <f>ROUND(P217*H217,2)</f>
        <v>0</v>
      </c>
      <c r="L217" s="243" t="s">
        <v>1</v>
      </c>
      <c r="M217" s="249"/>
      <c r="N217" s="250" t="s">
        <v>1</v>
      </c>
      <c r="O217" s="227" t="s">
        <v>40</v>
      </c>
      <c r="P217" s="228">
        <f>I217+J217</f>
        <v>0</v>
      </c>
      <c r="Q217" s="228">
        <f>ROUND(I217*H217,2)</f>
        <v>0</v>
      </c>
      <c r="R217" s="228">
        <f>ROUND(J217*H217,2)</f>
        <v>0</v>
      </c>
      <c r="S217" s="89"/>
      <c r="T217" s="229">
        <f>S217*H217</f>
        <v>0</v>
      </c>
      <c r="U217" s="229">
        <v>0</v>
      </c>
      <c r="V217" s="229">
        <f>U217*H217</f>
        <v>0</v>
      </c>
      <c r="W217" s="229">
        <v>0</v>
      </c>
      <c r="X217" s="230">
        <f>W217*H217</f>
        <v>0</v>
      </c>
      <c r="Y217" s="36"/>
      <c r="Z217" s="36"/>
      <c r="AA217" s="36"/>
      <c r="AB217" s="36"/>
      <c r="AC217" s="36"/>
      <c r="AD217" s="36"/>
      <c r="AE217" s="36"/>
      <c r="AR217" s="231" t="s">
        <v>289</v>
      </c>
      <c r="AT217" s="231" t="s">
        <v>161</v>
      </c>
      <c r="AU217" s="231" t="s">
        <v>87</v>
      </c>
      <c r="AY217" s="15" t="s">
        <v>138</v>
      </c>
      <c r="BE217" s="232">
        <f>IF(O217="základní",K217,0)</f>
        <v>0</v>
      </c>
      <c r="BF217" s="232">
        <f>IF(O217="snížená",K217,0)</f>
        <v>0</v>
      </c>
      <c r="BG217" s="232">
        <f>IF(O217="zákl. přenesená",K217,0)</f>
        <v>0</v>
      </c>
      <c r="BH217" s="232">
        <f>IF(O217="sníž. přenesená",K217,0)</f>
        <v>0</v>
      </c>
      <c r="BI217" s="232">
        <f>IF(O217="nulová",K217,0)</f>
        <v>0</v>
      </c>
      <c r="BJ217" s="15" t="s">
        <v>85</v>
      </c>
      <c r="BK217" s="232">
        <f>ROUND(P217*H217,2)</f>
        <v>0</v>
      </c>
      <c r="BL217" s="15" t="s">
        <v>279</v>
      </c>
      <c r="BM217" s="231" t="s">
        <v>390</v>
      </c>
    </row>
    <row r="218" s="2" customFormat="1">
      <c r="A218" s="36"/>
      <c r="B218" s="37"/>
      <c r="C218" s="38"/>
      <c r="D218" s="233" t="s">
        <v>148</v>
      </c>
      <c r="E218" s="38"/>
      <c r="F218" s="234" t="s">
        <v>389</v>
      </c>
      <c r="G218" s="38"/>
      <c r="H218" s="38"/>
      <c r="I218" s="235"/>
      <c r="J218" s="235"/>
      <c r="K218" s="38"/>
      <c r="L218" s="38"/>
      <c r="M218" s="42"/>
      <c r="N218" s="236"/>
      <c r="O218" s="237"/>
      <c r="P218" s="89"/>
      <c r="Q218" s="89"/>
      <c r="R218" s="89"/>
      <c r="S218" s="89"/>
      <c r="T218" s="89"/>
      <c r="U218" s="89"/>
      <c r="V218" s="89"/>
      <c r="W218" s="89"/>
      <c r="X218" s="90"/>
      <c r="Y218" s="36"/>
      <c r="Z218" s="36"/>
      <c r="AA218" s="36"/>
      <c r="AB218" s="36"/>
      <c r="AC218" s="36"/>
      <c r="AD218" s="36"/>
      <c r="AE218" s="36"/>
      <c r="AT218" s="15" t="s">
        <v>148</v>
      </c>
      <c r="AU218" s="15" t="s">
        <v>87</v>
      </c>
    </row>
    <row r="219" s="2" customFormat="1">
      <c r="A219" s="36"/>
      <c r="B219" s="37"/>
      <c r="C219" s="38"/>
      <c r="D219" s="233" t="s">
        <v>152</v>
      </c>
      <c r="E219" s="38"/>
      <c r="F219" s="240" t="s">
        <v>352</v>
      </c>
      <c r="G219" s="38"/>
      <c r="H219" s="38"/>
      <c r="I219" s="235"/>
      <c r="J219" s="235"/>
      <c r="K219" s="38"/>
      <c r="L219" s="38"/>
      <c r="M219" s="42"/>
      <c r="N219" s="236"/>
      <c r="O219" s="237"/>
      <c r="P219" s="89"/>
      <c r="Q219" s="89"/>
      <c r="R219" s="89"/>
      <c r="S219" s="89"/>
      <c r="T219" s="89"/>
      <c r="U219" s="89"/>
      <c r="V219" s="89"/>
      <c r="W219" s="89"/>
      <c r="X219" s="90"/>
      <c r="Y219" s="36"/>
      <c r="Z219" s="36"/>
      <c r="AA219" s="36"/>
      <c r="AB219" s="36"/>
      <c r="AC219" s="36"/>
      <c r="AD219" s="36"/>
      <c r="AE219" s="36"/>
      <c r="AT219" s="15" t="s">
        <v>152</v>
      </c>
      <c r="AU219" s="15" t="s">
        <v>87</v>
      </c>
    </row>
    <row r="220" s="2" customFormat="1" ht="24.15" customHeight="1">
      <c r="A220" s="36"/>
      <c r="B220" s="37"/>
      <c r="C220" s="219" t="s">
        <v>391</v>
      </c>
      <c r="D220" s="219" t="s">
        <v>141</v>
      </c>
      <c r="E220" s="220" t="s">
        <v>361</v>
      </c>
      <c r="F220" s="221" t="s">
        <v>362</v>
      </c>
      <c r="G220" s="222" t="s">
        <v>164</v>
      </c>
      <c r="H220" s="223">
        <v>1</v>
      </c>
      <c r="I220" s="224"/>
      <c r="J220" s="224"/>
      <c r="K220" s="225">
        <f>ROUND(P220*H220,2)</f>
        <v>0</v>
      </c>
      <c r="L220" s="221" t="s">
        <v>278</v>
      </c>
      <c r="M220" s="42"/>
      <c r="N220" s="226" t="s">
        <v>1</v>
      </c>
      <c r="O220" s="227" t="s">
        <v>40</v>
      </c>
      <c r="P220" s="228">
        <f>I220+J220</f>
        <v>0</v>
      </c>
      <c r="Q220" s="228">
        <f>ROUND(I220*H220,2)</f>
        <v>0</v>
      </c>
      <c r="R220" s="228">
        <f>ROUND(J220*H220,2)</f>
        <v>0</v>
      </c>
      <c r="S220" s="89"/>
      <c r="T220" s="229">
        <f>S220*H220</f>
        <v>0</v>
      </c>
      <c r="U220" s="229">
        <v>0</v>
      </c>
      <c r="V220" s="229">
        <f>U220*H220</f>
        <v>0</v>
      </c>
      <c r="W220" s="229">
        <v>0</v>
      </c>
      <c r="X220" s="230">
        <f>W220*H220</f>
        <v>0</v>
      </c>
      <c r="Y220" s="36"/>
      <c r="Z220" s="36"/>
      <c r="AA220" s="36"/>
      <c r="AB220" s="36"/>
      <c r="AC220" s="36"/>
      <c r="AD220" s="36"/>
      <c r="AE220" s="36"/>
      <c r="AR220" s="231" t="s">
        <v>279</v>
      </c>
      <c r="AT220" s="231" t="s">
        <v>141</v>
      </c>
      <c r="AU220" s="231" t="s">
        <v>87</v>
      </c>
      <c r="AY220" s="15" t="s">
        <v>138</v>
      </c>
      <c r="BE220" s="232">
        <f>IF(O220="základní",K220,0)</f>
        <v>0</v>
      </c>
      <c r="BF220" s="232">
        <f>IF(O220="snížená",K220,0)</f>
        <v>0</v>
      </c>
      <c r="BG220" s="232">
        <f>IF(O220="zákl. přenesená",K220,0)</f>
        <v>0</v>
      </c>
      <c r="BH220" s="232">
        <f>IF(O220="sníž. přenesená",K220,0)</f>
        <v>0</v>
      </c>
      <c r="BI220" s="232">
        <f>IF(O220="nulová",K220,0)</f>
        <v>0</v>
      </c>
      <c r="BJ220" s="15" t="s">
        <v>85</v>
      </c>
      <c r="BK220" s="232">
        <f>ROUND(P220*H220,2)</f>
        <v>0</v>
      </c>
      <c r="BL220" s="15" t="s">
        <v>279</v>
      </c>
      <c r="BM220" s="231" t="s">
        <v>392</v>
      </c>
    </row>
    <row r="221" s="2" customFormat="1">
      <c r="A221" s="36"/>
      <c r="B221" s="37"/>
      <c r="C221" s="38"/>
      <c r="D221" s="233" t="s">
        <v>148</v>
      </c>
      <c r="E221" s="38"/>
      <c r="F221" s="234" t="s">
        <v>364</v>
      </c>
      <c r="G221" s="38"/>
      <c r="H221" s="38"/>
      <c r="I221" s="235"/>
      <c r="J221" s="235"/>
      <c r="K221" s="38"/>
      <c r="L221" s="38"/>
      <c r="M221" s="42"/>
      <c r="N221" s="236"/>
      <c r="O221" s="237"/>
      <c r="P221" s="89"/>
      <c r="Q221" s="89"/>
      <c r="R221" s="89"/>
      <c r="S221" s="89"/>
      <c r="T221" s="89"/>
      <c r="U221" s="89"/>
      <c r="V221" s="89"/>
      <c r="W221" s="89"/>
      <c r="X221" s="90"/>
      <c r="Y221" s="36"/>
      <c r="Z221" s="36"/>
      <c r="AA221" s="36"/>
      <c r="AB221" s="36"/>
      <c r="AC221" s="36"/>
      <c r="AD221" s="36"/>
      <c r="AE221" s="36"/>
      <c r="AT221" s="15" t="s">
        <v>148</v>
      </c>
      <c r="AU221" s="15" t="s">
        <v>87</v>
      </c>
    </row>
    <row r="222" s="2" customFormat="1">
      <c r="A222" s="36"/>
      <c r="B222" s="37"/>
      <c r="C222" s="38"/>
      <c r="D222" s="238" t="s">
        <v>150</v>
      </c>
      <c r="E222" s="38"/>
      <c r="F222" s="239" t="s">
        <v>365</v>
      </c>
      <c r="G222" s="38"/>
      <c r="H222" s="38"/>
      <c r="I222" s="235"/>
      <c r="J222" s="235"/>
      <c r="K222" s="38"/>
      <c r="L222" s="38"/>
      <c r="M222" s="42"/>
      <c r="N222" s="236"/>
      <c r="O222" s="237"/>
      <c r="P222" s="89"/>
      <c r="Q222" s="89"/>
      <c r="R222" s="89"/>
      <c r="S222" s="89"/>
      <c r="T222" s="89"/>
      <c r="U222" s="89"/>
      <c r="V222" s="89"/>
      <c r="W222" s="89"/>
      <c r="X222" s="90"/>
      <c r="Y222" s="36"/>
      <c r="Z222" s="36"/>
      <c r="AA222" s="36"/>
      <c r="AB222" s="36"/>
      <c r="AC222" s="36"/>
      <c r="AD222" s="36"/>
      <c r="AE222" s="36"/>
      <c r="AT222" s="15" t="s">
        <v>150</v>
      </c>
      <c r="AU222" s="15" t="s">
        <v>87</v>
      </c>
    </row>
    <row r="223" s="2" customFormat="1" ht="16.5" customHeight="1">
      <c r="A223" s="36"/>
      <c r="B223" s="37"/>
      <c r="C223" s="241" t="s">
        <v>393</v>
      </c>
      <c r="D223" s="241" t="s">
        <v>161</v>
      </c>
      <c r="E223" s="242" t="s">
        <v>394</v>
      </c>
      <c r="F223" s="243" t="s">
        <v>395</v>
      </c>
      <c r="G223" s="244" t="s">
        <v>156</v>
      </c>
      <c r="H223" s="245">
        <v>1</v>
      </c>
      <c r="I223" s="246"/>
      <c r="J223" s="247"/>
      <c r="K223" s="248">
        <f>ROUND(P223*H223,2)</f>
        <v>0</v>
      </c>
      <c r="L223" s="243" t="s">
        <v>1</v>
      </c>
      <c r="M223" s="249"/>
      <c r="N223" s="250" t="s">
        <v>1</v>
      </c>
      <c r="O223" s="227" t="s">
        <v>40</v>
      </c>
      <c r="P223" s="228">
        <f>I223+J223</f>
        <v>0</v>
      </c>
      <c r="Q223" s="228">
        <f>ROUND(I223*H223,2)</f>
        <v>0</v>
      </c>
      <c r="R223" s="228">
        <f>ROUND(J223*H223,2)</f>
        <v>0</v>
      </c>
      <c r="S223" s="89"/>
      <c r="T223" s="229">
        <f>S223*H223</f>
        <v>0</v>
      </c>
      <c r="U223" s="229">
        <v>0</v>
      </c>
      <c r="V223" s="229">
        <f>U223*H223</f>
        <v>0</v>
      </c>
      <c r="W223" s="229">
        <v>0</v>
      </c>
      <c r="X223" s="230">
        <f>W223*H223</f>
        <v>0</v>
      </c>
      <c r="Y223" s="36"/>
      <c r="Z223" s="36"/>
      <c r="AA223" s="36"/>
      <c r="AB223" s="36"/>
      <c r="AC223" s="36"/>
      <c r="AD223" s="36"/>
      <c r="AE223" s="36"/>
      <c r="AR223" s="231" t="s">
        <v>289</v>
      </c>
      <c r="AT223" s="231" t="s">
        <v>161</v>
      </c>
      <c r="AU223" s="231" t="s">
        <v>87</v>
      </c>
      <c r="AY223" s="15" t="s">
        <v>138</v>
      </c>
      <c r="BE223" s="232">
        <f>IF(O223="základní",K223,0)</f>
        <v>0</v>
      </c>
      <c r="BF223" s="232">
        <f>IF(O223="snížená",K223,0)</f>
        <v>0</v>
      </c>
      <c r="BG223" s="232">
        <f>IF(O223="zákl. přenesená",K223,0)</f>
        <v>0</v>
      </c>
      <c r="BH223" s="232">
        <f>IF(O223="sníž. přenesená",K223,0)</f>
        <v>0</v>
      </c>
      <c r="BI223" s="232">
        <f>IF(O223="nulová",K223,0)</f>
        <v>0</v>
      </c>
      <c r="BJ223" s="15" t="s">
        <v>85</v>
      </c>
      <c r="BK223" s="232">
        <f>ROUND(P223*H223,2)</f>
        <v>0</v>
      </c>
      <c r="BL223" s="15" t="s">
        <v>279</v>
      </c>
      <c r="BM223" s="231" t="s">
        <v>396</v>
      </c>
    </row>
    <row r="224" s="2" customFormat="1">
      <c r="A224" s="36"/>
      <c r="B224" s="37"/>
      <c r="C224" s="38"/>
      <c r="D224" s="233" t="s">
        <v>148</v>
      </c>
      <c r="E224" s="38"/>
      <c r="F224" s="234" t="s">
        <v>395</v>
      </c>
      <c r="G224" s="38"/>
      <c r="H224" s="38"/>
      <c r="I224" s="235"/>
      <c r="J224" s="235"/>
      <c r="K224" s="38"/>
      <c r="L224" s="38"/>
      <c r="M224" s="42"/>
      <c r="N224" s="236"/>
      <c r="O224" s="237"/>
      <c r="P224" s="89"/>
      <c r="Q224" s="89"/>
      <c r="R224" s="89"/>
      <c r="S224" s="89"/>
      <c r="T224" s="89"/>
      <c r="U224" s="89"/>
      <c r="V224" s="89"/>
      <c r="W224" s="89"/>
      <c r="X224" s="90"/>
      <c r="Y224" s="36"/>
      <c r="Z224" s="36"/>
      <c r="AA224" s="36"/>
      <c r="AB224" s="36"/>
      <c r="AC224" s="36"/>
      <c r="AD224" s="36"/>
      <c r="AE224" s="36"/>
      <c r="AT224" s="15" t="s">
        <v>148</v>
      </c>
      <c r="AU224" s="15" t="s">
        <v>87</v>
      </c>
    </row>
    <row r="225" s="2" customFormat="1">
      <c r="A225" s="36"/>
      <c r="B225" s="37"/>
      <c r="C225" s="38"/>
      <c r="D225" s="233" t="s">
        <v>152</v>
      </c>
      <c r="E225" s="38"/>
      <c r="F225" s="240" t="s">
        <v>359</v>
      </c>
      <c r="G225" s="38"/>
      <c r="H225" s="38"/>
      <c r="I225" s="235"/>
      <c r="J225" s="235"/>
      <c r="K225" s="38"/>
      <c r="L225" s="38"/>
      <c r="M225" s="42"/>
      <c r="N225" s="236"/>
      <c r="O225" s="237"/>
      <c r="P225" s="89"/>
      <c r="Q225" s="89"/>
      <c r="R225" s="89"/>
      <c r="S225" s="89"/>
      <c r="T225" s="89"/>
      <c r="U225" s="89"/>
      <c r="V225" s="89"/>
      <c r="W225" s="89"/>
      <c r="X225" s="90"/>
      <c r="Y225" s="36"/>
      <c r="Z225" s="36"/>
      <c r="AA225" s="36"/>
      <c r="AB225" s="36"/>
      <c r="AC225" s="36"/>
      <c r="AD225" s="36"/>
      <c r="AE225" s="36"/>
      <c r="AT225" s="15" t="s">
        <v>152</v>
      </c>
      <c r="AU225" s="15" t="s">
        <v>87</v>
      </c>
    </row>
    <row r="226" s="2" customFormat="1" ht="24.15" customHeight="1">
      <c r="A226" s="36"/>
      <c r="B226" s="37"/>
      <c r="C226" s="219" t="s">
        <v>397</v>
      </c>
      <c r="D226" s="219" t="s">
        <v>141</v>
      </c>
      <c r="E226" s="220" t="s">
        <v>398</v>
      </c>
      <c r="F226" s="221" t="s">
        <v>399</v>
      </c>
      <c r="G226" s="222" t="s">
        <v>164</v>
      </c>
      <c r="H226" s="223">
        <v>1</v>
      </c>
      <c r="I226" s="224"/>
      <c r="J226" s="224"/>
      <c r="K226" s="225">
        <f>ROUND(P226*H226,2)</f>
        <v>0</v>
      </c>
      <c r="L226" s="221" t="s">
        <v>278</v>
      </c>
      <c r="M226" s="42"/>
      <c r="N226" s="226" t="s">
        <v>1</v>
      </c>
      <c r="O226" s="227" t="s">
        <v>40</v>
      </c>
      <c r="P226" s="228">
        <f>I226+J226</f>
        <v>0</v>
      </c>
      <c r="Q226" s="228">
        <f>ROUND(I226*H226,2)</f>
        <v>0</v>
      </c>
      <c r="R226" s="228">
        <f>ROUND(J226*H226,2)</f>
        <v>0</v>
      </c>
      <c r="S226" s="89"/>
      <c r="T226" s="229">
        <f>S226*H226</f>
        <v>0</v>
      </c>
      <c r="U226" s="229">
        <v>0</v>
      </c>
      <c r="V226" s="229">
        <f>U226*H226</f>
        <v>0</v>
      </c>
      <c r="W226" s="229">
        <v>0</v>
      </c>
      <c r="X226" s="230">
        <f>W226*H226</f>
        <v>0</v>
      </c>
      <c r="Y226" s="36"/>
      <c r="Z226" s="36"/>
      <c r="AA226" s="36"/>
      <c r="AB226" s="36"/>
      <c r="AC226" s="36"/>
      <c r="AD226" s="36"/>
      <c r="AE226" s="36"/>
      <c r="AR226" s="231" t="s">
        <v>279</v>
      </c>
      <c r="AT226" s="231" t="s">
        <v>141</v>
      </c>
      <c r="AU226" s="231" t="s">
        <v>87</v>
      </c>
      <c r="AY226" s="15" t="s">
        <v>138</v>
      </c>
      <c r="BE226" s="232">
        <f>IF(O226="základní",K226,0)</f>
        <v>0</v>
      </c>
      <c r="BF226" s="232">
        <f>IF(O226="snížená",K226,0)</f>
        <v>0</v>
      </c>
      <c r="BG226" s="232">
        <f>IF(O226="zákl. přenesená",K226,0)</f>
        <v>0</v>
      </c>
      <c r="BH226" s="232">
        <f>IF(O226="sníž. přenesená",K226,0)</f>
        <v>0</v>
      </c>
      <c r="BI226" s="232">
        <f>IF(O226="nulová",K226,0)</f>
        <v>0</v>
      </c>
      <c r="BJ226" s="15" t="s">
        <v>85</v>
      </c>
      <c r="BK226" s="232">
        <f>ROUND(P226*H226,2)</f>
        <v>0</v>
      </c>
      <c r="BL226" s="15" t="s">
        <v>279</v>
      </c>
      <c r="BM226" s="231" t="s">
        <v>400</v>
      </c>
    </row>
    <row r="227" s="2" customFormat="1">
      <c r="A227" s="36"/>
      <c r="B227" s="37"/>
      <c r="C227" s="38"/>
      <c r="D227" s="233" t="s">
        <v>148</v>
      </c>
      <c r="E227" s="38"/>
      <c r="F227" s="234" t="s">
        <v>401</v>
      </c>
      <c r="G227" s="38"/>
      <c r="H227" s="38"/>
      <c r="I227" s="235"/>
      <c r="J227" s="235"/>
      <c r="K227" s="38"/>
      <c r="L227" s="38"/>
      <c r="M227" s="42"/>
      <c r="N227" s="236"/>
      <c r="O227" s="237"/>
      <c r="P227" s="89"/>
      <c r="Q227" s="89"/>
      <c r="R227" s="89"/>
      <c r="S227" s="89"/>
      <c r="T227" s="89"/>
      <c r="U227" s="89"/>
      <c r="V227" s="89"/>
      <c r="W227" s="89"/>
      <c r="X227" s="90"/>
      <c r="Y227" s="36"/>
      <c r="Z227" s="36"/>
      <c r="AA227" s="36"/>
      <c r="AB227" s="36"/>
      <c r="AC227" s="36"/>
      <c r="AD227" s="36"/>
      <c r="AE227" s="36"/>
      <c r="AT227" s="15" t="s">
        <v>148</v>
      </c>
      <c r="AU227" s="15" t="s">
        <v>87</v>
      </c>
    </row>
    <row r="228" s="2" customFormat="1">
      <c r="A228" s="36"/>
      <c r="B228" s="37"/>
      <c r="C228" s="38"/>
      <c r="D228" s="238" t="s">
        <v>150</v>
      </c>
      <c r="E228" s="38"/>
      <c r="F228" s="239" t="s">
        <v>402</v>
      </c>
      <c r="G228" s="38"/>
      <c r="H228" s="38"/>
      <c r="I228" s="235"/>
      <c r="J228" s="235"/>
      <c r="K228" s="38"/>
      <c r="L228" s="38"/>
      <c r="M228" s="42"/>
      <c r="N228" s="236"/>
      <c r="O228" s="237"/>
      <c r="P228" s="89"/>
      <c r="Q228" s="89"/>
      <c r="R228" s="89"/>
      <c r="S228" s="89"/>
      <c r="T228" s="89"/>
      <c r="U228" s="89"/>
      <c r="V228" s="89"/>
      <c r="W228" s="89"/>
      <c r="X228" s="90"/>
      <c r="Y228" s="36"/>
      <c r="Z228" s="36"/>
      <c r="AA228" s="36"/>
      <c r="AB228" s="36"/>
      <c r="AC228" s="36"/>
      <c r="AD228" s="36"/>
      <c r="AE228" s="36"/>
      <c r="AT228" s="15" t="s">
        <v>150</v>
      </c>
      <c r="AU228" s="15" t="s">
        <v>87</v>
      </c>
    </row>
    <row r="229" s="2" customFormat="1" ht="16.5" customHeight="1">
      <c r="A229" s="36"/>
      <c r="B229" s="37"/>
      <c r="C229" s="241" t="s">
        <v>403</v>
      </c>
      <c r="D229" s="241" t="s">
        <v>161</v>
      </c>
      <c r="E229" s="242" t="s">
        <v>404</v>
      </c>
      <c r="F229" s="243" t="s">
        <v>405</v>
      </c>
      <c r="G229" s="244" t="s">
        <v>156</v>
      </c>
      <c r="H229" s="245">
        <v>1</v>
      </c>
      <c r="I229" s="246"/>
      <c r="J229" s="247"/>
      <c r="K229" s="248">
        <f>ROUND(P229*H229,2)</f>
        <v>0</v>
      </c>
      <c r="L229" s="243" t="s">
        <v>1</v>
      </c>
      <c r="M229" s="249"/>
      <c r="N229" s="250" t="s">
        <v>1</v>
      </c>
      <c r="O229" s="227" t="s">
        <v>40</v>
      </c>
      <c r="P229" s="228">
        <f>I229+J229</f>
        <v>0</v>
      </c>
      <c r="Q229" s="228">
        <f>ROUND(I229*H229,2)</f>
        <v>0</v>
      </c>
      <c r="R229" s="228">
        <f>ROUND(J229*H229,2)</f>
        <v>0</v>
      </c>
      <c r="S229" s="89"/>
      <c r="T229" s="229">
        <f>S229*H229</f>
        <v>0</v>
      </c>
      <c r="U229" s="229">
        <v>0</v>
      </c>
      <c r="V229" s="229">
        <f>U229*H229</f>
        <v>0</v>
      </c>
      <c r="W229" s="229">
        <v>0</v>
      </c>
      <c r="X229" s="230">
        <f>W229*H229</f>
        <v>0</v>
      </c>
      <c r="Y229" s="36"/>
      <c r="Z229" s="36"/>
      <c r="AA229" s="36"/>
      <c r="AB229" s="36"/>
      <c r="AC229" s="36"/>
      <c r="AD229" s="36"/>
      <c r="AE229" s="36"/>
      <c r="AR229" s="231" t="s">
        <v>289</v>
      </c>
      <c r="AT229" s="231" t="s">
        <v>161</v>
      </c>
      <c r="AU229" s="231" t="s">
        <v>87</v>
      </c>
      <c r="AY229" s="15" t="s">
        <v>138</v>
      </c>
      <c r="BE229" s="232">
        <f>IF(O229="základní",K229,0)</f>
        <v>0</v>
      </c>
      <c r="BF229" s="232">
        <f>IF(O229="snížená",K229,0)</f>
        <v>0</v>
      </c>
      <c r="BG229" s="232">
        <f>IF(O229="zákl. přenesená",K229,0)</f>
        <v>0</v>
      </c>
      <c r="BH229" s="232">
        <f>IF(O229="sníž. přenesená",K229,0)</f>
        <v>0</v>
      </c>
      <c r="BI229" s="232">
        <f>IF(O229="nulová",K229,0)</f>
        <v>0</v>
      </c>
      <c r="BJ229" s="15" t="s">
        <v>85</v>
      </c>
      <c r="BK229" s="232">
        <f>ROUND(P229*H229,2)</f>
        <v>0</v>
      </c>
      <c r="BL229" s="15" t="s">
        <v>279</v>
      </c>
      <c r="BM229" s="231" t="s">
        <v>406</v>
      </c>
    </row>
    <row r="230" s="2" customFormat="1">
      <c r="A230" s="36"/>
      <c r="B230" s="37"/>
      <c r="C230" s="38"/>
      <c r="D230" s="233" t="s">
        <v>148</v>
      </c>
      <c r="E230" s="38"/>
      <c r="F230" s="234" t="s">
        <v>407</v>
      </c>
      <c r="G230" s="38"/>
      <c r="H230" s="38"/>
      <c r="I230" s="235"/>
      <c r="J230" s="235"/>
      <c r="K230" s="38"/>
      <c r="L230" s="38"/>
      <c r="M230" s="42"/>
      <c r="N230" s="236"/>
      <c r="O230" s="237"/>
      <c r="P230" s="89"/>
      <c r="Q230" s="89"/>
      <c r="R230" s="89"/>
      <c r="S230" s="89"/>
      <c r="T230" s="89"/>
      <c r="U230" s="89"/>
      <c r="V230" s="89"/>
      <c r="W230" s="89"/>
      <c r="X230" s="90"/>
      <c r="Y230" s="36"/>
      <c r="Z230" s="36"/>
      <c r="AA230" s="36"/>
      <c r="AB230" s="36"/>
      <c r="AC230" s="36"/>
      <c r="AD230" s="36"/>
      <c r="AE230" s="36"/>
      <c r="AT230" s="15" t="s">
        <v>148</v>
      </c>
      <c r="AU230" s="15" t="s">
        <v>87</v>
      </c>
    </row>
    <row r="231" s="2" customFormat="1">
      <c r="A231" s="36"/>
      <c r="B231" s="37"/>
      <c r="C231" s="38"/>
      <c r="D231" s="233" t="s">
        <v>152</v>
      </c>
      <c r="E231" s="38"/>
      <c r="F231" s="240" t="s">
        <v>408</v>
      </c>
      <c r="G231" s="38"/>
      <c r="H231" s="38"/>
      <c r="I231" s="235"/>
      <c r="J231" s="235"/>
      <c r="K231" s="38"/>
      <c r="L231" s="38"/>
      <c r="M231" s="42"/>
      <c r="N231" s="236"/>
      <c r="O231" s="237"/>
      <c r="P231" s="89"/>
      <c r="Q231" s="89"/>
      <c r="R231" s="89"/>
      <c r="S231" s="89"/>
      <c r="T231" s="89"/>
      <c r="U231" s="89"/>
      <c r="V231" s="89"/>
      <c r="W231" s="89"/>
      <c r="X231" s="90"/>
      <c r="Y231" s="36"/>
      <c r="Z231" s="36"/>
      <c r="AA231" s="36"/>
      <c r="AB231" s="36"/>
      <c r="AC231" s="36"/>
      <c r="AD231" s="36"/>
      <c r="AE231" s="36"/>
      <c r="AT231" s="15" t="s">
        <v>152</v>
      </c>
      <c r="AU231" s="15" t="s">
        <v>87</v>
      </c>
    </row>
    <row r="232" s="2" customFormat="1" ht="24.15" customHeight="1">
      <c r="A232" s="36"/>
      <c r="B232" s="37"/>
      <c r="C232" s="219" t="s">
        <v>409</v>
      </c>
      <c r="D232" s="219" t="s">
        <v>141</v>
      </c>
      <c r="E232" s="220" t="s">
        <v>410</v>
      </c>
      <c r="F232" s="221" t="s">
        <v>411</v>
      </c>
      <c r="G232" s="222" t="s">
        <v>164</v>
      </c>
      <c r="H232" s="223">
        <v>12</v>
      </c>
      <c r="I232" s="224"/>
      <c r="J232" s="224"/>
      <c r="K232" s="225">
        <f>ROUND(P232*H232,2)</f>
        <v>0</v>
      </c>
      <c r="L232" s="221" t="s">
        <v>278</v>
      </c>
      <c r="M232" s="42"/>
      <c r="N232" s="226" t="s">
        <v>1</v>
      </c>
      <c r="O232" s="227" t="s">
        <v>40</v>
      </c>
      <c r="P232" s="228">
        <f>I232+J232</f>
        <v>0</v>
      </c>
      <c r="Q232" s="228">
        <f>ROUND(I232*H232,2)</f>
        <v>0</v>
      </c>
      <c r="R232" s="228">
        <f>ROUND(J232*H232,2)</f>
        <v>0</v>
      </c>
      <c r="S232" s="89"/>
      <c r="T232" s="229">
        <f>S232*H232</f>
        <v>0</v>
      </c>
      <c r="U232" s="229">
        <v>0</v>
      </c>
      <c r="V232" s="229">
        <f>U232*H232</f>
        <v>0</v>
      </c>
      <c r="W232" s="229">
        <v>0</v>
      </c>
      <c r="X232" s="230">
        <f>W232*H232</f>
        <v>0</v>
      </c>
      <c r="Y232" s="36"/>
      <c r="Z232" s="36"/>
      <c r="AA232" s="36"/>
      <c r="AB232" s="36"/>
      <c r="AC232" s="36"/>
      <c r="AD232" s="36"/>
      <c r="AE232" s="36"/>
      <c r="AR232" s="231" t="s">
        <v>279</v>
      </c>
      <c r="AT232" s="231" t="s">
        <v>141</v>
      </c>
      <c r="AU232" s="231" t="s">
        <v>87</v>
      </c>
      <c r="AY232" s="15" t="s">
        <v>138</v>
      </c>
      <c r="BE232" s="232">
        <f>IF(O232="základní",K232,0)</f>
        <v>0</v>
      </c>
      <c r="BF232" s="232">
        <f>IF(O232="snížená",K232,0)</f>
        <v>0</v>
      </c>
      <c r="BG232" s="232">
        <f>IF(O232="zákl. přenesená",K232,0)</f>
        <v>0</v>
      </c>
      <c r="BH232" s="232">
        <f>IF(O232="sníž. přenesená",K232,0)</f>
        <v>0</v>
      </c>
      <c r="BI232" s="232">
        <f>IF(O232="nulová",K232,0)</f>
        <v>0</v>
      </c>
      <c r="BJ232" s="15" t="s">
        <v>85</v>
      </c>
      <c r="BK232" s="232">
        <f>ROUND(P232*H232,2)</f>
        <v>0</v>
      </c>
      <c r="BL232" s="15" t="s">
        <v>279</v>
      </c>
      <c r="BM232" s="231" t="s">
        <v>412</v>
      </c>
    </row>
    <row r="233" s="2" customFormat="1">
      <c r="A233" s="36"/>
      <c r="B233" s="37"/>
      <c r="C233" s="38"/>
      <c r="D233" s="233" t="s">
        <v>148</v>
      </c>
      <c r="E233" s="38"/>
      <c r="F233" s="234" t="s">
        <v>411</v>
      </c>
      <c r="G233" s="38"/>
      <c r="H233" s="38"/>
      <c r="I233" s="235"/>
      <c r="J233" s="235"/>
      <c r="K233" s="38"/>
      <c r="L233" s="38"/>
      <c r="M233" s="42"/>
      <c r="N233" s="236"/>
      <c r="O233" s="237"/>
      <c r="P233" s="89"/>
      <c r="Q233" s="89"/>
      <c r="R233" s="89"/>
      <c r="S233" s="89"/>
      <c r="T233" s="89"/>
      <c r="U233" s="89"/>
      <c r="V233" s="89"/>
      <c r="W233" s="89"/>
      <c r="X233" s="90"/>
      <c r="Y233" s="36"/>
      <c r="Z233" s="36"/>
      <c r="AA233" s="36"/>
      <c r="AB233" s="36"/>
      <c r="AC233" s="36"/>
      <c r="AD233" s="36"/>
      <c r="AE233" s="36"/>
      <c r="AT233" s="15" t="s">
        <v>148</v>
      </c>
      <c r="AU233" s="15" t="s">
        <v>87</v>
      </c>
    </row>
    <row r="234" s="2" customFormat="1">
      <c r="A234" s="36"/>
      <c r="B234" s="37"/>
      <c r="C234" s="38"/>
      <c r="D234" s="238" t="s">
        <v>150</v>
      </c>
      <c r="E234" s="38"/>
      <c r="F234" s="239" t="s">
        <v>413</v>
      </c>
      <c r="G234" s="38"/>
      <c r="H234" s="38"/>
      <c r="I234" s="235"/>
      <c r="J234" s="235"/>
      <c r="K234" s="38"/>
      <c r="L234" s="38"/>
      <c r="M234" s="42"/>
      <c r="N234" s="236"/>
      <c r="O234" s="237"/>
      <c r="P234" s="89"/>
      <c r="Q234" s="89"/>
      <c r="R234" s="89"/>
      <c r="S234" s="89"/>
      <c r="T234" s="89"/>
      <c r="U234" s="89"/>
      <c r="V234" s="89"/>
      <c r="W234" s="89"/>
      <c r="X234" s="90"/>
      <c r="Y234" s="36"/>
      <c r="Z234" s="36"/>
      <c r="AA234" s="36"/>
      <c r="AB234" s="36"/>
      <c r="AC234" s="36"/>
      <c r="AD234" s="36"/>
      <c r="AE234" s="36"/>
      <c r="AT234" s="15" t="s">
        <v>150</v>
      </c>
      <c r="AU234" s="15" t="s">
        <v>87</v>
      </c>
    </row>
    <row r="235" s="2" customFormat="1" ht="16.5" customHeight="1">
      <c r="A235" s="36"/>
      <c r="B235" s="37"/>
      <c r="C235" s="241" t="s">
        <v>414</v>
      </c>
      <c r="D235" s="241" t="s">
        <v>161</v>
      </c>
      <c r="E235" s="242" t="s">
        <v>415</v>
      </c>
      <c r="F235" s="243" t="s">
        <v>416</v>
      </c>
      <c r="G235" s="244" t="s">
        <v>156</v>
      </c>
      <c r="H235" s="245">
        <v>12</v>
      </c>
      <c r="I235" s="246"/>
      <c r="J235" s="247"/>
      <c r="K235" s="248">
        <f>ROUND(P235*H235,2)</f>
        <v>0</v>
      </c>
      <c r="L235" s="243" t="s">
        <v>1</v>
      </c>
      <c r="M235" s="249"/>
      <c r="N235" s="250" t="s">
        <v>1</v>
      </c>
      <c r="O235" s="227" t="s">
        <v>40</v>
      </c>
      <c r="P235" s="228">
        <f>I235+J235</f>
        <v>0</v>
      </c>
      <c r="Q235" s="228">
        <f>ROUND(I235*H235,2)</f>
        <v>0</v>
      </c>
      <c r="R235" s="228">
        <f>ROUND(J235*H235,2)</f>
        <v>0</v>
      </c>
      <c r="S235" s="89"/>
      <c r="T235" s="229">
        <f>S235*H235</f>
        <v>0</v>
      </c>
      <c r="U235" s="229">
        <v>0</v>
      </c>
      <c r="V235" s="229">
        <f>U235*H235</f>
        <v>0</v>
      </c>
      <c r="W235" s="229">
        <v>0</v>
      </c>
      <c r="X235" s="230">
        <f>W235*H235</f>
        <v>0</v>
      </c>
      <c r="Y235" s="36"/>
      <c r="Z235" s="36"/>
      <c r="AA235" s="36"/>
      <c r="AB235" s="36"/>
      <c r="AC235" s="36"/>
      <c r="AD235" s="36"/>
      <c r="AE235" s="36"/>
      <c r="AR235" s="231" t="s">
        <v>289</v>
      </c>
      <c r="AT235" s="231" t="s">
        <v>161</v>
      </c>
      <c r="AU235" s="231" t="s">
        <v>87</v>
      </c>
      <c r="AY235" s="15" t="s">
        <v>138</v>
      </c>
      <c r="BE235" s="232">
        <f>IF(O235="základní",K235,0)</f>
        <v>0</v>
      </c>
      <c r="BF235" s="232">
        <f>IF(O235="snížená",K235,0)</f>
        <v>0</v>
      </c>
      <c r="BG235" s="232">
        <f>IF(O235="zákl. přenesená",K235,0)</f>
        <v>0</v>
      </c>
      <c r="BH235" s="232">
        <f>IF(O235="sníž. přenesená",K235,0)</f>
        <v>0</v>
      </c>
      <c r="BI235" s="232">
        <f>IF(O235="nulová",K235,0)</f>
        <v>0</v>
      </c>
      <c r="BJ235" s="15" t="s">
        <v>85</v>
      </c>
      <c r="BK235" s="232">
        <f>ROUND(P235*H235,2)</f>
        <v>0</v>
      </c>
      <c r="BL235" s="15" t="s">
        <v>279</v>
      </c>
      <c r="BM235" s="231" t="s">
        <v>417</v>
      </c>
    </row>
    <row r="236" s="2" customFormat="1">
      <c r="A236" s="36"/>
      <c r="B236" s="37"/>
      <c r="C236" s="38"/>
      <c r="D236" s="233" t="s">
        <v>148</v>
      </c>
      <c r="E236" s="38"/>
      <c r="F236" s="234" t="s">
        <v>416</v>
      </c>
      <c r="G236" s="38"/>
      <c r="H236" s="38"/>
      <c r="I236" s="235"/>
      <c r="J236" s="235"/>
      <c r="K236" s="38"/>
      <c r="L236" s="38"/>
      <c r="M236" s="42"/>
      <c r="N236" s="236"/>
      <c r="O236" s="237"/>
      <c r="P236" s="89"/>
      <c r="Q236" s="89"/>
      <c r="R236" s="89"/>
      <c r="S236" s="89"/>
      <c r="T236" s="89"/>
      <c r="U236" s="89"/>
      <c r="V236" s="89"/>
      <c r="W236" s="89"/>
      <c r="X236" s="90"/>
      <c r="Y236" s="36"/>
      <c r="Z236" s="36"/>
      <c r="AA236" s="36"/>
      <c r="AB236" s="36"/>
      <c r="AC236" s="36"/>
      <c r="AD236" s="36"/>
      <c r="AE236" s="36"/>
      <c r="AT236" s="15" t="s">
        <v>148</v>
      </c>
      <c r="AU236" s="15" t="s">
        <v>87</v>
      </c>
    </row>
    <row r="237" s="2" customFormat="1" ht="24.15" customHeight="1">
      <c r="A237" s="36"/>
      <c r="B237" s="37"/>
      <c r="C237" s="219" t="s">
        <v>418</v>
      </c>
      <c r="D237" s="219" t="s">
        <v>141</v>
      </c>
      <c r="E237" s="220" t="s">
        <v>419</v>
      </c>
      <c r="F237" s="221" t="s">
        <v>420</v>
      </c>
      <c r="G237" s="222" t="s">
        <v>164</v>
      </c>
      <c r="H237" s="223">
        <v>2</v>
      </c>
      <c r="I237" s="224"/>
      <c r="J237" s="224"/>
      <c r="K237" s="225">
        <f>ROUND(P237*H237,2)</f>
        <v>0</v>
      </c>
      <c r="L237" s="221" t="s">
        <v>278</v>
      </c>
      <c r="M237" s="42"/>
      <c r="N237" s="226" t="s">
        <v>1</v>
      </c>
      <c r="O237" s="227" t="s">
        <v>40</v>
      </c>
      <c r="P237" s="228">
        <f>I237+J237</f>
        <v>0</v>
      </c>
      <c r="Q237" s="228">
        <f>ROUND(I237*H237,2)</f>
        <v>0</v>
      </c>
      <c r="R237" s="228">
        <f>ROUND(J237*H237,2)</f>
        <v>0</v>
      </c>
      <c r="S237" s="89"/>
      <c r="T237" s="229">
        <f>S237*H237</f>
        <v>0</v>
      </c>
      <c r="U237" s="229">
        <v>0</v>
      </c>
      <c r="V237" s="229">
        <f>U237*H237</f>
        <v>0</v>
      </c>
      <c r="W237" s="229">
        <v>0</v>
      </c>
      <c r="X237" s="230">
        <f>W237*H237</f>
        <v>0</v>
      </c>
      <c r="Y237" s="36"/>
      <c r="Z237" s="36"/>
      <c r="AA237" s="36"/>
      <c r="AB237" s="36"/>
      <c r="AC237" s="36"/>
      <c r="AD237" s="36"/>
      <c r="AE237" s="36"/>
      <c r="AR237" s="231" t="s">
        <v>279</v>
      </c>
      <c r="AT237" s="231" t="s">
        <v>141</v>
      </c>
      <c r="AU237" s="231" t="s">
        <v>87</v>
      </c>
      <c r="AY237" s="15" t="s">
        <v>138</v>
      </c>
      <c r="BE237" s="232">
        <f>IF(O237="základní",K237,0)</f>
        <v>0</v>
      </c>
      <c r="BF237" s="232">
        <f>IF(O237="snížená",K237,0)</f>
        <v>0</v>
      </c>
      <c r="BG237" s="232">
        <f>IF(O237="zákl. přenesená",K237,0)</f>
        <v>0</v>
      </c>
      <c r="BH237" s="232">
        <f>IF(O237="sníž. přenesená",K237,0)</f>
        <v>0</v>
      </c>
      <c r="BI237" s="232">
        <f>IF(O237="nulová",K237,0)</f>
        <v>0</v>
      </c>
      <c r="BJ237" s="15" t="s">
        <v>85</v>
      </c>
      <c r="BK237" s="232">
        <f>ROUND(P237*H237,2)</f>
        <v>0</v>
      </c>
      <c r="BL237" s="15" t="s">
        <v>279</v>
      </c>
      <c r="BM237" s="231" t="s">
        <v>421</v>
      </c>
    </row>
    <row r="238" s="2" customFormat="1">
      <c r="A238" s="36"/>
      <c r="B238" s="37"/>
      <c r="C238" s="38"/>
      <c r="D238" s="233" t="s">
        <v>148</v>
      </c>
      <c r="E238" s="38"/>
      <c r="F238" s="234" t="s">
        <v>420</v>
      </c>
      <c r="G238" s="38"/>
      <c r="H238" s="38"/>
      <c r="I238" s="235"/>
      <c r="J238" s="235"/>
      <c r="K238" s="38"/>
      <c r="L238" s="38"/>
      <c r="M238" s="42"/>
      <c r="N238" s="236"/>
      <c r="O238" s="237"/>
      <c r="P238" s="89"/>
      <c r="Q238" s="89"/>
      <c r="R238" s="89"/>
      <c r="S238" s="89"/>
      <c r="T238" s="89"/>
      <c r="U238" s="89"/>
      <c r="V238" s="89"/>
      <c r="W238" s="89"/>
      <c r="X238" s="90"/>
      <c r="Y238" s="36"/>
      <c r="Z238" s="36"/>
      <c r="AA238" s="36"/>
      <c r="AB238" s="36"/>
      <c r="AC238" s="36"/>
      <c r="AD238" s="36"/>
      <c r="AE238" s="36"/>
      <c r="AT238" s="15" t="s">
        <v>148</v>
      </c>
      <c r="AU238" s="15" t="s">
        <v>87</v>
      </c>
    </row>
    <row r="239" s="2" customFormat="1">
      <c r="A239" s="36"/>
      <c r="B239" s="37"/>
      <c r="C239" s="38"/>
      <c r="D239" s="238" t="s">
        <v>150</v>
      </c>
      <c r="E239" s="38"/>
      <c r="F239" s="239" t="s">
        <v>422</v>
      </c>
      <c r="G239" s="38"/>
      <c r="H239" s="38"/>
      <c r="I239" s="235"/>
      <c r="J239" s="235"/>
      <c r="K239" s="38"/>
      <c r="L239" s="38"/>
      <c r="M239" s="42"/>
      <c r="N239" s="236"/>
      <c r="O239" s="237"/>
      <c r="P239" s="89"/>
      <c r="Q239" s="89"/>
      <c r="R239" s="89"/>
      <c r="S239" s="89"/>
      <c r="T239" s="89"/>
      <c r="U239" s="89"/>
      <c r="V239" s="89"/>
      <c r="W239" s="89"/>
      <c r="X239" s="90"/>
      <c r="Y239" s="36"/>
      <c r="Z239" s="36"/>
      <c r="AA239" s="36"/>
      <c r="AB239" s="36"/>
      <c r="AC239" s="36"/>
      <c r="AD239" s="36"/>
      <c r="AE239" s="36"/>
      <c r="AT239" s="15" t="s">
        <v>150</v>
      </c>
      <c r="AU239" s="15" t="s">
        <v>87</v>
      </c>
    </row>
    <row r="240" s="2" customFormat="1" ht="21.75" customHeight="1">
      <c r="A240" s="36"/>
      <c r="B240" s="37"/>
      <c r="C240" s="241" t="s">
        <v>423</v>
      </c>
      <c r="D240" s="241" t="s">
        <v>161</v>
      </c>
      <c r="E240" s="242" t="s">
        <v>424</v>
      </c>
      <c r="F240" s="243" t="s">
        <v>425</v>
      </c>
      <c r="G240" s="244" t="s">
        <v>156</v>
      </c>
      <c r="H240" s="245">
        <v>2</v>
      </c>
      <c r="I240" s="246"/>
      <c r="J240" s="247"/>
      <c r="K240" s="248">
        <f>ROUND(P240*H240,2)</f>
        <v>0</v>
      </c>
      <c r="L240" s="243" t="s">
        <v>1</v>
      </c>
      <c r="M240" s="249"/>
      <c r="N240" s="250" t="s">
        <v>1</v>
      </c>
      <c r="O240" s="227" t="s">
        <v>40</v>
      </c>
      <c r="P240" s="228">
        <f>I240+J240</f>
        <v>0</v>
      </c>
      <c r="Q240" s="228">
        <f>ROUND(I240*H240,2)</f>
        <v>0</v>
      </c>
      <c r="R240" s="228">
        <f>ROUND(J240*H240,2)</f>
        <v>0</v>
      </c>
      <c r="S240" s="89"/>
      <c r="T240" s="229">
        <f>S240*H240</f>
        <v>0</v>
      </c>
      <c r="U240" s="229">
        <v>0</v>
      </c>
      <c r="V240" s="229">
        <f>U240*H240</f>
        <v>0</v>
      </c>
      <c r="W240" s="229">
        <v>0</v>
      </c>
      <c r="X240" s="230">
        <f>W240*H240</f>
        <v>0</v>
      </c>
      <c r="Y240" s="36"/>
      <c r="Z240" s="36"/>
      <c r="AA240" s="36"/>
      <c r="AB240" s="36"/>
      <c r="AC240" s="36"/>
      <c r="AD240" s="36"/>
      <c r="AE240" s="36"/>
      <c r="AR240" s="231" t="s">
        <v>289</v>
      </c>
      <c r="AT240" s="231" t="s">
        <v>161</v>
      </c>
      <c r="AU240" s="231" t="s">
        <v>87</v>
      </c>
      <c r="AY240" s="15" t="s">
        <v>138</v>
      </c>
      <c r="BE240" s="232">
        <f>IF(O240="základní",K240,0)</f>
        <v>0</v>
      </c>
      <c r="BF240" s="232">
        <f>IF(O240="snížená",K240,0)</f>
        <v>0</v>
      </c>
      <c r="BG240" s="232">
        <f>IF(O240="zákl. přenesená",K240,0)</f>
        <v>0</v>
      </c>
      <c r="BH240" s="232">
        <f>IF(O240="sníž. přenesená",K240,0)</f>
        <v>0</v>
      </c>
      <c r="BI240" s="232">
        <f>IF(O240="nulová",K240,0)</f>
        <v>0</v>
      </c>
      <c r="BJ240" s="15" t="s">
        <v>85</v>
      </c>
      <c r="BK240" s="232">
        <f>ROUND(P240*H240,2)</f>
        <v>0</v>
      </c>
      <c r="BL240" s="15" t="s">
        <v>279</v>
      </c>
      <c r="BM240" s="231" t="s">
        <v>426</v>
      </c>
    </row>
    <row r="241" s="2" customFormat="1">
      <c r="A241" s="36"/>
      <c r="B241" s="37"/>
      <c r="C241" s="38"/>
      <c r="D241" s="233" t="s">
        <v>148</v>
      </c>
      <c r="E241" s="38"/>
      <c r="F241" s="234" t="s">
        <v>425</v>
      </c>
      <c r="G241" s="38"/>
      <c r="H241" s="38"/>
      <c r="I241" s="235"/>
      <c r="J241" s="235"/>
      <c r="K241" s="38"/>
      <c r="L241" s="38"/>
      <c r="M241" s="42"/>
      <c r="N241" s="236"/>
      <c r="O241" s="237"/>
      <c r="P241" s="89"/>
      <c r="Q241" s="89"/>
      <c r="R241" s="89"/>
      <c r="S241" s="89"/>
      <c r="T241" s="89"/>
      <c r="U241" s="89"/>
      <c r="V241" s="89"/>
      <c r="W241" s="89"/>
      <c r="X241" s="90"/>
      <c r="Y241" s="36"/>
      <c r="Z241" s="36"/>
      <c r="AA241" s="36"/>
      <c r="AB241" s="36"/>
      <c r="AC241" s="36"/>
      <c r="AD241" s="36"/>
      <c r="AE241" s="36"/>
      <c r="AT241" s="15" t="s">
        <v>148</v>
      </c>
      <c r="AU241" s="15" t="s">
        <v>87</v>
      </c>
    </row>
    <row r="242" s="2" customFormat="1" ht="24.15" customHeight="1">
      <c r="A242" s="36"/>
      <c r="B242" s="37"/>
      <c r="C242" s="219" t="s">
        <v>427</v>
      </c>
      <c r="D242" s="219" t="s">
        <v>141</v>
      </c>
      <c r="E242" s="220" t="s">
        <v>428</v>
      </c>
      <c r="F242" s="221" t="s">
        <v>429</v>
      </c>
      <c r="G242" s="222" t="s">
        <v>164</v>
      </c>
      <c r="H242" s="223">
        <v>1</v>
      </c>
      <c r="I242" s="224"/>
      <c r="J242" s="224"/>
      <c r="K242" s="225">
        <f>ROUND(P242*H242,2)</f>
        <v>0</v>
      </c>
      <c r="L242" s="221" t="s">
        <v>278</v>
      </c>
      <c r="M242" s="42"/>
      <c r="N242" s="226" t="s">
        <v>1</v>
      </c>
      <c r="O242" s="227" t="s">
        <v>40</v>
      </c>
      <c r="P242" s="228">
        <f>I242+J242</f>
        <v>0</v>
      </c>
      <c r="Q242" s="228">
        <f>ROUND(I242*H242,2)</f>
        <v>0</v>
      </c>
      <c r="R242" s="228">
        <f>ROUND(J242*H242,2)</f>
        <v>0</v>
      </c>
      <c r="S242" s="89"/>
      <c r="T242" s="229">
        <f>S242*H242</f>
        <v>0</v>
      </c>
      <c r="U242" s="229">
        <v>0</v>
      </c>
      <c r="V242" s="229">
        <f>U242*H242</f>
        <v>0</v>
      </c>
      <c r="W242" s="229">
        <v>0</v>
      </c>
      <c r="X242" s="230">
        <f>W242*H242</f>
        <v>0</v>
      </c>
      <c r="Y242" s="36"/>
      <c r="Z242" s="36"/>
      <c r="AA242" s="36"/>
      <c r="AB242" s="36"/>
      <c r="AC242" s="36"/>
      <c r="AD242" s="36"/>
      <c r="AE242" s="36"/>
      <c r="AR242" s="231" t="s">
        <v>279</v>
      </c>
      <c r="AT242" s="231" t="s">
        <v>141</v>
      </c>
      <c r="AU242" s="231" t="s">
        <v>87</v>
      </c>
      <c r="AY242" s="15" t="s">
        <v>138</v>
      </c>
      <c r="BE242" s="232">
        <f>IF(O242="základní",K242,0)</f>
        <v>0</v>
      </c>
      <c r="BF242" s="232">
        <f>IF(O242="snížená",K242,0)</f>
        <v>0</v>
      </c>
      <c r="BG242" s="232">
        <f>IF(O242="zákl. přenesená",K242,0)</f>
        <v>0</v>
      </c>
      <c r="BH242" s="232">
        <f>IF(O242="sníž. přenesená",K242,0)</f>
        <v>0</v>
      </c>
      <c r="BI242" s="232">
        <f>IF(O242="nulová",K242,0)</f>
        <v>0</v>
      </c>
      <c r="BJ242" s="15" t="s">
        <v>85</v>
      </c>
      <c r="BK242" s="232">
        <f>ROUND(P242*H242,2)</f>
        <v>0</v>
      </c>
      <c r="BL242" s="15" t="s">
        <v>279</v>
      </c>
      <c r="BM242" s="231" t="s">
        <v>430</v>
      </c>
    </row>
    <row r="243" s="2" customFormat="1">
      <c r="A243" s="36"/>
      <c r="B243" s="37"/>
      <c r="C243" s="38"/>
      <c r="D243" s="233" t="s">
        <v>148</v>
      </c>
      <c r="E243" s="38"/>
      <c r="F243" s="234" t="s">
        <v>429</v>
      </c>
      <c r="G243" s="38"/>
      <c r="H243" s="38"/>
      <c r="I243" s="235"/>
      <c r="J243" s="235"/>
      <c r="K243" s="38"/>
      <c r="L243" s="38"/>
      <c r="M243" s="42"/>
      <c r="N243" s="236"/>
      <c r="O243" s="237"/>
      <c r="P243" s="89"/>
      <c r="Q243" s="89"/>
      <c r="R243" s="89"/>
      <c r="S243" s="89"/>
      <c r="T243" s="89"/>
      <c r="U243" s="89"/>
      <c r="V243" s="89"/>
      <c r="W243" s="89"/>
      <c r="X243" s="90"/>
      <c r="Y243" s="36"/>
      <c r="Z243" s="36"/>
      <c r="AA243" s="36"/>
      <c r="AB243" s="36"/>
      <c r="AC243" s="36"/>
      <c r="AD243" s="36"/>
      <c r="AE243" s="36"/>
      <c r="AT243" s="15" t="s">
        <v>148</v>
      </c>
      <c r="AU243" s="15" t="s">
        <v>87</v>
      </c>
    </row>
    <row r="244" s="2" customFormat="1">
      <c r="A244" s="36"/>
      <c r="B244" s="37"/>
      <c r="C244" s="38"/>
      <c r="D244" s="238" t="s">
        <v>150</v>
      </c>
      <c r="E244" s="38"/>
      <c r="F244" s="239" t="s">
        <v>431</v>
      </c>
      <c r="G244" s="38"/>
      <c r="H244" s="38"/>
      <c r="I244" s="235"/>
      <c r="J244" s="235"/>
      <c r="K244" s="38"/>
      <c r="L244" s="38"/>
      <c r="M244" s="42"/>
      <c r="N244" s="236"/>
      <c r="O244" s="237"/>
      <c r="P244" s="89"/>
      <c r="Q244" s="89"/>
      <c r="R244" s="89"/>
      <c r="S244" s="89"/>
      <c r="T244" s="89"/>
      <c r="U244" s="89"/>
      <c r="V244" s="89"/>
      <c r="W244" s="89"/>
      <c r="X244" s="90"/>
      <c r="Y244" s="36"/>
      <c r="Z244" s="36"/>
      <c r="AA244" s="36"/>
      <c r="AB244" s="36"/>
      <c r="AC244" s="36"/>
      <c r="AD244" s="36"/>
      <c r="AE244" s="36"/>
      <c r="AT244" s="15" t="s">
        <v>150</v>
      </c>
      <c r="AU244" s="15" t="s">
        <v>87</v>
      </c>
    </row>
    <row r="245" s="2" customFormat="1" ht="16.5" customHeight="1">
      <c r="A245" s="36"/>
      <c r="B245" s="37"/>
      <c r="C245" s="241" t="s">
        <v>432</v>
      </c>
      <c r="D245" s="241" t="s">
        <v>161</v>
      </c>
      <c r="E245" s="242" t="s">
        <v>433</v>
      </c>
      <c r="F245" s="243" t="s">
        <v>434</v>
      </c>
      <c r="G245" s="244" t="s">
        <v>156</v>
      </c>
      <c r="H245" s="245">
        <v>1</v>
      </c>
      <c r="I245" s="246"/>
      <c r="J245" s="247"/>
      <c r="K245" s="248">
        <f>ROUND(P245*H245,2)</f>
        <v>0</v>
      </c>
      <c r="L245" s="243" t="s">
        <v>1</v>
      </c>
      <c r="M245" s="249"/>
      <c r="N245" s="250" t="s">
        <v>1</v>
      </c>
      <c r="O245" s="227" t="s">
        <v>40</v>
      </c>
      <c r="P245" s="228">
        <f>I245+J245</f>
        <v>0</v>
      </c>
      <c r="Q245" s="228">
        <f>ROUND(I245*H245,2)</f>
        <v>0</v>
      </c>
      <c r="R245" s="228">
        <f>ROUND(J245*H245,2)</f>
        <v>0</v>
      </c>
      <c r="S245" s="89"/>
      <c r="T245" s="229">
        <f>S245*H245</f>
        <v>0</v>
      </c>
      <c r="U245" s="229">
        <v>0</v>
      </c>
      <c r="V245" s="229">
        <f>U245*H245</f>
        <v>0</v>
      </c>
      <c r="W245" s="229">
        <v>0</v>
      </c>
      <c r="X245" s="230">
        <f>W245*H245</f>
        <v>0</v>
      </c>
      <c r="Y245" s="36"/>
      <c r="Z245" s="36"/>
      <c r="AA245" s="36"/>
      <c r="AB245" s="36"/>
      <c r="AC245" s="36"/>
      <c r="AD245" s="36"/>
      <c r="AE245" s="36"/>
      <c r="AR245" s="231" t="s">
        <v>289</v>
      </c>
      <c r="AT245" s="231" t="s">
        <v>161</v>
      </c>
      <c r="AU245" s="231" t="s">
        <v>87</v>
      </c>
      <c r="AY245" s="15" t="s">
        <v>138</v>
      </c>
      <c r="BE245" s="232">
        <f>IF(O245="základní",K245,0)</f>
        <v>0</v>
      </c>
      <c r="BF245" s="232">
        <f>IF(O245="snížená",K245,0)</f>
        <v>0</v>
      </c>
      <c r="BG245" s="232">
        <f>IF(O245="zákl. přenesená",K245,0)</f>
        <v>0</v>
      </c>
      <c r="BH245" s="232">
        <f>IF(O245="sníž. přenesená",K245,0)</f>
        <v>0</v>
      </c>
      <c r="BI245" s="232">
        <f>IF(O245="nulová",K245,0)</f>
        <v>0</v>
      </c>
      <c r="BJ245" s="15" t="s">
        <v>85</v>
      </c>
      <c r="BK245" s="232">
        <f>ROUND(P245*H245,2)</f>
        <v>0</v>
      </c>
      <c r="BL245" s="15" t="s">
        <v>279</v>
      </c>
      <c r="BM245" s="231" t="s">
        <v>435</v>
      </c>
    </row>
    <row r="246" s="2" customFormat="1">
      <c r="A246" s="36"/>
      <c r="B246" s="37"/>
      <c r="C246" s="38"/>
      <c r="D246" s="233" t="s">
        <v>148</v>
      </c>
      <c r="E246" s="38"/>
      <c r="F246" s="234" t="s">
        <v>434</v>
      </c>
      <c r="G246" s="38"/>
      <c r="H246" s="38"/>
      <c r="I246" s="235"/>
      <c r="J246" s="235"/>
      <c r="K246" s="38"/>
      <c r="L246" s="38"/>
      <c r="M246" s="42"/>
      <c r="N246" s="236"/>
      <c r="O246" s="237"/>
      <c r="P246" s="89"/>
      <c r="Q246" s="89"/>
      <c r="R246" s="89"/>
      <c r="S246" s="89"/>
      <c r="T246" s="89"/>
      <c r="U246" s="89"/>
      <c r="V246" s="89"/>
      <c r="W246" s="89"/>
      <c r="X246" s="90"/>
      <c r="Y246" s="36"/>
      <c r="Z246" s="36"/>
      <c r="AA246" s="36"/>
      <c r="AB246" s="36"/>
      <c r="AC246" s="36"/>
      <c r="AD246" s="36"/>
      <c r="AE246" s="36"/>
      <c r="AT246" s="15" t="s">
        <v>148</v>
      </c>
      <c r="AU246" s="15" t="s">
        <v>87</v>
      </c>
    </row>
    <row r="247" s="2" customFormat="1" ht="37.8" customHeight="1">
      <c r="A247" s="36"/>
      <c r="B247" s="37"/>
      <c r="C247" s="219" t="s">
        <v>436</v>
      </c>
      <c r="D247" s="219" t="s">
        <v>141</v>
      </c>
      <c r="E247" s="220" t="s">
        <v>437</v>
      </c>
      <c r="F247" s="221" t="s">
        <v>438</v>
      </c>
      <c r="G247" s="222" t="s">
        <v>254</v>
      </c>
      <c r="H247" s="223">
        <v>227</v>
      </c>
      <c r="I247" s="224"/>
      <c r="J247" s="224"/>
      <c r="K247" s="225">
        <f>ROUND(P247*H247,2)</f>
        <v>0</v>
      </c>
      <c r="L247" s="221" t="s">
        <v>278</v>
      </c>
      <c r="M247" s="42"/>
      <c r="N247" s="226" t="s">
        <v>1</v>
      </c>
      <c r="O247" s="227" t="s">
        <v>40</v>
      </c>
      <c r="P247" s="228">
        <f>I247+J247</f>
        <v>0</v>
      </c>
      <c r="Q247" s="228">
        <f>ROUND(I247*H247,2)</f>
        <v>0</v>
      </c>
      <c r="R247" s="228">
        <f>ROUND(J247*H247,2)</f>
        <v>0</v>
      </c>
      <c r="S247" s="89"/>
      <c r="T247" s="229">
        <f>S247*H247</f>
        <v>0</v>
      </c>
      <c r="U247" s="229">
        <v>0</v>
      </c>
      <c r="V247" s="229">
        <f>U247*H247</f>
        <v>0</v>
      </c>
      <c r="W247" s="229">
        <v>0</v>
      </c>
      <c r="X247" s="230">
        <f>W247*H247</f>
        <v>0</v>
      </c>
      <c r="Y247" s="36"/>
      <c r="Z247" s="36"/>
      <c r="AA247" s="36"/>
      <c r="AB247" s="36"/>
      <c r="AC247" s="36"/>
      <c r="AD247" s="36"/>
      <c r="AE247" s="36"/>
      <c r="AR247" s="231" t="s">
        <v>279</v>
      </c>
      <c r="AT247" s="231" t="s">
        <v>141</v>
      </c>
      <c r="AU247" s="231" t="s">
        <v>87</v>
      </c>
      <c r="AY247" s="15" t="s">
        <v>138</v>
      </c>
      <c r="BE247" s="232">
        <f>IF(O247="základní",K247,0)</f>
        <v>0</v>
      </c>
      <c r="BF247" s="232">
        <f>IF(O247="snížená",K247,0)</f>
        <v>0</v>
      </c>
      <c r="BG247" s="232">
        <f>IF(O247="zákl. přenesená",K247,0)</f>
        <v>0</v>
      </c>
      <c r="BH247" s="232">
        <f>IF(O247="sníž. přenesená",K247,0)</f>
        <v>0</v>
      </c>
      <c r="BI247" s="232">
        <f>IF(O247="nulová",K247,0)</f>
        <v>0</v>
      </c>
      <c r="BJ247" s="15" t="s">
        <v>85</v>
      </c>
      <c r="BK247" s="232">
        <f>ROUND(P247*H247,2)</f>
        <v>0</v>
      </c>
      <c r="BL247" s="15" t="s">
        <v>279</v>
      </c>
      <c r="BM247" s="231" t="s">
        <v>439</v>
      </c>
    </row>
    <row r="248" s="2" customFormat="1">
      <c r="A248" s="36"/>
      <c r="B248" s="37"/>
      <c r="C248" s="38"/>
      <c r="D248" s="233" t="s">
        <v>148</v>
      </c>
      <c r="E248" s="38"/>
      <c r="F248" s="234" t="s">
        <v>440</v>
      </c>
      <c r="G248" s="38"/>
      <c r="H248" s="38"/>
      <c r="I248" s="235"/>
      <c r="J248" s="235"/>
      <c r="K248" s="38"/>
      <c r="L248" s="38"/>
      <c r="M248" s="42"/>
      <c r="N248" s="236"/>
      <c r="O248" s="237"/>
      <c r="P248" s="89"/>
      <c r="Q248" s="89"/>
      <c r="R248" s="89"/>
      <c r="S248" s="89"/>
      <c r="T248" s="89"/>
      <c r="U248" s="89"/>
      <c r="V248" s="89"/>
      <c r="W248" s="89"/>
      <c r="X248" s="90"/>
      <c r="Y248" s="36"/>
      <c r="Z248" s="36"/>
      <c r="AA248" s="36"/>
      <c r="AB248" s="36"/>
      <c r="AC248" s="36"/>
      <c r="AD248" s="36"/>
      <c r="AE248" s="36"/>
      <c r="AT248" s="15" t="s">
        <v>148</v>
      </c>
      <c r="AU248" s="15" t="s">
        <v>87</v>
      </c>
    </row>
    <row r="249" s="2" customFormat="1">
      <c r="A249" s="36"/>
      <c r="B249" s="37"/>
      <c r="C249" s="38"/>
      <c r="D249" s="238" t="s">
        <v>150</v>
      </c>
      <c r="E249" s="38"/>
      <c r="F249" s="239" t="s">
        <v>441</v>
      </c>
      <c r="G249" s="38"/>
      <c r="H249" s="38"/>
      <c r="I249" s="235"/>
      <c r="J249" s="235"/>
      <c r="K249" s="38"/>
      <c r="L249" s="38"/>
      <c r="M249" s="42"/>
      <c r="N249" s="236"/>
      <c r="O249" s="237"/>
      <c r="P249" s="89"/>
      <c r="Q249" s="89"/>
      <c r="R249" s="89"/>
      <c r="S249" s="89"/>
      <c r="T249" s="89"/>
      <c r="U249" s="89"/>
      <c r="V249" s="89"/>
      <c r="W249" s="89"/>
      <c r="X249" s="90"/>
      <c r="Y249" s="36"/>
      <c r="Z249" s="36"/>
      <c r="AA249" s="36"/>
      <c r="AB249" s="36"/>
      <c r="AC249" s="36"/>
      <c r="AD249" s="36"/>
      <c r="AE249" s="36"/>
      <c r="AT249" s="15" t="s">
        <v>150</v>
      </c>
      <c r="AU249" s="15" t="s">
        <v>87</v>
      </c>
    </row>
    <row r="250" s="2" customFormat="1" ht="24.15" customHeight="1">
      <c r="A250" s="36"/>
      <c r="B250" s="37"/>
      <c r="C250" s="241" t="s">
        <v>442</v>
      </c>
      <c r="D250" s="241" t="s">
        <v>161</v>
      </c>
      <c r="E250" s="242" t="s">
        <v>443</v>
      </c>
      <c r="F250" s="243" t="s">
        <v>444</v>
      </c>
      <c r="G250" s="244" t="s">
        <v>445</v>
      </c>
      <c r="H250" s="245">
        <v>161.851</v>
      </c>
      <c r="I250" s="246"/>
      <c r="J250" s="247"/>
      <c r="K250" s="248">
        <f>ROUND(P250*H250,2)</f>
        <v>0</v>
      </c>
      <c r="L250" s="243" t="s">
        <v>278</v>
      </c>
      <c r="M250" s="249"/>
      <c r="N250" s="250" t="s">
        <v>1</v>
      </c>
      <c r="O250" s="227" t="s">
        <v>40</v>
      </c>
      <c r="P250" s="228">
        <f>I250+J250</f>
        <v>0</v>
      </c>
      <c r="Q250" s="228">
        <f>ROUND(I250*H250,2)</f>
        <v>0</v>
      </c>
      <c r="R250" s="228">
        <f>ROUND(J250*H250,2)</f>
        <v>0</v>
      </c>
      <c r="S250" s="89"/>
      <c r="T250" s="229">
        <f>S250*H250</f>
        <v>0</v>
      </c>
      <c r="U250" s="229">
        <v>0.001</v>
      </c>
      <c r="V250" s="229">
        <f>U250*H250</f>
        <v>0.161851</v>
      </c>
      <c r="W250" s="229">
        <v>0</v>
      </c>
      <c r="X250" s="230">
        <f>W250*H250</f>
        <v>0</v>
      </c>
      <c r="Y250" s="36"/>
      <c r="Z250" s="36"/>
      <c r="AA250" s="36"/>
      <c r="AB250" s="36"/>
      <c r="AC250" s="36"/>
      <c r="AD250" s="36"/>
      <c r="AE250" s="36"/>
      <c r="AR250" s="231" t="s">
        <v>446</v>
      </c>
      <c r="AT250" s="231" t="s">
        <v>161</v>
      </c>
      <c r="AU250" s="231" t="s">
        <v>87</v>
      </c>
      <c r="AY250" s="15" t="s">
        <v>138</v>
      </c>
      <c r="BE250" s="232">
        <f>IF(O250="základní",K250,0)</f>
        <v>0</v>
      </c>
      <c r="BF250" s="232">
        <f>IF(O250="snížená",K250,0)</f>
        <v>0</v>
      </c>
      <c r="BG250" s="232">
        <f>IF(O250="zákl. přenesená",K250,0)</f>
        <v>0</v>
      </c>
      <c r="BH250" s="232">
        <f>IF(O250="sníž. přenesená",K250,0)</f>
        <v>0</v>
      </c>
      <c r="BI250" s="232">
        <f>IF(O250="nulová",K250,0)</f>
        <v>0</v>
      </c>
      <c r="BJ250" s="15" t="s">
        <v>85</v>
      </c>
      <c r="BK250" s="232">
        <f>ROUND(P250*H250,2)</f>
        <v>0</v>
      </c>
      <c r="BL250" s="15" t="s">
        <v>446</v>
      </c>
      <c r="BM250" s="231" t="s">
        <v>447</v>
      </c>
    </row>
    <row r="251" s="2" customFormat="1">
      <c r="A251" s="36"/>
      <c r="B251" s="37"/>
      <c r="C251" s="38"/>
      <c r="D251" s="233" t="s">
        <v>148</v>
      </c>
      <c r="E251" s="38"/>
      <c r="F251" s="234" t="s">
        <v>444</v>
      </c>
      <c r="G251" s="38"/>
      <c r="H251" s="38"/>
      <c r="I251" s="235"/>
      <c r="J251" s="235"/>
      <c r="K251" s="38"/>
      <c r="L251" s="38"/>
      <c r="M251" s="42"/>
      <c r="N251" s="236"/>
      <c r="O251" s="237"/>
      <c r="P251" s="89"/>
      <c r="Q251" s="89"/>
      <c r="R251" s="89"/>
      <c r="S251" s="89"/>
      <c r="T251" s="89"/>
      <c r="U251" s="89"/>
      <c r="V251" s="89"/>
      <c r="W251" s="89"/>
      <c r="X251" s="90"/>
      <c r="Y251" s="36"/>
      <c r="Z251" s="36"/>
      <c r="AA251" s="36"/>
      <c r="AB251" s="36"/>
      <c r="AC251" s="36"/>
      <c r="AD251" s="36"/>
      <c r="AE251" s="36"/>
      <c r="AT251" s="15" t="s">
        <v>148</v>
      </c>
      <c r="AU251" s="15" t="s">
        <v>87</v>
      </c>
    </row>
    <row r="252" s="2" customFormat="1">
      <c r="A252" s="36"/>
      <c r="B252" s="37"/>
      <c r="C252" s="38"/>
      <c r="D252" s="233" t="s">
        <v>152</v>
      </c>
      <c r="E252" s="38"/>
      <c r="F252" s="240" t="s">
        <v>448</v>
      </c>
      <c r="G252" s="38"/>
      <c r="H252" s="38"/>
      <c r="I252" s="235"/>
      <c r="J252" s="235"/>
      <c r="K252" s="38"/>
      <c r="L252" s="38"/>
      <c r="M252" s="42"/>
      <c r="N252" s="236"/>
      <c r="O252" s="237"/>
      <c r="P252" s="89"/>
      <c r="Q252" s="89"/>
      <c r="R252" s="89"/>
      <c r="S252" s="89"/>
      <c r="T252" s="89"/>
      <c r="U252" s="89"/>
      <c r="V252" s="89"/>
      <c r="W252" s="89"/>
      <c r="X252" s="90"/>
      <c r="Y252" s="36"/>
      <c r="Z252" s="36"/>
      <c r="AA252" s="36"/>
      <c r="AB252" s="36"/>
      <c r="AC252" s="36"/>
      <c r="AD252" s="36"/>
      <c r="AE252" s="36"/>
      <c r="AT252" s="15" t="s">
        <v>152</v>
      </c>
      <c r="AU252" s="15" t="s">
        <v>87</v>
      </c>
    </row>
    <row r="253" s="13" customFormat="1">
      <c r="A253" s="13"/>
      <c r="B253" s="251"/>
      <c r="C253" s="252"/>
      <c r="D253" s="233" t="s">
        <v>188</v>
      </c>
      <c r="E253" s="253" t="s">
        <v>1</v>
      </c>
      <c r="F253" s="254" t="s">
        <v>449</v>
      </c>
      <c r="G253" s="252"/>
      <c r="H253" s="255">
        <v>140.74000000000001</v>
      </c>
      <c r="I253" s="256"/>
      <c r="J253" s="256"/>
      <c r="K253" s="252"/>
      <c r="L253" s="252"/>
      <c r="M253" s="257"/>
      <c r="N253" s="258"/>
      <c r="O253" s="259"/>
      <c r="P253" s="259"/>
      <c r="Q253" s="259"/>
      <c r="R253" s="259"/>
      <c r="S253" s="259"/>
      <c r="T253" s="259"/>
      <c r="U253" s="259"/>
      <c r="V253" s="259"/>
      <c r="W253" s="259"/>
      <c r="X253" s="260"/>
      <c r="Y253" s="13"/>
      <c r="Z253" s="13"/>
      <c r="AA253" s="13"/>
      <c r="AB253" s="13"/>
      <c r="AC253" s="13"/>
      <c r="AD253" s="13"/>
      <c r="AE253" s="13"/>
      <c r="AT253" s="261" t="s">
        <v>188</v>
      </c>
      <c r="AU253" s="261" t="s">
        <v>87</v>
      </c>
      <c r="AV253" s="13" t="s">
        <v>87</v>
      </c>
      <c r="AW253" s="13" t="s">
        <v>5</v>
      </c>
      <c r="AX253" s="13" t="s">
        <v>85</v>
      </c>
      <c r="AY253" s="261" t="s">
        <v>138</v>
      </c>
    </row>
    <row r="254" s="13" customFormat="1">
      <c r="A254" s="13"/>
      <c r="B254" s="251"/>
      <c r="C254" s="252"/>
      <c r="D254" s="233" t="s">
        <v>188</v>
      </c>
      <c r="E254" s="252"/>
      <c r="F254" s="254" t="s">
        <v>450</v>
      </c>
      <c r="G254" s="252"/>
      <c r="H254" s="255">
        <v>161.851</v>
      </c>
      <c r="I254" s="256"/>
      <c r="J254" s="256"/>
      <c r="K254" s="252"/>
      <c r="L254" s="252"/>
      <c r="M254" s="257"/>
      <c r="N254" s="258"/>
      <c r="O254" s="259"/>
      <c r="P254" s="259"/>
      <c r="Q254" s="259"/>
      <c r="R254" s="259"/>
      <c r="S254" s="259"/>
      <c r="T254" s="259"/>
      <c r="U254" s="259"/>
      <c r="V254" s="259"/>
      <c r="W254" s="259"/>
      <c r="X254" s="260"/>
      <c r="Y254" s="13"/>
      <c r="Z254" s="13"/>
      <c r="AA254" s="13"/>
      <c r="AB254" s="13"/>
      <c r="AC254" s="13"/>
      <c r="AD254" s="13"/>
      <c r="AE254" s="13"/>
      <c r="AT254" s="261" t="s">
        <v>188</v>
      </c>
      <c r="AU254" s="261" t="s">
        <v>87</v>
      </c>
      <c r="AV254" s="13" t="s">
        <v>87</v>
      </c>
      <c r="AW254" s="13" t="s">
        <v>4</v>
      </c>
      <c r="AX254" s="13" t="s">
        <v>85</v>
      </c>
      <c r="AY254" s="261" t="s">
        <v>138</v>
      </c>
    </row>
    <row r="255" s="2" customFormat="1" ht="24.15" customHeight="1">
      <c r="A255" s="36"/>
      <c r="B255" s="37"/>
      <c r="C255" s="219" t="s">
        <v>451</v>
      </c>
      <c r="D255" s="219" t="s">
        <v>141</v>
      </c>
      <c r="E255" s="220" t="s">
        <v>452</v>
      </c>
      <c r="F255" s="221" t="s">
        <v>453</v>
      </c>
      <c r="G255" s="222" t="s">
        <v>164</v>
      </c>
      <c r="H255" s="223">
        <v>15</v>
      </c>
      <c r="I255" s="224"/>
      <c r="J255" s="224"/>
      <c r="K255" s="225">
        <f>ROUND(P255*H255,2)</f>
        <v>0</v>
      </c>
      <c r="L255" s="221" t="s">
        <v>278</v>
      </c>
      <c r="M255" s="42"/>
      <c r="N255" s="226" t="s">
        <v>1</v>
      </c>
      <c r="O255" s="227" t="s">
        <v>40</v>
      </c>
      <c r="P255" s="228">
        <f>I255+J255</f>
        <v>0</v>
      </c>
      <c r="Q255" s="228">
        <f>ROUND(I255*H255,2)</f>
        <v>0</v>
      </c>
      <c r="R255" s="228">
        <f>ROUND(J255*H255,2)</f>
        <v>0</v>
      </c>
      <c r="S255" s="89"/>
      <c r="T255" s="229">
        <f>S255*H255</f>
        <v>0</v>
      </c>
      <c r="U255" s="229">
        <v>0</v>
      </c>
      <c r="V255" s="229">
        <f>U255*H255</f>
        <v>0</v>
      </c>
      <c r="W255" s="229">
        <v>0</v>
      </c>
      <c r="X255" s="230">
        <f>W255*H255</f>
        <v>0</v>
      </c>
      <c r="Y255" s="36"/>
      <c r="Z255" s="36"/>
      <c r="AA255" s="36"/>
      <c r="AB255" s="36"/>
      <c r="AC255" s="36"/>
      <c r="AD255" s="36"/>
      <c r="AE255" s="36"/>
      <c r="AR255" s="231" t="s">
        <v>279</v>
      </c>
      <c r="AT255" s="231" t="s">
        <v>141</v>
      </c>
      <c r="AU255" s="231" t="s">
        <v>87</v>
      </c>
      <c r="AY255" s="15" t="s">
        <v>138</v>
      </c>
      <c r="BE255" s="232">
        <f>IF(O255="základní",K255,0)</f>
        <v>0</v>
      </c>
      <c r="BF255" s="232">
        <f>IF(O255="snížená",K255,0)</f>
        <v>0</v>
      </c>
      <c r="BG255" s="232">
        <f>IF(O255="zákl. přenesená",K255,0)</f>
        <v>0</v>
      </c>
      <c r="BH255" s="232">
        <f>IF(O255="sníž. přenesená",K255,0)</f>
        <v>0</v>
      </c>
      <c r="BI255" s="232">
        <f>IF(O255="nulová",K255,0)</f>
        <v>0</v>
      </c>
      <c r="BJ255" s="15" t="s">
        <v>85</v>
      </c>
      <c r="BK255" s="232">
        <f>ROUND(P255*H255,2)</f>
        <v>0</v>
      </c>
      <c r="BL255" s="15" t="s">
        <v>279</v>
      </c>
      <c r="BM255" s="231" t="s">
        <v>454</v>
      </c>
    </row>
    <row r="256" s="2" customFormat="1">
      <c r="A256" s="36"/>
      <c r="B256" s="37"/>
      <c r="C256" s="38"/>
      <c r="D256" s="233" t="s">
        <v>148</v>
      </c>
      <c r="E256" s="38"/>
      <c r="F256" s="234" t="s">
        <v>455</v>
      </c>
      <c r="G256" s="38"/>
      <c r="H256" s="38"/>
      <c r="I256" s="235"/>
      <c r="J256" s="235"/>
      <c r="K256" s="38"/>
      <c r="L256" s="38"/>
      <c r="M256" s="42"/>
      <c r="N256" s="236"/>
      <c r="O256" s="237"/>
      <c r="P256" s="89"/>
      <c r="Q256" s="89"/>
      <c r="R256" s="89"/>
      <c r="S256" s="89"/>
      <c r="T256" s="89"/>
      <c r="U256" s="89"/>
      <c r="V256" s="89"/>
      <c r="W256" s="89"/>
      <c r="X256" s="90"/>
      <c r="Y256" s="36"/>
      <c r="Z256" s="36"/>
      <c r="AA256" s="36"/>
      <c r="AB256" s="36"/>
      <c r="AC256" s="36"/>
      <c r="AD256" s="36"/>
      <c r="AE256" s="36"/>
      <c r="AT256" s="15" t="s">
        <v>148</v>
      </c>
      <c r="AU256" s="15" t="s">
        <v>87</v>
      </c>
    </row>
    <row r="257" s="2" customFormat="1">
      <c r="A257" s="36"/>
      <c r="B257" s="37"/>
      <c r="C257" s="38"/>
      <c r="D257" s="238" t="s">
        <v>150</v>
      </c>
      <c r="E257" s="38"/>
      <c r="F257" s="239" t="s">
        <v>456</v>
      </c>
      <c r="G257" s="38"/>
      <c r="H257" s="38"/>
      <c r="I257" s="235"/>
      <c r="J257" s="235"/>
      <c r="K257" s="38"/>
      <c r="L257" s="38"/>
      <c r="M257" s="42"/>
      <c r="N257" s="236"/>
      <c r="O257" s="237"/>
      <c r="P257" s="89"/>
      <c r="Q257" s="89"/>
      <c r="R257" s="89"/>
      <c r="S257" s="89"/>
      <c r="T257" s="89"/>
      <c r="U257" s="89"/>
      <c r="V257" s="89"/>
      <c r="W257" s="89"/>
      <c r="X257" s="90"/>
      <c r="Y257" s="36"/>
      <c r="Z257" s="36"/>
      <c r="AA257" s="36"/>
      <c r="AB257" s="36"/>
      <c r="AC257" s="36"/>
      <c r="AD257" s="36"/>
      <c r="AE257" s="36"/>
      <c r="AT257" s="15" t="s">
        <v>150</v>
      </c>
      <c r="AU257" s="15" t="s">
        <v>87</v>
      </c>
    </row>
    <row r="258" s="2" customFormat="1" ht="24.15" customHeight="1">
      <c r="A258" s="36"/>
      <c r="B258" s="37"/>
      <c r="C258" s="241" t="s">
        <v>457</v>
      </c>
      <c r="D258" s="241" t="s">
        <v>161</v>
      </c>
      <c r="E258" s="242" t="s">
        <v>458</v>
      </c>
      <c r="F258" s="243" t="s">
        <v>459</v>
      </c>
      <c r="G258" s="244" t="s">
        <v>164</v>
      </c>
      <c r="H258" s="245">
        <v>15</v>
      </c>
      <c r="I258" s="246"/>
      <c r="J258" s="247"/>
      <c r="K258" s="248">
        <f>ROUND(P258*H258,2)</f>
        <v>0</v>
      </c>
      <c r="L258" s="243" t="s">
        <v>278</v>
      </c>
      <c r="M258" s="249"/>
      <c r="N258" s="250" t="s">
        <v>1</v>
      </c>
      <c r="O258" s="227" t="s">
        <v>40</v>
      </c>
      <c r="P258" s="228">
        <f>I258+J258</f>
        <v>0</v>
      </c>
      <c r="Q258" s="228">
        <f>ROUND(I258*H258,2)</f>
        <v>0</v>
      </c>
      <c r="R258" s="228">
        <f>ROUND(J258*H258,2)</f>
        <v>0</v>
      </c>
      <c r="S258" s="89"/>
      <c r="T258" s="229">
        <f>S258*H258</f>
        <v>0</v>
      </c>
      <c r="U258" s="229">
        <v>0.00014999999999999999</v>
      </c>
      <c r="V258" s="229">
        <f>U258*H258</f>
        <v>0.0022499999999999998</v>
      </c>
      <c r="W258" s="229">
        <v>0</v>
      </c>
      <c r="X258" s="230">
        <f>W258*H258</f>
        <v>0</v>
      </c>
      <c r="Y258" s="36"/>
      <c r="Z258" s="36"/>
      <c r="AA258" s="36"/>
      <c r="AB258" s="36"/>
      <c r="AC258" s="36"/>
      <c r="AD258" s="36"/>
      <c r="AE258" s="36"/>
      <c r="AR258" s="231" t="s">
        <v>446</v>
      </c>
      <c r="AT258" s="231" t="s">
        <v>161</v>
      </c>
      <c r="AU258" s="231" t="s">
        <v>87</v>
      </c>
      <c r="AY258" s="15" t="s">
        <v>138</v>
      </c>
      <c r="BE258" s="232">
        <f>IF(O258="základní",K258,0)</f>
        <v>0</v>
      </c>
      <c r="BF258" s="232">
        <f>IF(O258="snížená",K258,0)</f>
        <v>0</v>
      </c>
      <c r="BG258" s="232">
        <f>IF(O258="zákl. přenesená",K258,0)</f>
        <v>0</v>
      </c>
      <c r="BH258" s="232">
        <f>IF(O258="sníž. přenesená",K258,0)</f>
        <v>0</v>
      </c>
      <c r="BI258" s="232">
        <f>IF(O258="nulová",K258,0)</f>
        <v>0</v>
      </c>
      <c r="BJ258" s="15" t="s">
        <v>85</v>
      </c>
      <c r="BK258" s="232">
        <f>ROUND(P258*H258,2)</f>
        <v>0</v>
      </c>
      <c r="BL258" s="15" t="s">
        <v>446</v>
      </c>
      <c r="BM258" s="231" t="s">
        <v>460</v>
      </c>
    </row>
    <row r="259" s="2" customFormat="1">
      <c r="A259" s="36"/>
      <c r="B259" s="37"/>
      <c r="C259" s="38"/>
      <c r="D259" s="233" t="s">
        <v>148</v>
      </c>
      <c r="E259" s="38"/>
      <c r="F259" s="234" t="s">
        <v>459</v>
      </c>
      <c r="G259" s="38"/>
      <c r="H259" s="38"/>
      <c r="I259" s="235"/>
      <c r="J259" s="235"/>
      <c r="K259" s="38"/>
      <c r="L259" s="38"/>
      <c r="M259" s="42"/>
      <c r="N259" s="236"/>
      <c r="O259" s="237"/>
      <c r="P259" s="89"/>
      <c r="Q259" s="89"/>
      <c r="R259" s="89"/>
      <c r="S259" s="89"/>
      <c r="T259" s="89"/>
      <c r="U259" s="89"/>
      <c r="V259" s="89"/>
      <c r="W259" s="89"/>
      <c r="X259" s="90"/>
      <c r="Y259" s="36"/>
      <c r="Z259" s="36"/>
      <c r="AA259" s="36"/>
      <c r="AB259" s="36"/>
      <c r="AC259" s="36"/>
      <c r="AD259" s="36"/>
      <c r="AE259" s="36"/>
      <c r="AT259" s="15" t="s">
        <v>148</v>
      </c>
      <c r="AU259" s="15" t="s">
        <v>87</v>
      </c>
    </row>
    <row r="260" s="2" customFormat="1" ht="24.15" customHeight="1">
      <c r="A260" s="36"/>
      <c r="B260" s="37"/>
      <c r="C260" s="219" t="s">
        <v>461</v>
      </c>
      <c r="D260" s="219" t="s">
        <v>141</v>
      </c>
      <c r="E260" s="220" t="s">
        <v>462</v>
      </c>
      <c r="F260" s="221" t="s">
        <v>463</v>
      </c>
      <c r="G260" s="222" t="s">
        <v>164</v>
      </c>
      <c r="H260" s="223">
        <v>16</v>
      </c>
      <c r="I260" s="224"/>
      <c r="J260" s="224"/>
      <c r="K260" s="225">
        <f>ROUND(P260*H260,2)</f>
        <v>0</v>
      </c>
      <c r="L260" s="221" t="s">
        <v>278</v>
      </c>
      <c r="M260" s="42"/>
      <c r="N260" s="226" t="s">
        <v>1</v>
      </c>
      <c r="O260" s="227" t="s">
        <v>40</v>
      </c>
      <c r="P260" s="228">
        <f>I260+J260</f>
        <v>0</v>
      </c>
      <c r="Q260" s="228">
        <f>ROUND(I260*H260,2)</f>
        <v>0</v>
      </c>
      <c r="R260" s="228">
        <f>ROUND(J260*H260,2)</f>
        <v>0</v>
      </c>
      <c r="S260" s="89"/>
      <c r="T260" s="229">
        <f>S260*H260</f>
        <v>0</v>
      </c>
      <c r="U260" s="229">
        <v>0</v>
      </c>
      <c r="V260" s="229">
        <f>U260*H260</f>
        <v>0</v>
      </c>
      <c r="W260" s="229">
        <v>0</v>
      </c>
      <c r="X260" s="230">
        <f>W260*H260</f>
        <v>0</v>
      </c>
      <c r="Y260" s="36"/>
      <c r="Z260" s="36"/>
      <c r="AA260" s="36"/>
      <c r="AB260" s="36"/>
      <c r="AC260" s="36"/>
      <c r="AD260" s="36"/>
      <c r="AE260" s="36"/>
      <c r="AR260" s="231" t="s">
        <v>279</v>
      </c>
      <c r="AT260" s="231" t="s">
        <v>141</v>
      </c>
      <c r="AU260" s="231" t="s">
        <v>87</v>
      </c>
      <c r="AY260" s="15" t="s">
        <v>138</v>
      </c>
      <c r="BE260" s="232">
        <f>IF(O260="základní",K260,0)</f>
        <v>0</v>
      </c>
      <c r="BF260" s="232">
        <f>IF(O260="snížená",K260,0)</f>
        <v>0</v>
      </c>
      <c r="BG260" s="232">
        <f>IF(O260="zákl. přenesená",K260,0)</f>
        <v>0</v>
      </c>
      <c r="BH260" s="232">
        <f>IF(O260="sníž. přenesená",K260,0)</f>
        <v>0</v>
      </c>
      <c r="BI260" s="232">
        <f>IF(O260="nulová",K260,0)</f>
        <v>0</v>
      </c>
      <c r="BJ260" s="15" t="s">
        <v>85</v>
      </c>
      <c r="BK260" s="232">
        <f>ROUND(P260*H260,2)</f>
        <v>0</v>
      </c>
      <c r="BL260" s="15" t="s">
        <v>279</v>
      </c>
      <c r="BM260" s="231" t="s">
        <v>464</v>
      </c>
    </row>
    <row r="261" s="2" customFormat="1">
      <c r="A261" s="36"/>
      <c r="B261" s="37"/>
      <c r="C261" s="38"/>
      <c r="D261" s="233" t="s">
        <v>148</v>
      </c>
      <c r="E261" s="38"/>
      <c r="F261" s="234" t="s">
        <v>465</v>
      </c>
      <c r="G261" s="38"/>
      <c r="H261" s="38"/>
      <c r="I261" s="235"/>
      <c r="J261" s="235"/>
      <c r="K261" s="38"/>
      <c r="L261" s="38"/>
      <c r="M261" s="42"/>
      <c r="N261" s="236"/>
      <c r="O261" s="237"/>
      <c r="P261" s="89"/>
      <c r="Q261" s="89"/>
      <c r="R261" s="89"/>
      <c r="S261" s="89"/>
      <c r="T261" s="89"/>
      <c r="U261" s="89"/>
      <c r="V261" s="89"/>
      <c r="W261" s="89"/>
      <c r="X261" s="90"/>
      <c r="Y261" s="36"/>
      <c r="Z261" s="36"/>
      <c r="AA261" s="36"/>
      <c r="AB261" s="36"/>
      <c r="AC261" s="36"/>
      <c r="AD261" s="36"/>
      <c r="AE261" s="36"/>
      <c r="AT261" s="15" t="s">
        <v>148</v>
      </c>
      <c r="AU261" s="15" t="s">
        <v>87</v>
      </c>
    </row>
    <row r="262" s="2" customFormat="1">
      <c r="A262" s="36"/>
      <c r="B262" s="37"/>
      <c r="C262" s="38"/>
      <c r="D262" s="238" t="s">
        <v>150</v>
      </c>
      <c r="E262" s="38"/>
      <c r="F262" s="239" t="s">
        <v>466</v>
      </c>
      <c r="G262" s="38"/>
      <c r="H262" s="38"/>
      <c r="I262" s="235"/>
      <c r="J262" s="235"/>
      <c r="K262" s="38"/>
      <c r="L262" s="38"/>
      <c r="M262" s="42"/>
      <c r="N262" s="236"/>
      <c r="O262" s="237"/>
      <c r="P262" s="89"/>
      <c r="Q262" s="89"/>
      <c r="R262" s="89"/>
      <c r="S262" s="89"/>
      <c r="T262" s="89"/>
      <c r="U262" s="89"/>
      <c r="V262" s="89"/>
      <c r="W262" s="89"/>
      <c r="X262" s="90"/>
      <c r="Y262" s="36"/>
      <c r="Z262" s="36"/>
      <c r="AA262" s="36"/>
      <c r="AB262" s="36"/>
      <c r="AC262" s="36"/>
      <c r="AD262" s="36"/>
      <c r="AE262" s="36"/>
      <c r="AT262" s="15" t="s">
        <v>150</v>
      </c>
      <c r="AU262" s="15" t="s">
        <v>87</v>
      </c>
    </row>
    <row r="263" s="2" customFormat="1" ht="24.15" customHeight="1">
      <c r="A263" s="36"/>
      <c r="B263" s="37"/>
      <c r="C263" s="241" t="s">
        <v>467</v>
      </c>
      <c r="D263" s="241" t="s">
        <v>161</v>
      </c>
      <c r="E263" s="242" t="s">
        <v>468</v>
      </c>
      <c r="F263" s="243" t="s">
        <v>469</v>
      </c>
      <c r="G263" s="244" t="s">
        <v>164</v>
      </c>
      <c r="H263" s="245">
        <v>16</v>
      </c>
      <c r="I263" s="246"/>
      <c r="J263" s="247"/>
      <c r="K263" s="248">
        <f>ROUND(P263*H263,2)</f>
        <v>0</v>
      </c>
      <c r="L263" s="243" t="s">
        <v>278</v>
      </c>
      <c r="M263" s="249"/>
      <c r="N263" s="250" t="s">
        <v>1</v>
      </c>
      <c r="O263" s="227" t="s">
        <v>40</v>
      </c>
      <c r="P263" s="228">
        <f>I263+J263</f>
        <v>0</v>
      </c>
      <c r="Q263" s="228">
        <f>ROUND(I263*H263,2)</f>
        <v>0</v>
      </c>
      <c r="R263" s="228">
        <f>ROUND(J263*H263,2)</f>
        <v>0</v>
      </c>
      <c r="S263" s="89"/>
      <c r="T263" s="229">
        <f>S263*H263</f>
        <v>0</v>
      </c>
      <c r="U263" s="229">
        <v>0.00023000000000000001</v>
      </c>
      <c r="V263" s="229">
        <f>U263*H263</f>
        <v>0.0036800000000000001</v>
      </c>
      <c r="W263" s="229">
        <v>0</v>
      </c>
      <c r="X263" s="230">
        <f>W263*H263</f>
        <v>0</v>
      </c>
      <c r="Y263" s="36"/>
      <c r="Z263" s="36"/>
      <c r="AA263" s="36"/>
      <c r="AB263" s="36"/>
      <c r="AC263" s="36"/>
      <c r="AD263" s="36"/>
      <c r="AE263" s="36"/>
      <c r="AR263" s="231" t="s">
        <v>446</v>
      </c>
      <c r="AT263" s="231" t="s">
        <v>161</v>
      </c>
      <c r="AU263" s="231" t="s">
        <v>87</v>
      </c>
      <c r="AY263" s="15" t="s">
        <v>138</v>
      </c>
      <c r="BE263" s="232">
        <f>IF(O263="základní",K263,0)</f>
        <v>0</v>
      </c>
      <c r="BF263" s="232">
        <f>IF(O263="snížená",K263,0)</f>
        <v>0</v>
      </c>
      <c r="BG263" s="232">
        <f>IF(O263="zákl. přenesená",K263,0)</f>
        <v>0</v>
      </c>
      <c r="BH263" s="232">
        <f>IF(O263="sníž. přenesená",K263,0)</f>
        <v>0</v>
      </c>
      <c r="BI263" s="232">
        <f>IF(O263="nulová",K263,0)</f>
        <v>0</v>
      </c>
      <c r="BJ263" s="15" t="s">
        <v>85</v>
      </c>
      <c r="BK263" s="232">
        <f>ROUND(P263*H263,2)</f>
        <v>0</v>
      </c>
      <c r="BL263" s="15" t="s">
        <v>446</v>
      </c>
      <c r="BM263" s="231" t="s">
        <v>470</v>
      </c>
    </row>
    <row r="264" s="2" customFormat="1">
      <c r="A264" s="36"/>
      <c r="B264" s="37"/>
      <c r="C264" s="38"/>
      <c r="D264" s="233" t="s">
        <v>148</v>
      </c>
      <c r="E264" s="38"/>
      <c r="F264" s="234" t="s">
        <v>469</v>
      </c>
      <c r="G264" s="38"/>
      <c r="H264" s="38"/>
      <c r="I264" s="235"/>
      <c r="J264" s="235"/>
      <c r="K264" s="38"/>
      <c r="L264" s="38"/>
      <c r="M264" s="42"/>
      <c r="N264" s="236"/>
      <c r="O264" s="237"/>
      <c r="P264" s="89"/>
      <c r="Q264" s="89"/>
      <c r="R264" s="89"/>
      <c r="S264" s="89"/>
      <c r="T264" s="89"/>
      <c r="U264" s="89"/>
      <c r="V264" s="89"/>
      <c r="W264" s="89"/>
      <c r="X264" s="90"/>
      <c r="Y264" s="36"/>
      <c r="Z264" s="36"/>
      <c r="AA264" s="36"/>
      <c r="AB264" s="36"/>
      <c r="AC264" s="36"/>
      <c r="AD264" s="36"/>
      <c r="AE264" s="36"/>
      <c r="AT264" s="15" t="s">
        <v>148</v>
      </c>
      <c r="AU264" s="15" t="s">
        <v>87</v>
      </c>
    </row>
    <row r="265" s="2" customFormat="1" ht="37.8" customHeight="1">
      <c r="A265" s="36"/>
      <c r="B265" s="37"/>
      <c r="C265" s="219" t="s">
        <v>85</v>
      </c>
      <c r="D265" s="219" t="s">
        <v>141</v>
      </c>
      <c r="E265" s="220" t="s">
        <v>471</v>
      </c>
      <c r="F265" s="221" t="s">
        <v>472</v>
      </c>
      <c r="G265" s="222" t="s">
        <v>254</v>
      </c>
      <c r="H265" s="223">
        <v>170</v>
      </c>
      <c r="I265" s="224"/>
      <c r="J265" s="224"/>
      <c r="K265" s="225">
        <f>ROUND(P265*H265,2)</f>
        <v>0</v>
      </c>
      <c r="L265" s="221" t="s">
        <v>278</v>
      </c>
      <c r="M265" s="42"/>
      <c r="N265" s="226" t="s">
        <v>1</v>
      </c>
      <c r="O265" s="227" t="s">
        <v>40</v>
      </c>
      <c r="P265" s="228">
        <f>I265+J265</f>
        <v>0</v>
      </c>
      <c r="Q265" s="228">
        <f>ROUND(I265*H265,2)</f>
        <v>0</v>
      </c>
      <c r="R265" s="228">
        <f>ROUND(J265*H265,2)</f>
        <v>0</v>
      </c>
      <c r="S265" s="89"/>
      <c r="T265" s="229">
        <f>S265*H265</f>
        <v>0</v>
      </c>
      <c r="U265" s="229">
        <v>0</v>
      </c>
      <c r="V265" s="229">
        <f>U265*H265</f>
        <v>0</v>
      </c>
      <c r="W265" s="229">
        <v>0</v>
      </c>
      <c r="X265" s="230">
        <f>W265*H265</f>
        <v>0</v>
      </c>
      <c r="Y265" s="36"/>
      <c r="Z265" s="36"/>
      <c r="AA265" s="36"/>
      <c r="AB265" s="36"/>
      <c r="AC265" s="36"/>
      <c r="AD265" s="36"/>
      <c r="AE265" s="36"/>
      <c r="AR265" s="231" t="s">
        <v>279</v>
      </c>
      <c r="AT265" s="231" t="s">
        <v>141</v>
      </c>
      <c r="AU265" s="231" t="s">
        <v>87</v>
      </c>
      <c r="AY265" s="15" t="s">
        <v>138</v>
      </c>
      <c r="BE265" s="232">
        <f>IF(O265="základní",K265,0)</f>
        <v>0</v>
      </c>
      <c r="BF265" s="232">
        <f>IF(O265="snížená",K265,0)</f>
        <v>0</v>
      </c>
      <c r="BG265" s="232">
        <f>IF(O265="zákl. přenesená",K265,0)</f>
        <v>0</v>
      </c>
      <c r="BH265" s="232">
        <f>IF(O265="sníž. přenesená",K265,0)</f>
        <v>0</v>
      </c>
      <c r="BI265" s="232">
        <f>IF(O265="nulová",K265,0)</f>
        <v>0</v>
      </c>
      <c r="BJ265" s="15" t="s">
        <v>85</v>
      </c>
      <c r="BK265" s="232">
        <f>ROUND(P265*H265,2)</f>
        <v>0</v>
      </c>
      <c r="BL265" s="15" t="s">
        <v>279</v>
      </c>
      <c r="BM265" s="231" t="s">
        <v>473</v>
      </c>
    </row>
    <row r="266" s="2" customFormat="1">
      <c r="A266" s="36"/>
      <c r="B266" s="37"/>
      <c r="C266" s="38"/>
      <c r="D266" s="233" t="s">
        <v>148</v>
      </c>
      <c r="E266" s="38"/>
      <c r="F266" s="234" t="s">
        <v>474</v>
      </c>
      <c r="G266" s="38"/>
      <c r="H266" s="38"/>
      <c r="I266" s="235"/>
      <c r="J266" s="235"/>
      <c r="K266" s="38"/>
      <c r="L266" s="38"/>
      <c r="M266" s="42"/>
      <c r="N266" s="236"/>
      <c r="O266" s="237"/>
      <c r="P266" s="89"/>
      <c r="Q266" s="89"/>
      <c r="R266" s="89"/>
      <c r="S266" s="89"/>
      <c r="T266" s="89"/>
      <c r="U266" s="89"/>
      <c r="V266" s="89"/>
      <c r="W266" s="89"/>
      <c r="X266" s="90"/>
      <c r="Y266" s="36"/>
      <c r="Z266" s="36"/>
      <c r="AA266" s="36"/>
      <c r="AB266" s="36"/>
      <c r="AC266" s="36"/>
      <c r="AD266" s="36"/>
      <c r="AE266" s="36"/>
      <c r="AT266" s="15" t="s">
        <v>148</v>
      </c>
      <c r="AU266" s="15" t="s">
        <v>87</v>
      </c>
    </row>
    <row r="267" s="2" customFormat="1">
      <c r="A267" s="36"/>
      <c r="B267" s="37"/>
      <c r="C267" s="38"/>
      <c r="D267" s="238" t="s">
        <v>150</v>
      </c>
      <c r="E267" s="38"/>
      <c r="F267" s="239" t="s">
        <v>475</v>
      </c>
      <c r="G267" s="38"/>
      <c r="H267" s="38"/>
      <c r="I267" s="235"/>
      <c r="J267" s="235"/>
      <c r="K267" s="38"/>
      <c r="L267" s="38"/>
      <c r="M267" s="42"/>
      <c r="N267" s="236"/>
      <c r="O267" s="237"/>
      <c r="P267" s="89"/>
      <c r="Q267" s="89"/>
      <c r="R267" s="89"/>
      <c r="S267" s="89"/>
      <c r="T267" s="89"/>
      <c r="U267" s="89"/>
      <c r="V267" s="89"/>
      <c r="W267" s="89"/>
      <c r="X267" s="90"/>
      <c r="Y267" s="36"/>
      <c r="Z267" s="36"/>
      <c r="AA267" s="36"/>
      <c r="AB267" s="36"/>
      <c r="AC267" s="36"/>
      <c r="AD267" s="36"/>
      <c r="AE267" s="36"/>
      <c r="AT267" s="15" t="s">
        <v>150</v>
      </c>
      <c r="AU267" s="15" t="s">
        <v>87</v>
      </c>
    </row>
    <row r="268" s="2" customFormat="1" ht="24.15" customHeight="1">
      <c r="A268" s="36"/>
      <c r="B268" s="37"/>
      <c r="C268" s="241" t="s">
        <v>87</v>
      </c>
      <c r="D268" s="241" t="s">
        <v>161</v>
      </c>
      <c r="E268" s="242" t="s">
        <v>476</v>
      </c>
      <c r="F268" s="243" t="s">
        <v>477</v>
      </c>
      <c r="G268" s="244" t="s">
        <v>254</v>
      </c>
      <c r="H268" s="245">
        <v>195.5</v>
      </c>
      <c r="I268" s="246"/>
      <c r="J268" s="247"/>
      <c r="K268" s="248">
        <f>ROUND(P268*H268,2)</f>
        <v>0</v>
      </c>
      <c r="L268" s="243" t="s">
        <v>278</v>
      </c>
      <c r="M268" s="249"/>
      <c r="N268" s="250" t="s">
        <v>1</v>
      </c>
      <c r="O268" s="227" t="s">
        <v>40</v>
      </c>
      <c r="P268" s="228">
        <f>I268+J268</f>
        <v>0</v>
      </c>
      <c r="Q268" s="228">
        <f>ROUND(I268*H268,2)</f>
        <v>0</v>
      </c>
      <c r="R268" s="228">
        <f>ROUND(J268*H268,2)</f>
        <v>0</v>
      </c>
      <c r="S268" s="89"/>
      <c r="T268" s="229">
        <f>S268*H268</f>
        <v>0</v>
      </c>
      <c r="U268" s="229">
        <v>0.00012</v>
      </c>
      <c r="V268" s="229">
        <f>U268*H268</f>
        <v>0.023460000000000002</v>
      </c>
      <c r="W268" s="229">
        <v>0</v>
      </c>
      <c r="X268" s="230">
        <f>W268*H268</f>
        <v>0</v>
      </c>
      <c r="Y268" s="36"/>
      <c r="Z268" s="36"/>
      <c r="AA268" s="36"/>
      <c r="AB268" s="36"/>
      <c r="AC268" s="36"/>
      <c r="AD268" s="36"/>
      <c r="AE268" s="36"/>
      <c r="AR268" s="231" t="s">
        <v>446</v>
      </c>
      <c r="AT268" s="231" t="s">
        <v>161</v>
      </c>
      <c r="AU268" s="231" t="s">
        <v>87</v>
      </c>
      <c r="AY268" s="15" t="s">
        <v>138</v>
      </c>
      <c r="BE268" s="232">
        <f>IF(O268="základní",K268,0)</f>
        <v>0</v>
      </c>
      <c r="BF268" s="232">
        <f>IF(O268="snížená",K268,0)</f>
        <v>0</v>
      </c>
      <c r="BG268" s="232">
        <f>IF(O268="zákl. přenesená",K268,0)</f>
        <v>0</v>
      </c>
      <c r="BH268" s="232">
        <f>IF(O268="sníž. přenesená",K268,0)</f>
        <v>0</v>
      </c>
      <c r="BI268" s="232">
        <f>IF(O268="nulová",K268,0)</f>
        <v>0</v>
      </c>
      <c r="BJ268" s="15" t="s">
        <v>85</v>
      </c>
      <c r="BK268" s="232">
        <f>ROUND(P268*H268,2)</f>
        <v>0</v>
      </c>
      <c r="BL268" s="15" t="s">
        <v>446</v>
      </c>
      <c r="BM268" s="231" t="s">
        <v>478</v>
      </c>
    </row>
    <row r="269" s="2" customFormat="1">
      <c r="A269" s="36"/>
      <c r="B269" s="37"/>
      <c r="C269" s="38"/>
      <c r="D269" s="233" t="s">
        <v>148</v>
      </c>
      <c r="E269" s="38"/>
      <c r="F269" s="234" t="s">
        <v>477</v>
      </c>
      <c r="G269" s="38"/>
      <c r="H269" s="38"/>
      <c r="I269" s="235"/>
      <c r="J269" s="235"/>
      <c r="K269" s="38"/>
      <c r="L269" s="38"/>
      <c r="M269" s="42"/>
      <c r="N269" s="236"/>
      <c r="O269" s="237"/>
      <c r="P269" s="89"/>
      <c r="Q269" s="89"/>
      <c r="R269" s="89"/>
      <c r="S269" s="89"/>
      <c r="T269" s="89"/>
      <c r="U269" s="89"/>
      <c r="V269" s="89"/>
      <c r="W269" s="89"/>
      <c r="X269" s="90"/>
      <c r="Y269" s="36"/>
      <c r="Z269" s="36"/>
      <c r="AA269" s="36"/>
      <c r="AB269" s="36"/>
      <c r="AC269" s="36"/>
      <c r="AD269" s="36"/>
      <c r="AE269" s="36"/>
      <c r="AT269" s="15" t="s">
        <v>148</v>
      </c>
      <c r="AU269" s="15" t="s">
        <v>87</v>
      </c>
    </row>
    <row r="270" s="13" customFormat="1">
      <c r="A270" s="13"/>
      <c r="B270" s="251"/>
      <c r="C270" s="252"/>
      <c r="D270" s="233" t="s">
        <v>188</v>
      </c>
      <c r="E270" s="252"/>
      <c r="F270" s="254" t="s">
        <v>479</v>
      </c>
      <c r="G270" s="252"/>
      <c r="H270" s="255">
        <v>195.5</v>
      </c>
      <c r="I270" s="256"/>
      <c r="J270" s="256"/>
      <c r="K270" s="252"/>
      <c r="L270" s="252"/>
      <c r="M270" s="257"/>
      <c r="N270" s="258"/>
      <c r="O270" s="259"/>
      <c r="P270" s="259"/>
      <c r="Q270" s="259"/>
      <c r="R270" s="259"/>
      <c r="S270" s="259"/>
      <c r="T270" s="259"/>
      <c r="U270" s="259"/>
      <c r="V270" s="259"/>
      <c r="W270" s="259"/>
      <c r="X270" s="260"/>
      <c r="Y270" s="13"/>
      <c r="Z270" s="13"/>
      <c r="AA270" s="13"/>
      <c r="AB270" s="13"/>
      <c r="AC270" s="13"/>
      <c r="AD270" s="13"/>
      <c r="AE270" s="13"/>
      <c r="AT270" s="261" t="s">
        <v>188</v>
      </c>
      <c r="AU270" s="261" t="s">
        <v>87</v>
      </c>
      <c r="AV270" s="13" t="s">
        <v>87</v>
      </c>
      <c r="AW270" s="13" t="s">
        <v>4</v>
      </c>
      <c r="AX270" s="13" t="s">
        <v>85</v>
      </c>
      <c r="AY270" s="261" t="s">
        <v>138</v>
      </c>
    </row>
    <row r="271" s="2" customFormat="1" ht="37.8" customHeight="1">
      <c r="A271" s="36"/>
      <c r="B271" s="37"/>
      <c r="C271" s="219" t="s">
        <v>160</v>
      </c>
      <c r="D271" s="219" t="s">
        <v>141</v>
      </c>
      <c r="E271" s="220" t="s">
        <v>471</v>
      </c>
      <c r="F271" s="221" t="s">
        <v>472</v>
      </c>
      <c r="G271" s="222" t="s">
        <v>254</v>
      </c>
      <c r="H271" s="223">
        <v>48</v>
      </c>
      <c r="I271" s="224"/>
      <c r="J271" s="224"/>
      <c r="K271" s="225">
        <f>ROUND(P271*H271,2)</f>
        <v>0</v>
      </c>
      <c r="L271" s="221" t="s">
        <v>278</v>
      </c>
      <c r="M271" s="42"/>
      <c r="N271" s="226" t="s">
        <v>1</v>
      </c>
      <c r="O271" s="227" t="s">
        <v>40</v>
      </c>
      <c r="P271" s="228">
        <f>I271+J271</f>
        <v>0</v>
      </c>
      <c r="Q271" s="228">
        <f>ROUND(I271*H271,2)</f>
        <v>0</v>
      </c>
      <c r="R271" s="228">
        <f>ROUND(J271*H271,2)</f>
        <v>0</v>
      </c>
      <c r="S271" s="89"/>
      <c r="T271" s="229">
        <f>S271*H271</f>
        <v>0</v>
      </c>
      <c r="U271" s="229">
        <v>0</v>
      </c>
      <c r="V271" s="229">
        <f>U271*H271</f>
        <v>0</v>
      </c>
      <c r="W271" s="229">
        <v>0</v>
      </c>
      <c r="X271" s="230">
        <f>W271*H271</f>
        <v>0</v>
      </c>
      <c r="Y271" s="36"/>
      <c r="Z271" s="36"/>
      <c r="AA271" s="36"/>
      <c r="AB271" s="36"/>
      <c r="AC271" s="36"/>
      <c r="AD271" s="36"/>
      <c r="AE271" s="36"/>
      <c r="AR271" s="231" t="s">
        <v>279</v>
      </c>
      <c r="AT271" s="231" t="s">
        <v>141</v>
      </c>
      <c r="AU271" s="231" t="s">
        <v>87</v>
      </c>
      <c r="AY271" s="15" t="s">
        <v>138</v>
      </c>
      <c r="BE271" s="232">
        <f>IF(O271="základní",K271,0)</f>
        <v>0</v>
      </c>
      <c r="BF271" s="232">
        <f>IF(O271="snížená",K271,0)</f>
        <v>0</v>
      </c>
      <c r="BG271" s="232">
        <f>IF(O271="zákl. přenesená",K271,0)</f>
        <v>0</v>
      </c>
      <c r="BH271" s="232">
        <f>IF(O271="sníž. přenesená",K271,0)</f>
        <v>0</v>
      </c>
      <c r="BI271" s="232">
        <f>IF(O271="nulová",K271,0)</f>
        <v>0</v>
      </c>
      <c r="BJ271" s="15" t="s">
        <v>85</v>
      </c>
      <c r="BK271" s="232">
        <f>ROUND(P271*H271,2)</f>
        <v>0</v>
      </c>
      <c r="BL271" s="15" t="s">
        <v>279</v>
      </c>
      <c r="BM271" s="231" t="s">
        <v>480</v>
      </c>
    </row>
    <row r="272" s="2" customFormat="1">
      <c r="A272" s="36"/>
      <c r="B272" s="37"/>
      <c r="C272" s="38"/>
      <c r="D272" s="233" t="s">
        <v>148</v>
      </c>
      <c r="E272" s="38"/>
      <c r="F272" s="234" t="s">
        <v>474</v>
      </c>
      <c r="G272" s="38"/>
      <c r="H272" s="38"/>
      <c r="I272" s="235"/>
      <c r="J272" s="235"/>
      <c r="K272" s="38"/>
      <c r="L272" s="38"/>
      <c r="M272" s="42"/>
      <c r="N272" s="236"/>
      <c r="O272" s="237"/>
      <c r="P272" s="89"/>
      <c r="Q272" s="89"/>
      <c r="R272" s="89"/>
      <c r="S272" s="89"/>
      <c r="T272" s="89"/>
      <c r="U272" s="89"/>
      <c r="V272" s="89"/>
      <c r="W272" s="89"/>
      <c r="X272" s="90"/>
      <c r="Y272" s="36"/>
      <c r="Z272" s="36"/>
      <c r="AA272" s="36"/>
      <c r="AB272" s="36"/>
      <c r="AC272" s="36"/>
      <c r="AD272" s="36"/>
      <c r="AE272" s="36"/>
      <c r="AT272" s="15" t="s">
        <v>148</v>
      </c>
      <c r="AU272" s="15" t="s">
        <v>87</v>
      </c>
    </row>
    <row r="273" s="2" customFormat="1">
      <c r="A273" s="36"/>
      <c r="B273" s="37"/>
      <c r="C273" s="38"/>
      <c r="D273" s="238" t="s">
        <v>150</v>
      </c>
      <c r="E273" s="38"/>
      <c r="F273" s="239" t="s">
        <v>475</v>
      </c>
      <c r="G273" s="38"/>
      <c r="H273" s="38"/>
      <c r="I273" s="235"/>
      <c r="J273" s="235"/>
      <c r="K273" s="38"/>
      <c r="L273" s="38"/>
      <c r="M273" s="42"/>
      <c r="N273" s="236"/>
      <c r="O273" s="237"/>
      <c r="P273" s="89"/>
      <c r="Q273" s="89"/>
      <c r="R273" s="89"/>
      <c r="S273" s="89"/>
      <c r="T273" s="89"/>
      <c r="U273" s="89"/>
      <c r="V273" s="89"/>
      <c r="W273" s="89"/>
      <c r="X273" s="90"/>
      <c r="Y273" s="36"/>
      <c r="Z273" s="36"/>
      <c r="AA273" s="36"/>
      <c r="AB273" s="36"/>
      <c r="AC273" s="36"/>
      <c r="AD273" s="36"/>
      <c r="AE273" s="36"/>
      <c r="AT273" s="15" t="s">
        <v>150</v>
      </c>
      <c r="AU273" s="15" t="s">
        <v>87</v>
      </c>
    </row>
    <row r="274" s="2" customFormat="1" ht="24.15" customHeight="1">
      <c r="A274" s="36"/>
      <c r="B274" s="37"/>
      <c r="C274" s="241" t="s">
        <v>146</v>
      </c>
      <c r="D274" s="241" t="s">
        <v>161</v>
      </c>
      <c r="E274" s="242" t="s">
        <v>481</v>
      </c>
      <c r="F274" s="243" t="s">
        <v>482</v>
      </c>
      <c r="G274" s="244" t="s">
        <v>254</v>
      </c>
      <c r="H274" s="245">
        <v>55.200000000000003</v>
      </c>
      <c r="I274" s="246"/>
      <c r="J274" s="247"/>
      <c r="K274" s="248">
        <f>ROUND(P274*H274,2)</f>
        <v>0</v>
      </c>
      <c r="L274" s="243" t="s">
        <v>278</v>
      </c>
      <c r="M274" s="249"/>
      <c r="N274" s="250" t="s">
        <v>1</v>
      </c>
      <c r="O274" s="227" t="s">
        <v>40</v>
      </c>
      <c r="P274" s="228">
        <f>I274+J274</f>
        <v>0</v>
      </c>
      <c r="Q274" s="228">
        <f>ROUND(I274*H274,2)</f>
        <v>0</v>
      </c>
      <c r="R274" s="228">
        <f>ROUND(J274*H274,2)</f>
        <v>0</v>
      </c>
      <c r="S274" s="89"/>
      <c r="T274" s="229">
        <f>S274*H274</f>
        <v>0</v>
      </c>
      <c r="U274" s="229">
        <v>0.00017000000000000001</v>
      </c>
      <c r="V274" s="229">
        <f>U274*H274</f>
        <v>0.0093840000000000017</v>
      </c>
      <c r="W274" s="229">
        <v>0</v>
      </c>
      <c r="X274" s="230">
        <f>W274*H274</f>
        <v>0</v>
      </c>
      <c r="Y274" s="36"/>
      <c r="Z274" s="36"/>
      <c r="AA274" s="36"/>
      <c r="AB274" s="36"/>
      <c r="AC274" s="36"/>
      <c r="AD274" s="36"/>
      <c r="AE274" s="36"/>
      <c r="AR274" s="231" t="s">
        <v>446</v>
      </c>
      <c r="AT274" s="231" t="s">
        <v>161</v>
      </c>
      <c r="AU274" s="231" t="s">
        <v>87</v>
      </c>
      <c r="AY274" s="15" t="s">
        <v>138</v>
      </c>
      <c r="BE274" s="232">
        <f>IF(O274="základní",K274,0)</f>
        <v>0</v>
      </c>
      <c r="BF274" s="232">
        <f>IF(O274="snížená",K274,0)</f>
        <v>0</v>
      </c>
      <c r="BG274" s="232">
        <f>IF(O274="zákl. přenesená",K274,0)</f>
        <v>0</v>
      </c>
      <c r="BH274" s="232">
        <f>IF(O274="sníž. přenesená",K274,0)</f>
        <v>0</v>
      </c>
      <c r="BI274" s="232">
        <f>IF(O274="nulová",K274,0)</f>
        <v>0</v>
      </c>
      <c r="BJ274" s="15" t="s">
        <v>85</v>
      </c>
      <c r="BK274" s="232">
        <f>ROUND(P274*H274,2)</f>
        <v>0</v>
      </c>
      <c r="BL274" s="15" t="s">
        <v>446</v>
      </c>
      <c r="BM274" s="231" t="s">
        <v>483</v>
      </c>
    </row>
    <row r="275" s="2" customFormat="1">
      <c r="A275" s="36"/>
      <c r="B275" s="37"/>
      <c r="C275" s="38"/>
      <c r="D275" s="233" t="s">
        <v>148</v>
      </c>
      <c r="E275" s="38"/>
      <c r="F275" s="234" t="s">
        <v>482</v>
      </c>
      <c r="G275" s="38"/>
      <c r="H275" s="38"/>
      <c r="I275" s="235"/>
      <c r="J275" s="235"/>
      <c r="K275" s="38"/>
      <c r="L275" s="38"/>
      <c r="M275" s="42"/>
      <c r="N275" s="236"/>
      <c r="O275" s="237"/>
      <c r="P275" s="89"/>
      <c r="Q275" s="89"/>
      <c r="R275" s="89"/>
      <c r="S275" s="89"/>
      <c r="T275" s="89"/>
      <c r="U275" s="89"/>
      <c r="V275" s="89"/>
      <c r="W275" s="89"/>
      <c r="X275" s="90"/>
      <c r="Y275" s="36"/>
      <c r="Z275" s="36"/>
      <c r="AA275" s="36"/>
      <c r="AB275" s="36"/>
      <c r="AC275" s="36"/>
      <c r="AD275" s="36"/>
      <c r="AE275" s="36"/>
      <c r="AT275" s="15" t="s">
        <v>148</v>
      </c>
      <c r="AU275" s="15" t="s">
        <v>87</v>
      </c>
    </row>
    <row r="276" s="13" customFormat="1">
      <c r="A276" s="13"/>
      <c r="B276" s="251"/>
      <c r="C276" s="252"/>
      <c r="D276" s="233" t="s">
        <v>188</v>
      </c>
      <c r="E276" s="252"/>
      <c r="F276" s="254" t="s">
        <v>484</v>
      </c>
      <c r="G276" s="252"/>
      <c r="H276" s="255">
        <v>55.200000000000003</v>
      </c>
      <c r="I276" s="256"/>
      <c r="J276" s="256"/>
      <c r="K276" s="252"/>
      <c r="L276" s="252"/>
      <c r="M276" s="257"/>
      <c r="N276" s="258"/>
      <c r="O276" s="259"/>
      <c r="P276" s="259"/>
      <c r="Q276" s="259"/>
      <c r="R276" s="259"/>
      <c r="S276" s="259"/>
      <c r="T276" s="259"/>
      <c r="U276" s="259"/>
      <c r="V276" s="259"/>
      <c r="W276" s="259"/>
      <c r="X276" s="260"/>
      <c r="Y276" s="13"/>
      <c r="Z276" s="13"/>
      <c r="AA276" s="13"/>
      <c r="AB276" s="13"/>
      <c r="AC276" s="13"/>
      <c r="AD276" s="13"/>
      <c r="AE276" s="13"/>
      <c r="AT276" s="261" t="s">
        <v>188</v>
      </c>
      <c r="AU276" s="261" t="s">
        <v>87</v>
      </c>
      <c r="AV276" s="13" t="s">
        <v>87</v>
      </c>
      <c r="AW276" s="13" t="s">
        <v>4</v>
      </c>
      <c r="AX276" s="13" t="s">
        <v>85</v>
      </c>
      <c r="AY276" s="261" t="s">
        <v>138</v>
      </c>
    </row>
    <row r="277" s="2" customFormat="1" ht="37.8" customHeight="1">
      <c r="A277" s="36"/>
      <c r="B277" s="37"/>
      <c r="C277" s="219" t="s">
        <v>139</v>
      </c>
      <c r="D277" s="219" t="s">
        <v>141</v>
      </c>
      <c r="E277" s="220" t="s">
        <v>485</v>
      </c>
      <c r="F277" s="221" t="s">
        <v>486</v>
      </c>
      <c r="G277" s="222" t="s">
        <v>254</v>
      </c>
      <c r="H277" s="223">
        <v>279</v>
      </c>
      <c r="I277" s="224"/>
      <c r="J277" s="224"/>
      <c r="K277" s="225">
        <f>ROUND(P277*H277,2)</f>
        <v>0</v>
      </c>
      <c r="L277" s="221" t="s">
        <v>278</v>
      </c>
      <c r="M277" s="42"/>
      <c r="N277" s="226" t="s">
        <v>1</v>
      </c>
      <c r="O277" s="227" t="s">
        <v>40</v>
      </c>
      <c r="P277" s="228">
        <f>I277+J277</f>
        <v>0</v>
      </c>
      <c r="Q277" s="228">
        <f>ROUND(I277*H277,2)</f>
        <v>0</v>
      </c>
      <c r="R277" s="228">
        <f>ROUND(J277*H277,2)</f>
        <v>0</v>
      </c>
      <c r="S277" s="89"/>
      <c r="T277" s="229">
        <f>S277*H277</f>
        <v>0</v>
      </c>
      <c r="U277" s="229">
        <v>0</v>
      </c>
      <c r="V277" s="229">
        <f>U277*H277</f>
        <v>0</v>
      </c>
      <c r="W277" s="229">
        <v>0</v>
      </c>
      <c r="X277" s="230">
        <f>W277*H277</f>
        <v>0</v>
      </c>
      <c r="Y277" s="36"/>
      <c r="Z277" s="36"/>
      <c r="AA277" s="36"/>
      <c r="AB277" s="36"/>
      <c r="AC277" s="36"/>
      <c r="AD277" s="36"/>
      <c r="AE277" s="36"/>
      <c r="AR277" s="231" t="s">
        <v>279</v>
      </c>
      <c r="AT277" s="231" t="s">
        <v>141</v>
      </c>
      <c r="AU277" s="231" t="s">
        <v>87</v>
      </c>
      <c r="AY277" s="15" t="s">
        <v>138</v>
      </c>
      <c r="BE277" s="232">
        <f>IF(O277="základní",K277,0)</f>
        <v>0</v>
      </c>
      <c r="BF277" s="232">
        <f>IF(O277="snížená",K277,0)</f>
        <v>0</v>
      </c>
      <c r="BG277" s="232">
        <f>IF(O277="zákl. přenesená",K277,0)</f>
        <v>0</v>
      </c>
      <c r="BH277" s="232">
        <f>IF(O277="sníž. přenesená",K277,0)</f>
        <v>0</v>
      </c>
      <c r="BI277" s="232">
        <f>IF(O277="nulová",K277,0)</f>
        <v>0</v>
      </c>
      <c r="BJ277" s="15" t="s">
        <v>85</v>
      </c>
      <c r="BK277" s="232">
        <f>ROUND(P277*H277,2)</f>
        <v>0</v>
      </c>
      <c r="BL277" s="15" t="s">
        <v>279</v>
      </c>
      <c r="BM277" s="231" t="s">
        <v>487</v>
      </c>
    </row>
    <row r="278" s="2" customFormat="1">
      <c r="A278" s="36"/>
      <c r="B278" s="37"/>
      <c r="C278" s="38"/>
      <c r="D278" s="233" t="s">
        <v>148</v>
      </c>
      <c r="E278" s="38"/>
      <c r="F278" s="234" t="s">
        <v>488</v>
      </c>
      <c r="G278" s="38"/>
      <c r="H278" s="38"/>
      <c r="I278" s="235"/>
      <c r="J278" s="235"/>
      <c r="K278" s="38"/>
      <c r="L278" s="38"/>
      <c r="M278" s="42"/>
      <c r="N278" s="236"/>
      <c r="O278" s="237"/>
      <c r="P278" s="89"/>
      <c r="Q278" s="89"/>
      <c r="R278" s="89"/>
      <c r="S278" s="89"/>
      <c r="T278" s="89"/>
      <c r="U278" s="89"/>
      <c r="V278" s="89"/>
      <c r="W278" s="89"/>
      <c r="X278" s="90"/>
      <c r="Y278" s="36"/>
      <c r="Z278" s="36"/>
      <c r="AA278" s="36"/>
      <c r="AB278" s="36"/>
      <c r="AC278" s="36"/>
      <c r="AD278" s="36"/>
      <c r="AE278" s="36"/>
      <c r="AT278" s="15" t="s">
        <v>148</v>
      </c>
      <c r="AU278" s="15" t="s">
        <v>87</v>
      </c>
    </row>
    <row r="279" s="2" customFormat="1">
      <c r="A279" s="36"/>
      <c r="B279" s="37"/>
      <c r="C279" s="38"/>
      <c r="D279" s="238" t="s">
        <v>150</v>
      </c>
      <c r="E279" s="38"/>
      <c r="F279" s="239" t="s">
        <v>489</v>
      </c>
      <c r="G279" s="38"/>
      <c r="H279" s="38"/>
      <c r="I279" s="235"/>
      <c r="J279" s="235"/>
      <c r="K279" s="38"/>
      <c r="L279" s="38"/>
      <c r="M279" s="42"/>
      <c r="N279" s="236"/>
      <c r="O279" s="237"/>
      <c r="P279" s="89"/>
      <c r="Q279" s="89"/>
      <c r="R279" s="89"/>
      <c r="S279" s="89"/>
      <c r="T279" s="89"/>
      <c r="U279" s="89"/>
      <c r="V279" s="89"/>
      <c r="W279" s="89"/>
      <c r="X279" s="90"/>
      <c r="Y279" s="36"/>
      <c r="Z279" s="36"/>
      <c r="AA279" s="36"/>
      <c r="AB279" s="36"/>
      <c r="AC279" s="36"/>
      <c r="AD279" s="36"/>
      <c r="AE279" s="36"/>
      <c r="AT279" s="15" t="s">
        <v>150</v>
      </c>
      <c r="AU279" s="15" t="s">
        <v>87</v>
      </c>
    </row>
    <row r="280" s="2" customFormat="1" ht="24.15" customHeight="1">
      <c r="A280" s="36"/>
      <c r="B280" s="37"/>
      <c r="C280" s="241" t="s">
        <v>175</v>
      </c>
      <c r="D280" s="241" t="s">
        <v>161</v>
      </c>
      <c r="E280" s="242" t="s">
        <v>490</v>
      </c>
      <c r="F280" s="243" t="s">
        <v>491</v>
      </c>
      <c r="G280" s="244" t="s">
        <v>254</v>
      </c>
      <c r="H280" s="245">
        <v>320.85000000000002</v>
      </c>
      <c r="I280" s="246"/>
      <c r="J280" s="247"/>
      <c r="K280" s="248">
        <f>ROUND(P280*H280,2)</f>
        <v>0</v>
      </c>
      <c r="L280" s="243" t="s">
        <v>278</v>
      </c>
      <c r="M280" s="249"/>
      <c r="N280" s="250" t="s">
        <v>1</v>
      </c>
      <c r="O280" s="227" t="s">
        <v>40</v>
      </c>
      <c r="P280" s="228">
        <f>I280+J280</f>
        <v>0</v>
      </c>
      <c r="Q280" s="228">
        <f>ROUND(I280*H280,2)</f>
        <v>0</v>
      </c>
      <c r="R280" s="228">
        <f>ROUND(J280*H280,2)</f>
        <v>0</v>
      </c>
      <c r="S280" s="89"/>
      <c r="T280" s="229">
        <f>S280*H280</f>
        <v>0</v>
      </c>
      <c r="U280" s="229">
        <v>0.00089999999999999998</v>
      </c>
      <c r="V280" s="229">
        <f>U280*H280</f>
        <v>0.28876499999999999</v>
      </c>
      <c r="W280" s="229">
        <v>0</v>
      </c>
      <c r="X280" s="230">
        <f>W280*H280</f>
        <v>0</v>
      </c>
      <c r="Y280" s="36"/>
      <c r="Z280" s="36"/>
      <c r="AA280" s="36"/>
      <c r="AB280" s="36"/>
      <c r="AC280" s="36"/>
      <c r="AD280" s="36"/>
      <c r="AE280" s="36"/>
      <c r="AR280" s="231" t="s">
        <v>446</v>
      </c>
      <c r="AT280" s="231" t="s">
        <v>161</v>
      </c>
      <c r="AU280" s="231" t="s">
        <v>87</v>
      </c>
      <c r="AY280" s="15" t="s">
        <v>138</v>
      </c>
      <c r="BE280" s="232">
        <f>IF(O280="základní",K280,0)</f>
        <v>0</v>
      </c>
      <c r="BF280" s="232">
        <f>IF(O280="snížená",K280,0)</f>
        <v>0</v>
      </c>
      <c r="BG280" s="232">
        <f>IF(O280="zákl. přenesená",K280,0)</f>
        <v>0</v>
      </c>
      <c r="BH280" s="232">
        <f>IF(O280="sníž. přenesená",K280,0)</f>
        <v>0</v>
      </c>
      <c r="BI280" s="232">
        <f>IF(O280="nulová",K280,0)</f>
        <v>0</v>
      </c>
      <c r="BJ280" s="15" t="s">
        <v>85</v>
      </c>
      <c r="BK280" s="232">
        <f>ROUND(P280*H280,2)</f>
        <v>0</v>
      </c>
      <c r="BL280" s="15" t="s">
        <v>446</v>
      </c>
      <c r="BM280" s="231" t="s">
        <v>492</v>
      </c>
    </row>
    <row r="281" s="2" customFormat="1">
      <c r="A281" s="36"/>
      <c r="B281" s="37"/>
      <c r="C281" s="38"/>
      <c r="D281" s="233" t="s">
        <v>148</v>
      </c>
      <c r="E281" s="38"/>
      <c r="F281" s="234" t="s">
        <v>491</v>
      </c>
      <c r="G281" s="38"/>
      <c r="H281" s="38"/>
      <c r="I281" s="235"/>
      <c r="J281" s="235"/>
      <c r="K281" s="38"/>
      <c r="L281" s="38"/>
      <c r="M281" s="42"/>
      <c r="N281" s="236"/>
      <c r="O281" s="237"/>
      <c r="P281" s="89"/>
      <c r="Q281" s="89"/>
      <c r="R281" s="89"/>
      <c r="S281" s="89"/>
      <c r="T281" s="89"/>
      <c r="U281" s="89"/>
      <c r="V281" s="89"/>
      <c r="W281" s="89"/>
      <c r="X281" s="90"/>
      <c r="Y281" s="36"/>
      <c r="Z281" s="36"/>
      <c r="AA281" s="36"/>
      <c r="AB281" s="36"/>
      <c r="AC281" s="36"/>
      <c r="AD281" s="36"/>
      <c r="AE281" s="36"/>
      <c r="AT281" s="15" t="s">
        <v>148</v>
      </c>
      <c r="AU281" s="15" t="s">
        <v>87</v>
      </c>
    </row>
    <row r="282" s="13" customFormat="1">
      <c r="A282" s="13"/>
      <c r="B282" s="251"/>
      <c r="C282" s="252"/>
      <c r="D282" s="233" t="s">
        <v>188</v>
      </c>
      <c r="E282" s="252"/>
      <c r="F282" s="254" t="s">
        <v>493</v>
      </c>
      <c r="G282" s="252"/>
      <c r="H282" s="255">
        <v>320.85000000000002</v>
      </c>
      <c r="I282" s="256"/>
      <c r="J282" s="256"/>
      <c r="K282" s="252"/>
      <c r="L282" s="252"/>
      <c r="M282" s="257"/>
      <c r="N282" s="258"/>
      <c r="O282" s="259"/>
      <c r="P282" s="259"/>
      <c r="Q282" s="259"/>
      <c r="R282" s="259"/>
      <c r="S282" s="259"/>
      <c r="T282" s="259"/>
      <c r="U282" s="259"/>
      <c r="V282" s="259"/>
      <c r="W282" s="259"/>
      <c r="X282" s="260"/>
      <c r="Y282" s="13"/>
      <c r="Z282" s="13"/>
      <c r="AA282" s="13"/>
      <c r="AB282" s="13"/>
      <c r="AC282" s="13"/>
      <c r="AD282" s="13"/>
      <c r="AE282" s="13"/>
      <c r="AT282" s="261" t="s">
        <v>188</v>
      </c>
      <c r="AU282" s="261" t="s">
        <v>87</v>
      </c>
      <c r="AV282" s="13" t="s">
        <v>87</v>
      </c>
      <c r="AW282" s="13" t="s">
        <v>4</v>
      </c>
      <c r="AX282" s="13" t="s">
        <v>85</v>
      </c>
      <c r="AY282" s="261" t="s">
        <v>138</v>
      </c>
    </row>
    <row r="283" s="2" customFormat="1" ht="24.15" customHeight="1">
      <c r="A283" s="36"/>
      <c r="B283" s="37"/>
      <c r="C283" s="219" t="s">
        <v>494</v>
      </c>
      <c r="D283" s="219" t="s">
        <v>141</v>
      </c>
      <c r="E283" s="220" t="s">
        <v>495</v>
      </c>
      <c r="F283" s="221" t="s">
        <v>496</v>
      </c>
      <c r="G283" s="222" t="s">
        <v>164</v>
      </c>
      <c r="H283" s="223">
        <v>5</v>
      </c>
      <c r="I283" s="224"/>
      <c r="J283" s="224"/>
      <c r="K283" s="225">
        <f>ROUND(P283*H283,2)</f>
        <v>0</v>
      </c>
      <c r="L283" s="221" t="s">
        <v>278</v>
      </c>
      <c r="M283" s="42"/>
      <c r="N283" s="226" t="s">
        <v>1</v>
      </c>
      <c r="O283" s="227" t="s">
        <v>40</v>
      </c>
      <c r="P283" s="228">
        <f>I283+J283</f>
        <v>0</v>
      </c>
      <c r="Q283" s="228">
        <f>ROUND(I283*H283,2)</f>
        <v>0</v>
      </c>
      <c r="R283" s="228">
        <f>ROUND(J283*H283,2)</f>
        <v>0</v>
      </c>
      <c r="S283" s="89"/>
      <c r="T283" s="229">
        <f>S283*H283</f>
        <v>0</v>
      </c>
      <c r="U283" s="229">
        <v>0</v>
      </c>
      <c r="V283" s="229">
        <f>U283*H283</f>
        <v>0</v>
      </c>
      <c r="W283" s="229">
        <v>0</v>
      </c>
      <c r="X283" s="230">
        <f>W283*H283</f>
        <v>0</v>
      </c>
      <c r="Y283" s="36"/>
      <c r="Z283" s="36"/>
      <c r="AA283" s="36"/>
      <c r="AB283" s="36"/>
      <c r="AC283" s="36"/>
      <c r="AD283" s="36"/>
      <c r="AE283" s="36"/>
      <c r="AR283" s="231" t="s">
        <v>279</v>
      </c>
      <c r="AT283" s="231" t="s">
        <v>141</v>
      </c>
      <c r="AU283" s="231" t="s">
        <v>87</v>
      </c>
      <c r="AY283" s="15" t="s">
        <v>138</v>
      </c>
      <c r="BE283" s="232">
        <f>IF(O283="základní",K283,0)</f>
        <v>0</v>
      </c>
      <c r="BF283" s="232">
        <f>IF(O283="snížená",K283,0)</f>
        <v>0</v>
      </c>
      <c r="BG283" s="232">
        <f>IF(O283="zákl. přenesená",K283,0)</f>
        <v>0</v>
      </c>
      <c r="BH283" s="232">
        <f>IF(O283="sníž. přenesená",K283,0)</f>
        <v>0</v>
      </c>
      <c r="BI283" s="232">
        <f>IF(O283="nulová",K283,0)</f>
        <v>0</v>
      </c>
      <c r="BJ283" s="15" t="s">
        <v>85</v>
      </c>
      <c r="BK283" s="232">
        <f>ROUND(P283*H283,2)</f>
        <v>0</v>
      </c>
      <c r="BL283" s="15" t="s">
        <v>279</v>
      </c>
      <c r="BM283" s="231" t="s">
        <v>497</v>
      </c>
    </row>
    <row r="284" s="2" customFormat="1">
      <c r="A284" s="36"/>
      <c r="B284" s="37"/>
      <c r="C284" s="38"/>
      <c r="D284" s="233" t="s">
        <v>148</v>
      </c>
      <c r="E284" s="38"/>
      <c r="F284" s="234" t="s">
        <v>498</v>
      </c>
      <c r="G284" s="38"/>
      <c r="H284" s="38"/>
      <c r="I284" s="235"/>
      <c r="J284" s="235"/>
      <c r="K284" s="38"/>
      <c r="L284" s="38"/>
      <c r="M284" s="42"/>
      <c r="N284" s="236"/>
      <c r="O284" s="237"/>
      <c r="P284" s="89"/>
      <c r="Q284" s="89"/>
      <c r="R284" s="89"/>
      <c r="S284" s="89"/>
      <c r="T284" s="89"/>
      <c r="U284" s="89"/>
      <c r="V284" s="89"/>
      <c r="W284" s="89"/>
      <c r="X284" s="90"/>
      <c r="Y284" s="36"/>
      <c r="Z284" s="36"/>
      <c r="AA284" s="36"/>
      <c r="AB284" s="36"/>
      <c r="AC284" s="36"/>
      <c r="AD284" s="36"/>
      <c r="AE284" s="36"/>
      <c r="AT284" s="15" t="s">
        <v>148</v>
      </c>
      <c r="AU284" s="15" t="s">
        <v>87</v>
      </c>
    </row>
    <row r="285" s="2" customFormat="1">
      <c r="A285" s="36"/>
      <c r="B285" s="37"/>
      <c r="C285" s="38"/>
      <c r="D285" s="238" t="s">
        <v>150</v>
      </c>
      <c r="E285" s="38"/>
      <c r="F285" s="239" t="s">
        <v>499</v>
      </c>
      <c r="G285" s="38"/>
      <c r="H285" s="38"/>
      <c r="I285" s="235"/>
      <c r="J285" s="235"/>
      <c r="K285" s="38"/>
      <c r="L285" s="38"/>
      <c r="M285" s="42"/>
      <c r="N285" s="236"/>
      <c r="O285" s="237"/>
      <c r="P285" s="89"/>
      <c r="Q285" s="89"/>
      <c r="R285" s="89"/>
      <c r="S285" s="89"/>
      <c r="T285" s="89"/>
      <c r="U285" s="89"/>
      <c r="V285" s="89"/>
      <c r="W285" s="89"/>
      <c r="X285" s="90"/>
      <c r="Y285" s="36"/>
      <c r="Z285" s="36"/>
      <c r="AA285" s="36"/>
      <c r="AB285" s="36"/>
      <c r="AC285" s="36"/>
      <c r="AD285" s="36"/>
      <c r="AE285" s="36"/>
      <c r="AT285" s="15" t="s">
        <v>150</v>
      </c>
      <c r="AU285" s="15" t="s">
        <v>87</v>
      </c>
    </row>
    <row r="286" s="2" customFormat="1" ht="24.15" customHeight="1">
      <c r="A286" s="36"/>
      <c r="B286" s="37"/>
      <c r="C286" s="219" t="s">
        <v>500</v>
      </c>
      <c r="D286" s="219" t="s">
        <v>141</v>
      </c>
      <c r="E286" s="220" t="s">
        <v>501</v>
      </c>
      <c r="F286" s="221" t="s">
        <v>502</v>
      </c>
      <c r="G286" s="222" t="s">
        <v>164</v>
      </c>
      <c r="H286" s="223">
        <v>3</v>
      </c>
      <c r="I286" s="224"/>
      <c r="J286" s="224"/>
      <c r="K286" s="225">
        <f>ROUND(P286*H286,2)</f>
        <v>0</v>
      </c>
      <c r="L286" s="221" t="s">
        <v>278</v>
      </c>
      <c r="M286" s="42"/>
      <c r="N286" s="226" t="s">
        <v>1</v>
      </c>
      <c r="O286" s="227" t="s">
        <v>40</v>
      </c>
      <c r="P286" s="228">
        <f>I286+J286</f>
        <v>0</v>
      </c>
      <c r="Q286" s="228">
        <f>ROUND(I286*H286,2)</f>
        <v>0</v>
      </c>
      <c r="R286" s="228">
        <f>ROUND(J286*H286,2)</f>
        <v>0</v>
      </c>
      <c r="S286" s="89"/>
      <c r="T286" s="229">
        <f>S286*H286</f>
        <v>0</v>
      </c>
      <c r="U286" s="229">
        <v>0</v>
      </c>
      <c r="V286" s="229">
        <f>U286*H286</f>
        <v>0</v>
      </c>
      <c r="W286" s="229">
        <v>0</v>
      </c>
      <c r="X286" s="230">
        <f>W286*H286</f>
        <v>0</v>
      </c>
      <c r="Y286" s="36"/>
      <c r="Z286" s="36"/>
      <c r="AA286" s="36"/>
      <c r="AB286" s="36"/>
      <c r="AC286" s="36"/>
      <c r="AD286" s="36"/>
      <c r="AE286" s="36"/>
      <c r="AR286" s="231" t="s">
        <v>279</v>
      </c>
      <c r="AT286" s="231" t="s">
        <v>141</v>
      </c>
      <c r="AU286" s="231" t="s">
        <v>87</v>
      </c>
      <c r="AY286" s="15" t="s">
        <v>138</v>
      </c>
      <c r="BE286" s="232">
        <f>IF(O286="základní",K286,0)</f>
        <v>0</v>
      </c>
      <c r="BF286" s="232">
        <f>IF(O286="snížená",K286,0)</f>
        <v>0</v>
      </c>
      <c r="BG286" s="232">
        <f>IF(O286="zákl. přenesená",K286,0)</f>
        <v>0</v>
      </c>
      <c r="BH286" s="232">
        <f>IF(O286="sníž. přenesená",K286,0)</f>
        <v>0</v>
      </c>
      <c r="BI286" s="232">
        <f>IF(O286="nulová",K286,0)</f>
        <v>0</v>
      </c>
      <c r="BJ286" s="15" t="s">
        <v>85</v>
      </c>
      <c r="BK286" s="232">
        <f>ROUND(P286*H286,2)</f>
        <v>0</v>
      </c>
      <c r="BL286" s="15" t="s">
        <v>279</v>
      </c>
      <c r="BM286" s="231" t="s">
        <v>503</v>
      </c>
    </row>
    <row r="287" s="2" customFormat="1">
      <c r="A287" s="36"/>
      <c r="B287" s="37"/>
      <c r="C287" s="38"/>
      <c r="D287" s="233" t="s">
        <v>148</v>
      </c>
      <c r="E287" s="38"/>
      <c r="F287" s="234" t="s">
        <v>502</v>
      </c>
      <c r="G287" s="38"/>
      <c r="H287" s="38"/>
      <c r="I287" s="235"/>
      <c r="J287" s="235"/>
      <c r="K287" s="38"/>
      <c r="L287" s="38"/>
      <c r="M287" s="42"/>
      <c r="N287" s="236"/>
      <c r="O287" s="237"/>
      <c r="P287" s="89"/>
      <c r="Q287" s="89"/>
      <c r="R287" s="89"/>
      <c r="S287" s="89"/>
      <c r="T287" s="89"/>
      <c r="U287" s="89"/>
      <c r="V287" s="89"/>
      <c r="W287" s="89"/>
      <c r="X287" s="90"/>
      <c r="Y287" s="36"/>
      <c r="Z287" s="36"/>
      <c r="AA287" s="36"/>
      <c r="AB287" s="36"/>
      <c r="AC287" s="36"/>
      <c r="AD287" s="36"/>
      <c r="AE287" s="36"/>
      <c r="AT287" s="15" t="s">
        <v>148</v>
      </c>
      <c r="AU287" s="15" t="s">
        <v>87</v>
      </c>
    </row>
    <row r="288" s="2" customFormat="1">
      <c r="A288" s="36"/>
      <c r="B288" s="37"/>
      <c r="C288" s="38"/>
      <c r="D288" s="238" t="s">
        <v>150</v>
      </c>
      <c r="E288" s="38"/>
      <c r="F288" s="239" t="s">
        <v>504</v>
      </c>
      <c r="G288" s="38"/>
      <c r="H288" s="38"/>
      <c r="I288" s="235"/>
      <c r="J288" s="235"/>
      <c r="K288" s="38"/>
      <c r="L288" s="38"/>
      <c r="M288" s="42"/>
      <c r="N288" s="236"/>
      <c r="O288" s="237"/>
      <c r="P288" s="89"/>
      <c r="Q288" s="89"/>
      <c r="R288" s="89"/>
      <c r="S288" s="89"/>
      <c r="T288" s="89"/>
      <c r="U288" s="89"/>
      <c r="V288" s="89"/>
      <c r="W288" s="89"/>
      <c r="X288" s="90"/>
      <c r="Y288" s="36"/>
      <c r="Z288" s="36"/>
      <c r="AA288" s="36"/>
      <c r="AB288" s="36"/>
      <c r="AC288" s="36"/>
      <c r="AD288" s="36"/>
      <c r="AE288" s="36"/>
      <c r="AT288" s="15" t="s">
        <v>150</v>
      </c>
      <c r="AU288" s="15" t="s">
        <v>87</v>
      </c>
    </row>
    <row r="289" s="2" customFormat="1" ht="24.15" customHeight="1">
      <c r="A289" s="36"/>
      <c r="B289" s="37"/>
      <c r="C289" s="219" t="s">
        <v>505</v>
      </c>
      <c r="D289" s="219" t="s">
        <v>141</v>
      </c>
      <c r="E289" s="220" t="s">
        <v>506</v>
      </c>
      <c r="F289" s="221" t="s">
        <v>507</v>
      </c>
      <c r="G289" s="222" t="s">
        <v>164</v>
      </c>
      <c r="H289" s="223">
        <v>2</v>
      </c>
      <c r="I289" s="224"/>
      <c r="J289" s="224"/>
      <c r="K289" s="225">
        <f>ROUND(P289*H289,2)</f>
        <v>0</v>
      </c>
      <c r="L289" s="221" t="s">
        <v>278</v>
      </c>
      <c r="M289" s="42"/>
      <c r="N289" s="226" t="s">
        <v>1</v>
      </c>
      <c r="O289" s="227" t="s">
        <v>40</v>
      </c>
      <c r="P289" s="228">
        <f>I289+J289</f>
        <v>0</v>
      </c>
      <c r="Q289" s="228">
        <f>ROUND(I289*H289,2)</f>
        <v>0</v>
      </c>
      <c r="R289" s="228">
        <f>ROUND(J289*H289,2)</f>
        <v>0</v>
      </c>
      <c r="S289" s="89"/>
      <c r="T289" s="229">
        <f>S289*H289</f>
        <v>0</v>
      </c>
      <c r="U289" s="229">
        <v>0</v>
      </c>
      <c r="V289" s="229">
        <f>U289*H289</f>
        <v>0</v>
      </c>
      <c r="W289" s="229">
        <v>0</v>
      </c>
      <c r="X289" s="230">
        <f>W289*H289</f>
        <v>0</v>
      </c>
      <c r="Y289" s="36"/>
      <c r="Z289" s="36"/>
      <c r="AA289" s="36"/>
      <c r="AB289" s="36"/>
      <c r="AC289" s="36"/>
      <c r="AD289" s="36"/>
      <c r="AE289" s="36"/>
      <c r="AR289" s="231" t="s">
        <v>279</v>
      </c>
      <c r="AT289" s="231" t="s">
        <v>141</v>
      </c>
      <c r="AU289" s="231" t="s">
        <v>87</v>
      </c>
      <c r="AY289" s="15" t="s">
        <v>138</v>
      </c>
      <c r="BE289" s="232">
        <f>IF(O289="základní",K289,0)</f>
        <v>0</v>
      </c>
      <c r="BF289" s="232">
        <f>IF(O289="snížená",K289,0)</f>
        <v>0</v>
      </c>
      <c r="BG289" s="232">
        <f>IF(O289="zákl. přenesená",K289,0)</f>
        <v>0</v>
      </c>
      <c r="BH289" s="232">
        <f>IF(O289="sníž. přenesená",K289,0)</f>
        <v>0</v>
      </c>
      <c r="BI289" s="232">
        <f>IF(O289="nulová",K289,0)</f>
        <v>0</v>
      </c>
      <c r="BJ289" s="15" t="s">
        <v>85</v>
      </c>
      <c r="BK289" s="232">
        <f>ROUND(P289*H289,2)</f>
        <v>0</v>
      </c>
      <c r="BL289" s="15" t="s">
        <v>279</v>
      </c>
      <c r="BM289" s="231" t="s">
        <v>508</v>
      </c>
    </row>
    <row r="290" s="2" customFormat="1">
      <c r="A290" s="36"/>
      <c r="B290" s="37"/>
      <c r="C290" s="38"/>
      <c r="D290" s="233" t="s">
        <v>148</v>
      </c>
      <c r="E290" s="38"/>
      <c r="F290" s="234" t="s">
        <v>509</v>
      </c>
      <c r="G290" s="38"/>
      <c r="H290" s="38"/>
      <c r="I290" s="235"/>
      <c r="J290" s="235"/>
      <c r="K290" s="38"/>
      <c r="L290" s="38"/>
      <c r="M290" s="42"/>
      <c r="N290" s="236"/>
      <c r="O290" s="237"/>
      <c r="P290" s="89"/>
      <c r="Q290" s="89"/>
      <c r="R290" s="89"/>
      <c r="S290" s="89"/>
      <c r="T290" s="89"/>
      <c r="U290" s="89"/>
      <c r="V290" s="89"/>
      <c r="W290" s="89"/>
      <c r="X290" s="90"/>
      <c r="Y290" s="36"/>
      <c r="Z290" s="36"/>
      <c r="AA290" s="36"/>
      <c r="AB290" s="36"/>
      <c r="AC290" s="36"/>
      <c r="AD290" s="36"/>
      <c r="AE290" s="36"/>
      <c r="AT290" s="15" t="s">
        <v>148</v>
      </c>
      <c r="AU290" s="15" t="s">
        <v>87</v>
      </c>
    </row>
    <row r="291" s="2" customFormat="1">
      <c r="A291" s="36"/>
      <c r="B291" s="37"/>
      <c r="C291" s="38"/>
      <c r="D291" s="238" t="s">
        <v>150</v>
      </c>
      <c r="E291" s="38"/>
      <c r="F291" s="239" t="s">
        <v>510</v>
      </c>
      <c r="G291" s="38"/>
      <c r="H291" s="38"/>
      <c r="I291" s="235"/>
      <c r="J291" s="235"/>
      <c r="K291" s="38"/>
      <c r="L291" s="38"/>
      <c r="M291" s="42"/>
      <c r="N291" s="236"/>
      <c r="O291" s="237"/>
      <c r="P291" s="89"/>
      <c r="Q291" s="89"/>
      <c r="R291" s="89"/>
      <c r="S291" s="89"/>
      <c r="T291" s="89"/>
      <c r="U291" s="89"/>
      <c r="V291" s="89"/>
      <c r="W291" s="89"/>
      <c r="X291" s="90"/>
      <c r="Y291" s="36"/>
      <c r="Z291" s="36"/>
      <c r="AA291" s="36"/>
      <c r="AB291" s="36"/>
      <c r="AC291" s="36"/>
      <c r="AD291" s="36"/>
      <c r="AE291" s="36"/>
      <c r="AT291" s="15" t="s">
        <v>150</v>
      </c>
      <c r="AU291" s="15" t="s">
        <v>87</v>
      </c>
    </row>
    <row r="292" s="2" customFormat="1" ht="24.15" customHeight="1">
      <c r="A292" s="36"/>
      <c r="B292" s="37"/>
      <c r="C292" s="219" t="s">
        <v>511</v>
      </c>
      <c r="D292" s="219" t="s">
        <v>141</v>
      </c>
      <c r="E292" s="220" t="s">
        <v>512</v>
      </c>
      <c r="F292" s="221" t="s">
        <v>513</v>
      </c>
      <c r="G292" s="222" t="s">
        <v>164</v>
      </c>
      <c r="H292" s="223">
        <v>2</v>
      </c>
      <c r="I292" s="224"/>
      <c r="J292" s="224"/>
      <c r="K292" s="225">
        <f>ROUND(P292*H292,2)</f>
        <v>0</v>
      </c>
      <c r="L292" s="221" t="s">
        <v>278</v>
      </c>
      <c r="M292" s="42"/>
      <c r="N292" s="226" t="s">
        <v>1</v>
      </c>
      <c r="O292" s="227" t="s">
        <v>40</v>
      </c>
      <c r="P292" s="228">
        <f>I292+J292</f>
        <v>0</v>
      </c>
      <c r="Q292" s="228">
        <f>ROUND(I292*H292,2)</f>
        <v>0</v>
      </c>
      <c r="R292" s="228">
        <f>ROUND(J292*H292,2)</f>
        <v>0</v>
      </c>
      <c r="S292" s="89"/>
      <c r="T292" s="229">
        <f>S292*H292</f>
        <v>0</v>
      </c>
      <c r="U292" s="229">
        <v>0</v>
      </c>
      <c r="V292" s="229">
        <f>U292*H292</f>
        <v>0</v>
      </c>
      <c r="W292" s="229">
        <v>0</v>
      </c>
      <c r="X292" s="230">
        <f>W292*H292</f>
        <v>0</v>
      </c>
      <c r="Y292" s="36"/>
      <c r="Z292" s="36"/>
      <c r="AA292" s="36"/>
      <c r="AB292" s="36"/>
      <c r="AC292" s="36"/>
      <c r="AD292" s="36"/>
      <c r="AE292" s="36"/>
      <c r="AR292" s="231" t="s">
        <v>279</v>
      </c>
      <c r="AT292" s="231" t="s">
        <v>141</v>
      </c>
      <c r="AU292" s="231" t="s">
        <v>87</v>
      </c>
      <c r="AY292" s="15" t="s">
        <v>138</v>
      </c>
      <c r="BE292" s="232">
        <f>IF(O292="základní",K292,0)</f>
        <v>0</v>
      </c>
      <c r="BF292" s="232">
        <f>IF(O292="snížená",K292,0)</f>
        <v>0</v>
      </c>
      <c r="BG292" s="232">
        <f>IF(O292="zákl. přenesená",K292,0)</f>
        <v>0</v>
      </c>
      <c r="BH292" s="232">
        <f>IF(O292="sníž. přenesená",K292,0)</f>
        <v>0</v>
      </c>
      <c r="BI292" s="232">
        <f>IF(O292="nulová",K292,0)</f>
        <v>0</v>
      </c>
      <c r="BJ292" s="15" t="s">
        <v>85</v>
      </c>
      <c r="BK292" s="232">
        <f>ROUND(P292*H292,2)</f>
        <v>0</v>
      </c>
      <c r="BL292" s="15" t="s">
        <v>279</v>
      </c>
      <c r="BM292" s="231" t="s">
        <v>514</v>
      </c>
    </row>
    <row r="293" s="2" customFormat="1">
      <c r="A293" s="36"/>
      <c r="B293" s="37"/>
      <c r="C293" s="38"/>
      <c r="D293" s="233" t="s">
        <v>148</v>
      </c>
      <c r="E293" s="38"/>
      <c r="F293" s="234" t="s">
        <v>515</v>
      </c>
      <c r="G293" s="38"/>
      <c r="H293" s="38"/>
      <c r="I293" s="235"/>
      <c r="J293" s="235"/>
      <c r="K293" s="38"/>
      <c r="L293" s="38"/>
      <c r="M293" s="42"/>
      <c r="N293" s="236"/>
      <c r="O293" s="237"/>
      <c r="P293" s="89"/>
      <c r="Q293" s="89"/>
      <c r="R293" s="89"/>
      <c r="S293" s="89"/>
      <c r="T293" s="89"/>
      <c r="U293" s="89"/>
      <c r="V293" s="89"/>
      <c r="W293" s="89"/>
      <c r="X293" s="90"/>
      <c r="Y293" s="36"/>
      <c r="Z293" s="36"/>
      <c r="AA293" s="36"/>
      <c r="AB293" s="36"/>
      <c r="AC293" s="36"/>
      <c r="AD293" s="36"/>
      <c r="AE293" s="36"/>
      <c r="AT293" s="15" t="s">
        <v>148</v>
      </c>
      <c r="AU293" s="15" t="s">
        <v>87</v>
      </c>
    </row>
    <row r="294" s="2" customFormat="1">
      <c r="A294" s="36"/>
      <c r="B294" s="37"/>
      <c r="C294" s="38"/>
      <c r="D294" s="238" t="s">
        <v>150</v>
      </c>
      <c r="E294" s="38"/>
      <c r="F294" s="239" t="s">
        <v>516</v>
      </c>
      <c r="G294" s="38"/>
      <c r="H294" s="38"/>
      <c r="I294" s="235"/>
      <c r="J294" s="235"/>
      <c r="K294" s="38"/>
      <c r="L294" s="38"/>
      <c r="M294" s="42"/>
      <c r="N294" s="236"/>
      <c r="O294" s="237"/>
      <c r="P294" s="89"/>
      <c r="Q294" s="89"/>
      <c r="R294" s="89"/>
      <c r="S294" s="89"/>
      <c r="T294" s="89"/>
      <c r="U294" s="89"/>
      <c r="V294" s="89"/>
      <c r="W294" s="89"/>
      <c r="X294" s="90"/>
      <c r="Y294" s="36"/>
      <c r="Z294" s="36"/>
      <c r="AA294" s="36"/>
      <c r="AB294" s="36"/>
      <c r="AC294" s="36"/>
      <c r="AD294" s="36"/>
      <c r="AE294" s="36"/>
      <c r="AT294" s="15" t="s">
        <v>150</v>
      </c>
      <c r="AU294" s="15" t="s">
        <v>87</v>
      </c>
    </row>
    <row r="295" s="12" customFormat="1" ht="22.8" customHeight="1">
      <c r="A295" s="12"/>
      <c r="B295" s="202"/>
      <c r="C295" s="203"/>
      <c r="D295" s="204" t="s">
        <v>76</v>
      </c>
      <c r="E295" s="217" t="s">
        <v>517</v>
      </c>
      <c r="F295" s="217" t="s">
        <v>518</v>
      </c>
      <c r="G295" s="203"/>
      <c r="H295" s="203"/>
      <c r="I295" s="206"/>
      <c r="J295" s="206"/>
      <c r="K295" s="218">
        <f>BK295</f>
        <v>0</v>
      </c>
      <c r="L295" s="203"/>
      <c r="M295" s="208"/>
      <c r="N295" s="209"/>
      <c r="O295" s="210"/>
      <c r="P295" s="210"/>
      <c r="Q295" s="211">
        <f>SUM(Q296:Q359)</f>
        <v>0</v>
      </c>
      <c r="R295" s="211">
        <f>SUM(R296:R359)</f>
        <v>0</v>
      </c>
      <c r="S295" s="210"/>
      <c r="T295" s="212">
        <f>SUM(T296:T359)</f>
        <v>0</v>
      </c>
      <c r="U295" s="210"/>
      <c r="V295" s="212">
        <f>SUM(V296:V359)</f>
        <v>1.9180259999999998</v>
      </c>
      <c r="W295" s="210"/>
      <c r="X295" s="213">
        <f>SUM(X296:X359)</f>
        <v>0</v>
      </c>
      <c r="Y295" s="12"/>
      <c r="Z295" s="12"/>
      <c r="AA295" s="12"/>
      <c r="AB295" s="12"/>
      <c r="AC295" s="12"/>
      <c r="AD295" s="12"/>
      <c r="AE295" s="12"/>
      <c r="AR295" s="214" t="s">
        <v>160</v>
      </c>
      <c r="AT295" s="215" t="s">
        <v>76</v>
      </c>
      <c r="AU295" s="215" t="s">
        <v>85</v>
      </c>
      <c r="AY295" s="214" t="s">
        <v>138</v>
      </c>
      <c r="BK295" s="216">
        <f>SUM(BK296:BK359)</f>
        <v>0</v>
      </c>
    </row>
    <row r="296" s="2" customFormat="1" ht="24.15" customHeight="1">
      <c r="A296" s="36"/>
      <c r="B296" s="37"/>
      <c r="C296" s="219" t="s">
        <v>519</v>
      </c>
      <c r="D296" s="219" t="s">
        <v>141</v>
      </c>
      <c r="E296" s="220" t="s">
        <v>520</v>
      </c>
      <c r="F296" s="221" t="s">
        <v>521</v>
      </c>
      <c r="G296" s="222" t="s">
        <v>522</v>
      </c>
      <c r="H296" s="223">
        <v>0.23999999999999999</v>
      </c>
      <c r="I296" s="224"/>
      <c r="J296" s="224"/>
      <c r="K296" s="225">
        <f>ROUND(P296*H296,2)</f>
        <v>0</v>
      </c>
      <c r="L296" s="221" t="s">
        <v>278</v>
      </c>
      <c r="M296" s="42"/>
      <c r="N296" s="226" t="s">
        <v>1</v>
      </c>
      <c r="O296" s="227" t="s">
        <v>40</v>
      </c>
      <c r="P296" s="228">
        <f>I296+J296</f>
        <v>0</v>
      </c>
      <c r="Q296" s="228">
        <f>ROUND(I296*H296,2)</f>
        <v>0</v>
      </c>
      <c r="R296" s="228">
        <f>ROUND(J296*H296,2)</f>
        <v>0</v>
      </c>
      <c r="S296" s="89"/>
      <c r="T296" s="229">
        <f>S296*H296</f>
        <v>0</v>
      </c>
      <c r="U296" s="229">
        <v>0.0088000000000000005</v>
      </c>
      <c r="V296" s="229">
        <f>U296*H296</f>
        <v>0.0021120000000000002</v>
      </c>
      <c r="W296" s="229">
        <v>0</v>
      </c>
      <c r="X296" s="230">
        <f>W296*H296</f>
        <v>0</v>
      </c>
      <c r="Y296" s="36"/>
      <c r="Z296" s="36"/>
      <c r="AA296" s="36"/>
      <c r="AB296" s="36"/>
      <c r="AC296" s="36"/>
      <c r="AD296" s="36"/>
      <c r="AE296" s="36"/>
      <c r="AR296" s="231" t="s">
        <v>279</v>
      </c>
      <c r="AT296" s="231" t="s">
        <v>141</v>
      </c>
      <c r="AU296" s="231" t="s">
        <v>87</v>
      </c>
      <c r="AY296" s="15" t="s">
        <v>138</v>
      </c>
      <c r="BE296" s="232">
        <f>IF(O296="základní",K296,0)</f>
        <v>0</v>
      </c>
      <c r="BF296" s="232">
        <f>IF(O296="snížená",K296,0)</f>
        <v>0</v>
      </c>
      <c r="BG296" s="232">
        <f>IF(O296="zákl. přenesená",K296,0)</f>
        <v>0</v>
      </c>
      <c r="BH296" s="232">
        <f>IF(O296="sníž. přenesená",K296,0)</f>
        <v>0</v>
      </c>
      <c r="BI296" s="232">
        <f>IF(O296="nulová",K296,0)</f>
        <v>0</v>
      </c>
      <c r="BJ296" s="15" t="s">
        <v>85</v>
      </c>
      <c r="BK296" s="232">
        <f>ROUND(P296*H296,2)</f>
        <v>0</v>
      </c>
      <c r="BL296" s="15" t="s">
        <v>279</v>
      </c>
      <c r="BM296" s="231" t="s">
        <v>523</v>
      </c>
    </row>
    <row r="297" s="2" customFormat="1">
      <c r="A297" s="36"/>
      <c r="B297" s="37"/>
      <c r="C297" s="38"/>
      <c r="D297" s="233" t="s">
        <v>148</v>
      </c>
      <c r="E297" s="38"/>
      <c r="F297" s="234" t="s">
        <v>524</v>
      </c>
      <c r="G297" s="38"/>
      <c r="H297" s="38"/>
      <c r="I297" s="235"/>
      <c r="J297" s="235"/>
      <c r="K297" s="38"/>
      <c r="L297" s="38"/>
      <c r="M297" s="42"/>
      <c r="N297" s="236"/>
      <c r="O297" s="237"/>
      <c r="P297" s="89"/>
      <c r="Q297" s="89"/>
      <c r="R297" s="89"/>
      <c r="S297" s="89"/>
      <c r="T297" s="89"/>
      <c r="U297" s="89"/>
      <c r="V297" s="89"/>
      <c r="W297" s="89"/>
      <c r="X297" s="90"/>
      <c r="Y297" s="36"/>
      <c r="Z297" s="36"/>
      <c r="AA297" s="36"/>
      <c r="AB297" s="36"/>
      <c r="AC297" s="36"/>
      <c r="AD297" s="36"/>
      <c r="AE297" s="36"/>
      <c r="AT297" s="15" t="s">
        <v>148</v>
      </c>
      <c r="AU297" s="15" t="s">
        <v>87</v>
      </c>
    </row>
    <row r="298" s="2" customFormat="1">
      <c r="A298" s="36"/>
      <c r="B298" s="37"/>
      <c r="C298" s="38"/>
      <c r="D298" s="238" t="s">
        <v>150</v>
      </c>
      <c r="E298" s="38"/>
      <c r="F298" s="239" t="s">
        <v>525</v>
      </c>
      <c r="G298" s="38"/>
      <c r="H298" s="38"/>
      <c r="I298" s="235"/>
      <c r="J298" s="235"/>
      <c r="K298" s="38"/>
      <c r="L298" s="38"/>
      <c r="M298" s="42"/>
      <c r="N298" s="236"/>
      <c r="O298" s="237"/>
      <c r="P298" s="89"/>
      <c r="Q298" s="89"/>
      <c r="R298" s="89"/>
      <c r="S298" s="89"/>
      <c r="T298" s="89"/>
      <c r="U298" s="89"/>
      <c r="V298" s="89"/>
      <c r="W298" s="89"/>
      <c r="X298" s="90"/>
      <c r="Y298" s="36"/>
      <c r="Z298" s="36"/>
      <c r="AA298" s="36"/>
      <c r="AB298" s="36"/>
      <c r="AC298" s="36"/>
      <c r="AD298" s="36"/>
      <c r="AE298" s="36"/>
      <c r="AT298" s="15" t="s">
        <v>150</v>
      </c>
      <c r="AU298" s="15" t="s">
        <v>87</v>
      </c>
    </row>
    <row r="299" s="2" customFormat="1" ht="24.15" customHeight="1">
      <c r="A299" s="36"/>
      <c r="B299" s="37"/>
      <c r="C299" s="219" t="s">
        <v>526</v>
      </c>
      <c r="D299" s="219" t="s">
        <v>141</v>
      </c>
      <c r="E299" s="220" t="s">
        <v>527</v>
      </c>
      <c r="F299" s="221" t="s">
        <v>528</v>
      </c>
      <c r="G299" s="222" t="s">
        <v>529</v>
      </c>
      <c r="H299" s="223">
        <v>9.6470000000000002</v>
      </c>
      <c r="I299" s="224"/>
      <c r="J299" s="224"/>
      <c r="K299" s="225">
        <f>ROUND(P299*H299,2)</f>
        <v>0</v>
      </c>
      <c r="L299" s="221" t="s">
        <v>278</v>
      </c>
      <c r="M299" s="42"/>
      <c r="N299" s="226" t="s">
        <v>1</v>
      </c>
      <c r="O299" s="227" t="s">
        <v>40</v>
      </c>
      <c r="P299" s="228">
        <f>I299+J299</f>
        <v>0</v>
      </c>
      <c r="Q299" s="228">
        <f>ROUND(I299*H299,2)</f>
        <v>0</v>
      </c>
      <c r="R299" s="228">
        <f>ROUND(J299*H299,2)</f>
        <v>0</v>
      </c>
      <c r="S299" s="89"/>
      <c r="T299" s="229">
        <f>S299*H299</f>
        <v>0</v>
      </c>
      <c r="U299" s="229">
        <v>0</v>
      </c>
      <c r="V299" s="229">
        <f>U299*H299</f>
        <v>0</v>
      </c>
      <c r="W299" s="229">
        <v>0</v>
      </c>
      <c r="X299" s="230">
        <f>W299*H299</f>
        <v>0</v>
      </c>
      <c r="Y299" s="36"/>
      <c r="Z299" s="36"/>
      <c r="AA299" s="36"/>
      <c r="AB299" s="36"/>
      <c r="AC299" s="36"/>
      <c r="AD299" s="36"/>
      <c r="AE299" s="36"/>
      <c r="AR299" s="231" t="s">
        <v>279</v>
      </c>
      <c r="AT299" s="231" t="s">
        <v>141</v>
      </c>
      <c r="AU299" s="231" t="s">
        <v>87</v>
      </c>
      <c r="AY299" s="15" t="s">
        <v>138</v>
      </c>
      <c r="BE299" s="232">
        <f>IF(O299="základní",K299,0)</f>
        <v>0</v>
      </c>
      <c r="BF299" s="232">
        <f>IF(O299="snížená",K299,0)</f>
        <v>0</v>
      </c>
      <c r="BG299" s="232">
        <f>IF(O299="zákl. přenesená",K299,0)</f>
        <v>0</v>
      </c>
      <c r="BH299" s="232">
        <f>IF(O299="sníž. přenesená",K299,0)</f>
        <v>0</v>
      </c>
      <c r="BI299" s="232">
        <f>IF(O299="nulová",K299,0)</f>
        <v>0</v>
      </c>
      <c r="BJ299" s="15" t="s">
        <v>85</v>
      </c>
      <c r="BK299" s="232">
        <f>ROUND(P299*H299,2)</f>
        <v>0</v>
      </c>
      <c r="BL299" s="15" t="s">
        <v>279</v>
      </c>
      <c r="BM299" s="231" t="s">
        <v>530</v>
      </c>
    </row>
    <row r="300" s="2" customFormat="1">
      <c r="A300" s="36"/>
      <c r="B300" s="37"/>
      <c r="C300" s="38"/>
      <c r="D300" s="233" t="s">
        <v>148</v>
      </c>
      <c r="E300" s="38"/>
      <c r="F300" s="234" t="s">
        <v>531</v>
      </c>
      <c r="G300" s="38"/>
      <c r="H300" s="38"/>
      <c r="I300" s="235"/>
      <c r="J300" s="235"/>
      <c r="K300" s="38"/>
      <c r="L300" s="38"/>
      <c r="M300" s="42"/>
      <c r="N300" s="236"/>
      <c r="O300" s="237"/>
      <c r="P300" s="89"/>
      <c r="Q300" s="89"/>
      <c r="R300" s="89"/>
      <c r="S300" s="89"/>
      <c r="T300" s="89"/>
      <c r="U300" s="89"/>
      <c r="V300" s="89"/>
      <c r="W300" s="89"/>
      <c r="X300" s="90"/>
      <c r="Y300" s="36"/>
      <c r="Z300" s="36"/>
      <c r="AA300" s="36"/>
      <c r="AB300" s="36"/>
      <c r="AC300" s="36"/>
      <c r="AD300" s="36"/>
      <c r="AE300" s="36"/>
      <c r="AT300" s="15" t="s">
        <v>148</v>
      </c>
      <c r="AU300" s="15" t="s">
        <v>87</v>
      </c>
    </row>
    <row r="301" s="2" customFormat="1">
      <c r="A301" s="36"/>
      <c r="B301" s="37"/>
      <c r="C301" s="38"/>
      <c r="D301" s="238" t="s">
        <v>150</v>
      </c>
      <c r="E301" s="38"/>
      <c r="F301" s="239" t="s">
        <v>532</v>
      </c>
      <c r="G301" s="38"/>
      <c r="H301" s="38"/>
      <c r="I301" s="235"/>
      <c r="J301" s="235"/>
      <c r="K301" s="38"/>
      <c r="L301" s="38"/>
      <c r="M301" s="42"/>
      <c r="N301" s="236"/>
      <c r="O301" s="237"/>
      <c r="P301" s="89"/>
      <c r="Q301" s="89"/>
      <c r="R301" s="89"/>
      <c r="S301" s="89"/>
      <c r="T301" s="89"/>
      <c r="U301" s="89"/>
      <c r="V301" s="89"/>
      <c r="W301" s="89"/>
      <c r="X301" s="90"/>
      <c r="Y301" s="36"/>
      <c r="Z301" s="36"/>
      <c r="AA301" s="36"/>
      <c r="AB301" s="36"/>
      <c r="AC301" s="36"/>
      <c r="AD301" s="36"/>
      <c r="AE301" s="36"/>
      <c r="AT301" s="15" t="s">
        <v>150</v>
      </c>
      <c r="AU301" s="15" t="s">
        <v>87</v>
      </c>
    </row>
    <row r="302" s="2" customFormat="1">
      <c r="A302" s="36"/>
      <c r="B302" s="37"/>
      <c r="C302" s="38"/>
      <c r="D302" s="233" t="s">
        <v>152</v>
      </c>
      <c r="E302" s="38"/>
      <c r="F302" s="240" t="s">
        <v>533</v>
      </c>
      <c r="G302" s="38"/>
      <c r="H302" s="38"/>
      <c r="I302" s="235"/>
      <c r="J302" s="235"/>
      <c r="K302" s="38"/>
      <c r="L302" s="38"/>
      <c r="M302" s="42"/>
      <c r="N302" s="236"/>
      <c r="O302" s="237"/>
      <c r="P302" s="89"/>
      <c r="Q302" s="89"/>
      <c r="R302" s="89"/>
      <c r="S302" s="89"/>
      <c r="T302" s="89"/>
      <c r="U302" s="89"/>
      <c r="V302" s="89"/>
      <c r="W302" s="89"/>
      <c r="X302" s="90"/>
      <c r="Y302" s="36"/>
      <c r="Z302" s="36"/>
      <c r="AA302" s="36"/>
      <c r="AB302" s="36"/>
      <c r="AC302" s="36"/>
      <c r="AD302" s="36"/>
      <c r="AE302" s="36"/>
      <c r="AT302" s="15" t="s">
        <v>152</v>
      </c>
      <c r="AU302" s="15" t="s">
        <v>87</v>
      </c>
    </row>
    <row r="303" s="2" customFormat="1" ht="24.15" customHeight="1">
      <c r="A303" s="36"/>
      <c r="B303" s="37"/>
      <c r="C303" s="219" t="s">
        <v>534</v>
      </c>
      <c r="D303" s="219" t="s">
        <v>141</v>
      </c>
      <c r="E303" s="220" t="s">
        <v>535</v>
      </c>
      <c r="F303" s="221" t="s">
        <v>536</v>
      </c>
      <c r="G303" s="222" t="s">
        <v>529</v>
      </c>
      <c r="H303" s="223">
        <v>9.6470000000000002</v>
      </c>
      <c r="I303" s="224"/>
      <c r="J303" s="224"/>
      <c r="K303" s="225">
        <f>ROUND(P303*H303,2)</f>
        <v>0</v>
      </c>
      <c r="L303" s="221" t="s">
        <v>537</v>
      </c>
      <c r="M303" s="42"/>
      <c r="N303" s="226" t="s">
        <v>1</v>
      </c>
      <c r="O303" s="227" t="s">
        <v>40</v>
      </c>
      <c r="P303" s="228">
        <f>I303+J303</f>
        <v>0</v>
      </c>
      <c r="Q303" s="228">
        <f>ROUND(I303*H303,2)</f>
        <v>0</v>
      </c>
      <c r="R303" s="228">
        <f>ROUND(J303*H303,2)</f>
        <v>0</v>
      </c>
      <c r="S303" s="89"/>
      <c r="T303" s="229">
        <f>S303*H303</f>
        <v>0</v>
      </c>
      <c r="U303" s="229">
        <v>0</v>
      </c>
      <c r="V303" s="229">
        <f>U303*H303</f>
        <v>0</v>
      </c>
      <c r="W303" s="229">
        <v>0</v>
      </c>
      <c r="X303" s="230">
        <f>W303*H303</f>
        <v>0</v>
      </c>
      <c r="Y303" s="36"/>
      <c r="Z303" s="36"/>
      <c r="AA303" s="36"/>
      <c r="AB303" s="36"/>
      <c r="AC303" s="36"/>
      <c r="AD303" s="36"/>
      <c r="AE303" s="36"/>
      <c r="AR303" s="231" t="s">
        <v>279</v>
      </c>
      <c r="AT303" s="231" t="s">
        <v>141</v>
      </c>
      <c r="AU303" s="231" t="s">
        <v>87</v>
      </c>
      <c r="AY303" s="15" t="s">
        <v>138</v>
      </c>
      <c r="BE303" s="232">
        <f>IF(O303="základní",K303,0)</f>
        <v>0</v>
      </c>
      <c r="BF303" s="232">
        <f>IF(O303="snížená",K303,0)</f>
        <v>0</v>
      </c>
      <c r="BG303" s="232">
        <f>IF(O303="zákl. přenesená",K303,0)</f>
        <v>0</v>
      </c>
      <c r="BH303" s="232">
        <f>IF(O303="sníž. přenesená",K303,0)</f>
        <v>0</v>
      </c>
      <c r="BI303" s="232">
        <f>IF(O303="nulová",K303,0)</f>
        <v>0</v>
      </c>
      <c r="BJ303" s="15" t="s">
        <v>85</v>
      </c>
      <c r="BK303" s="232">
        <f>ROUND(P303*H303,2)</f>
        <v>0</v>
      </c>
      <c r="BL303" s="15" t="s">
        <v>279</v>
      </c>
      <c r="BM303" s="231" t="s">
        <v>538</v>
      </c>
    </row>
    <row r="304" s="2" customFormat="1">
      <c r="A304" s="36"/>
      <c r="B304" s="37"/>
      <c r="C304" s="38"/>
      <c r="D304" s="233" t="s">
        <v>148</v>
      </c>
      <c r="E304" s="38"/>
      <c r="F304" s="234" t="s">
        <v>539</v>
      </c>
      <c r="G304" s="38"/>
      <c r="H304" s="38"/>
      <c r="I304" s="235"/>
      <c r="J304" s="235"/>
      <c r="K304" s="38"/>
      <c r="L304" s="38"/>
      <c r="M304" s="42"/>
      <c r="N304" s="236"/>
      <c r="O304" s="237"/>
      <c r="P304" s="89"/>
      <c r="Q304" s="89"/>
      <c r="R304" s="89"/>
      <c r="S304" s="89"/>
      <c r="T304" s="89"/>
      <c r="U304" s="89"/>
      <c r="V304" s="89"/>
      <c r="W304" s="89"/>
      <c r="X304" s="90"/>
      <c r="Y304" s="36"/>
      <c r="Z304" s="36"/>
      <c r="AA304" s="36"/>
      <c r="AB304" s="36"/>
      <c r="AC304" s="36"/>
      <c r="AD304" s="36"/>
      <c r="AE304" s="36"/>
      <c r="AT304" s="15" t="s">
        <v>148</v>
      </c>
      <c r="AU304" s="15" t="s">
        <v>87</v>
      </c>
    </row>
    <row r="305" s="2" customFormat="1" ht="24.15" customHeight="1">
      <c r="A305" s="36"/>
      <c r="B305" s="37"/>
      <c r="C305" s="219" t="s">
        <v>540</v>
      </c>
      <c r="D305" s="219" t="s">
        <v>141</v>
      </c>
      <c r="E305" s="220" t="s">
        <v>527</v>
      </c>
      <c r="F305" s="221" t="s">
        <v>528</v>
      </c>
      <c r="G305" s="222" t="s">
        <v>529</v>
      </c>
      <c r="H305" s="223">
        <v>0.216</v>
      </c>
      <c r="I305" s="224"/>
      <c r="J305" s="224"/>
      <c r="K305" s="225">
        <f>ROUND(P305*H305,2)</f>
        <v>0</v>
      </c>
      <c r="L305" s="221" t="s">
        <v>278</v>
      </c>
      <c r="M305" s="42"/>
      <c r="N305" s="226" t="s">
        <v>1</v>
      </c>
      <c r="O305" s="227" t="s">
        <v>40</v>
      </c>
      <c r="P305" s="228">
        <f>I305+J305</f>
        <v>0</v>
      </c>
      <c r="Q305" s="228">
        <f>ROUND(I305*H305,2)</f>
        <v>0</v>
      </c>
      <c r="R305" s="228">
        <f>ROUND(J305*H305,2)</f>
        <v>0</v>
      </c>
      <c r="S305" s="89"/>
      <c r="T305" s="229">
        <f>S305*H305</f>
        <v>0</v>
      </c>
      <c r="U305" s="229">
        <v>0</v>
      </c>
      <c r="V305" s="229">
        <f>U305*H305</f>
        <v>0</v>
      </c>
      <c r="W305" s="229">
        <v>0</v>
      </c>
      <c r="X305" s="230">
        <f>W305*H305</f>
        <v>0</v>
      </c>
      <c r="Y305" s="36"/>
      <c r="Z305" s="36"/>
      <c r="AA305" s="36"/>
      <c r="AB305" s="36"/>
      <c r="AC305" s="36"/>
      <c r="AD305" s="36"/>
      <c r="AE305" s="36"/>
      <c r="AR305" s="231" t="s">
        <v>279</v>
      </c>
      <c r="AT305" s="231" t="s">
        <v>141</v>
      </c>
      <c r="AU305" s="231" t="s">
        <v>87</v>
      </c>
      <c r="AY305" s="15" t="s">
        <v>138</v>
      </c>
      <c r="BE305" s="232">
        <f>IF(O305="základní",K305,0)</f>
        <v>0</v>
      </c>
      <c r="BF305" s="232">
        <f>IF(O305="snížená",K305,0)</f>
        <v>0</v>
      </c>
      <c r="BG305" s="232">
        <f>IF(O305="zákl. přenesená",K305,0)</f>
        <v>0</v>
      </c>
      <c r="BH305" s="232">
        <f>IF(O305="sníž. přenesená",K305,0)</f>
        <v>0</v>
      </c>
      <c r="BI305" s="232">
        <f>IF(O305="nulová",K305,0)</f>
        <v>0</v>
      </c>
      <c r="BJ305" s="15" t="s">
        <v>85</v>
      </c>
      <c r="BK305" s="232">
        <f>ROUND(P305*H305,2)</f>
        <v>0</v>
      </c>
      <c r="BL305" s="15" t="s">
        <v>279</v>
      </c>
      <c r="BM305" s="231" t="s">
        <v>541</v>
      </c>
    </row>
    <row r="306" s="2" customFormat="1">
      <c r="A306" s="36"/>
      <c r="B306" s="37"/>
      <c r="C306" s="38"/>
      <c r="D306" s="233" t="s">
        <v>148</v>
      </c>
      <c r="E306" s="38"/>
      <c r="F306" s="234" t="s">
        <v>531</v>
      </c>
      <c r="G306" s="38"/>
      <c r="H306" s="38"/>
      <c r="I306" s="235"/>
      <c r="J306" s="235"/>
      <c r="K306" s="38"/>
      <c r="L306" s="38"/>
      <c r="M306" s="42"/>
      <c r="N306" s="236"/>
      <c r="O306" s="237"/>
      <c r="P306" s="89"/>
      <c r="Q306" s="89"/>
      <c r="R306" s="89"/>
      <c r="S306" s="89"/>
      <c r="T306" s="89"/>
      <c r="U306" s="89"/>
      <c r="V306" s="89"/>
      <c r="W306" s="89"/>
      <c r="X306" s="90"/>
      <c r="Y306" s="36"/>
      <c r="Z306" s="36"/>
      <c r="AA306" s="36"/>
      <c r="AB306" s="36"/>
      <c r="AC306" s="36"/>
      <c r="AD306" s="36"/>
      <c r="AE306" s="36"/>
      <c r="AT306" s="15" t="s">
        <v>148</v>
      </c>
      <c r="AU306" s="15" t="s">
        <v>87</v>
      </c>
    </row>
    <row r="307" s="2" customFormat="1">
      <c r="A307" s="36"/>
      <c r="B307" s="37"/>
      <c r="C307" s="38"/>
      <c r="D307" s="238" t="s">
        <v>150</v>
      </c>
      <c r="E307" s="38"/>
      <c r="F307" s="239" t="s">
        <v>532</v>
      </c>
      <c r="G307" s="38"/>
      <c r="H307" s="38"/>
      <c r="I307" s="235"/>
      <c r="J307" s="235"/>
      <c r="K307" s="38"/>
      <c r="L307" s="38"/>
      <c r="M307" s="42"/>
      <c r="N307" s="236"/>
      <c r="O307" s="237"/>
      <c r="P307" s="89"/>
      <c r="Q307" s="89"/>
      <c r="R307" s="89"/>
      <c r="S307" s="89"/>
      <c r="T307" s="89"/>
      <c r="U307" s="89"/>
      <c r="V307" s="89"/>
      <c r="W307" s="89"/>
      <c r="X307" s="90"/>
      <c r="Y307" s="36"/>
      <c r="Z307" s="36"/>
      <c r="AA307" s="36"/>
      <c r="AB307" s="36"/>
      <c r="AC307" s="36"/>
      <c r="AD307" s="36"/>
      <c r="AE307" s="36"/>
      <c r="AT307" s="15" t="s">
        <v>150</v>
      </c>
      <c r="AU307" s="15" t="s">
        <v>87</v>
      </c>
    </row>
    <row r="308" s="2" customFormat="1">
      <c r="A308" s="36"/>
      <c r="B308" s="37"/>
      <c r="C308" s="38"/>
      <c r="D308" s="233" t="s">
        <v>152</v>
      </c>
      <c r="E308" s="38"/>
      <c r="F308" s="240" t="s">
        <v>542</v>
      </c>
      <c r="G308" s="38"/>
      <c r="H308" s="38"/>
      <c r="I308" s="235"/>
      <c r="J308" s="235"/>
      <c r="K308" s="38"/>
      <c r="L308" s="38"/>
      <c r="M308" s="42"/>
      <c r="N308" s="236"/>
      <c r="O308" s="237"/>
      <c r="P308" s="89"/>
      <c r="Q308" s="89"/>
      <c r="R308" s="89"/>
      <c r="S308" s="89"/>
      <c r="T308" s="89"/>
      <c r="U308" s="89"/>
      <c r="V308" s="89"/>
      <c r="W308" s="89"/>
      <c r="X308" s="90"/>
      <c r="Y308" s="36"/>
      <c r="Z308" s="36"/>
      <c r="AA308" s="36"/>
      <c r="AB308" s="36"/>
      <c r="AC308" s="36"/>
      <c r="AD308" s="36"/>
      <c r="AE308" s="36"/>
      <c r="AT308" s="15" t="s">
        <v>152</v>
      </c>
      <c r="AU308" s="15" t="s">
        <v>87</v>
      </c>
    </row>
    <row r="309" s="13" customFormat="1">
      <c r="A309" s="13"/>
      <c r="B309" s="251"/>
      <c r="C309" s="252"/>
      <c r="D309" s="233" t="s">
        <v>188</v>
      </c>
      <c r="E309" s="253" t="s">
        <v>1</v>
      </c>
      <c r="F309" s="254" t="s">
        <v>543</v>
      </c>
      <c r="G309" s="252"/>
      <c r="H309" s="255">
        <v>0.216</v>
      </c>
      <c r="I309" s="256"/>
      <c r="J309" s="256"/>
      <c r="K309" s="252"/>
      <c r="L309" s="252"/>
      <c r="M309" s="257"/>
      <c r="N309" s="258"/>
      <c r="O309" s="259"/>
      <c r="P309" s="259"/>
      <c r="Q309" s="259"/>
      <c r="R309" s="259"/>
      <c r="S309" s="259"/>
      <c r="T309" s="259"/>
      <c r="U309" s="259"/>
      <c r="V309" s="259"/>
      <c r="W309" s="259"/>
      <c r="X309" s="260"/>
      <c r="Y309" s="13"/>
      <c r="Z309" s="13"/>
      <c r="AA309" s="13"/>
      <c r="AB309" s="13"/>
      <c r="AC309" s="13"/>
      <c r="AD309" s="13"/>
      <c r="AE309" s="13"/>
      <c r="AT309" s="261" t="s">
        <v>188</v>
      </c>
      <c r="AU309" s="261" t="s">
        <v>87</v>
      </c>
      <c r="AV309" s="13" t="s">
        <v>87</v>
      </c>
      <c r="AW309" s="13" t="s">
        <v>5</v>
      </c>
      <c r="AX309" s="13" t="s">
        <v>85</v>
      </c>
      <c r="AY309" s="261" t="s">
        <v>138</v>
      </c>
    </row>
    <row r="310" s="2" customFormat="1" ht="24.15" customHeight="1">
      <c r="A310" s="36"/>
      <c r="B310" s="37"/>
      <c r="C310" s="219" t="s">
        <v>544</v>
      </c>
      <c r="D310" s="219" t="s">
        <v>141</v>
      </c>
      <c r="E310" s="220" t="s">
        <v>545</v>
      </c>
      <c r="F310" s="221" t="s">
        <v>546</v>
      </c>
      <c r="G310" s="222" t="s">
        <v>254</v>
      </c>
      <c r="H310" s="223">
        <v>226</v>
      </c>
      <c r="I310" s="224"/>
      <c r="J310" s="224"/>
      <c r="K310" s="225">
        <f>ROUND(P310*H310,2)</f>
        <v>0</v>
      </c>
      <c r="L310" s="221" t="s">
        <v>278</v>
      </c>
      <c r="M310" s="42"/>
      <c r="N310" s="226" t="s">
        <v>1</v>
      </c>
      <c r="O310" s="227" t="s">
        <v>40</v>
      </c>
      <c r="P310" s="228">
        <f>I310+J310</f>
        <v>0</v>
      </c>
      <c r="Q310" s="228">
        <f>ROUND(I310*H310,2)</f>
        <v>0</v>
      </c>
      <c r="R310" s="228">
        <f>ROUND(J310*H310,2)</f>
        <v>0</v>
      </c>
      <c r="S310" s="89"/>
      <c r="T310" s="229">
        <f>S310*H310</f>
        <v>0</v>
      </c>
      <c r="U310" s="229">
        <v>0</v>
      </c>
      <c r="V310" s="229">
        <f>U310*H310</f>
        <v>0</v>
      </c>
      <c r="W310" s="229">
        <v>0</v>
      </c>
      <c r="X310" s="230">
        <f>W310*H310</f>
        <v>0</v>
      </c>
      <c r="Y310" s="36"/>
      <c r="Z310" s="36"/>
      <c r="AA310" s="36"/>
      <c r="AB310" s="36"/>
      <c r="AC310" s="36"/>
      <c r="AD310" s="36"/>
      <c r="AE310" s="36"/>
      <c r="AR310" s="231" t="s">
        <v>279</v>
      </c>
      <c r="AT310" s="231" t="s">
        <v>141</v>
      </c>
      <c r="AU310" s="231" t="s">
        <v>87</v>
      </c>
      <c r="AY310" s="15" t="s">
        <v>138</v>
      </c>
      <c r="BE310" s="232">
        <f>IF(O310="základní",K310,0)</f>
        <v>0</v>
      </c>
      <c r="BF310" s="232">
        <f>IF(O310="snížená",K310,0)</f>
        <v>0</v>
      </c>
      <c r="BG310" s="232">
        <f>IF(O310="zákl. přenesená",K310,0)</f>
        <v>0</v>
      </c>
      <c r="BH310" s="232">
        <f>IF(O310="sníž. přenesená",K310,0)</f>
        <v>0</v>
      </c>
      <c r="BI310" s="232">
        <f>IF(O310="nulová",K310,0)</f>
        <v>0</v>
      </c>
      <c r="BJ310" s="15" t="s">
        <v>85</v>
      </c>
      <c r="BK310" s="232">
        <f>ROUND(P310*H310,2)</f>
        <v>0</v>
      </c>
      <c r="BL310" s="15" t="s">
        <v>279</v>
      </c>
      <c r="BM310" s="231" t="s">
        <v>547</v>
      </c>
    </row>
    <row r="311" s="2" customFormat="1">
      <c r="A311" s="36"/>
      <c r="B311" s="37"/>
      <c r="C311" s="38"/>
      <c r="D311" s="233" t="s">
        <v>148</v>
      </c>
      <c r="E311" s="38"/>
      <c r="F311" s="234" t="s">
        <v>548</v>
      </c>
      <c r="G311" s="38"/>
      <c r="H311" s="38"/>
      <c r="I311" s="235"/>
      <c r="J311" s="235"/>
      <c r="K311" s="38"/>
      <c r="L311" s="38"/>
      <c r="M311" s="42"/>
      <c r="N311" s="236"/>
      <c r="O311" s="237"/>
      <c r="P311" s="89"/>
      <c r="Q311" s="89"/>
      <c r="R311" s="89"/>
      <c r="S311" s="89"/>
      <c r="T311" s="89"/>
      <c r="U311" s="89"/>
      <c r="V311" s="89"/>
      <c r="W311" s="89"/>
      <c r="X311" s="90"/>
      <c r="Y311" s="36"/>
      <c r="Z311" s="36"/>
      <c r="AA311" s="36"/>
      <c r="AB311" s="36"/>
      <c r="AC311" s="36"/>
      <c r="AD311" s="36"/>
      <c r="AE311" s="36"/>
      <c r="AT311" s="15" t="s">
        <v>148</v>
      </c>
      <c r="AU311" s="15" t="s">
        <v>87</v>
      </c>
    </row>
    <row r="312" s="2" customFormat="1">
      <c r="A312" s="36"/>
      <c r="B312" s="37"/>
      <c r="C312" s="38"/>
      <c r="D312" s="238" t="s">
        <v>150</v>
      </c>
      <c r="E312" s="38"/>
      <c r="F312" s="239" t="s">
        <v>549</v>
      </c>
      <c r="G312" s="38"/>
      <c r="H312" s="38"/>
      <c r="I312" s="235"/>
      <c r="J312" s="235"/>
      <c r="K312" s="38"/>
      <c r="L312" s="38"/>
      <c r="M312" s="42"/>
      <c r="N312" s="236"/>
      <c r="O312" s="237"/>
      <c r="P312" s="89"/>
      <c r="Q312" s="89"/>
      <c r="R312" s="89"/>
      <c r="S312" s="89"/>
      <c r="T312" s="89"/>
      <c r="U312" s="89"/>
      <c r="V312" s="89"/>
      <c r="W312" s="89"/>
      <c r="X312" s="90"/>
      <c r="Y312" s="36"/>
      <c r="Z312" s="36"/>
      <c r="AA312" s="36"/>
      <c r="AB312" s="36"/>
      <c r="AC312" s="36"/>
      <c r="AD312" s="36"/>
      <c r="AE312" s="36"/>
      <c r="AT312" s="15" t="s">
        <v>150</v>
      </c>
      <c r="AU312" s="15" t="s">
        <v>87</v>
      </c>
    </row>
    <row r="313" s="2" customFormat="1" ht="24.15" customHeight="1">
      <c r="A313" s="36"/>
      <c r="B313" s="37"/>
      <c r="C313" s="219" t="s">
        <v>279</v>
      </c>
      <c r="D313" s="219" t="s">
        <v>141</v>
      </c>
      <c r="E313" s="220" t="s">
        <v>550</v>
      </c>
      <c r="F313" s="221" t="s">
        <v>551</v>
      </c>
      <c r="G313" s="222" t="s">
        <v>254</v>
      </c>
      <c r="H313" s="223">
        <v>14</v>
      </c>
      <c r="I313" s="224"/>
      <c r="J313" s="224"/>
      <c r="K313" s="225">
        <f>ROUND(P313*H313,2)</f>
        <v>0</v>
      </c>
      <c r="L313" s="221" t="s">
        <v>278</v>
      </c>
      <c r="M313" s="42"/>
      <c r="N313" s="226" t="s">
        <v>1</v>
      </c>
      <c r="O313" s="227" t="s">
        <v>40</v>
      </c>
      <c r="P313" s="228">
        <f>I313+J313</f>
        <v>0</v>
      </c>
      <c r="Q313" s="228">
        <f>ROUND(I313*H313,2)</f>
        <v>0</v>
      </c>
      <c r="R313" s="228">
        <f>ROUND(J313*H313,2)</f>
        <v>0</v>
      </c>
      <c r="S313" s="89"/>
      <c r="T313" s="229">
        <f>S313*H313</f>
        <v>0</v>
      </c>
      <c r="U313" s="229">
        <v>0</v>
      </c>
      <c r="V313" s="229">
        <f>U313*H313</f>
        <v>0</v>
      </c>
      <c r="W313" s="229">
        <v>0</v>
      </c>
      <c r="X313" s="230">
        <f>W313*H313</f>
        <v>0</v>
      </c>
      <c r="Y313" s="36"/>
      <c r="Z313" s="36"/>
      <c r="AA313" s="36"/>
      <c r="AB313" s="36"/>
      <c r="AC313" s="36"/>
      <c r="AD313" s="36"/>
      <c r="AE313" s="36"/>
      <c r="AR313" s="231" t="s">
        <v>279</v>
      </c>
      <c r="AT313" s="231" t="s">
        <v>141</v>
      </c>
      <c r="AU313" s="231" t="s">
        <v>87</v>
      </c>
      <c r="AY313" s="15" t="s">
        <v>138</v>
      </c>
      <c r="BE313" s="232">
        <f>IF(O313="základní",K313,0)</f>
        <v>0</v>
      </c>
      <c r="BF313" s="232">
        <f>IF(O313="snížená",K313,0)</f>
        <v>0</v>
      </c>
      <c r="BG313" s="232">
        <f>IF(O313="zákl. přenesená",K313,0)</f>
        <v>0</v>
      </c>
      <c r="BH313" s="232">
        <f>IF(O313="sníž. přenesená",K313,0)</f>
        <v>0</v>
      </c>
      <c r="BI313" s="232">
        <f>IF(O313="nulová",K313,0)</f>
        <v>0</v>
      </c>
      <c r="BJ313" s="15" t="s">
        <v>85</v>
      </c>
      <c r="BK313" s="232">
        <f>ROUND(P313*H313,2)</f>
        <v>0</v>
      </c>
      <c r="BL313" s="15" t="s">
        <v>279</v>
      </c>
      <c r="BM313" s="231" t="s">
        <v>552</v>
      </c>
    </row>
    <row r="314" s="2" customFormat="1">
      <c r="A314" s="36"/>
      <c r="B314" s="37"/>
      <c r="C314" s="38"/>
      <c r="D314" s="233" t="s">
        <v>148</v>
      </c>
      <c r="E314" s="38"/>
      <c r="F314" s="234" t="s">
        <v>553</v>
      </c>
      <c r="G314" s="38"/>
      <c r="H314" s="38"/>
      <c r="I314" s="235"/>
      <c r="J314" s="235"/>
      <c r="K314" s="38"/>
      <c r="L314" s="38"/>
      <c r="M314" s="42"/>
      <c r="N314" s="236"/>
      <c r="O314" s="237"/>
      <c r="P314" s="89"/>
      <c r="Q314" s="89"/>
      <c r="R314" s="89"/>
      <c r="S314" s="89"/>
      <c r="T314" s="89"/>
      <c r="U314" s="89"/>
      <c r="V314" s="89"/>
      <c r="W314" s="89"/>
      <c r="X314" s="90"/>
      <c r="Y314" s="36"/>
      <c r="Z314" s="36"/>
      <c r="AA314" s="36"/>
      <c r="AB314" s="36"/>
      <c r="AC314" s="36"/>
      <c r="AD314" s="36"/>
      <c r="AE314" s="36"/>
      <c r="AT314" s="15" t="s">
        <v>148</v>
      </c>
      <c r="AU314" s="15" t="s">
        <v>87</v>
      </c>
    </row>
    <row r="315" s="2" customFormat="1">
      <c r="A315" s="36"/>
      <c r="B315" s="37"/>
      <c r="C315" s="38"/>
      <c r="D315" s="238" t="s">
        <v>150</v>
      </c>
      <c r="E315" s="38"/>
      <c r="F315" s="239" t="s">
        <v>554</v>
      </c>
      <c r="G315" s="38"/>
      <c r="H315" s="38"/>
      <c r="I315" s="235"/>
      <c r="J315" s="235"/>
      <c r="K315" s="38"/>
      <c r="L315" s="38"/>
      <c r="M315" s="42"/>
      <c r="N315" s="236"/>
      <c r="O315" s="237"/>
      <c r="P315" s="89"/>
      <c r="Q315" s="89"/>
      <c r="R315" s="89"/>
      <c r="S315" s="89"/>
      <c r="T315" s="89"/>
      <c r="U315" s="89"/>
      <c r="V315" s="89"/>
      <c r="W315" s="89"/>
      <c r="X315" s="90"/>
      <c r="Y315" s="36"/>
      <c r="Z315" s="36"/>
      <c r="AA315" s="36"/>
      <c r="AB315" s="36"/>
      <c r="AC315" s="36"/>
      <c r="AD315" s="36"/>
      <c r="AE315" s="36"/>
      <c r="AT315" s="15" t="s">
        <v>150</v>
      </c>
      <c r="AU315" s="15" t="s">
        <v>87</v>
      </c>
    </row>
    <row r="316" s="2" customFormat="1" ht="24.15" customHeight="1">
      <c r="A316" s="36"/>
      <c r="B316" s="37"/>
      <c r="C316" s="219" t="s">
        <v>555</v>
      </c>
      <c r="D316" s="219" t="s">
        <v>141</v>
      </c>
      <c r="E316" s="220" t="s">
        <v>556</v>
      </c>
      <c r="F316" s="221" t="s">
        <v>557</v>
      </c>
      <c r="G316" s="222" t="s">
        <v>529</v>
      </c>
      <c r="H316" s="223">
        <v>0.216</v>
      </c>
      <c r="I316" s="224"/>
      <c r="J316" s="224"/>
      <c r="K316" s="225">
        <f>ROUND(P316*H316,2)</f>
        <v>0</v>
      </c>
      <c r="L316" s="221" t="s">
        <v>278</v>
      </c>
      <c r="M316" s="42"/>
      <c r="N316" s="226" t="s">
        <v>1</v>
      </c>
      <c r="O316" s="227" t="s">
        <v>40</v>
      </c>
      <c r="P316" s="228">
        <f>I316+J316</f>
        <v>0</v>
      </c>
      <c r="Q316" s="228">
        <f>ROUND(I316*H316,2)</f>
        <v>0</v>
      </c>
      <c r="R316" s="228">
        <f>ROUND(J316*H316,2)</f>
        <v>0</v>
      </c>
      <c r="S316" s="89"/>
      <c r="T316" s="229">
        <f>S316*H316</f>
        <v>0</v>
      </c>
      <c r="U316" s="229">
        <v>0</v>
      </c>
      <c r="V316" s="229">
        <f>U316*H316</f>
        <v>0</v>
      </c>
      <c r="W316" s="229">
        <v>0</v>
      </c>
      <c r="X316" s="230">
        <f>W316*H316</f>
        <v>0</v>
      </c>
      <c r="Y316" s="36"/>
      <c r="Z316" s="36"/>
      <c r="AA316" s="36"/>
      <c r="AB316" s="36"/>
      <c r="AC316" s="36"/>
      <c r="AD316" s="36"/>
      <c r="AE316" s="36"/>
      <c r="AR316" s="231" t="s">
        <v>279</v>
      </c>
      <c r="AT316" s="231" t="s">
        <v>141</v>
      </c>
      <c r="AU316" s="231" t="s">
        <v>87</v>
      </c>
      <c r="AY316" s="15" t="s">
        <v>138</v>
      </c>
      <c r="BE316" s="232">
        <f>IF(O316="základní",K316,0)</f>
        <v>0</v>
      </c>
      <c r="BF316" s="232">
        <f>IF(O316="snížená",K316,0)</f>
        <v>0</v>
      </c>
      <c r="BG316" s="232">
        <f>IF(O316="zákl. přenesená",K316,0)</f>
        <v>0</v>
      </c>
      <c r="BH316" s="232">
        <f>IF(O316="sníž. přenesená",K316,0)</f>
        <v>0</v>
      </c>
      <c r="BI316" s="232">
        <f>IF(O316="nulová",K316,0)</f>
        <v>0</v>
      </c>
      <c r="BJ316" s="15" t="s">
        <v>85</v>
      </c>
      <c r="BK316" s="232">
        <f>ROUND(P316*H316,2)</f>
        <v>0</v>
      </c>
      <c r="BL316" s="15" t="s">
        <v>279</v>
      </c>
      <c r="BM316" s="231" t="s">
        <v>558</v>
      </c>
    </row>
    <row r="317" s="2" customFormat="1">
      <c r="A317" s="36"/>
      <c r="B317" s="37"/>
      <c r="C317" s="38"/>
      <c r="D317" s="233" t="s">
        <v>148</v>
      </c>
      <c r="E317" s="38"/>
      <c r="F317" s="234" t="s">
        <v>559</v>
      </c>
      <c r="G317" s="38"/>
      <c r="H317" s="38"/>
      <c r="I317" s="235"/>
      <c r="J317" s="235"/>
      <c r="K317" s="38"/>
      <c r="L317" s="38"/>
      <c r="M317" s="42"/>
      <c r="N317" s="236"/>
      <c r="O317" s="237"/>
      <c r="P317" s="89"/>
      <c r="Q317" s="89"/>
      <c r="R317" s="89"/>
      <c r="S317" s="89"/>
      <c r="T317" s="89"/>
      <c r="U317" s="89"/>
      <c r="V317" s="89"/>
      <c r="W317" s="89"/>
      <c r="X317" s="90"/>
      <c r="Y317" s="36"/>
      <c r="Z317" s="36"/>
      <c r="AA317" s="36"/>
      <c r="AB317" s="36"/>
      <c r="AC317" s="36"/>
      <c r="AD317" s="36"/>
      <c r="AE317" s="36"/>
      <c r="AT317" s="15" t="s">
        <v>148</v>
      </c>
      <c r="AU317" s="15" t="s">
        <v>87</v>
      </c>
    </row>
    <row r="318" s="2" customFormat="1">
      <c r="A318" s="36"/>
      <c r="B318" s="37"/>
      <c r="C318" s="38"/>
      <c r="D318" s="238" t="s">
        <v>150</v>
      </c>
      <c r="E318" s="38"/>
      <c r="F318" s="239" t="s">
        <v>560</v>
      </c>
      <c r="G318" s="38"/>
      <c r="H318" s="38"/>
      <c r="I318" s="235"/>
      <c r="J318" s="235"/>
      <c r="K318" s="38"/>
      <c r="L318" s="38"/>
      <c r="M318" s="42"/>
      <c r="N318" s="236"/>
      <c r="O318" s="237"/>
      <c r="P318" s="89"/>
      <c r="Q318" s="89"/>
      <c r="R318" s="89"/>
      <c r="S318" s="89"/>
      <c r="T318" s="89"/>
      <c r="U318" s="89"/>
      <c r="V318" s="89"/>
      <c r="W318" s="89"/>
      <c r="X318" s="90"/>
      <c r="Y318" s="36"/>
      <c r="Z318" s="36"/>
      <c r="AA318" s="36"/>
      <c r="AB318" s="36"/>
      <c r="AC318" s="36"/>
      <c r="AD318" s="36"/>
      <c r="AE318" s="36"/>
      <c r="AT318" s="15" t="s">
        <v>150</v>
      </c>
      <c r="AU318" s="15" t="s">
        <v>87</v>
      </c>
    </row>
    <row r="319" s="2" customFormat="1">
      <c r="A319" s="36"/>
      <c r="B319" s="37"/>
      <c r="C319" s="38"/>
      <c r="D319" s="233" t="s">
        <v>152</v>
      </c>
      <c r="E319" s="38"/>
      <c r="F319" s="240" t="s">
        <v>561</v>
      </c>
      <c r="G319" s="38"/>
      <c r="H319" s="38"/>
      <c r="I319" s="235"/>
      <c r="J319" s="235"/>
      <c r="K319" s="38"/>
      <c r="L319" s="38"/>
      <c r="M319" s="42"/>
      <c r="N319" s="236"/>
      <c r="O319" s="237"/>
      <c r="P319" s="89"/>
      <c r="Q319" s="89"/>
      <c r="R319" s="89"/>
      <c r="S319" s="89"/>
      <c r="T319" s="89"/>
      <c r="U319" s="89"/>
      <c r="V319" s="89"/>
      <c r="W319" s="89"/>
      <c r="X319" s="90"/>
      <c r="Y319" s="36"/>
      <c r="Z319" s="36"/>
      <c r="AA319" s="36"/>
      <c r="AB319" s="36"/>
      <c r="AC319" s="36"/>
      <c r="AD319" s="36"/>
      <c r="AE319" s="36"/>
      <c r="AT319" s="15" t="s">
        <v>152</v>
      </c>
      <c r="AU319" s="15" t="s">
        <v>87</v>
      </c>
    </row>
    <row r="320" s="2" customFormat="1" ht="24.15" customHeight="1">
      <c r="A320" s="36"/>
      <c r="B320" s="37"/>
      <c r="C320" s="219" t="s">
        <v>562</v>
      </c>
      <c r="D320" s="219" t="s">
        <v>141</v>
      </c>
      <c r="E320" s="220" t="s">
        <v>563</v>
      </c>
      <c r="F320" s="221" t="s">
        <v>564</v>
      </c>
      <c r="G320" s="222" t="s">
        <v>254</v>
      </c>
      <c r="H320" s="223">
        <v>226</v>
      </c>
      <c r="I320" s="224"/>
      <c r="J320" s="224"/>
      <c r="K320" s="225">
        <f>ROUND(P320*H320,2)</f>
        <v>0</v>
      </c>
      <c r="L320" s="221" t="s">
        <v>278</v>
      </c>
      <c r="M320" s="42"/>
      <c r="N320" s="226" t="s">
        <v>1</v>
      </c>
      <c r="O320" s="227" t="s">
        <v>40</v>
      </c>
      <c r="P320" s="228">
        <f>I320+J320</f>
        <v>0</v>
      </c>
      <c r="Q320" s="228">
        <f>ROUND(I320*H320,2)</f>
        <v>0</v>
      </c>
      <c r="R320" s="228">
        <f>ROUND(J320*H320,2)</f>
        <v>0</v>
      </c>
      <c r="S320" s="89"/>
      <c r="T320" s="229">
        <f>S320*H320</f>
        <v>0</v>
      </c>
      <c r="U320" s="229">
        <v>0</v>
      </c>
      <c r="V320" s="229">
        <f>U320*H320</f>
        <v>0</v>
      </c>
      <c r="W320" s="229">
        <v>0</v>
      </c>
      <c r="X320" s="230">
        <f>W320*H320</f>
        <v>0</v>
      </c>
      <c r="Y320" s="36"/>
      <c r="Z320" s="36"/>
      <c r="AA320" s="36"/>
      <c r="AB320" s="36"/>
      <c r="AC320" s="36"/>
      <c r="AD320" s="36"/>
      <c r="AE320" s="36"/>
      <c r="AR320" s="231" t="s">
        <v>279</v>
      </c>
      <c r="AT320" s="231" t="s">
        <v>141</v>
      </c>
      <c r="AU320" s="231" t="s">
        <v>87</v>
      </c>
      <c r="AY320" s="15" t="s">
        <v>138</v>
      </c>
      <c r="BE320" s="232">
        <f>IF(O320="základní",K320,0)</f>
        <v>0</v>
      </c>
      <c r="BF320" s="232">
        <f>IF(O320="snížená",K320,0)</f>
        <v>0</v>
      </c>
      <c r="BG320" s="232">
        <f>IF(O320="zákl. přenesená",K320,0)</f>
        <v>0</v>
      </c>
      <c r="BH320" s="232">
        <f>IF(O320="sníž. přenesená",K320,0)</f>
        <v>0</v>
      </c>
      <c r="BI320" s="232">
        <f>IF(O320="nulová",K320,0)</f>
        <v>0</v>
      </c>
      <c r="BJ320" s="15" t="s">
        <v>85</v>
      </c>
      <c r="BK320" s="232">
        <f>ROUND(P320*H320,2)</f>
        <v>0</v>
      </c>
      <c r="BL320" s="15" t="s">
        <v>279</v>
      </c>
      <c r="BM320" s="231" t="s">
        <v>565</v>
      </c>
    </row>
    <row r="321" s="2" customFormat="1">
      <c r="A321" s="36"/>
      <c r="B321" s="37"/>
      <c r="C321" s="38"/>
      <c r="D321" s="233" t="s">
        <v>148</v>
      </c>
      <c r="E321" s="38"/>
      <c r="F321" s="234" t="s">
        <v>566</v>
      </c>
      <c r="G321" s="38"/>
      <c r="H321" s="38"/>
      <c r="I321" s="235"/>
      <c r="J321" s="235"/>
      <c r="K321" s="38"/>
      <c r="L321" s="38"/>
      <c r="M321" s="42"/>
      <c r="N321" s="236"/>
      <c r="O321" s="237"/>
      <c r="P321" s="89"/>
      <c r="Q321" s="89"/>
      <c r="R321" s="89"/>
      <c r="S321" s="89"/>
      <c r="T321" s="89"/>
      <c r="U321" s="89"/>
      <c r="V321" s="89"/>
      <c r="W321" s="89"/>
      <c r="X321" s="90"/>
      <c r="Y321" s="36"/>
      <c r="Z321" s="36"/>
      <c r="AA321" s="36"/>
      <c r="AB321" s="36"/>
      <c r="AC321" s="36"/>
      <c r="AD321" s="36"/>
      <c r="AE321" s="36"/>
      <c r="AT321" s="15" t="s">
        <v>148</v>
      </c>
      <c r="AU321" s="15" t="s">
        <v>87</v>
      </c>
    </row>
    <row r="322" s="2" customFormat="1">
      <c r="A322" s="36"/>
      <c r="B322" s="37"/>
      <c r="C322" s="38"/>
      <c r="D322" s="238" t="s">
        <v>150</v>
      </c>
      <c r="E322" s="38"/>
      <c r="F322" s="239" t="s">
        <v>567</v>
      </c>
      <c r="G322" s="38"/>
      <c r="H322" s="38"/>
      <c r="I322" s="235"/>
      <c r="J322" s="235"/>
      <c r="K322" s="38"/>
      <c r="L322" s="38"/>
      <c r="M322" s="42"/>
      <c r="N322" s="236"/>
      <c r="O322" s="237"/>
      <c r="P322" s="89"/>
      <c r="Q322" s="89"/>
      <c r="R322" s="89"/>
      <c r="S322" s="89"/>
      <c r="T322" s="89"/>
      <c r="U322" s="89"/>
      <c r="V322" s="89"/>
      <c r="W322" s="89"/>
      <c r="X322" s="90"/>
      <c r="Y322" s="36"/>
      <c r="Z322" s="36"/>
      <c r="AA322" s="36"/>
      <c r="AB322" s="36"/>
      <c r="AC322" s="36"/>
      <c r="AD322" s="36"/>
      <c r="AE322" s="36"/>
      <c r="AT322" s="15" t="s">
        <v>150</v>
      </c>
      <c r="AU322" s="15" t="s">
        <v>87</v>
      </c>
    </row>
    <row r="323" s="2" customFormat="1" ht="24.15" customHeight="1">
      <c r="A323" s="36"/>
      <c r="B323" s="37"/>
      <c r="C323" s="219" t="s">
        <v>568</v>
      </c>
      <c r="D323" s="219" t="s">
        <v>141</v>
      </c>
      <c r="E323" s="220" t="s">
        <v>569</v>
      </c>
      <c r="F323" s="221" t="s">
        <v>570</v>
      </c>
      <c r="G323" s="222" t="s">
        <v>254</v>
      </c>
      <c r="H323" s="223">
        <v>14</v>
      </c>
      <c r="I323" s="224"/>
      <c r="J323" s="224"/>
      <c r="K323" s="225">
        <f>ROUND(P323*H323,2)</f>
        <v>0</v>
      </c>
      <c r="L323" s="221" t="s">
        <v>278</v>
      </c>
      <c r="M323" s="42"/>
      <c r="N323" s="226" t="s">
        <v>1</v>
      </c>
      <c r="O323" s="227" t="s">
        <v>40</v>
      </c>
      <c r="P323" s="228">
        <f>I323+J323</f>
        <v>0</v>
      </c>
      <c r="Q323" s="228">
        <f>ROUND(I323*H323,2)</f>
        <v>0</v>
      </c>
      <c r="R323" s="228">
        <f>ROUND(J323*H323,2)</f>
        <v>0</v>
      </c>
      <c r="S323" s="89"/>
      <c r="T323" s="229">
        <f>S323*H323</f>
        <v>0</v>
      </c>
      <c r="U323" s="229">
        <v>0</v>
      </c>
      <c r="V323" s="229">
        <f>U323*H323</f>
        <v>0</v>
      </c>
      <c r="W323" s="229">
        <v>0</v>
      </c>
      <c r="X323" s="230">
        <f>W323*H323</f>
        <v>0</v>
      </c>
      <c r="Y323" s="36"/>
      <c r="Z323" s="36"/>
      <c r="AA323" s="36"/>
      <c r="AB323" s="36"/>
      <c r="AC323" s="36"/>
      <c r="AD323" s="36"/>
      <c r="AE323" s="36"/>
      <c r="AR323" s="231" t="s">
        <v>279</v>
      </c>
      <c r="AT323" s="231" t="s">
        <v>141</v>
      </c>
      <c r="AU323" s="231" t="s">
        <v>87</v>
      </c>
      <c r="AY323" s="15" t="s">
        <v>138</v>
      </c>
      <c r="BE323" s="232">
        <f>IF(O323="základní",K323,0)</f>
        <v>0</v>
      </c>
      <c r="BF323" s="232">
        <f>IF(O323="snížená",K323,0)</f>
        <v>0</v>
      </c>
      <c r="BG323" s="232">
        <f>IF(O323="zákl. přenesená",K323,0)</f>
        <v>0</v>
      </c>
      <c r="BH323" s="232">
        <f>IF(O323="sníž. přenesená",K323,0)</f>
        <v>0</v>
      </c>
      <c r="BI323" s="232">
        <f>IF(O323="nulová",K323,0)</f>
        <v>0</v>
      </c>
      <c r="BJ323" s="15" t="s">
        <v>85</v>
      </c>
      <c r="BK323" s="232">
        <f>ROUND(P323*H323,2)</f>
        <v>0</v>
      </c>
      <c r="BL323" s="15" t="s">
        <v>279</v>
      </c>
      <c r="BM323" s="231" t="s">
        <v>571</v>
      </c>
    </row>
    <row r="324" s="2" customFormat="1">
      <c r="A324" s="36"/>
      <c r="B324" s="37"/>
      <c r="C324" s="38"/>
      <c r="D324" s="233" t="s">
        <v>148</v>
      </c>
      <c r="E324" s="38"/>
      <c r="F324" s="234" t="s">
        <v>572</v>
      </c>
      <c r="G324" s="38"/>
      <c r="H324" s="38"/>
      <c r="I324" s="235"/>
      <c r="J324" s="235"/>
      <c r="K324" s="38"/>
      <c r="L324" s="38"/>
      <c r="M324" s="42"/>
      <c r="N324" s="236"/>
      <c r="O324" s="237"/>
      <c r="P324" s="89"/>
      <c r="Q324" s="89"/>
      <c r="R324" s="89"/>
      <c r="S324" s="89"/>
      <c r="T324" s="89"/>
      <c r="U324" s="89"/>
      <c r="V324" s="89"/>
      <c r="W324" s="89"/>
      <c r="X324" s="90"/>
      <c r="Y324" s="36"/>
      <c r="Z324" s="36"/>
      <c r="AA324" s="36"/>
      <c r="AB324" s="36"/>
      <c r="AC324" s="36"/>
      <c r="AD324" s="36"/>
      <c r="AE324" s="36"/>
      <c r="AT324" s="15" t="s">
        <v>148</v>
      </c>
      <c r="AU324" s="15" t="s">
        <v>87</v>
      </c>
    </row>
    <row r="325" s="2" customFormat="1">
      <c r="A325" s="36"/>
      <c r="B325" s="37"/>
      <c r="C325" s="38"/>
      <c r="D325" s="238" t="s">
        <v>150</v>
      </c>
      <c r="E325" s="38"/>
      <c r="F325" s="239" t="s">
        <v>573</v>
      </c>
      <c r="G325" s="38"/>
      <c r="H325" s="38"/>
      <c r="I325" s="235"/>
      <c r="J325" s="235"/>
      <c r="K325" s="38"/>
      <c r="L325" s="38"/>
      <c r="M325" s="42"/>
      <c r="N325" s="236"/>
      <c r="O325" s="237"/>
      <c r="P325" s="89"/>
      <c r="Q325" s="89"/>
      <c r="R325" s="89"/>
      <c r="S325" s="89"/>
      <c r="T325" s="89"/>
      <c r="U325" s="89"/>
      <c r="V325" s="89"/>
      <c r="W325" s="89"/>
      <c r="X325" s="90"/>
      <c r="Y325" s="36"/>
      <c r="Z325" s="36"/>
      <c r="AA325" s="36"/>
      <c r="AB325" s="36"/>
      <c r="AC325" s="36"/>
      <c r="AD325" s="36"/>
      <c r="AE325" s="36"/>
      <c r="AT325" s="15" t="s">
        <v>150</v>
      </c>
      <c r="AU325" s="15" t="s">
        <v>87</v>
      </c>
    </row>
    <row r="326" s="2" customFormat="1" ht="24.15" customHeight="1">
      <c r="A326" s="36"/>
      <c r="B326" s="37"/>
      <c r="C326" s="219" t="s">
        <v>574</v>
      </c>
      <c r="D326" s="219" t="s">
        <v>141</v>
      </c>
      <c r="E326" s="220" t="s">
        <v>575</v>
      </c>
      <c r="F326" s="221" t="s">
        <v>576</v>
      </c>
      <c r="G326" s="222" t="s">
        <v>529</v>
      </c>
      <c r="H326" s="223">
        <v>8.6880000000000006</v>
      </c>
      <c r="I326" s="224"/>
      <c r="J326" s="224"/>
      <c r="K326" s="225">
        <f>ROUND(P326*H326,2)</f>
        <v>0</v>
      </c>
      <c r="L326" s="221" t="s">
        <v>278</v>
      </c>
      <c r="M326" s="42"/>
      <c r="N326" s="226" t="s">
        <v>1</v>
      </c>
      <c r="O326" s="227" t="s">
        <v>40</v>
      </c>
      <c r="P326" s="228">
        <f>I326+J326</f>
        <v>0</v>
      </c>
      <c r="Q326" s="228">
        <f>ROUND(I326*H326,2)</f>
        <v>0</v>
      </c>
      <c r="R326" s="228">
        <f>ROUND(J326*H326,2)</f>
        <v>0</v>
      </c>
      <c r="S326" s="89"/>
      <c r="T326" s="229">
        <f>S326*H326</f>
        <v>0</v>
      </c>
      <c r="U326" s="229">
        <v>0</v>
      </c>
      <c r="V326" s="229">
        <f>U326*H326</f>
        <v>0</v>
      </c>
      <c r="W326" s="229">
        <v>0</v>
      </c>
      <c r="X326" s="230">
        <f>W326*H326</f>
        <v>0</v>
      </c>
      <c r="Y326" s="36"/>
      <c r="Z326" s="36"/>
      <c r="AA326" s="36"/>
      <c r="AB326" s="36"/>
      <c r="AC326" s="36"/>
      <c r="AD326" s="36"/>
      <c r="AE326" s="36"/>
      <c r="AR326" s="231" t="s">
        <v>279</v>
      </c>
      <c r="AT326" s="231" t="s">
        <v>141</v>
      </c>
      <c r="AU326" s="231" t="s">
        <v>87</v>
      </c>
      <c r="AY326" s="15" t="s">
        <v>138</v>
      </c>
      <c r="BE326" s="232">
        <f>IF(O326="základní",K326,0)</f>
        <v>0</v>
      </c>
      <c r="BF326" s="232">
        <f>IF(O326="snížená",K326,0)</f>
        <v>0</v>
      </c>
      <c r="BG326" s="232">
        <f>IF(O326="zákl. přenesená",K326,0)</f>
        <v>0</v>
      </c>
      <c r="BH326" s="232">
        <f>IF(O326="sníž. přenesená",K326,0)</f>
        <v>0</v>
      </c>
      <c r="BI326" s="232">
        <f>IF(O326="nulová",K326,0)</f>
        <v>0</v>
      </c>
      <c r="BJ326" s="15" t="s">
        <v>85</v>
      </c>
      <c r="BK326" s="232">
        <f>ROUND(P326*H326,2)</f>
        <v>0</v>
      </c>
      <c r="BL326" s="15" t="s">
        <v>279</v>
      </c>
      <c r="BM326" s="231" t="s">
        <v>577</v>
      </c>
    </row>
    <row r="327" s="2" customFormat="1">
      <c r="A327" s="36"/>
      <c r="B327" s="37"/>
      <c r="C327" s="38"/>
      <c r="D327" s="233" t="s">
        <v>148</v>
      </c>
      <c r="E327" s="38"/>
      <c r="F327" s="234" t="s">
        <v>578</v>
      </c>
      <c r="G327" s="38"/>
      <c r="H327" s="38"/>
      <c r="I327" s="235"/>
      <c r="J327" s="235"/>
      <c r="K327" s="38"/>
      <c r="L327" s="38"/>
      <c r="M327" s="42"/>
      <c r="N327" s="236"/>
      <c r="O327" s="237"/>
      <c r="P327" s="89"/>
      <c r="Q327" s="89"/>
      <c r="R327" s="89"/>
      <c r="S327" s="89"/>
      <c r="T327" s="89"/>
      <c r="U327" s="89"/>
      <c r="V327" s="89"/>
      <c r="W327" s="89"/>
      <c r="X327" s="90"/>
      <c r="Y327" s="36"/>
      <c r="Z327" s="36"/>
      <c r="AA327" s="36"/>
      <c r="AB327" s="36"/>
      <c r="AC327" s="36"/>
      <c r="AD327" s="36"/>
      <c r="AE327" s="36"/>
      <c r="AT327" s="15" t="s">
        <v>148</v>
      </c>
      <c r="AU327" s="15" t="s">
        <v>87</v>
      </c>
    </row>
    <row r="328" s="2" customFormat="1">
      <c r="A328" s="36"/>
      <c r="B328" s="37"/>
      <c r="C328" s="38"/>
      <c r="D328" s="238" t="s">
        <v>150</v>
      </c>
      <c r="E328" s="38"/>
      <c r="F328" s="239" t="s">
        <v>579</v>
      </c>
      <c r="G328" s="38"/>
      <c r="H328" s="38"/>
      <c r="I328" s="235"/>
      <c r="J328" s="235"/>
      <c r="K328" s="38"/>
      <c r="L328" s="38"/>
      <c r="M328" s="42"/>
      <c r="N328" s="236"/>
      <c r="O328" s="237"/>
      <c r="P328" s="89"/>
      <c r="Q328" s="89"/>
      <c r="R328" s="89"/>
      <c r="S328" s="89"/>
      <c r="T328" s="89"/>
      <c r="U328" s="89"/>
      <c r="V328" s="89"/>
      <c r="W328" s="89"/>
      <c r="X328" s="90"/>
      <c r="Y328" s="36"/>
      <c r="Z328" s="36"/>
      <c r="AA328" s="36"/>
      <c r="AB328" s="36"/>
      <c r="AC328" s="36"/>
      <c r="AD328" s="36"/>
      <c r="AE328" s="36"/>
      <c r="AT328" s="15" t="s">
        <v>150</v>
      </c>
      <c r="AU328" s="15" t="s">
        <v>87</v>
      </c>
    </row>
    <row r="329" s="2" customFormat="1">
      <c r="A329" s="36"/>
      <c r="B329" s="37"/>
      <c r="C329" s="38"/>
      <c r="D329" s="233" t="s">
        <v>152</v>
      </c>
      <c r="E329" s="38"/>
      <c r="F329" s="240" t="s">
        <v>580</v>
      </c>
      <c r="G329" s="38"/>
      <c r="H329" s="38"/>
      <c r="I329" s="235"/>
      <c r="J329" s="235"/>
      <c r="K329" s="38"/>
      <c r="L329" s="38"/>
      <c r="M329" s="42"/>
      <c r="N329" s="236"/>
      <c r="O329" s="237"/>
      <c r="P329" s="89"/>
      <c r="Q329" s="89"/>
      <c r="R329" s="89"/>
      <c r="S329" s="89"/>
      <c r="T329" s="89"/>
      <c r="U329" s="89"/>
      <c r="V329" s="89"/>
      <c r="W329" s="89"/>
      <c r="X329" s="90"/>
      <c r="Y329" s="36"/>
      <c r="Z329" s="36"/>
      <c r="AA329" s="36"/>
      <c r="AB329" s="36"/>
      <c r="AC329" s="36"/>
      <c r="AD329" s="36"/>
      <c r="AE329" s="36"/>
      <c r="AT329" s="15" t="s">
        <v>152</v>
      </c>
      <c r="AU329" s="15" t="s">
        <v>87</v>
      </c>
    </row>
    <row r="330" s="13" customFormat="1">
      <c r="A330" s="13"/>
      <c r="B330" s="251"/>
      <c r="C330" s="252"/>
      <c r="D330" s="233" t="s">
        <v>188</v>
      </c>
      <c r="E330" s="253" t="s">
        <v>1</v>
      </c>
      <c r="F330" s="254" t="s">
        <v>581</v>
      </c>
      <c r="G330" s="252"/>
      <c r="H330" s="255">
        <v>8.6880000000000006</v>
      </c>
      <c r="I330" s="256"/>
      <c r="J330" s="256"/>
      <c r="K330" s="252"/>
      <c r="L330" s="252"/>
      <c r="M330" s="257"/>
      <c r="N330" s="258"/>
      <c r="O330" s="259"/>
      <c r="P330" s="259"/>
      <c r="Q330" s="259"/>
      <c r="R330" s="259"/>
      <c r="S330" s="259"/>
      <c r="T330" s="259"/>
      <c r="U330" s="259"/>
      <c r="V330" s="259"/>
      <c r="W330" s="259"/>
      <c r="X330" s="260"/>
      <c r="Y330" s="13"/>
      <c r="Z330" s="13"/>
      <c r="AA330" s="13"/>
      <c r="AB330" s="13"/>
      <c r="AC330" s="13"/>
      <c r="AD330" s="13"/>
      <c r="AE330" s="13"/>
      <c r="AT330" s="261" t="s">
        <v>188</v>
      </c>
      <c r="AU330" s="261" t="s">
        <v>87</v>
      </c>
      <c r="AV330" s="13" t="s">
        <v>87</v>
      </c>
      <c r="AW330" s="13" t="s">
        <v>5</v>
      </c>
      <c r="AX330" s="13" t="s">
        <v>85</v>
      </c>
      <c r="AY330" s="261" t="s">
        <v>138</v>
      </c>
    </row>
    <row r="331" s="2" customFormat="1" ht="24.15" customHeight="1">
      <c r="A331" s="36"/>
      <c r="B331" s="37"/>
      <c r="C331" s="219" t="s">
        <v>582</v>
      </c>
      <c r="D331" s="219" t="s">
        <v>141</v>
      </c>
      <c r="E331" s="220" t="s">
        <v>575</v>
      </c>
      <c r="F331" s="221" t="s">
        <v>576</v>
      </c>
      <c r="G331" s="222" t="s">
        <v>529</v>
      </c>
      <c r="H331" s="223">
        <v>0.25700000000000001</v>
      </c>
      <c r="I331" s="224"/>
      <c r="J331" s="224"/>
      <c r="K331" s="225">
        <f>ROUND(P331*H331,2)</f>
        <v>0</v>
      </c>
      <c r="L331" s="221" t="s">
        <v>278</v>
      </c>
      <c r="M331" s="42"/>
      <c r="N331" s="226" t="s">
        <v>1</v>
      </c>
      <c r="O331" s="227" t="s">
        <v>40</v>
      </c>
      <c r="P331" s="228">
        <f>I331+J331</f>
        <v>0</v>
      </c>
      <c r="Q331" s="228">
        <f>ROUND(I331*H331,2)</f>
        <v>0</v>
      </c>
      <c r="R331" s="228">
        <f>ROUND(J331*H331,2)</f>
        <v>0</v>
      </c>
      <c r="S331" s="89"/>
      <c r="T331" s="229">
        <f>S331*H331</f>
        <v>0</v>
      </c>
      <c r="U331" s="229">
        <v>0</v>
      </c>
      <c r="V331" s="229">
        <f>U331*H331</f>
        <v>0</v>
      </c>
      <c r="W331" s="229">
        <v>0</v>
      </c>
      <c r="X331" s="230">
        <f>W331*H331</f>
        <v>0</v>
      </c>
      <c r="Y331" s="36"/>
      <c r="Z331" s="36"/>
      <c r="AA331" s="36"/>
      <c r="AB331" s="36"/>
      <c r="AC331" s="36"/>
      <c r="AD331" s="36"/>
      <c r="AE331" s="36"/>
      <c r="AR331" s="231" t="s">
        <v>279</v>
      </c>
      <c r="AT331" s="231" t="s">
        <v>141</v>
      </c>
      <c r="AU331" s="231" t="s">
        <v>87</v>
      </c>
      <c r="AY331" s="15" t="s">
        <v>138</v>
      </c>
      <c r="BE331" s="232">
        <f>IF(O331="základní",K331,0)</f>
        <v>0</v>
      </c>
      <c r="BF331" s="232">
        <f>IF(O331="snížená",K331,0)</f>
        <v>0</v>
      </c>
      <c r="BG331" s="232">
        <f>IF(O331="zákl. přenesená",K331,0)</f>
        <v>0</v>
      </c>
      <c r="BH331" s="232">
        <f>IF(O331="sníž. přenesená",K331,0)</f>
        <v>0</v>
      </c>
      <c r="BI331" s="232">
        <f>IF(O331="nulová",K331,0)</f>
        <v>0</v>
      </c>
      <c r="BJ331" s="15" t="s">
        <v>85</v>
      </c>
      <c r="BK331" s="232">
        <f>ROUND(P331*H331,2)</f>
        <v>0</v>
      </c>
      <c r="BL331" s="15" t="s">
        <v>279</v>
      </c>
      <c r="BM331" s="231" t="s">
        <v>583</v>
      </c>
    </row>
    <row r="332" s="2" customFormat="1">
      <c r="A332" s="36"/>
      <c r="B332" s="37"/>
      <c r="C332" s="38"/>
      <c r="D332" s="233" t="s">
        <v>148</v>
      </c>
      <c r="E332" s="38"/>
      <c r="F332" s="234" t="s">
        <v>578</v>
      </c>
      <c r="G332" s="38"/>
      <c r="H332" s="38"/>
      <c r="I332" s="235"/>
      <c r="J332" s="235"/>
      <c r="K332" s="38"/>
      <c r="L332" s="38"/>
      <c r="M332" s="42"/>
      <c r="N332" s="236"/>
      <c r="O332" s="237"/>
      <c r="P332" s="89"/>
      <c r="Q332" s="89"/>
      <c r="R332" s="89"/>
      <c r="S332" s="89"/>
      <c r="T332" s="89"/>
      <c r="U332" s="89"/>
      <c r="V332" s="89"/>
      <c r="W332" s="89"/>
      <c r="X332" s="90"/>
      <c r="Y332" s="36"/>
      <c r="Z332" s="36"/>
      <c r="AA332" s="36"/>
      <c r="AB332" s="36"/>
      <c r="AC332" s="36"/>
      <c r="AD332" s="36"/>
      <c r="AE332" s="36"/>
      <c r="AT332" s="15" t="s">
        <v>148</v>
      </c>
      <c r="AU332" s="15" t="s">
        <v>87</v>
      </c>
    </row>
    <row r="333" s="2" customFormat="1">
      <c r="A333" s="36"/>
      <c r="B333" s="37"/>
      <c r="C333" s="38"/>
      <c r="D333" s="238" t="s">
        <v>150</v>
      </c>
      <c r="E333" s="38"/>
      <c r="F333" s="239" t="s">
        <v>579</v>
      </c>
      <c r="G333" s="38"/>
      <c r="H333" s="38"/>
      <c r="I333" s="235"/>
      <c r="J333" s="235"/>
      <c r="K333" s="38"/>
      <c r="L333" s="38"/>
      <c r="M333" s="42"/>
      <c r="N333" s="236"/>
      <c r="O333" s="237"/>
      <c r="P333" s="89"/>
      <c r="Q333" s="89"/>
      <c r="R333" s="89"/>
      <c r="S333" s="89"/>
      <c r="T333" s="89"/>
      <c r="U333" s="89"/>
      <c r="V333" s="89"/>
      <c r="W333" s="89"/>
      <c r="X333" s="90"/>
      <c r="Y333" s="36"/>
      <c r="Z333" s="36"/>
      <c r="AA333" s="36"/>
      <c r="AB333" s="36"/>
      <c r="AC333" s="36"/>
      <c r="AD333" s="36"/>
      <c r="AE333" s="36"/>
      <c r="AT333" s="15" t="s">
        <v>150</v>
      </c>
      <c r="AU333" s="15" t="s">
        <v>87</v>
      </c>
    </row>
    <row r="334" s="2" customFormat="1">
      <c r="A334" s="36"/>
      <c r="B334" s="37"/>
      <c r="C334" s="38"/>
      <c r="D334" s="233" t="s">
        <v>152</v>
      </c>
      <c r="E334" s="38"/>
      <c r="F334" s="240" t="s">
        <v>584</v>
      </c>
      <c r="G334" s="38"/>
      <c r="H334" s="38"/>
      <c r="I334" s="235"/>
      <c r="J334" s="235"/>
      <c r="K334" s="38"/>
      <c r="L334" s="38"/>
      <c r="M334" s="42"/>
      <c r="N334" s="236"/>
      <c r="O334" s="237"/>
      <c r="P334" s="89"/>
      <c r="Q334" s="89"/>
      <c r="R334" s="89"/>
      <c r="S334" s="89"/>
      <c r="T334" s="89"/>
      <c r="U334" s="89"/>
      <c r="V334" s="89"/>
      <c r="W334" s="89"/>
      <c r="X334" s="90"/>
      <c r="Y334" s="36"/>
      <c r="Z334" s="36"/>
      <c r="AA334" s="36"/>
      <c r="AB334" s="36"/>
      <c r="AC334" s="36"/>
      <c r="AD334" s="36"/>
      <c r="AE334" s="36"/>
      <c r="AT334" s="15" t="s">
        <v>152</v>
      </c>
      <c r="AU334" s="15" t="s">
        <v>87</v>
      </c>
    </row>
    <row r="335" s="13" customFormat="1">
      <c r="A335" s="13"/>
      <c r="B335" s="251"/>
      <c r="C335" s="252"/>
      <c r="D335" s="233" t="s">
        <v>188</v>
      </c>
      <c r="E335" s="253" t="s">
        <v>1</v>
      </c>
      <c r="F335" s="254" t="s">
        <v>585</v>
      </c>
      <c r="G335" s="252"/>
      <c r="H335" s="255">
        <v>0.25700000000000001</v>
      </c>
      <c r="I335" s="256"/>
      <c r="J335" s="256"/>
      <c r="K335" s="252"/>
      <c r="L335" s="252"/>
      <c r="M335" s="257"/>
      <c r="N335" s="258"/>
      <c r="O335" s="259"/>
      <c r="P335" s="259"/>
      <c r="Q335" s="259"/>
      <c r="R335" s="259"/>
      <c r="S335" s="259"/>
      <c r="T335" s="259"/>
      <c r="U335" s="259"/>
      <c r="V335" s="259"/>
      <c r="W335" s="259"/>
      <c r="X335" s="260"/>
      <c r="Y335" s="13"/>
      <c r="Z335" s="13"/>
      <c r="AA335" s="13"/>
      <c r="AB335" s="13"/>
      <c r="AC335" s="13"/>
      <c r="AD335" s="13"/>
      <c r="AE335" s="13"/>
      <c r="AT335" s="261" t="s">
        <v>188</v>
      </c>
      <c r="AU335" s="261" t="s">
        <v>87</v>
      </c>
      <c r="AV335" s="13" t="s">
        <v>87</v>
      </c>
      <c r="AW335" s="13" t="s">
        <v>5</v>
      </c>
      <c r="AX335" s="13" t="s">
        <v>85</v>
      </c>
      <c r="AY335" s="261" t="s">
        <v>138</v>
      </c>
    </row>
    <row r="336" s="2" customFormat="1" ht="24.15" customHeight="1">
      <c r="A336" s="36"/>
      <c r="B336" s="37"/>
      <c r="C336" s="219" t="s">
        <v>586</v>
      </c>
      <c r="D336" s="219" t="s">
        <v>141</v>
      </c>
      <c r="E336" s="220" t="s">
        <v>587</v>
      </c>
      <c r="F336" s="221" t="s">
        <v>588</v>
      </c>
      <c r="G336" s="222" t="s">
        <v>254</v>
      </c>
      <c r="H336" s="223">
        <v>226</v>
      </c>
      <c r="I336" s="224"/>
      <c r="J336" s="224"/>
      <c r="K336" s="225">
        <f>ROUND(P336*H336,2)</f>
        <v>0</v>
      </c>
      <c r="L336" s="221" t="s">
        <v>278</v>
      </c>
      <c r="M336" s="42"/>
      <c r="N336" s="226" t="s">
        <v>1</v>
      </c>
      <c r="O336" s="227" t="s">
        <v>40</v>
      </c>
      <c r="P336" s="228">
        <f>I336+J336</f>
        <v>0</v>
      </c>
      <c r="Q336" s="228">
        <f>ROUND(I336*H336,2)</f>
        <v>0</v>
      </c>
      <c r="R336" s="228">
        <f>ROUND(J336*H336,2)</f>
        <v>0</v>
      </c>
      <c r="S336" s="89"/>
      <c r="T336" s="229">
        <f>S336*H336</f>
        <v>0</v>
      </c>
      <c r="U336" s="229">
        <v>0</v>
      </c>
      <c r="V336" s="229">
        <f>U336*H336</f>
        <v>0</v>
      </c>
      <c r="W336" s="229">
        <v>0</v>
      </c>
      <c r="X336" s="230">
        <f>W336*H336</f>
        <v>0</v>
      </c>
      <c r="Y336" s="36"/>
      <c r="Z336" s="36"/>
      <c r="AA336" s="36"/>
      <c r="AB336" s="36"/>
      <c r="AC336" s="36"/>
      <c r="AD336" s="36"/>
      <c r="AE336" s="36"/>
      <c r="AR336" s="231" t="s">
        <v>279</v>
      </c>
      <c r="AT336" s="231" t="s">
        <v>141</v>
      </c>
      <c r="AU336" s="231" t="s">
        <v>87</v>
      </c>
      <c r="AY336" s="15" t="s">
        <v>138</v>
      </c>
      <c r="BE336" s="232">
        <f>IF(O336="základní",K336,0)</f>
        <v>0</v>
      </c>
      <c r="BF336" s="232">
        <f>IF(O336="snížená",K336,0)</f>
        <v>0</v>
      </c>
      <c r="BG336" s="232">
        <f>IF(O336="zákl. přenesená",K336,0)</f>
        <v>0</v>
      </c>
      <c r="BH336" s="232">
        <f>IF(O336="sníž. přenesená",K336,0)</f>
        <v>0</v>
      </c>
      <c r="BI336" s="232">
        <f>IF(O336="nulová",K336,0)</f>
        <v>0</v>
      </c>
      <c r="BJ336" s="15" t="s">
        <v>85</v>
      </c>
      <c r="BK336" s="232">
        <f>ROUND(P336*H336,2)</f>
        <v>0</v>
      </c>
      <c r="BL336" s="15" t="s">
        <v>279</v>
      </c>
      <c r="BM336" s="231" t="s">
        <v>589</v>
      </c>
    </row>
    <row r="337" s="2" customFormat="1">
      <c r="A337" s="36"/>
      <c r="B337" s="37"/>
      <c r="C337" s="38"/>
      <c r="D337" s="233" t="s">
        <v>148</v>
      </c>
      <c r="E337" s="38"/>
      <c r="F337" s="234" t="s">
        <v>590</v>
      </c>
      <c r="G337" s="38"/>
      <c r="H337" s="38"/>
      <c r="I337" s="235"/>
      <c r="J337" s="235"/>
      <c r="K337" s="38"/>
      <c r="L337" s="38"/>
      <c r="M337" s="42"/>
      <c r="N337" s="236"/>
      <c r="O337" s="237"/>
      <c r="P337" s="89"/>
      <c r="Q337" s="89"/>
      <c r="R337" s="89"/>
      <c r="S337" s="89"/>
      <c r="T337" s="89"/>
      <c r="U337" s="89"/>
      <c r="V337" s="89"/>
      <c r="W337" s="89"/>
      <c r="X337" s="90"/>
      <c r="Y337" s="36"/>
      <c r="Z337" s="36"/>
      <c r="AA337" s="36"/>
      <c r="AB337" s="36"/>
      <c r="AC337" s="36"/>
      <c r="AD337" s="36"/>
      <c r="AE337" s="36"/>
      <c r="AT337" s="15" t="s">
        <v>148</v>
      </c>
      <c r="AU337" s="15" t="s">
        <v>87</v>
      </c>
    </row>
    <row r="338" s="2" customFormat="1">
      <c r="A338" s="36"/>
      <c r="B338" s="37"/>
      <c r="C338" s="38"/>
      <c r="D338" s="238" t="s">
        <v>150</v>
      </c>
      <c r="E338" s="38"/>
      <c r="F338" s="239" t="s">
        <v>591</v>
      </c>
      <c r="G338" s="38"/>
      <c r="H338" s="38"/>
      <c r="I338" s="235"/>
      <c r="J338" s="235"/>
      <c r="K338" s="38"/>
      <c r="L338" s="38"/>
      <c r="M338" s="42"/>
      <c r="N338" s="236"/>
      <c r="O338" s="237"/>
      <c r="P338" s="89"/>
      <c r="Q338" s="89"/>
      <c r="R338" s="89"/>
      <c r="S338" s="89"/>
      <c r="T338" s="89"/>
      <c r="U338" s="89"/>
      <c r="V338" s="89"/>
      <c r="W338" s="89"/>
      <c r="X338" s="90"/>
      <c r="Y338" s="36"/>
      <c r="Z338" s="36"/>
      <c r="AA338" s="36"/>
      <c r="AB338" s="36"/>
      <c r="AC338" s="36"/>
      <c r="AD338" s="36"/>
      <c r="AE338" s="36"/>
      <c r="AT338" s="15" t="s">
        <v>150</v>
      </c>
      <c r="AU338" s="15" t="s">
        <v>87</v>
      </c>
    </row>
    <row r="339" s="2" customFormat="1" ht="24.15" customHeight="1">
      <c r="A339" s="36"/>
      <c r="B339" s="37"/>
      <c r="C339" s="219" t="s">
        <v>592</v>
      </c>
      <c r="D339" s="219" t="s">
        <v>141</v>
      </c>
      <c r="E339" s="220" t="s">
        <v>593</v>
      </c>
      <c r="F339" s="221" t="s">
        <v>594</v>
      </c>
      <c r="G339" s="222" t="s">
        <v>164</v>
      </c>
      <c r="H339" s="223">
        <v>6</v>
      </c>
      <c r="I339" s="224"/>
      <c r="J339" s="224"/>
      <c r="K339" s="225">
        <f>ROUND(P339*H339,2)</f>
        <v>0</v>
      </c>
      <c r="L339" s="221" t="s">
        <v>278</v>
      </c>
      <c r="M339" s="42"/>
      <c r="N339" s="226" t="s">
        <v>1</v>
      </c>
      <c r="O339" s="227" t="s">
        <v>40</v>
      </c>
      <c r="P339" s="228">
        <f>I339+J339</f>
        <v>0</v>
      </c>
      <c r="Q339" s="228">
        <f>ROUND(I339*H339,2)</f>
        <v>0</v>
      </c>
      <c r="R339" s="228">
        <f>ROUND(J339*H339,2)</f>
        <v>0</v>
      </c>
      <c r="S339" s="89"/>
      <c r="T339" s="229">
        <f>S339*H339</f>
        <v>0</v>
      </c>
      <c r="U339" s="229">
        <v>0.19400000000000001</v>
      </c>
      <c r="V339" s="229">
        <f>U339*H339</f>
        <v>1.1640000000000002</v>
      </c>
      <c r="W339" s="229">
        <v>0</v>
      </c>
      <c r="X339" s="230">
        <f>W339*H339</f>
        <v>0</v>
      </c>
      <c r="Y339" s="36"/>
      <c r="Z339" s="36"/>
      <c r="AA339" s="36"/>
      <c r="AB339" s="36"/>
      <c r="AC339" s="36"/>
      <c r="AD339" s="36"/>
      <c r="AE339" s="36"/>
      <c r="AR339" s="231" t="s">
        <v>279</v>
      </c>
      <c r="AT339" s="231" t="s">
        <v>141</v>
      </c>
      <c r="AU339" s="231" t="s">
        <v>87</v>
      </c>
      <c r="AY339" s="15" t="s">
        <v>138</v>
      </c>
      <c r="BE339" s="232">
        <f>IF(O339="základní",K339,0)</f>
        <v>0</v>
      </c>
      <c r="BF339" s="232">
        <f>IF(O339="snížená",K339,0)</f>
        <v>0</v>
      </c>
      <c r="BG339" s="232">
        <f>IF(O339="zákl. přenesená",K339,0)</f>
        <v>0</v>
      </c>
      <c r="BH339" s="232">
        <f>IF(O339="sníž. přenesená",K339,0)</f>
        <v>0</v>
      </c>
      <c r="BI339" s="232">
        <f>IF(O339="nulová",K339,0)</f>
        <v>0</v>
      </c>
      <c r="BJ339" s="15" t="s">
        <v>85</v>
      </c>
      <c r="BK339" s="232">
        <f>ROUND(P339*H339,2)</f>
        <v>0</v>
      </c>
      <c r="BL339" s="15" t="s">
        <v>279</v>
      </c>
      <c r="BM339" s="231" t="s">
        <v>595</v>
      </c>
    </row>
    <row r="340" s="2" customFormat="1">
      <c r="A340" s="36"/>
      <c r="B340" s="37"/>
      <c r="C340" s="38"/>
      <c r="D340" s="233" t="s">
        <v>148</v>
      </c>
      <c r="E340" s="38"/>
      <c r="F340" s="234" t="s">
        <v>596</v>
      </c>
      <c r="G340" s="38"/>
      <c r="H340" s="38"/>
      <c r="I340" s="235"/>
      <c r="J340" s="235"/>
      <c r="K340" s="38"/>
      <c r="L340" s="38"/>
      <c r="M340" s="42"/>
      <c r="N340" s="236"/>
      <c r="O340" s="237"/>
      <c r="P340" s="89"/>
      <c r="Q340" s="89"/>
      <c r="R340" s="89"/>
      <c r="S340" s="89"/>
      <c r="T340" s="89"/>
      <c r="U340" s="89"/>
      <c r="V340" s="89"/>
      <c r="W340" s="89"/>
      <c r="X340" s="90"/>
      <c r="Y340" s="36"/>
      <c r="Z340" s="36"/>
      <c r="AA340" s="36"/>
      <c r="AB340" s="36"/>
      <c r="AC340" s="36"/>
      <c r="AD340" s="36"/>
      <c r="AE340" s="36"/>
      <c r="AT340" s="15" t="s">
        <v>148</v>
      </c>
      <c r="AU340" s="15" t="s">
        <v>87</v>
      </c>
    </row>
    <row r="341" s="2" customFormat="1">
      <c r="A341" s="36"/>
      <c r="B341" s="37"/>
      <c r="C341" s="38"/>
      <c r="D341" s="238" t="s">
        <v>150</v>
      </c>
      <c r="E341" s="38"/>
      <c r="F341" s="239" t="s">
        <v>597</v>
      </c>
      <c r="G341" s="38"/>
      <c r="H341" s="38"/>
      <c r="I341" s="235"/>
      <c r="J341" s="235"/>
      <c r="K341" s="38"/>
      <c r="L341" s="38"/>
      <c r="M341" s="42"/>
      <c r="N341" s="236"/>
      <c r="O341" s="237"/>
      <c r="P341" s="89"/>
      <c r="Q341" s="89"/>
      <c r="R341" s="89"/>
      <c r="S341" s="89"/>
      <c r="T341" s="89"/>
      <c r="U341" s="89"/>
      <c r="V341" s="89"/>
      <c r="W341" s="89"/>
      <c r="X341" s="90"/>
      <c r="Y341" s="36"/>
      <c r="Z341" s="36"/>
      <c r="AA341" s="36"/>
      <c r="AB341" s="36"/>
      <c r="AC341" s="36"/>
      <c r="AD341" s="36"/>
      <c r="AE341" s="36"/>
      <c r="AT341" s="15" t="s">
        <v>150</v>
      </c>
      <c r="AU341" s="15" t="s">
        <v>87</v>
      </c>
    </row>
    <row r="342" s="2" customFormat="1" ht="24.15" customHeight="1">
      <c r="A342" s="36"/>
      <c r="B342" s="37"/>
      <c r="C342" s="219" t="s">
        <v>598</v>
      </c>
      <c r="D342" s="219" t="s">
        <v>141</v>
      </c>
      <c r="E342" s="220" t="s">
        <v>599</v>
      </c>
      <c r="F342" s="221" t="s">
        <v>600</v>
      </c>
      <c r="G342" s="222" t="s">
        <v>254</v>
      </c>
      <c r="H342" s="223">
        <v>14</v>
      </c>
      <c r="I342" s="224"/>
      <c r="J342" s="224"/>
      <c r="K342" s="225">
        <f>ROUND(P342*H342,2)</f>
        <v>0</v>
      </c>
      <c r="L342" s="221" t="s">
        <v>278</v>
      </c>
      <c r="M342" s="42"/>
      <c r="N342" s="226" t="s">
        <v>1</v>
      </c>
      <c r="O342" s="227" t="s">
        <v>40</v>
      </c>
      <c r="P342" s="228">
        <f>I342+J342</f>
        <v>0</v>
      </c>
      <c r="Q342" s="228">
        <f>ROUND(I342*H342,2)</f>
        <v>0</v>
      </c>
      <c r="R342" s="228">
        <f>ROUND(J342*H342,2)</f>
        <v>0</v>
      </c>
      <c r="S342" s="89"/>
      <c r="T342" s="229">
        <f>S342*H342</f>
        <v>0</v>
      </c>
      <c r="U342" s="229">
        <v>0</v>
      </c>
      <c r="V342" s="229">
        <f>U342*H342</f>
        <v>0</v>
      </c>
      <c r="W342" s="229">
        <v>0</v>
      </c>
      <c r="X342" s="230">
        <f>W342*H342</f>
        <v>0</v>
      </c>
      <c r="Y342" s="36"/>
      <c r="Z342" s="36"/>
      <c r="AA342" s="36"/>
      <c r="AB342" s="36"/>
      <c r="AC342" s="36"/>
      <c r="AD342" s="36"/>
      <c r="AE342" s="36"/>
      <c r="AR342" s="231" t="s">
        <v>279</v>
      </c>
      <c r="AT342" s="231" t="s">
        <v>141</v>
      </c>
      <c r="AU342" s="231" t="s">
        <v>87</v>
      </c>
      <c r="AY342" s="15" t="s">
        <v>138</v>
      </c>
      <c r="BE342" s="232">
        <f>IF(O342="základní",K342,0)</f>
        <v>0</v>
      </c>
      <c r="BF342" s="232">
        <f>IF(O342="snížená",K342,0)</f>
        <v>0</v>
      </c>
      <c r="BG342" s="232">
        <f>IF(O342="zákl. přenesená",K342,0)</f>
        <v>0</v>
      </c>
      <c r="BH342" s="232">
        <f>IF(O342="sníž. přenesená",K342,0)</f>
        <v>0</v>
      </c>
      <c r="BI342" s="232">
        <f>IF(O342="nulová",K342,0)</f>
        <v>0</v>
      </c>
      <c r="BJ342" s="15" t="s">
        <v>85</v>
      </c>
      <c r="BK342" s="232">
        <f>ROUND(P342*H342,2)</f>
        <v>0</v>
      </c>
      <c r="BL342" s="15" t="s">
        <v>279</v>
      </c>
      <c r="BM342" s="231" t="s">
        <v>601</v>
      </c>
    </row>
    <row r="343" s="2" customFormat="1">
      <c r="A343" s="36"/>
      <c r="B343" s="37"/>
      <c r="C343" s="38"/>
      <c r="D343" s="233" t="s">
        <v>148</v>
      </c>
      <c r="E343" s="38"/>
      <c r="F343" s="234" t="s">
        <v>602</v>
      </c>
      <c r="G343" s="38"/>
      <c r="H343" s="38"/>
      <c r="I343" s="235"/>
      <c r="J343" s="235"/>
      <c r="K343" s="38"/>
      <c r="L343" s="38"/>
      <c r="M343" s="42"/>
      <c r="N343" s="236"/>
      <c r="O343" s="237"/>
      <c r="P343" s="89"/>
      <c r="Q343" s="89"/>
      <c r="R343" s="89"/>
      <c r="S343" s="89"/>
      <c r="T343" s="89"/>
      <c r="U343" s="89"/>
      <c r="V343" s="89"/>
      <c r="W343" s="89"/>
      <c r="X343" s="90"/>
      <c r="Y343" s="36"/>
      <c r="Z343" s="36"/>
      <c r="AA343" s="36"/>
      <c r="AB343" s="36"/>
      <c r="AC343" s="36"/>
      <c r="AD343" s="36"/>
      <c r="AE343" s="36"/>
      <c r="AT343" s="15" t="s">
        <v>148</v>
      </c>
      <c r="AU343" s="15" t="s">
        <v>87</v>
      </c>
    </row>
    <row r="344" s="2" customFormat="1">
      <c r="A344" s="36"/>
      <c r="B344" s="37"/>
      <c r="C344" s="38"/>
      <c r="D344" s="238" t="s">
        <v>150</v>
      </c>
      <c r="E344" s="38"/>
      <c r="F344" s="239" t="s">
        <v>603</v>
      </c>
      <c r="G344" s="38"/>
      <c r="H344" s="38"/>
      <c r="I344" s="235"/>
      <c r="J344" s="235"/>
      <c r="K344" s="38"/>
      <c r="L344" s="38"/>
      <c r="M344" s="42"/>
      <c r="N344" s="236"/>
      <c r="O344" s="237"/>
      <c r="P344" s="89"/>
      <c r="Q344" s="89"/>
      <c r="R344" s="89"/>
      <c r="S344" s="89"/>
      <c r="T344" s="89"/>
      <c r="U344" s="89"/>
      <c r="V344" s="89"/>
      <c r="W344" s="89"/>
      <c r="X344" s="90"/>
      <c r="Y344" s="36"/>
      <c r="Z344" s="36"/>
      <c r="AA344" s="36"/>
      <c r="AB344" s="36"/>
      <c r="AC344" s="36"/>
      <c r="AD344" s="36"/>
      <c r="AE344" s="36"/>
      <c r="AT344" s="15" t="s">
        <v>150</v>
      </c>
      <c r="AU344" s="15" t="s">
        <v>87</v>
      </c>
    </row>
    <row r="345" s="2" customFormat="1" ht="24.15" customHeight="1">
      <c r="A345" s="36"/>
      <c r="B345" s="37"/>
      <c r="C345" s="241" t="s">
        <v>604</v>
      </c>
      <c r="D345" s="241" t="s">
        <v>161</v>
      </c>
      <c r="E345" s="242" t="s">
        <v>605</v>
      </c>
      <c r="F345" s="243" t="s">
        <v>606</v>
      </c>
      <c r="G345" s="244" t="s">
        <v>254</v>
      </c>
      <c r="H345" s="245">
        <v>14.699999999999999</v>
      </c>
      <c r="I345" s="246"/>
      <c r="J345" s="247"/>
      <c r="K345" s="248">
        <f>ROUND(P345*H345,2)</f>
        <v>0</v>
      </c>
      <c r="L345" s="243" t="s">
        <v>278</v>
      </c>
      <c r="M345" s="249"/>
      <c r="N345" s="250" t="s">
        <v>1</v>
      </c>
      <c r="O345" s="227" t="s">
        <v>40</v>
      </c>
      <c r="P345" s="228">
        <f>I345+J345</f>
        <v>0</v>
      </c>
      <c r="Q345" s="228">
        <f>ROUND(I345*H345,2)</f>
        <v>0</v>
      </c>
      <c r="R345" s="228">
        <f>ROUND(J345*H345,2)</f>
        <v>0</v>
      </c>
      <c r="S345" s="89"/>
      <c r="T345" s="229">
        <f>S345*H345</f>
        <v>0</v>
      </c>
      <c r="U345" s="229">
        <v>0.00068999999999999997</v>
      </c>
      <c r="V345" s="229">
        <f>U345*H345</f>
        <v>0.010142999999999999</v>
      </c>
      <c r="W345" s="229">
        <v>0</v>
      </c>
      <c r="X345" s="230">
        <f>W345*H345</f>
        <v>0</v>
      </c>
      <c r="Y345" s="36"/>
      <c r="Z345" s="36"/>
      <c r="AA345" s="36"/>
      <c r="AB345" s="36"/>
      <c r="AC345" s="36"/>
      <c r="AD345" s="36"/>
      <c r="AE345" s="36"/>
      <c r="AR345" s="231" t="s">
        <v>446</v>
      </c>
      <c r="AT345" s="231" t="s">
        <v>161</v>
      </c>
      <c r="AU345" s="231" t="s">
        <v>87</v>
      </c>
      <c r="AY345" s="15" t="s">
        <v>138</v>
      </c>
      <c r="BE345" s="232">
        <f>IF(O345="základní",K345,0)</f>
        <v>0</v>
      </c>
      <c r="BF345" s="232">
        <f>IF(O345="snížená",K345,0)</f>
        <v>0</v>
      </c>
      <c r="BG345" s="232">
        <f>IF(O345="zákl. přenesená",K345,0)</f>
        <v>0</v>
      </c>
      <c r="BH345" s="232">
        <f>IF(O345="sníž. přenesená",K345,0)</f>
        <v>0</v>
      </c>
      <c r="BI345" s="232">
        <f>IF(O345="nulová",K345,0)</f>
        <v>0</v>
      </c>
      <c r="BJ345" s="15" t="s">
        <v>85</v>
      </c>
      <c r="BK345" s="232">
        <f>ROUND(P345*H345,2)</f>
        <v>0</v>
      </c>
      <c r="BL345" s="15" t="s">
        <v>446</v>
      </c>
      <c r="BM345" s="231" t="s">
        <v>607</v>
      </c>
    </row>
    <row r="346" s="2" customFormat="1">
      <c r="A346" s="36"/>
      <c r="B346" s="37"/>
      <c r="C346" s="38"/>
      <c r="D346" s="233" t="s">
        <v>148</v>
      </c>
      <c r="E346" s="38"/>
      <c r="F346" s="234" t="s">
        <v>606</v>
      </c>
      <c r="G346" s="38"/>
      <c r="H346" s="38"/>
      <c r="I346" s="235"/>
      <c r="J346" s="235"/>
      <c r="K346" s="38"/>
      <c r="L346" s="38"/>
      <c r="M346" s="42"/>
      <c r="N346" s="236"/>
      <c r="O346" s="237"/>
      <c r="P346" s="89"/>
      <c r="Q346" s="89"/>
      <c r="R346" s="89"/>
      <c r="S346" s="89"/>
      <c r="T346" s="89"/>
      <c r="U346" s="89"/>
      <c r="V346" s="89"/>
      <c r="W346" s="89"/>
      <c r="X346" s="90"/>
      <c r="Y346" s="36"/>
      <c r="Z346" s="36"/>
      <c r="AA346" s="36"/>
      <c r="AB346" s="36"/>
      <c r="AC346" s="36"/>
      <c r="AD346" s="36"/>
      <c r="AE346" s="36"/>
      <c r="AT346" s="15" t="s">
        <v>148</v>
      </c>
      <c r="AU346" s="15" t="s">
        <v>87</v>
      </c>
    </row>
    <row r="347" s="13" customFormat="1">
      <c r="A347" s="13"/>
      <c r="B347" s="251"/>
      <c r="C347" s="252"/>
      <c r="D347" s="233" t="s">
        <v>188</v>
      </c>
      <c r="E347" s="252"/>
      <c r="F347" s="254" t="s">
        <v>608</v>
      </c>
      <c r="G347" s="252"/>
      <c r="H347" s="255">
        <v>14.699999999999999</v>
      </c>
      <c r="I347" s="256"/>
      <c r="J347" s="256"/>
      <c r="K347" s="252"/>
      <c r="L347" s="252"/>
      <c r="M347" s="257"/>
      <c r="N347" s="258"/>
      <c r="O347" s="259"/>
      <c r="P347" s="259"/>
      <c r="Q347" s="259"/>
      <c r="R347" s="259"/>
      <c r="S347" s="259"/>
      <c r="T347" s="259"/>
      <c r="U347" s="259"/>
      <c r="V347" s="259"/>
      <c r="W347" s="259"/>
      <c r="X347" s="260"/>
      <c r="Y347" s="13"/>
      <c r="Z347" s="13"/>
      <c r="AA347" s="13"/>
      <c r="AB347" s="13"/>
      <c r="AC347" s="13"/>
      <c r="AD347" s="13"/>
      <c r="AE347" s="13"/>
      <c r="AT347" s="261" t="s">
        <v>188</v>
      </c>
      <c r="AU347" s="261" t="s">
        <v>87</v>
      </c>
      <c r="AV347" s="13" t="s">
        <v>87</v>
      </c>
      <c r="AW347" s="13" t="s">
        <v>4</v>
      </c>
      <c r="AX347" s="13" t="s">
        <v>85</v>
      </c>
      <c r="AY347" s="261" t="s">
        <v>138</v>
      </c>
    </row>
    <row r="348" s="2" customFormat="1" ht="24.15" customHeight="1">
      <c r="A348" s="36"/>
      <c r="B348" s="37"/>
      <c r="C348" s="219" t="s">
        <v>609</v>
      </c>
      <c r="D348" s="219" t="s">
        <v>141</v>
      </c>
      <c r="E348" s="220" t="s">
        <v>610</v>
      </c>
      <c r="F348" s="221" t="s">
        <v>611</v>
      </c>
      <c r="G348" s="222" t="s">
        <v>254</v>
      </c>
      <c r="H348" s="223">
        <v>327</v>
      </c>
      <c r="I348" s="224"/>
      <c r="J348" s="224"/>
      <c r="K348" s="225">
        <f>ROUND(P348*H348,2)</f>
        <v>0</v>
      </c>
      <c r="L348" s="221" t="s">
        <v>278</v>
      </c>
      <c r="M348" s="42"/>
      <c r="N348" s="226" t="s">
        <v>1</v>
      </c>
      <c r="O348" s="227" t="s">
        <v>40</v>
      </c>
      <c r="P348" s="228">
        <f>I348+J348</f>
        <v>0</v>
      </c>
      <c r="Q348" s="228">
        <f>ROUND(I348*H348,2)</f>
        <v>0</v>
      </c>
      <c r="R348" s="228">
        <f>ROUND(J348*H348,2)</f>
        <v>0</v>
      </c>
      <c r="S348" s="89"/>
      <c r="T348" s="229">
        <f>S348*H348</f>
        <v>0</v>
      </c>
      <c r="U348" s="229">
        <v>0</v>
      </c>
      <c r="V348" s="229">
        <f>U348*H348</f>
        <v>0</v>
      </c>
      <c r="W348" s="229">
        <v>0</v>
      </c>
      <c r="X348" s="230">
        <f>W348*H348</f>
        <v>0</v>
      </c>
      <c r="Y348" s="36"/>
      <c r="Z348" s="36"/>
      <c r="AA348" s="36"/>
      <c r="AB348" s="36"/>
      <c r="AC348" s="36"/>
      <c r="AD348" s="36"/>
      <c r="AE348" s="36"/>
      <c r="AR348" s="231" t="s">
        <v>279</v>
      </c>
      <c r="AT348" s="231" t="s">
        <v>141</v>
      </c>
      <c r="AU348" s="231" t="s">
        <v>87</v>
      </c>
      <c r="AY348" s="15" t="s">
        <v>138</v>
      </c>
      <c r="BE348" s="232">
        <f>IF(O348="základní",K348,0)</f>
        <v>0</v>
      </c>
      <c r="BF348" s="232">
        <f>IF(O348="snížená",K348,0)</f>
        <v>0</v>
      </c>
      <c r="BG348" s="232">
        <f>IF(O348="zákl. přenesená",K348,0)</f>
        <v>0</v>
      </c>
      <c r="BH348" s="232">
        <f>IF(O348="sníž. přenesená",K348,0)</f>
        <v>0</v>
      </c>
      <c r="BI348" s="232">
        <f>IF(O348="nulová",K348,0)</f>
        <v>0</v>
      </c>
      <c r="BJ348" s="15" t="s">
        <v>85</v>
      </c>
      <c r="BK348" s="232">
        <f>ROUND(P348*H348,2)</f>
        <v>0</v>
      </c>
      <c r="BL348" s="15" t="s">
        <v>279</v>
      </c>
      <c r="BM348" s="231" t="s">
        <v>612</v>
      </c>
    </row>
    <row r="349" s="2" customFormat="1">
      <c r="A349" s="36"/>
      <c r="B349" s="37"/>
      <c r="C349" s="38"/>
      <c r="D349" s="233" t="s">
        <v>148</v>
      </c>
      <c r="E349" s="38"/>
      <c r="F349" s="234" t="s">
        <v>613</v>
      </c>
      <c r="G349" s="38"/>
      <c r="H349" s="38"/>
      <c r="I349" s="235"/>
      <c r="J349" s="235"/>
      <c r="K349" s="38"/>
      <c r="L349" s="38"/>
      <c r="M349" s="42"/>
      <c r="N349" s="236"/>
      <c r="O349" s="237"/>
      <c r="P349" s="89"/>
      <c r="Q349" s="89"/>
      <c r="R349" s="89"/>
      <c r="S349" s="89"/>
      <c r="T349" s="89"/>
      <c r="U349" s="89"/>
      <c r="V349" s="89"/>
      <c r="W349" s="89"/>
      <c r="X349" s="90"/>
      <c r="Y349" s="36"/>
      <c r="Z349" s="36"/>
      <c r="AA349" s="36"/>
      <c r="AB349" s="36"/>
      <c r="AC349" s="36"/>
      <c r="AD349" s="36"/>
      <c r="AE349" s="36"/>
      <c r="AT349" s="15" t="s">
        <v>148</v>
      </c>
      <c r="AU349" s="15" t="s">
        <v>87</v>
      </c>
    </row>
    <row r="350" s="2" customFormat="1">
      <c r="A350" s="36"/>
      <c r="B350" s="37"/>
      <c r="C350" s="38"/>
      <c r="D350" s="238" t="s">
        <v>150</v>
      </c>
      <c r="E350" s="38"/>
      <c r="F350" s="239" t="s">
        <v>614</v>
      </c>
      <c r="G350" s="38"/>
      <c r="H350" s="38"/>
      <c r="I350" s="235"/>
      <c r="J350" s="235"/>
      <c r="K350" s="38"/>
      <c r="L350" s="38"/>
      <c r="M350" s="42"/>
      <c r="N350" s="236"/>
      <c r="O350" s="237"/>
      <c r="P350" s="89"/>
      <c r="Q350" s="89"/>
      <c r="R350" s="89"/>
      <c r="S350" s="89"/>
      <c r="T350" s="89"/>
      <c r="U350" s="89"/>
      <c r="V350" s="89"/>
      <c r="W350" s="89"/>
      <c r="X350" s="90"/>
      <c r="Y350" s="36"/>
      <c r="Z350" s="36"/>
      <c r="AA350" s="36"/>
      <c r="AB350" s="36"/>
      <c r="AC350" s="36"/>
      <c r="AD350" s="36"/>
      <c r="AE350" s="36"/>
      <c r="AT350" s="15" t="s">
        <v>150</v>
      </c>
      <c r="AU350" s="15" t="s">
        <v>87</v>
      </c>
    </row>
    <row r="351" s="2" customFormat="1" ht="24.15" customHeight="1">
      <c r="A351" s="36"/>
      <c r="B351" s="37"/>
      <c r="C351" s="241" t="s">
        <v>615</v>
      </c>
      <c r="D351" s="241" t="s">
        <v>161</v>
      </c>
      <c r="E351" s="242" t="s">
        <v>616</v>
      </c>
      <c r="F351" s="243" t="s">
        <v>617</v>
      </c>
      <c r="G351" s="244" t="s">
        <v>254</v>
      </c>
      <c r="H351" s="245">
        <v>343.35000000000002</v>
      </c>
      <c r="I351" s="246"/>
      <c r="J351" s="247"/>
      <c r="K351" s="248">
        <f>ROUND(P351*H351,2)</f>
        <v>0</v>
      </c>
      <c r="L351" s="243" t="s">
        <v>278</v>
      </c>
      <c r="M351" s="249"/>
      <c r="N351" s="250" t="s">
        <v>1</v>
      </c>
      <c r="O351" s="227" t="s">
        <v>40</v>
      </c>
      <c r="P351" s="228">
        <f>I351+J351</f>
        <v>0</v>
      </c>
      <c r="Q351" s="228">
        <f>ROUND(I351*H351,2)</f>
        <v>0</v>
      </c>
      <c r="R351" s="228">
        <f>ROUND(J351*H351,2)</f>
        <v>0</v>
      </c>
      <c r="S351" s="89"/>
      <c r="T351" s="229">
        <f>S351*H351</f>
        <v>0</v>
      </c>
      <c r="U351" s="229">
        <v>0.00025999999999999998</v>
      </c>
      <c r="V351" s="229">
        <f>U351*H351</f>
        <v>0.089271000000000003</v>
      </c>
      <c r="W351" s="229">
        <v>0</v>
      </c>
      <c r="X351" s="230">
        <f>W351*H351</f>
        <v>0</v>
      </c>
      <c r="Y351" s="36"/>
      <c r="Z351" s="36"/>
      <c r="AA351" s="36"/>
      <c r="AB351" s="36"/>
      <c r="AC351" s="36"/>
      <c r="AD351" s="36"/>
      <c r="AE351" s="36"/>
      <c r="AR351" s="231" t="s">
        <v>446</v>
      </c>
      <c r="AT351" s="231" t="s">
        <v>161</v>
      </c>
      <c r="AU351" s="231" t="s">
        <v>87</v>
      </c>
      <c r="AY351" s="15" t="s">
        <v>138</v>
      </c>
      <c r="BE351" s="232">
        <f>IF(O351="základní",K351,0)</f>
        <v>0</v>
      </c>
      <c r="BF351" s="232">
        <f>IF(O351="snížená",K351,0)</f>
        <v>0</v>
      </c>
      <c r="BG351" s="232">
        <f>IF(O351="zákl. přenesená",K351,0)</f>
        <v>0</v>
      </c>
      <c r="BH351" s="232">
        <f>IF(O351="sníž. přenesená",K351,0)</f>
        <v>0</v>
      </c>
      <c r="BI351" s="232">
        <f>IF(O351="nulová",K351,0)</f>
        <v>0</v>
      </c>
      <c r="BJ351" s="15" t="s">
        <v>85</v>
      </c>
      <c r="BK351" s="232">
        <f>ROUND(P351*H351,2)</f>
        <v>0</v>
      </c>
      <c r="BL351" s="15" t="s">
        <v>446</v>
      </c>
      <c r="BM351" s="231" t="s">
        <v>618</v>
      </c>
    </row>
    <row r="352" s="2" customFormat="1">
      <c r="A352" s="36"/>
      <c r="B352" s="37"/>
      <c r="C352" s="38"/>
      <c r="D352" s="233" t="s">
        <v>148</v>
      </c>
      <c r="E352" s="38"/>
      <c r="F352" s="234" t="s">
        <v>617</v>
      </c>
      <c r="G352" s="38"/>
      <c r="H352" s="38"/>
      <c r="I352" s="235"/>
      <c r="J352" s="235"/>
      <c r="K352" s="38"/>
      <c r="L352" s="38"/>
      <c r="M352" s="42"/>
      <c r="N352" s="236"/>
      <c r="O352" s="237"/>
      <c r="P352" s="89"/>
      <c r="Q352" s="89"/>
      <c r="R352" s="89"/>
      <c r="S352" s="89"/>
      <c r="T352" s="89"/>
      <c r="U352" s="89"/>
      <c r="V352" s="89"/>
      <c r="W352" s="89"/>
      <c r="X352" s="90"/>
      <c r="Y352" s="36"/>
      <c r="Z352" s="36"/>
      <c r="AA352" s="36"/>
      <c r="AB352" s="36"/>
      <c r="AC352" s="36"/>
      <c r="AD352" s="36"/>
      <c r="AE352" s="36"/>
      <c r="AT352" s="15" t="s">
        <v>148</v>
      </c>
      <c r="AU352" s="15" t="s">
        <v>87</v>
      </c>
    </row>
    <row r="353" s="13" customFormat="1">
      <c r="A353" s="13"/>
      <c r="B353" s="251"/>
      <c r="C353" s="252"/>
      <c r="D353" s="233" t="s">
        <v>188</v>
      </c>
      <c r="E353" s="252"/>
      <c r="F353" s="254" t="s">
        <v>619</v>
      </c>
      <c r="G353" s="252"/>
      <c r="H353" s="255">
        <v>343.35000000000002</v>
      </c>
      <c r="I353" s="256"/>
      <c r="J353" s="256"/>
      <c r="K353" s="252"/>
      <c r="L353" s="252"/>
      <c r="M353" s="257"/>
      <c r="N353" s="258"/>
      <c r="O353" s="259"/>
      <c r="P353" s="259"/>
      <c r="Q353" s="259"/>
      <c r="R353" s="259"/>
      <c r="S353" s="259"/>
      <c r="T353" s="259"/>
      <c r="U353" s="259"/>
      <c r="V353" s="259"/>
      <c r="W353" s="259"/>
      <c r="X353" s="260"/>
      <c r="Y353" s="13"/>
      <c r="Z353" s="13"/>
      <c r="AA353" s="13"/>
      <c r="AB353" s="13"/>
      <c r="AC353" s="13"/>
      <c r="AD353" s="13"/>
      <c r="AE353" s="13"/>
      <c r="AT353" s="261" t="s">
        <v>188</v>
      </c>
      <c r="AU353" s="261" t="s">
        <v>87</v>
      </c>
      <c r="AV353" s="13" t="s">
        <v>87</v>
      </c>
      <c r="AW353" s="13" t="s">
        <v>4</v>
      </c>
      <c r="AX353" s="13" t="s">
        <v>85</v>
      </c>
      <c r="AY353" s="261" t="s">
        <v>138</v>
      </c>
    </row>
    <row r="354" s="2" customFormat="1" ht="33" customHeight="1">
      <c r="A354" s="36"/>
      <c r="B354" s="37"/>
      <c r="C354" s="219" t="s">
        <v>620</v>
      </c>
      <c r="D354" s="219" t="s">
        <v>141</v>
      </c>
      <c r="E354" s="220" t="s">
        <v>621</v>
      </c>
      <c r="F354" s="221" t="s">
        <v>622</v>
      </c>
      <c r="G354" s="222" t="s">
        <v>164</v>
      </c>
      <c r="H354" s="223">
        <v>2</v>
      </c>
      <c r="I354" s="224"/>
      <c r="J354" s="224"/>
      <c r="K354" s="225">
        <f>ROUND(P354*H354,2)</f>
        <v>0</v>
      </c>
      <c r="L354" s="221" t="s">
        <v>278</v>
      </c>
      <c r="M354" s="42"/>
      <c r="N354" s="226" t="s">
        <v>1</v>
      </c>
      <c r="O354" s="227" t="s">
        <v>40</v>
      </c>
      <c r="P354" s="228">
        <f>I354+J354</f>
        <v>0</v>
      </c>
      <c r="Q354" s="228">
        <f>ROUND(I354*H354,2)</f>
        <v>0</v>
      </c>
      <c r="R354" s="228">
        <f>ROUND(J354*H354,2)</f>
        <v>0</v>
      </c>
      <c r="S354" s="89"/>
      <c r="T354" s="229">
        <f>S354*H354</f>
        <v>0</v>
      </c>
      <c r="U354" s="229">
        <v>0.32624999999999998</v>
      </c>
      <c r="V354" s="229">
        <f>U354*H354</f>
        <v>0.65249999999999997</v>
      </c>
      <c r="W354" s="229">
        <v>0</v>
      </c>
      <c r="X354" s="230">
        <f>W354*H354</f>
        <v>0</v>
      </c>
      <c r="Y354" s="36"/>
      <c r="Z354" s="36"/>
      <c r="AA354" s="36"/>
      <c r="AB354" s="36"/>
      <c r="AC354" s="36"/>
      <c r="AD354" s="36"/>
      <c r="AE354" s="36"/>
      <c r="AR354" s="231" t="s">
        <v>279</v>
      </c>
      <c r="AT354" s="231" t="s">
        <v>141</v>
      </c>
      <c r="AU354" s="231" t="s">
        <v>87</v>
      </c>
      <c r="AY354" s="15" t="s">
        <v>138</v>
      </c>
      <c r="BE354" s="232">
        <f>IF(O354="základní",K354,0)</f>
        <v>0</v>
      </c>
      <c r="BF354" s="232">
        <f>IF(O354="snížená",K354,0)</f>
        <v>0</v>
      </c>
      <c r="BG354" s="232">
        <f>IF(O354="zákl. přenesená",K354,0)</f>
        <v>0</v>
      </c>
      <c r="BH354" s="232">
        <f>IF(O354="sníž. přenesená",K354,0)</f>
        <v>0</v>
      </c>
      <c r="BI354" s="232">
        <f>IF(O354="nulová",K354,0)</f>
        <v>0</v>
      </c>
      <c r="BJ354" s="15" t="s">
        <v>85</v>
      </c>
      <c r="BK354" s="232">
        <f>ROUND(P354*H354,2)</f>
        <v>0</v>
      </c>
      <c r="BL354" s="15" t="s">
        <v>279</v>
      </c>
      <c r="BM354" s="231" t="s">
        <v>623</v>
      </c>
    </row>
    <row r="355" s="2" customFormat="1">
      <c r="A355" s="36"/>
      <c r="B355" s="37"/>
      <c r="C355" s="38"/>
      <c r="D355" s="233" t="s">
        <v>148</v>
      </c>
      <c r="E355" s="38"/>
      <c r="F355" s="234" t="s">
        <v>624</v>
      </c>
      <c r="G355" s="38"/>
      <c r="H355" s="38"/>
      <c r="I355" s="235"/>
      <c r="J355" s="235"/>
      <c r="K355" s="38"/>
      <c r="L355" s="38"/>
      <c r="M355" s="42"/>
      <c r="N355" s="236"/>
      <c r="O355" s="237"/>
      <c r="P355" s="89"/>
      <c r="Q355" s="89"/>
      <c r="R355" s="89"/>
      <c r="S355" s="89"/>
      <c r="T355" s="89"/>
      <c r="U355" s="89"/>
      <c r="V355" s="89"/>
      <c r="W355" s="89"/>
      <c r="X355" s="90"/>
      <c r="Y355" s="36"/>
      <c r="Z355" s="36"/>
      <c r="AA355" s="36"/>
      <c r="AB355" s="36"/>
      <c r="AC355" s="36"/>
      <c r="AD355" s="36"/>
      <c r="AE355" s="36"/>
      <c r="AT355" s="15" t="s">
        <v>148</v>
      </c>
      <c r="AU355" s="15" t="s">
        <v>87</v>
      </c>
    </row>
    <row r="356" s="2" customFormat="1">
      <c r="A356" s="36"/>
      <c r="B356" s="37"/>
      <c r="C356" s="38"/>
      <c r="D356" s="238" t="s">
        <v>150</v>
      </c>
      <c r="E356" s="38"/>
      <c r="F356" s="239" t="s">
        <v>625</v>
      </c>
      <c r="G356" s="38"/>
      <c r="H356" s="38"/>
      <c r="I356" s="235"/>
      <c r="J356" s="235"/>
      <c r="K356" s="38"/>
      <c r="L356" s="38"/>
      <c r="M356" s="42"/>
      <c r="N356" s="236"/>
      <c r="O356" s="237"/>
      <c r="P356" s="89"/>
      <c r="Q356" s="89"/>
      <c r="R356" s="89"/>
      <c r="S356" s="89"/>
      <c r="T356" s="89"/>
      <c r="U356" s="89"/>
      <c r="V356" s="89"/>
      <c r="W356" s="89"/>
      <c r="X356" s="90"/>
      <c r="Y356" s="36"/>
      <c r="Z356" s="36"/>
      <c r="AA356" s="36"/>
      <c r="AB356" s="36"/>
      <c r="AC356" s="36"/>
      <c r="AD356" s="36"/>
      <c r="AE356" s="36"/>
      <c r="AT356" s="15" t="s">
        <v>150</v>
      </c>
      <c r="AU356" s="15" t="s">
        <v>87</v>
      </c>
    </row>
    <row r="357" s="2" customFormat="1">
      <c r="A357" s="36"/>
      <c r="B357" s="37"/>
      <c r="C357" s="38"/>
      <c r="D357" s="233" t="s">
        <v>152</v>
      </c>
      <c r="E357" s="38"/>
      <c r="F357" s="240" t="s">
        <v>626</v>
      </c>
      <c r="G357" s="38"/>
      <c r="H357" s="38"/>
      <c r="I357" s="235"/>
      <c r="J357" s="235"/>
      <c r="K357" s="38"/>
      <c r="L357" s="38"/>
      <c r="M357" s="42"/>
      <c r="N357" s="236"/>
      <c r="O357" s="237"/>
      <c r="P357" s="89"/>
      <c r="Q357" s="89"/>
      <c r="R357" s="89"/>
      <c r="S357" s="89"/>
      <c r="T357" s="89"/>
      <c r="U357" s="89"/>
      <c r="V357" s="89"/>
      <c r="W357" s="89"/>
      <c r="X357" s="90"/>
      <c r="Y357" s="36"/>
      <c r="Z357" s="36"/>
      <c r="AA357" s="36"/>
      <c r="AB357" s="36"/>
      <c r="AC357" s="36"/>
      <c r="AD357" s="36"/>
      <c r="AE357" s="36"/>
      <c r="AT357" s="15" t="s">
        <v>152</v>
      </c>
      <c r="AU357" s="15" t="s">
        <v>87</v>
      </c>
    </row>
    <row r="358" s="2" customFormat="1" ht="16.5" customHeight="1">
      <c r="A358" s="36"/>
      <c r="B358" s="37"/>
      <c r="C358" s="241" t="s">
        <v>627</v>
      </c>
      <c r="D358" s="241" t="s">
        <v>161</v>
      </c>
      <c r="E358" s="242" t="s">
        <v>628</v>
      </c>
      <c r="F358" s="243" t="s">
        <v>629</v>
      </c>
      <c r="G358" s="244" t="s">
        <v>156</v>
      </c>
      <c r="H358" s="245">
        <v>2</v>
      </c>
      <c r="I358" s="246"/>
      <c r="J358" s="247"/>
      <c r="K358" s="248">
        <f>ROUND(P358*H358,2)</f>
        <v>0</v>
      </c>
      <c r="L358" s="243" t="s">
        <v>1</v>
      </c>
      <c r="M358" s="249"/>
      <c r="N358" s="250" t="s">
        <v>1</v>
      </c>
      <c r="O358" s="227" t="s">
        <v>40</v>
      </c>
      <c r="P358" s="228">
        <f>I358+J358</f>
        <v>0</v>
      </c>
      <c r="Q358" s="228">
        <f>ROUND(I358*H358,2)</f>
        <v>0</v>
      </c>
      <c r="R358" s="228">
        <f>ROUND(J358*H358,2)</f>
        <v>0</v>
      </c>
      <c r="S358" s="89"/>
      <c r="T358" s="229">
        <f>S358*H358</f>
        <v>0</v>
      </c>
      <c r="U358" s="229">
        <v>0</v>
      </c>
      <c r="V358" s="229">
        <f>U358*H358</f>
        <v>0</v>
      </c>
      <c r="W358" s="229">
        <v>0</v>
      </c>
      <c r="X358" s="230">
        <f>W358*H358</f>
        <v>0</v>
      </c>
      <c r="Y358" s="36"/>
      <c r="Z358" s="36"/>
      <c r="AA358" s="36"/>
      <c r="AB358" s="36"/>
      <c r="AC358" s="36"/>
      <c r="AD358" s="36"/>
      <c r="AE358" s="36"/>
      <c r="AR358" s="231" t="s">
        <v>289</v>
      </c>
      <c r="AT358" s="231" t="s">
        <v>161</v>
      </c>
      <c r="AU358" s="231" t="s">
        <v>87</v>
      </c>
      <c r="AY358" s="15" t="s">
        <v>138</v>
      </c>
      <c r="BE358" s="232">
        <f>IF(O358="základní",K358,0)</f>
        <v>0</v>
      </c>
      <c r="BF358" s="232">
        <f>IF(O358="snížená",K358,0)</f>
        <v>0</v>
      </c>
      <c r="BG358" s="232">
        <f>IF(O358="zákl. přenesená",K358,0)</f>
        <v>0</v>
      </c>
      <c r="BH358" s="232">
        <f>IF(O358="sníž. přenesená",K358,0)</f>
        <v>0</v>
      </c>
      <c r="BI358" s="232">
        <f>IF(O358="nulová",K358,0)</f>
        <v>0</v>
      </c>
      <c r="BJ358" s="15" t="s">
        <v>85</v>
      </c>
      <c r="BK358" s="232">
        <f>ROUND(P358*H358,2)</f>
        <v>0</v>
      </c>
      <c r="BL358" s="15" t="s">
        <v>279</v>
      </c>
      <c r="BM358" s="231" t="s">
        <v>630</v>
      </c>
    </row>
    <row r="359" s="2" customFormat="1">
      <c r="A359" s="36"/>
      <c r="B359" s="37"/>
      <c r="C359" s="38"/>
      <c r="D359" s="233" t="s">
        <v>148</v>
      </c>
      <c r="E359" s="38"/>
      <c r="F359" s="234" t="s">
        <v>629</v>
      </c>
      <c r="G359" s="38"/>
      <c r="H359" s="38"/>
      <c r="I359" s="235"/>
      <c r="J359" s="235"/>
      <c r="K359" s="38"/>
      <c r="L359" s="38"/>
      <c r="M359" s="42"/>
      <c r="N359" s="236"/>
      <c r="O359" s="237"/>
      <c r="P359" s="89"/>
      <c r="Q359" s="89"/>
      <c r="R359" s="89"/>
      <c r="S359" s="89"/>
      <c r="T359" s="89"/>
      <c r="U359" s="89"/>
      <c r="V359" s="89"/>
      <c r="W359" s="89"/>
      <c r="X359" s="90"/>
      <c r="Y359" s="36"/>
      <c r="Z359" s="36"/>
      <c r="AA359" s="36"/>
      <c r="AB359" s="36"/>
      <c r="AC359" s="36"/>
      <c r="AD359" s="36"/>
      <c r="AE359" s="36"/>
      <c r="AT359" s="15" t="s">
        <v>148</v>
      </c>
      <c r="AU359" s="15" t="s">
        <v>87</v>
      </c>
    </row>
    <row r="360" s="12" customFormat="1" ht="25.92" customHeight="1">
      <c r="A360" s="12"/>
      <c r="B360" s="202"/>
      <c r="C360" s="203"/>
      <c r="D360" s="204" t="s">
        <v>76</v>
      </c>
      <c r="E360" s="205" t="s">
        <v>631</v>
      </c>
      <c r="F360" s="205" t="s">
        <v>632</v>
      </c>
      <c r="G360" s="203"/>
      <c r="H360" s="203"/>
      <c r="I360" s="206"/>
      <c r="J360" s="206"/>
      <c r="K360" s="207">
        <f>BK360</f>
        <v>0</v>
      </c>
      <c r="L360" s="203"/>
      <c r="M360" s="208"/>
      <c r="N360" s="209"/>
      <c r="O360" s="210"/>
      <c r="P360" s="210"/>
      <c r="Q360" s="211">
        <f>SUM(Q361:Q371)</f>
        <v>0</v>
      </c>
      <c r="R360" s="211">
        <f>SUM(R361:R371)</f>
        <v>0</v>
      </c>
      <c r="S360" s="210"/>
      <c r="T360" s="212">
        <f>SUM(T361:T371)</f>
        <v>0</v>
      </c>
      <c r="U360" s="210"/>
      <c r="V360" s="212">
        <f>SUM(V361:V371)</f>
        <v>0</v>
      </c>
      <c r="W360" s="210"/>
      <c r="X360" s="213">
        <f>SUM(X361:X371)</f>
        <v>0</v>
      </c>
      <c r="Y360" s="12"/>
      <c r="Z360" s="12"/>
      <c r="AA360" s="12"/>
      <c r="AB360" s="12"/>
      <c r="AC360" s="12"/>
      <c r="AD360" s="12"/>
      <c r="AE360" s="12"/>
      <c r="AR360" s="214" t="s">
        <v>146</v>
      </c>
      <c r="AT360" s="215" t="s">
        <v>76</v>
      </c>
      <c r="AU360" s="215" t="s">
        <v>77</v>
      </c>
      <c r="AY360" s="214" t="s">
        <v>138</v>
      </c>
      <c r="BK360" s="216">
        <f>SUM(BK361:BK371)</f>
        <v>0</v>
      </c>
    </row>
    <row r="361" s="2" customFormat="1" ht="21.75" customHeight="1">
      <c r="A361" s="36"/>
      <c r="B361" s="37"/>
      <c r="C361" s="219" t="s">
        <v>633</v>
      </c>
      <c r="D361" s="219" t="s">
        <v>141</v>
      </c>
      <c r="E361" s="220" t="s">
        <v>634</v>
      </c>
      <c r="F361" s="221" t="s">
        <v>635</v>
      </c>
      <c r="G361" s="222" t="s">
        <v>636</v>
      </c>
      <c r="H361" s="223">
        <v>60</v>
      </c>
      <c r="I361" s="224"/>
      <c r="J361" s="224"/>
      <c r="K361" s="225">
        <f>ROUND(P361*H361,2)</f>
        <v>0</v>
      </c>
      <c r="L361" s="221" t="s">
        <v>1</v>
      </c>
      <c r="M361" s="42"/>
      <c r="N361" s="226" t="s">
        <v>1</v>
      </c>
      <c r="O361" s="227" t="s">
        <v>40</v>
      </c>
      <c r="P361" s="228">
        <f>I361+J361</f>
        <v>0</v>
      </c>
      <c r="Q361" s="228">
        <f>ROUND(I361*H361,2)</f>
        <v>0</v>
      </c>
      <c r="R361" s="228">
        <f>ROUND(J361*H361,2)</f>
        <v>0</v>
      </c>
      <c r="S361" s="89"/>
      <c r="T361" s="229">
        <f>S361*H361</f>
        <v>0</v>
      </c>
      <c r="U361" s="229">
        <v>0</v>
      </c>
      <c r="V361" s="229">
        <f>U361*H361</f>
        <v>0</v>
      </c>
      <c r="W361" s="229">
        <v>0</v>
      </c>
      <c r="X361" s="230">
        <f>W361*H361</f>
        <v>0</v>
      </c>
      <c r="Y361" s="36"/>
      <c r="Z361" s="36"/>
      <c r="AA361" s="36"/>
      <c r="AB361" s="36"/>
      <c r="AC361" s="36"/>
      <c r="AD361" s="36"/>
      <c r="AE361" s="36"/>
      <c r="AR361" s="231" t="s">
        <v>637</v>
      </c>
      <c r="AT361" s="231" t="s">
        <v>141</v>
      </c>
      <c r="AU361" s="231" t="s">
        <v>85</v>
      </c>
      <c r="AY361" s="15" t="s">
        <v>138</v>
      </c>
      <c r="BE361" s="232">
        <f>IF(O361="základní",K361,0)</f>
        <v>0</v>
      </c>
      <c r="BF361" s="232">
        <f>IF(O361="snížená",K361,0)</f>
        <v>0</v>
      </c>
      <c r="BG361" s="232">
        <f>IF(O361="zákl. přenesená",K361,0)</f>
        <v>0</v>
      </c>
      <c r="BH361" s="232">
        <f>IF(O361="sníž. přenesená",K361,0)</f>
        <v>0</v>
      </c>
      <c r="BI361" s="232">
        <f>IF(O361="nulová",K361,0)</f>
        <v>0</v>
      </c>
      <c r="BJ361" s="15" t="s">
        <v>85</v>
      </c>
      <c r="BK361" s="232">
        <f>ROUND(P361*H361,2)</f>
        <v>0</v>
      </c>
      <c r="BL361" s="15" t="s">
        <v>637</v>
      </c>
      <c r="BM361" s="231" t="s">
        <v>638</v>
      </c>
    </row>
    <row r="362" s="2" customFormat="1">
      <c r="A362" s="36"/>
      <c r="B362" s="37"/>
      <c r="C362" s="38"/>
      <c r="D362" s="233" t="s">
        <v>148</v>
      </c>
      <c r="E362" s="38"/>
      <c r="F362" s="234" t="s">
        <v>639</v>
      </c>
      <c r="G362" s="38"/>
      <c r="H362" s="38"/>
      <c r="I362" s="235"/>
      <c r="J362" s="235"/>
      <c r="K362" s="38"/>
      <c r="L362" s="38"/>
      <c r="M362" s="42"/>
      <c r="N362" s="236"/>
      <c r="O362" s="237"/>
      <c r="P362" s="89"/>
      <c r="Q362" s="89"/>
      <c r="R362" s="89"/>
      <c r="S362" s="89"/>
      <c r="T362" s="89"/>
      <c r="U362" s="89"/>
      <c r="V362" s="89"/>
      <c r="W362" s="89"/>
      <c r="X362" s="90"/>
      <c r="Y362" s="36"/>
      <c r="Z362" s="36"/>
      <c r="AA362" s="36"/>
      <c r="AB362" s="36"/>
      <c r="AC362" s="36"/>
      <c r="AD362" s="36"/>
      <c r="AE362" s="36"/>
      <c r="AT362" s="15" t="s">
        <v>148</v>
      </c>
      <c r="AU362" s="15" t="s">
        <v>85</v>
      </c>
    </row>
    <row r="363" s="2" customFormat="1">
      <c r="A363" s="36"/>
      <c r="B363" s="37"/>
      <c r="C363" s="38"/>
      <c r="D363" s="233" t="s">
        <v>152</v>
      </c>
      <c r="E363" s="38"/>
      <c r="F363" s="240" t="s">
        <v>640</v>
      </c>
      <c r="G363" s="38"/>
      <c r="H363" s="38"/>
      <c r="I363" s="235"/>
      <c r="J363" s="235"/>
      <c r="K363" s="38"/>
      <c r="L363" s="38"/>
      <c r="M363" s="42"/>
      <c r="N363" s="236"/>
      <c r="O363" s="237"/>
      <c r="P363" s="89"/>
      <c r="Q363" s="89"/>
      <c r="R363" s="89"/>
      <c r="S363" s="89"/>
      <c r="T363" s="89"/>
      <c r="U363" s="89"/>
      <c r="V363" s="89"/>
      <c r="W363" s="89"/>
      <c r="X363" s="90"/>
      <c r="Y363" s="36"/>
      <c r="Z363" s="36"/>
      <c r="AA363" s="36"/>
      <c r="AB363" s="36"/>
      <c r="AC363" s="36"/>
      <c r="AD363" s="36"/>
      <c r="AE363" s="36"/>
      <c r="AT363" s="15" t="s">
        <v>152</v>
      </c>
      <c r="AU363" s="15" t="s">
        <v>85</v>
      </c>
    </row>
    <row r="364" s="2" customFormat="1">
      <c r="A364" s="36"/>
      <c r="B364" s="37"/>
      <c r="C364" s="219" t="s">
        <v>641</v>
      </c>
      <c r="D364" s="219" t="s">
        <v>141</v>
      </c>
      <c r="E364" s="220" t="s">
        <v>642</v>
      </c>
      <c r="F364" s="221" t="s">
        <v>643</v>
      </c>
      <c r="G364" s="222" t="s">
        <v>636</v>
      </c>
      <c r="H364" s="223">
        <v>25</v>
      </c>
      <c r="I364" s="224"/>
      <c r="J364" s="224"/>
      <c r="K364" s="225">
        <f>ROUND(P364*H364,2)</f>
        <v>0</v>
      </c>
      <c r="L364" s="221" t="s">
        <v>278</v>
      </c>
      <c r="M364" s="42"/>
      <c r="N364" s="226" t="s">
        <v>1</v>
      </c>
      <c r="O364" s="227" t="s">
        <v>40</v>
      </c>
      <c r="P364" s="228">
        <f>I364+J364</f>
        <v>0</v>
      </c>
      <c r="Q364" s="228">
        <f>ROUND(I364*H364,2)</f>
        <v>0</v>
      </c>
      <c r="R364" s="228">
        <f>ROUND(J364*H364,2)</f>
        <v>0</v>
      </c>
      <c r="S364" s="89"/>
      <c r="T364" s="229">
        <f>S364*H364</f>
        <v>0</v>
      </c>
      <c r="U364" s="229">
        <v>0</v>
      </c>
      <c r="V364" s="229">
        <f>U364*H364</f>
        <v>0</v>
      </c>
      <c r="W364" s="229">
        <v>0</v>
      </c>
      <c r="X364" s="230">
        <f>W364*H364</f>
        <v>0</v>
      </c>
      <c r="Y364" s="36"/>
      <c r="Z364" s="36"/>
      <c r="AA364" s="36"/>
      <c r="AB364" s="36"/>
      <c r="AC364" s="36"/>
      <c r="AD364" s="36"/>
      <c r="AE364" s="36"/>
      <c r="AR364" s="231" t="s">
        <v>637</v>
      </c>
      <c r="AT364" s="231" t="s">
        <v>141</v>
      </c>
      <c r="AU364" s="231" t="s">
        <v>85</v>
      </c>
      <c r="AY364" s="15" t="s">
        <v>138</v>
      </c>
      <c r="BE364" s="232">
        <f>IF(O364="základní",K364,0)</f>
        <v>0</v>
      </c>
      <c r="BF364" s="232">
        <f>IF(O364="snížená",K364,0)</f>
        <v>0</v>
      </c>
      <c r="BG364" s="232">
        <f>IF(O364="zákl. přenesená",K364,0)</f>
        <v>0</v>
      </c>
      <c r="BH364" s="232">
        <f>IF(O364="sníž. přenesená",K364,0)</f>
        <v>0</v>
      </c>
      <c r="BI364" s="232">
        <f>IF(O364="nulová",K364,0)</f>
        <v>0</v>
      </c>
      <c r="BJ364" s="15" t="s">
        <v>85</v>
      </c>
      <c r="BK364" s="232">
        <f>ROUND(P364*H364,2)</f>
        <v>0</v>
      </c>
      <c r="BL364" s="15" t="s">
        <v>637</v>
      </c>
      <c r="BM364" s="231" t="s">
        <v>644</v>
      </c>
    </row>
    <row r="365" s="2" customFormat="1">
      <c r="A365" s="36"/>
      <c r="B365" s="37"/>
      <c r="C365" s="38"/>
      <c r="D365" s="233" t="s">
        <v>148</v>
      </c>
      <c r="E365" s="38"/>
      <c r="F365" s="234" t="s">
        <v>645</v>
      </c>
      <c r="G365" s="38"/>
      <c r="H365" s="38"/>
      <c r="I365" s="235"/>
      <c r="J365" s="235"/>
      <c r="K365" s="38"/>
      <c r="L365" s="38"/>
      <c r="M365" s="42"/>
      <c r="N365" s="236"/>
      <c r="O365" s="237"/>
      <c r="P365" s="89"/>
      <c r="Q365" s="89"/>
      <c r="R365" s="89"/>
      <c r="S365" s="89"/>
      <c r="T365" s="89"/>
      <c r="U365" s="89"/>
      <c r="V365" s="89"/>
      <c r="W365" s="89"/>
      <c r="X365" s="90"/>
      <c r="Y365" s="36"/>
      <c r="Z365" s="36"/>
      <c r="AA365" s="36"/>
      <c r="AB365" s="36"/>
      <c r="AC365" s="36"/>
      <c r="AD365" s="36"/>
      <c r="AE365" s="36"/>
      <c r="AT365" s="15" t="s">
        <v>148</v>
      </c>
      <c r="AU365" s="15" t="s">
        <v>85</v>
      </c>
    </row>
    <row r="366" s="2" customFormat="1">
      <c r="A366" s="36"/>
      <c r="B366" s="37"/>
      <c r="C366" s="38"/>
      <c r="D366" s="238" t="s">
        <v>150</v>
      </c>
      <c r="E366" s="38"/>
      <c r="F366" s="239" t="s">
        <v>646</v>
      </c>
      <c r="G366" s="38"/>
      <c r="H366" s="38"/>
      <c r="I366" s="235"/>
      <c r="J366" s="235"/>
      <c r="K366" s="38"/>
      <c r="L366" s="38"/>
      <c r="M366" s="42"/>
      <c r="N366" s="236"/>
      <c r="O366" s="237"/>
      <c r="P366" s="89"/>
      <c r="Q366" s="89"/>
      <c r="R366" s="89"/>
      <c r="S366" s="89"/>
      <c r="T366" s="89"/>
      <c r="U366" s="89"/>
      <c r="V366" s="89"/>
      <c r="W366" s="89"/>
      <c r="X366" s="90"/>
      <c r="Y366" s="36"/>
      <c r="Z366" s="36"/>
      <c r="AA366" s="36"/>
      <c r="AB366" s="36"/>
      <c r="AC366" s="36"/>
      <c r="AD366" s="36"/>
      <c r="AE366" s="36"/>
      <c r="AT366" s="15" t="s">
        <v>150</v>
      </c>
      <c r="AU366" s="15" t="s">
        <v>85</v>
      </c>
    </row>
    <row r="367" s="2" customFormat="1">
      <c r="A367" s="36"/>
      <c r="B367" s="37"/>
      <c r="C367" s="38"/>
      <c r="D367" s="233" t="s">
        <v>152</v>
      </c>
      <c r="E367" s="38"/>
      <c r="F367" s="240" t="s">
        <v>647</v>
      </c>
      <c r="G367" s="38"/>
      <c r="H367" s="38"/>
      <c r="I367" s="235"/>
      <c r="J367" s="235"/>
      <c r="K367" s="38"/>
      <c r="L367" s="38"/>
      <c r="M367" s="42"/>
      <c r="N367" s="236"/>
      <c r="O367" s="237"/>
      <c r="P367" s="89"/>
      <c r="Q367" s="89"/>
      <c r="R367" s="89"/>
      <c r="S367" s="89"/>
      <c r="T367" s="89"/>
      <c r="U367" s="89"/>
      <c r="V367" s="89"/>
      <c r="W367" s="89"/>
      <c r="X367" s="90"/>
      <c r="Y367" s="36"/>
      <c r="Z367" s="36"/>
      <c r="AA367" s="36"/>
      <c r="AB367" s="36"/>
      <c r="AC367" s="36"/>
      <c r="AD367" s="36"/>
      <c r="AE367" s="36"/>
      <c r="AT367" s="15" t="s">
        <v>152</v>
      </c>
      <c r="AU367" s="15" t="s">
        <v>85</v>
      </c>
    </row>
    <row r="368" s="2" customFormat="1" ht="24.15" customHeight="1">
      <c r="A368" s="36"/>
      <c r="B368" s="37"/>
      <c r="C368" s="219" t="s">
        <v>648</v>
      </c>
      <c r="D368" s="219" t="s">
        <v>141</v>
      </c>
      <c r="E368" s="220" t="s">
        <v>649</v>
      </c>
      <c r="F368" s="221" t="s">
        <v>650</v>
      </c>
      <c r="G368" s="222" t="s">
        <v>636</v>
      </c>
      <c r="H368" s="223">
        <v>35</v>
      </c>
      <c r="I368" s="224"/>
      <c r="J368" s="224"/>
      <c r="K368" s="225">
        <f>ROUND(P368*H368,2)</f>
        <v>0</v>
      </c>
      <c r="L368" s="221" t="s">
        <v>278</v>
      </c>
      <c r="M368" s="42"/>
      <c r="N368" s="226" t="s">
        <v>1</v>
      </c>
      <c r="O368" s="227" t="s">
        <v>40</v>
      </c>
      <c r="P368" s="228">
        <f>I368+J368</f>
        <v>0</v>
      </c>
      <c r="Q368" s="228">
        <f>ROUND(I368*H368,2)</f>
        <v>0</v>
      </c>
      <c r="R368" s="228">
        <f>ROUND(J368*H368,2)</f>
        <v>0</v>
      </c>
      <c r="S368" s="89"/>
      <c r="T368" s="229">
        <f>S368*H368</f>
        <v>0</v>
      </c>
      <c r="U368" s="229">
        <v>0</v>
      </c>
      <c r="V368" s="229">
        <f>U368*H368</f>
        <v>0</v>
      </c>
      <c r="W368" s="229">
        <v>0</v>
      </c>
      <c r="X368" s="230">
        <f>W368*H368</f>
        <v>0</v>
      </c>
      <c r="Y368" s="36"/>
      <c r="Z368" s="36"/>
      <c r="AA368" s="36"/>
      <c r="AB368" s="36"/>
      <c r="AC368" s="36"/>
      <c r="AD368" s="36"/>
      <c r="AE368" s="36"/>
      <c r="AR368" s="231" t="s">
        <v>637</v>
      </c>
      <c r="AT368" s="231" t="s">
        <v>141</v>
      </c>
      <c r="AU368" s="231" t="s">
        <v>85</v>
      </c>
      <c r="AY368" s="15" t="s">
        <v>138</v>
      </c>
      <c r="BE368" s="232">
        <f>IF(O368="základní",K368,0)</f>
        <v>0</v>
      </c>
      <c r="BF368" s="232">
        <f>IF(O368="snížená",K368,0)</f>
        <v>0</v>
      </c>
      <c r="BG368" s="232">
        <f>IF(O368="zákl. přenesená",K368,0)</f>
        <v>0</v>
      </c>
      <c r="BH368" s="232">
        <f>IF(O368="sníž. přenesená",K368,0)</f>
        <v>0</v>
      </c>
      <c r="BI368" s="232">
        <f>IF(O368="nulová",K368,0)</f>
        <v>0</v>
      </c>
      <c r="BJ368" s="15" t="s">
        <v>85</v>
      </c>
      <c r="BK368" s="232">
        <f>ROUND(P368*H368,2)</f>
        <v>0</v>
      </c>
      <c r="BL368" s="15" t="s">
        <v>637</v>
      </c>
      <c r="BM368" s="231" t="s">
        <v>651</v>
      </c>
    </row>
    <row r="369" s="2" customFormat="1">
      <c r="A369" s="36"/>
      <c r="B369" s="37"/>
      <c r="C369" s="38"/>
      <c r="D369" s="233" t="s">
        <v>148</v>
      </c>
      <c r="E369" s="38"/>
      <c r="F369" s="234" t="s">
        <v>652</v>
      </c>
      <c r="G369" s="38"/>
      <c r="H369" s="38"/>
      <c r="I369" s="235"/>
      <c r="J369" s="235"/>
      <c r="K369" s="38"/>
      <c r="L369" s="38"/>
      <c r="M369" s="42"/>
      <c r="N369" s="236"/>
      <c r="O369" s="237"/>
      <c r="P369" s="89"/>
      <c r="Q369" s="89"/>
      <c r="R369" s="89"/>
      <c r="S369" s="89"/>
      <c r="T369" s="89"/>
      <c r="U369" s="89"/>
      <c r="V369" s="89"/>
      <c r="W369" s="89"/>
      <c r="X369" s="90"/>
      <c r="Y369" s="36"/>
      <c r="Z369" s="36"/>
      <c r="AA369" s="36"/>
      <c r="AB369" s="36"/>
      <c r="AC369" s="36"/>
      <c r="AD369" s="36"/>
      <c r="AE369" s="36"/>
      <c r="AT369" s="15" t="s">
        <v>148</v>
      </c>
      <c r="AU369" s="15" t="s">
        <v>85</v>
      </c>
    </row>
    <row r="370" s="2" customFormat="1">
      <c r="A370" s="36"/>
      <c r="B370" s="37"/>
      <c r="C370" s="38"/>
      <c r="D370" s="238" t="s">
        <v>150</v>
      </c>
      <c r="E370" s="38"/>
      <c r="F370" s="239" t="s">
        <v>653</v>
      </c>
      <c r="G370" s="38"/>
      <c r="H370" s="38"/>
      <c r="I370" s="235"/>
      <c r="J370" s="235"/>
      <c r="K370" s="38"/>
      <c r="L370" s="38"/>
      <c r="M370" s="42"/>
      <c r="N370" s="236"/>
      <c r="O370" s="237"/>
      <c r="P370" s="89"/>
      <c r="Q370" s="89"/>
      <c r="R370" s="89"/>
      <c r="S370" s="89"/>
      <c r="T370" s="89"/>
      <c r="U370" s="89"/>
      <c r="V370" s="89"/>
      <c r="W370" s="89"/>
      <c r="X370" s="90"/>
      <c r="Y370" s="36"/>
      <c r="Z370" s="36"/>
      <c r="AA370" s="36"/>
      <c r="AB370" s="36"/>
      <c r="AC370" s="36"/>
      <c r="AD370" s="36"/>
      <c r="AE370" s="36"/>
      <c r="AT370" s="15" t="s">
        <v>150</v>
      </c>
      <c r="AU370" s="15" t="s">
        <v>85</v>
      </c>
    </row>
    <row r="371" s="2" customFormat="1">
      <c r="A371" s="36"/>
      <c r="B371" s="37"/>
      <c r="C371" s="38"/>
      <c r="D371" s="233" t="s">
        <v>152</v>
      </c>
      <c r="E371" s="38"/>
      <c r="F371" s="240" t="s">
        <v>654</v>
      </c>
      <c r="G371" s="38"/>
      <c r="H371" s="38"/>
      <c r="I371" s="235"/>
      <c r="J371" s="235"/>
      <c r="K371" s="38"/>
      <c r="L371" s="38"/>
      <c r="M371" s="42"/>
      <c r="N371" s="262"/>
      <c r="O371" s="263"/>
      <c r="P371" s="264"/>
      <c r="Q371" s="264"/>
      <c r="R371" s="264"/>
      <c r="S371" s="264"/>
      <c r="T371" s="264"/>
      <c r="U371" s="264"/>
      <c r="V371" s="264"/>
      <c r="W371" s="264"/>
      <c r="X371" s="265"/>
      <c r="Y371" s="36"/>
      <c r="Z371" s="36"/>
      <c r="AA371" s="36"/>
      <c r="AB371" s="36"/>
      <c r="AC371" s="36"/>
      <c r="AD371" s="36"/>
      <c r="AE371" s="36"/>
      <c r="AT371" s="15" t="s">
        <v>152</v>
      </c>
      <c r="AU371" s="15" t="s">
        <v>85</v>
      </c>
    </row>
    <row r="372" s="2" customFormat="1" ht="6.96" customHeight="1">
      <c r="A372" s="36"/>
      <c r="B372" s="64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42"/>
      <c r="N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</row>
  </sheetData>
  <sheetProtection sheet="1" autoFilter="0" formatColumns="0" formatRows="0" objects="1" scenarios="1" spinCount="100000" saltValue="vjArErJ2YfJJ/snGQ06GLQJkxbPBHiJIo0ijaXpCS8POvHoT9JyRs+KmZTnXMd9ufVDbksZOgypnM2u5nv6NFQ==" hashValue="H05QWGVM4KpRPTuwilbn4CuC2TQBCtYA8rxugufmCESst8kJiqc5V/xoKI8QAKwsWxBpKJBj3z3Ts4+4f8wXHQ==" algorithmName="SHA-512" password="CC35"/>
  <autoFilter ref="C121:L37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M2:Z2"/>
  </mergeCells>
  <hyperlinks>
    <hyperlink ref="F129" r:id="rId1" display="https://podminky.urs.cz/item/CS_URS_2025_01/210100151"/>
    <hyperlink ref="F132" r:id="rId2" display="https://podminky.urs.cz/item/CS_URS_2025_01/210203901"/>
    <hyperlink ref="F138" r:id="rId3" display="https://podminky.urs.cz/item/CS_URS_2025_01/210203901"/>
    <hyperlink ref="F144" r:id="rId4" display="https://podminky.urs.cz/item/CS_URS_2025_01/210203901"/>
    <hyperlink ref="F150" r:id="rId5" display="https://podminky.urs.cz/item/CS_URS_2025_01/210203901"/>
    <hyperlink ref="F156" r:id="rId6" display="https://podminky.urs.cz/item/CS_URS_2025_01/210203901"/>
    <hyperlink ref="F162" r:id="rId7" display="https://podminky.urs.cz/item/CS_URS_2025_01/210204002"/>
    <hyperlink ref="F168" r:id="rId8" display="https://podminky.urs.cz/item/CS_URS_2025_01/210204011"/>
    <hyperlink ref="F174" r:id="rId9" display="https://podminky.urs.cz/item/CS_URS_2025_01/210204011"/>
    <hyperlink ref="F180" r:id="rId10" display="https://podminky.urs.cz/item/CS_URS_2025_01/210204011"/>
    <hyperlink ref="F186" r:id="rId11" display="https://podminky.urs.cz/item/CS_URS_2025_01/210204011"/>
    <hyperlink ref="F192" r:id="rId12" display="https://podminky.urs.cz/item/CS_URS_2025_01/210204011"/>
    <hyperlink ref="F198" r:id="rId13" display="https://podminky.urs.cz/item/CS_URS_2025_01/210204103"/>
    <hyperlink ref="F204" r:id="rId14" display="https://podminky.urs.cz/item/CS_URS_2025_01/210204103"/>
    <hyperlink ref="F210" r:id="rId15" display="https://podminky.urs.cz/item/CS_URS_2025_01/210204103"/>
    <hyperlink ref="F216" r:id="rId16" display="https://podminky.urs.cz/item/CS_URS_2025_01/210204103"/>
    <hyperlink ref="F222" r:id="rId17" display="https://podminky.urs.cz/item/CS_URS_2025_01/210204103"/>
    <hyperlink ref="F228" r:id="rId18" display="https://podminky.urs.cz/item/CS_URS_2025_01/210204105"/>
    <hyperlink ref="F234" r:id="rId19" display="https://podminky.urs.cz/item/CS_URS_2025_01/210204201"/>
    <hyperlink ref="F239" r:id="rId20" display="https://podminky.urs.cz/item/CS_URS_2025_01/210204202"/>
    <hyperlink ref="F244" r:id="rId21" display="https://podminky.urs.cz/item/CS_URS_2025_01/210204203"/>
    <hyperlink ref="F249" r:id="rId22" display="https://podminky.urs.cz/item/CS_URS_2025_01/210220022"/>
    <hyperlink ref="F257" r:id="rId23" display="https://podminky.urs.cz/item/CS_URS_2025_01/210220300"/>
    <hyperlink ref="F262" r:id="rId24" display="https://podminky.urs.cz/item/CS_URS_2025_01/210220301"/>
    <hyperlink ref="F267" r:id="rId25" display="https://podminky.urs.cz/item/CS_URS_2025_01/210812011"/>
    <hyperlink ref="F273" r:id="rId26" display="https://podminky.urs.cz/item/CS_URS_2025_01/210812011"/>
    <hyperlink ref="F279" r:id="rId27" display="https://podminky.urs.cz/item/CS_URS_2025_01/210812035"/>
    <hyperlink ref="F285" r:id="rId28" display="https://podminky.urs.cz/item/CS_URS_2025_01/218202013"/>
    <hyperlink ref="F288" r:id="rId29" display="https://podminky.urs.cz/item/CS_URS_2025_01/218204002"/>
    <hyperlink ref="F291" r:id="rId30" display="https://podminky.urs.cz/item/CS_URS_2025_01/218204011"/>
    <hyperlink ref="F294" r:id="rId31" display="https://podminky.urs.cz/item/CS_URS_2025_01/218204103"/>
    <hyperlink ref="F298" r:id="rId32" display="https://podminky.urs.cz/item/CS_URS_2025_01/460010024"/>
    <hyperlink ref="F301" r:id="rId33" display="https://podminky.urs.cz/item/CS_URS_2025_01/460131113"/>
    <hyperlink ref="F307" r:id="rId34" display="https://podminky.urs.cz/item/CS_URS_2025_01/460131113"/>
    <hyperlink ref="F312" r:id="rId35" display="https://podminky.urs.cz/item/CS_URS_2025_01/460161172"/>
    <hyperlink ref="F315" r:id="rId36" display="https://podminky.urs.cz/item/CS_URS_2025_01/460161482"/>
    <hyperlink ref="F318" r:id="rId37" display="https://podminky.urs.cz/item/CS_URS_2025_01/460391123"/>
    <hyperlink ref="F322" r:id="rId38" display="https://podminky.urs.cz/item/CS_URS_2025_01/460431182"/>
    <hyperlink ref="F325" r:id="rId39" display="https://podminky.urs.cz/item/CS_URS_2025_01/460431512"/>
    <hyperlink ref="F328" r:id="rId40" display="https://podminky.urs.cz/item/CS_URS_2025_01/460641111"/>
    <hyperlink ref="F333" r:id="rId41" display="https://podminky.urs.cz/item/CS_URS_2025_01/460641111"/>
    <hyperlink ref="F338" r:id="rId42" display="https://podminky.urs.cz/item/CS_URS_2025_01/460661512"/>
    <hyperlink ref="F341" r:id="rId43" display="https://podminky.urs.cz/item/CS_URS_2025_01/460762111"/>
    <hyperlink ref="F344" r:id="rId44" display="https://podminky.urs.cz/item/CS_URS_2025_01/460791114"/>
    <hyperlink ref="F350" r:id="rId45" display="https://podminky.urs.cz/item/CS_URS_2025_01/460791212"/>
    <hyperlink ref="F356" r:id="rId46" display="https://podminky.urs.cz/item/CS_URS_2025_01/460905131"/>
    <hyperlink ref="F366" r:id="rId47" display="https://podminky.urs.cz/item/CS_URS_2025_01/HZS4212"/>
    <hyperlink ref="F370" r:id="rId48" display="https://podminky.urs.cz/item/CS_URS_2025_01/HZS42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655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94</v>
      </c>
      <c r="G11" s="36"/>
      <c r="H11" s="36"/>
      <c r="I11" s="139" t="s">
        <v>20</v>
      </c>
      <c r="J11" s="142" t="s">
        <v>87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656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21.84" customHeight="1">
      <c r="A13" s="36"/>
      <c r="B13" s="42"/>
      <c r="C13" s="36"/>
      <c r="D13" s="266" t="s">
        <v>657</v>
      </c>
      <c r="E13" s="36"/>
      <c r="F13" s="267" t="s">
        <v>658</v>
      </c>
      <c r="G13" s="36"/>
      <c r="H13" s="36"/>
      <c r="I13" s="266" t="s">
        <v>659</v>
      </c>
      <c r="J13" s="267" t="s">
        <v>409</v>
      </c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tr">
        <f>IF('Rekapitulace stavby'!AN10="","",'Rekapitulace stavby'!AN10)</f>
        <v/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tr">
        <f>IF('Rekapitulace stavby'!E11="","",'Rekapitulace stavby'!E11)</f>
        <v>Město Tachov</v>
      </c>
      <c r="F15" s="36"/>
      <c r="G15" s="36"/>
      <c r="H15" s="36"/>
      <c r="I15" s="139" t="s">
        <v>27</v>
      </c>
      <c r="J15" s="142" t="str">
        <f>IF('Rekapitulace stavby'!AN11="","",'Rekapitulace stavby'!AN11)</f>
        <v/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">
        <v>660</v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">
        <v>661</v>
      </c>
      <c r="F21" s="36"/>
      <c r="G21" s="36"/>
      <c r="H21" s="36"/>
      <c r="I21" s="139" t="s">
        <v>27</v>
      </c>
      <c r="J21" s="142" t="s">
        <v>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">
        <v>660</v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">
        <v>661</v>
      </c>
      <c r="F24" s="36"/>
      <c r="G24" s="36"/>
      <c r="H24" s="36"/>
      <c r="I24" s="139" t="s">
        <v>27</v>
      </c>
      <c r="J24" s="142" t="s">
        <v>1</v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I95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J95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ROUND(K118,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ROUND((SUM(BE118:BE205)),  2)</f>
        <v>0</v>
      </c>
      <c r="G35" s="36"/>
      <c r="H35" s="36"/>
      <c r="I35" s="154">
        <v>0.20999999999999999</v>
      </c>
      <c r="J35" s="36"/>
      <c r="K35" s="149">
        <f>ROUND(((SUM(BE118:BE205))*I35),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ROUND((SUM(BF118:BF205)),  2)</f>
        <v>0</v>
      </c>
      <c r="G36" s="36"/>
      <c r="H36" s="36"/>
      <c r="I36" s="154">
        <v>0.12</v>
      </c>
      <c r="J36" s="36"/>
      <c r="K36" s="149">
        <f>ROUND(((SUM(BF118:BF205))*I36),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ROUND((SUM(BG118:BG205)),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ROUND((SUM(BH118:BH205)),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ROUND((SUM(BI118:BI205)),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2" customFormat="1" ht="14.4" customHeight="1">
      <c r="B49" s="61"/>
      <c r="D49" s="162" t="s">
        <v>48</v>
      </c>
      <c r="E49" s="163"/>
      <c r="F49" s="163"/>
      <c r="G49" s="162" t="s">
        <v>49</v>
      </c>
      <c r="H49" s="163"/>
      <c r="I49" s="163"/>
      <c r="J49" s="163"/>
      <c r="K49" s="163"/>
      <c r="L49" s="163"/>
      <c r="M49" s="61"/>
    </row>
    <row r="50">
      <c r="B50" s="18"/>
      <c r="M50" s="18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 s="2" customFormat="1">
      <c r="A60" s="36"/>
      <c r="B60" s="42"/>
      <c r="C60" s="36"/>
      <c r="D60" s="164" t="s">
        <v>50</v>
      </c>
      <c r="E60" s="165"/>
      <c r="F60" s="166" t="s">
        <v>51</v>
      </c>
      <c r="G60" s="164" t="s">
        <v>50</v>
      </c>
      <c r="H60" s="165"/>
      <c r="I60" s="165"/>
      <c r="J60" s="167" t="s">
        <v>51</v>
      </c>
      <c r="K60" s="165"/>
      <c r="L60" s="165"/>
      <c r="M60" s="61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>
      <c r="B61" s="18"/>
      <c r="M61" s="18"/>
    </row>
    <row r="62">
      <c r="B62" s="18"/>
      <c r="M62" s="18"/>
    </row>
    <row r="63">
      <c r="B63" s="18"/>
      <c r="M63" s="18"/>
    </row>
    <row r="64" s="2" customFormat="1">
      <c r="A64" s="36"/>
      <c r="B64" s="42"/>
      <c r="C64" s="36"/>
      <c r="D64" s="162" t="s">
        <v>52</v>
      </c>
      <c r="E64" s="168"/>
      <c r="F64" s="168"/>
      <c r="G64" s="162" t="s">
        <v>53</v>
      </c>
      <c r="H64" s="168"/>
      <c r="I64" s="168"/>
      <c r="J64" s="168"/>
      <c r="K64" s="168"/>
      <c r="L64" s="168"/>
      <c r="M64" s="61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>
      <c r="B65" s="18"/>
      <c r="M65" s="18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 s="2" customFormat="1">
      <c r="A75" s="36"/>
      <c r="B75" s="42"/>
      <c r="C75" s="36"/>
      <c r="D75" s="164" t="s">
        <v>50</v>
      </c>
      <c r="E75" s="165"/>
      <c r="F75" s="166" t="s">
        <v>51</v>
      </c>
      <c r="G75" s="164" t="s">
        <v>50</v>
      </c>
      <c r="H75" s="165"/>
      <c r="I75" s="165"/>
      <c r="J75" s="167" t="s">
        <v>51</v>
      </c>
      <c r="K75" s="165"/>
      <c r="L75" s="165"/>
      <c r="M75" s="6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4.4" customHeight="1">
      <c r="A76" s="36"/>
      <c r="B76" s="169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="2" customFormat="1" ht="6.96" customHeight="1">
      <c r="A80" s="36"/>
      <c r="B80" s="171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6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24.96" customHeight="1">
      <c r="A81" s="36"/>
      <c r="B81" s="37"/>
      <c r="C81" s="21" t="s">
        <v>109</v>
      </c>
      <c r="D81" s="38"/>
      <c r="E81" s="38"/>
      <c r="F81" s="38"/>
      <c r="G81" s="38"/>
      <c r="H81" s="38"/>
      <c r="I81" s="38"/>
      <c r="J81" s="38"/>
      <c r="K81" s="38"/>
      <c r="L81" s="38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6.96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2" customHeight="1">
      <c r="A83" s="36"/>
      <c r="B83" s="37"/>
      <c r="C83" s="30" t="s">
        <v>17</v>
      </c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6.5" customHeight="1">
      <c r="A84" s="36"/>
      <c r="B84" s="37"/>
      <c r="C84" s="38"/>
      <c r="D84" s="38"/>
      <c r="E84" s="173" t="str">
        <f>E7</f>
        <v>Rapotínská ul., autobusová zastávka a chodník pro pěší</v>
      </c>
      <c r="F84" s="30"/>
      <c r="G84" s="30"/>
      <c r="H84" s="30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2" customHeight="1">
      <c r="A85" s="36"/>
      <c r="B85" s="37"/>
      <c r="C85" s="30" t="s">
        <v>105</v>
      </c>
      <c r="D85" s="38"/>
      <c r="E85" s="38"/>
      <c r="F85" s="38"/>
      <c r="G85" s="38"/>
      <c r="H85" s="38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6.5" customHeight="1">
      <c r="A86" s="36"/>
      <c r="B86" s="37"/>
      <c r="C86" s="38"/>
      <c r="D86" s="38"/>
      <c r="E86" s="74" t="str">
        <f>E9</f>
        <v>SO 801 - Vegetační úpravy</v>
      </c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6.96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30" t="s">
        <v>21</v>
      </c>
      <c r="D88" s="38"/>
      <c r="E88" s="38"/>
      <c r="F88" s="25" t="str">
        <f>F12</f>
        <v>TACHOV, Rapotínská ulice</v>
      </c>
      <c r="G88" s="38"/>
      <c r="H88" s="38"/>
      <c r="I88" s="30" t="s">
        <v>22</v>
      </c>
      <c r="J88" s="77" t="str">
        <f>IF(J12="","",J12)</f>
        <v>23. 1. 2026</v>
      </c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6.96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25.65" customHeight="1">
      <c r="A90" s="36"/>
      <c r="B90" s="37"/>
      <c r="C90" s="30" t="s">
        <v>24</v>
      </c>
      <c r="D90" s="38"/>
      <c r="E90" s="38"/>
      <c r="F90" s="25" t="str">
        <f>E15</f>
        <v>Město Tachov</v>
      </c>
      <c r="G90" s="38"/>
      <c r="H90" s="38"/>
      <c r="I90" s="30" t="s">
        <v>30</v>
      </c>
      <c r="J90" s="34" t="str">
        <f>E21</f>
        <v>Bc. Jana Kadlecová, DiS.</v>
      </c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30" t="s">
        <v>28</v>
      </c>
      <c r="D91" s="38"/>
      <c r="E91" s="38"/>
      <c r="F91" s="25" t="str">
        <f>IF(E18="","",E18)</f>
        <v>Vyplň údaj</v>
      </c>
      <c r="G91" s="38"/>
      <c r="H91" s="38"/>
      <c r="I91" s="30" t="s">
        <v>32</v>
      </c>
      <c r="J91" s="34" t="str">
        <f>E24</f>
        <v>Bc. Jana Kadlecová, DiS.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0.32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9.28" customHeight="1">
      <c r="A93" s="36"/>
      <c r="B93" s="37"/>
      <c r="C93" s="174" t="s">
        <v>110</v>
      </c>
      <c r="D93" s="175"/>
      <c r="E93" s="175"/>
      <c r="F93" s="175"/>
      <c r="G93" s="175"/>
      <c r="H93" s="175"/>
      <c r="I93" s="176" t="s">
        <v>111</v>
      </c>
      <c r="J93" s="176" t="s">
        <v>112</v>
      </c>
      <c r="K93" s="176" t="s">
        <v>113</v>
      </c>
      <c r="L93" s="175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0.32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22.8" customHeight="1">
      <c r="A95" s="36"/>
      <c r="B95" s="37"/>
      <c r="C95" s="177" t="s">
        <v>114</v>
      </c>
      <c r="D95" s="38"/>
      <c r="E95" s="38"/>
      <c r="F95" s="38"/>
      <c r="G95" s="38"/>
      <c r="H95" s="38"/>
      <c r="I95" s="108">
        <f>Q118</f>
        <v>0</v>
      </c>
      <c r="J95" s="108">
        <f>R118</f>
        <v>0</v>
      </c>
      <c r="K95" s="108">
        <f>K118</f>
        <v>0</v>
      </c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U95" s="15" t="s">
        <v>115</v>
      </c>
    </row>
    <row r="96" s="9" customFormat="1" ht="24.96" customHeight="1">
      <c r="A96" s="9"/>
      <c r="B96" s="178"/>
      <c r="C96" s="179"/>
      <c r="D96" s="180" t="s">
        <v>116</v>
      </c>
      <c r="E96" s="181"/>
      <c r="F96" s="181"/>
      <c r="G96" s="181"/>
      <c r="H96" s="181"/>
      <c r="I96" s="182">
        <f>Q119</f>
        <v>0</v>
      </c>
      <c r="J96" s="182">
        <f>R119</f>
        <v>0</v>
      </c>
      <c r="K96" s="182">
        <f>K119</f>
        <v>0</v>
      </c>
      <c r="L96" s="179"/>
      <c r="M96" s="18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4"/>
      <c r="C97" s="185"/>
      <c r="D97" s="186" t="s">
        <v>267</v>
      </c>
      <c r="E97" s="187"/>
      <c r="F97" s="187"/>
      <c r="G97" s="187"/>
      <c r="H97" s="187"/>
      <c r="I97" s="188">
        <f>Q120</f>
        <v>0</v>
      </c>
      <c r="J97" s="188">
        <f>R120</f>
        <v>0</v>
      </c>
      <c r="K97" s="188">
        <f>K120</f>
        <v>0</v>
      </c>
      <c r="L97" s="185"/>
      <c r="M97" s="18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4"/>
      <c r="C98" s="185"/>
      <c r="D98" s="186" t="s">
        <v>662</v>
      </c>
      <c r="E98" s="187"/>
      <c r="F98" s="187"/>
      <c r="G98" s="187"/>
      <c r="H98" s="187"/>
      <c r="I98" s="188">
        <f>Q203</f>
        <v>0</v>
      </c>
      <c r="J98" s="188">
        <f>R203</f>
        <v>0</v>
      </c>
      <c r="K98" s="188">
        <f>K203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61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="2" customFormat="1" ht="6.96" customHeight="1">
      <c r="A100" s="36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1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="2" customFormat="1" ht="6.96" customHeight="1">
      <c r="A104" s="36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119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17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8"/>
      <c r="D108" s="38"/>
      <c r="E108" s="173" t="str">
        <f>E7</f>
        <v>Rapotínská ul., autobusová zastávka a chodník pro pěší</v>
      </c>
      <c r="F108" s="30"/>
      <c r="G108" s="30"/>
      <c r="H108" s="30"/>
      <c r="I108" s="38"/>
      <c r="J108" s="38"/>
      <c r="K108" s="38"/>
      <c r="L108" s="38"/>
      <c r="M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105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8"/>
      <c r="D110" s="38"/>
      <c r="E110" s="74" t="str">
        <f>E9</f>
        <v>SO 801 - Vegetační úpravy</v>
      </c>
      <c r="F110" s="38"/>
      <c r="G110" s="38"/>
      <c r="H110" s="38"/>
      <c r="I110" s="38"/>
      <c r="J110" s="38"/>
      <c r="K110" s="38"/>
      <c r="L110" s="38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21</v>
      </c>
      <c r="D112" s="38"/>
      <c r="E112" s="38"/>
      <c r="F112" s="25" t="str">
        <f>F12</f>
        <v>TACHOV, Rapotínská ulice</v>
      </c>
      <c r="G112" s="38"/>
      <c r="H112" s="38"/>
      <c r="I112" s="30" t="s">
        <v>22</v>
      </c>
      <c r="J112" s="77" t="str">
        <f>IF(J12="","",J12)</f>
        <v>23. 1. 2026</v>
      </c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5.65" customHeight="1">
      <c r="A114" s="36"/>
      <c r="B114" s="37"/>
      <c r="C114" s="30" t="s">
        <v>24</v>
      </c>
      <c r="D114" s="38"/>
      <c r="E114" s="38"/>
      <c r="F114" s="25" t="str">
        <f>E15</f>
        <v>Město Tachov</v>
      </c>
      <c r="G114" s="38"/>
      <c r="H114" s="38"/>
      <c r="I114" s="30" t="s">
        <v>30</v>
      </c>
      <c r="J114" s="34" t="str">
        <f>E21</f>
        <v>Bc. Jana Kadlecová, DiS.</v>
      </c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5.65" customHeight="1">
      <c r="A115" s="36"/>
      <c r="B115" s="37"/>
      <c r="C115" s="30" t="s">
        <v>28</v>
      </c>
      <c r="D115" s="38"/>
      <c r="E115" s="38"/>
      <c r="F115" s="25" t="str">
        <f>IF(E18="","",E18)</f>
        <v>Vyplň údaj</v>
      </c>
      <c r="G115" s="38"/>
      <c r="H115" s="38"/>
      <c r="I115" s="30" t="s">
        <v>32</v>
      </c>
      <c r="J115" s="34" t="str">
        <f>E24</f>
        <v>Bc. Jana Kadlecová, DiS.</v>
      </c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90"/>
      <c r="B117" s="191"/>
      <c r="C117" s="192" t="s">
        <v>120</v>
      </c>
      <c r="D117" s="193" t="s">
        <v>60</v>
      </c>
      <c r="E117" s="193" t="s">
        <v>56</v>
      </c>
      <c r="F117" s="193" t="s">
        <v>57</v>
      </c>
      <c r="G117" s="193" t="s">
        <v>121</v>
      </c>
      <c r="H117" s="193" t="s">
        <v>122</v>
      </c>
      <c r="I117" s="193" t="s">
        <v>123</v>
      </c>
      <c r="J117" s="193" t="s">
        <v>124</v>
      </c>
      <c r="K117" s="193" t="s">
        <v>113</v>
      </c>
      <c r="L117" s="194" t="s">
        <v>125</v>
      </c>
      <c r="M117" s="195"/>
      <c r="N117" s="98" t="s">
        <v>1</v>
      </c>
      <c r="O117" s="99" t="s">
        <v>39</v>
      </c>
      <c r="P117" s="99" t="s">
        <v>126</v>
      </c>
      <c r="Q117" s="99" t="s">
        <v>127</v>
      </c>
      <c r="R117" s="99" t="s">
        <v>128</v>
      </c>
      <c r="S117" s="99" t="s">
        <v>129</v>
      </c>
      <c r="T117" s="99" t="s">
        <v>130</v>
      </c>
      <c r="U117" s="99" t="s">
        <v>131</v>
      </c>
      <c r="V117" s="99" t="s">
        <v>132</v>
      </c>
      <c r="W117" s="99" t="s">
        <v>133</v>
      </c>
      <c r="X117" s="100" t="s">
        <v>134</v>
      </c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6"/>
      <c r="B118" s="37"/>
      <c r="C118" s="105" t="s">
        <v>135</v>
      </c>
      <c r="D118" s="38"/>
      <c r="E118" s="38"/>
      <c r="F118" s="38"/>
      <c r="G118" s="38"/>
      <c r="H118" s="38"/>
      <c r="I118" s="38"/>
      <c r="J118" s="38"/>
      <c r="K118" s="196">
        <f>BK118</f>
        <v>0</v>
      </c>
      <c r="L118" s="38"/>
      <c r="M118" s="42"/>
      <c r="N118" s="101"/>
      <c r="O118" s="197"/>
      <c r="P118" s="102"/>
      <c r="Q118" s="198">
        <f>Q119</f>
        <v>0</v>
      </c>
      <c r="R118" s="198">
        <f>R119</f>
        <v>0</v>
      </c>
      <c r="S118" s="102"/>
      <c r="T118" s="199">
        <f>T119</f>
        <v>0</v>
      </c>
      <c r="U118" s="102"/>
      <c r="V118" s="199">
        <f>V119</f>
        <v>1.8597699999999999</v>
      </c>
      <c r="W118" s="102"/>
      <c r="X118" s="200">
        <f>X119</f>
        <v>0</v>
      </c>
      <c r="Y118" s="36"/>
      <c r="Z118" s="36"/>
      <c r="AA118" s="36"/>
      <c r="AB118" s="36"/>
      <c r="AC118" s="36"/>
      <c r="AD118" s="36"/>
      <c r="AE118" s="36"/>
      <c r="AT118" s="15" t="s">
        <v>76</v>
      </c>
      <c r="AU118" s="15" t="s">
        <v>115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76</v>
      </c>
      <c r="E119" s="205" t="s">
        <v>136</v>
      </c>
      <c r="F119" s="205" t="s">
        <v>137</v>
      </c>
      <c r="G119" s="203"/>
      <c r="H119" s="203"/>
      <c r="I119" s="206"/>
      <c r="J119" s="206"/>
      <c r="K119" s="207">
        <f>BK119</f>
        <v>0</v>
      </c>
      <c r="L119" s="203"/>
      <c r="M119" s="208"/>
      <c r="N119" s="209"/>
      <c r="O119" s="210"/>
      <c r="P119" s="210"/>
      <c r="Q119" s="211">
        <f>Q120+Q203</f>
        <v>0</v>
      </c>
      <c r="R119" s="211">
        <f>R120+R203</f>
        <v>0</v>
      </c>
      <c r="S119" s="210"/>
      <c r="T119" s="212">
        <f>T120+T203</f>
        <v>0</v>
      </c>
      <c r="U119" s="210"/>
      <c r="V119" s="212">
        <f>V120+V203</f>
        <v>1.8597699999999999</v>
      </c>
      <c r="W119" s="210"/>
      <c r="X119" s="213">
        <f>X120+X203</f>
        <v>0</v>
      </c>
      <c r="Y119" s="12"/>
      <c r="Z119" s="12"/>
      <c r="AA119" s="12"/>
      <c r="AB119" s="12"/>
      <c r="AC119" s="12"/>
      <c r="AD119" s="12"/>
      <c r="AE119" s="12"/>
      <c r="AR119" s="214" t="s">
        <v>85</v>
      </c>
      <c r="AT119" s="215" t="s">
        <v>76</v>
      </c>
      <c r="AU119" s="215" t="s">
        <v>77</v>
      </c>
      <c r="AY119" s="214" t="s">
        <v>138</v>
      </c>
      <c r="BK119" s="216">
        <f>BK120+BK203</f>
        <v>0</v>
      </c>
    </row>
    <row r="120" s="12" customFormat="1" ht="22.8" customHeight="1">
      <c r="A120" s="12"/>
      <c r="B120" s="202"/>
      <c r="C120" s="203"/>
      <c r="D120" s="204" t="s">
        <v>76</v>
      </c>
      <c r="E120" s="217" t="s">
        <v>85</v>
      </c>
      <c r="F120" s="217" t="s">
        <v>272</v>
      </c>
      <c r="G120" s="203"/>
      <c r="H120" s="203"/>
      <c r="I120" s="206"/>
      <c r="J120" s="206"/>
      <c r="K120" s="218">
        <f>BK120</f>
        <v>0</v>
      </c>
      <c r="L120" s="203"/>
      <c r="M120" s="208"/>
      <c r="N120" s="209"/>
      <c r="O120" s="210"/>
      <c r="P120" s="210"/>
      <c r="Q120" s="211">
        <f>SUM(Q121:Q202)</f>
        <v>0</v>
      </c>
      <c r="R120" s="211">
        <f>SUM(R121:R202)</f>
        <v>0</v>
      </c>
      <c r="S120" s="210"/>
      <c r="T120" s="212">
        <f>SUM(T121:T202)</f>
        <v>0</v>
      </c>
      <c r="U120" s="210"/>
      <c r="V120" s="212">
        <f>SUM(V121:V202)</f>
        <v>1.8597699999999999</v>
      </c>
      <c r="W120" s="210"/>
      <c r="X120" s="213">
        <f>SUM(X121:X202)</f>
        <v>0</v>
      </c>
      <c r="Y120" s="12"/>
      <c r="Z120" s="12"/>
      <c r="AA120" s="12"/>
      <c r="AB120" s="12"/>
      <c r="AC120" s="12"/>
      <c r="AD120" s="12"/>
      <c r="AE120" s="12"/>
      <c r="AR120" s="214" t="s">
        <v>85</v>
      </c>
      <c r="AT120" s="215" t="s">
        <v>76</v>
      </c>
      <c r="AU120" s="215" t="s">
        <v>85</v>
      </c>
      <c r="AY120" s="214" t="s">
        <v>138</v>
      </c>
      <c r="BK120" s="216">
        <f>SUM(BK121:BK202)</f>
        <v>0</v>
      </c>
    </row>
    <row r="121" s="2" customFormat="1" ht="37.8" customHeight="1">
      <c r="A121" s="36"/>
      <c r="B121" s="37"/>
      <c r="C121" s="219" t="s">
        <v>85</v>
      </c>
      <c r="D121" s="219" t="s">
        <v>141</v>
      </c>
      <c r="E121" s="220" t="s">
        <v>663</v>
      </c>
      <c r="F121" s="221" t="s">
        <v>664</v>
      </c>
      <c r="G121" s="222" t="s">
        <v>144</v>
      </c>
      <c r="H121" s="223">
        <v>567</v>
      </c>
      <c r="I121" s="224"/>
      <c r="J121" s="224"/>
      <c r="K121" s="225">
        <f>ROUND(P121*H121,2)</f>
        <v>0</v>
      </c>
      <c r="L121" s="221" t="s">
        <v>278</v>
      </c>
      <c r="M121" s="42"/>
      <c r="N121" s="226" t="s">
        <v>1</v>
      </c>
      <c r="O121" s="227" t="s">
        <v>40</v>
      </c>
      <c r="P121" s="228">
        <f>I121+J121</f>
        <v>0</v>
      </c>
      <c r="Q121" s="228">
        <f>ROUND(I121*H121,2)</f>
        <v>0</v>
      </c>
      <c r="R121" s="228">
        <f>ROUND(J121*H121,2)</f>
        <v>0</v>
      </c>
      <c r="S121" s="89"/>
      <c r="T121" s="229">
        <f>S121*H121</f>
        <v>0</v>
      </c>
      <c r="U121" s="229">
        <v>0</v>
      </c>
      <c r="V121" s="229">
        <f>U121*H121</f>
        <v>0</v>
      </c>
      <c r="W121" s="229">
        <v>0</v>
      </c>
      <c r="X121" s="230">
        <f>W121*H121</f>
        <v>0</v>
      </c>
      <c r="Y121" s="36"/>
      <c r="Z121" s="36"/>
      <c r="AA121" s="36"/>
      <c r="AB121" s="36"/>
      <c r="AC121" s="36"/>
      <c r="AD121" s="36"/>
      <c r="AE121" s="36"/>
      <c r="AR121" s="231" t="s">
        <v>146</v>
      </c>
      <c r="AT121" s="231" t="s">
        <v>141</v>
      </c>
      <c r="AU121" s="231" t="s">
        <v>87</v>
      </c>
      <c r="AY121" s="15" t="s">
        <v>138</v>
      </c>
      <c r="BE121" s="232">
        <f>IF(O121="základní",K121,0)</f>
        <v>0</v>
      </c>
      <c r="BF121" s="232">
        <f>IF(O121="snížená",K121,0)</f>
        <v>0</v>
      </c>
      <c r="BG121" s="232">
        <f>IF(O121="zákl. přenesená",K121,0)</f>
        <v>0</v>
      </c>
      <c r="BH121" s="232">
        <f>IF(O121="sníž. přenesená",K121,0)</f>
        <v>0</v>
      </c>
      <c r="BI121" s="232">
        <f>IF(O121="nulová",K121,0)</f>
        <v>0</v>
      </c>
      <c r="BJ121" s="15" t="s">
        <v>85</v>
      </c>
      <c r="BK121" s="232">
        <f>ROUND(P121*H121,2)</f>
        <v>0</v>
      </c>
      <c r="BL121" s="15" t="s">
        <v>146</v>
      </c>
      <c r="BM121" s="231" t="s">
        <v>665</v>
      </c>
    </row>
    <row r="122" s="2" customFormat="1">
      <c r="A122" s="36"/>
      <c r="B122" s="37"/>
      <c r="C122" s="38"/>
      <c r="D122" s="233" t="s">
        <v>148</v>
      </c>
      <c r="E122" s="38"/>
      <c r="F122" s="234" t="s">
        <v>666</v>
      </c>
      <c r="G122" s="38"/>
      <c r="H122" s="38"/>
      <c r="I122" s="235"/>
      <c r="J122" s="235"/>
      <c r="K122" s="38"/>
      <c r="L122" s="38"/>
      <c r="M122" s="42"/>
      <c r="N122" s="236"/>
      <c r="O122" s="237"/>
      <c r="P122" s="89"/>
      <c r="Q122" s="89"/>
      <c r="R122" s="89"/>
      <c r="S122" s="89"/>
      <c r="T122" s="89"/>
      <c r="U122" s="89"/>
      <c r="V122" s="89"/>
      <c r="W122" s="89"/>
      <c r="X122" s="90"/>
      <c r="Y122" s="36"/>
      <c r="Z122" s="36"/>
      <c r="AA122" s="36"/>
      <c r="AB122" s="36"/>
      <c r="AC122" s="36"/>
      <c r="AD122" s="36"/>
      <c r="AE122" s="36"/>
      <c r="AT122" s="15" t="s">
        <v>148</v>
      </c>
      <c r="AU122" s="15" t="s">
        <v>87</v>
      </c>
    </row>
    <row r="123" s="2" customFormat="1">
      <c r="A123" s="36"/>
      <c r="B123" s="37"/>
      <c r="C123" s="38"/>
      <c r="D123" s="238" t="s">
        <v>150</v>
      </c>
      <c r="E123" s="38"/>
      <c r="F123" s="239" t="s">
        <v>667</v>
      </c>
      <c r="G123" s="38"/>
      <c r="H123" s="38"/>
      <c r="I123" s="235"/>
      <c r="J123" s="235"/>
      <c r="K123" s="38"/>
      <c r="L123" s="38"/>
      <c r="M123" s="42"/>
      <c r="N123" s="236"/>
      <c r="O123" s="237"/>
      <c r="P123" s="89"/>
      <c r="Q123" s="89"/>
      <c r="R123" s="89"/>
      <c r="S123" s="89"/>
      <c r="T123" s="89"/>
      <c r="U123" s="89"/>
      <c r="V123" s="89"/>
      <c r="W123" s="89"/>
      <c r="X123" s="90"/>
      <c r="Y123" s="36"/>
      <c r="Z123" s="36"/>
      <c r="AA123" s="36"/>
      <c r="AB123" s="36"/>
      <c r="AC123" s="36"/>
      <c r="AD123" s="36"/>
      <c r="AE123" s="36"/>
      <c r="AT123" s="15" t="s">
        <v>150</v>
      </c>
      <c r="AU123" s="15" t="s">
        <v>87</v>
      </c>
    </row>
    <row r="124" s="13" customFormat="1">
      <c r="A124" s="13"/>
      <c r="B124" s="251"/>
      <c r="C124" s="252"/>
      <c r="D124" s="233" t="s">
        <v>188</v>
      </c>
      <c r="E124" s="253" t="s">
        <v>1</v>
      </c>
      <c r="F124" s="254" t="s">
        <v>668</v>
      </c>
      <c r="G124" s="252"/>
      <c r="H124" s="255">
        <v>567</v>
      </c>
      <c r="I124" s="256"/>
      <c r="J124" s="256"/>
      <c r="K124" s="252"/>
      <c r="L124" s="252"/>
      <c r="M124" s="257"/>
      <c r="N124" s="258"/>
      <c r="O124" s="259"/>
      <c r="P124" s="259"/>
      <c r="Q124" s="259"/>
      <c r="R124" s="259"/>
      <c r="S124" s="259"/>
      <c r="T124" s="259"/>
      <c r="U124" s="259"/>
      <c r="V124" s="259"/>
      <c r="W124" s="259"/>
      <c r="X124" s="260"/>
      <c r="Y124" s="13"/>
      <c r="Z124" s="13"/>
      <c r="AA124" s="13"/>
      <c r="AB124" s="13"/>
      <c r="AC124" s="13"/>
      <c r="AD124" s="13"/>
      <c r="AE124" s="13"/>
      <c r="AT124" s="261" t="s">
        <v>188</v>
      </c>
      <c r="AU124" s="261" t="s">
        <v>87</v>
      </c>
      <c r="AV124" s="13" t="s">
        <v>87</v>
      </c>
      <c r="AW124" s="13" t="s">
        <v>5</v>
      </c>
      <c r="AX124" s="13" t="s">
        <v>85</v>
      </c>
      <c r="AY124" s="261" t="s">
        <v>138</v>
      </c>
    </row>
    <row r="125" s="2" customFormat="1" ht="24.15" customHeight="1">
      <c r="A125" s="36"/>
      <c r="B125" s="37"/>
      <c r="C125" s="219" t="s">
        <v>87</v>
      </c>
      <c r="D125" s="219" t="s">
        <v>141</v>
      </c>
      <c r="E125" s="220" t="s">
        <v>669</v>
      </c>
      <c r="F125" s="221" t="s">
        <v>670</v>
      </c>
      <c r="G125" s="222" t="s">
        <v>164</v>
      </c>
      <c r="H125" s="223">
        <v>2</v>
      </c>
      <c r="I125" s="224"/>
      <c r="J125" s="224"/>
      <c r="K125" s="225">
        <f>ROUND(P125*H125,2)</f>
        <v>0</v>
      </c>
      <c r="L125" s="221" t="s">
        <v>278</v>
      </c>
      <c r="M125" s="42"/>
      <c r="N125" s="226" t="s">
        <v>1</v>
      </c>
      <c r="O125" s="227" t="s">
        <v>40</v>
      </c>
      <c r="P125" s="228">
        <f>I125+J125</f>
        <v>0</v>
      </c>
      <c r="Q125" s="228">
        <f>ROUND(I125*H125,2)</f>
        <v>0</v>
      </c>
      <c r="R125" s="228">
        <f>ROUND(J125*H125,2)</f>
        <v>0</v>
      </c>
      <c r="S125" s="89"/>
      <c r="T125" s="229">
        <f>S125*H125</f>
        <v>0</v>
      </c>
      <c r="U125" s="229">
        <v>0</v>
      </c>
      <c r="V125" s="229">
        <f>U125*H125</f>
        <v>0</v>
      </c>
      <c r="W125" s="229">
        <v>0</v>
      </c>
      <c r="X125" s="230">
        <f>W125*H125</f>
        <v>0</v>
      </c>
      <c r="Y125" s="36"/>
      <c r="Z125" s="36"/>
      <c r="AA125" s="36"/>
      <c r="AB125" s="36"/>
      <c r="AC125" s="36"/>
      <c r="AD125" s="36"/>
      <c r="AE125" s="36"/>
      <c r="AR125" s="231" t="s">
        <v>146</v>
      </c>
      <c r="AT125" s="231" t="s">
        <v>141</v>
      </c>
      <c r="AU125" s="231" t="s">
        <v>87</v>
      </c>
      <c r="AY125" s="15" t="s">
        <v>138</v>
      </c>
      <c r="BE125" s="232">
        <f>IF(O125="základní",K125,0)</f>
        <v>0</v>
      </c>
      <c r="BF125" s="232">
        <f>IF(O125="snížená",K125,0)</f>
        <v>0</v>
      </c>
      <c r="BG125" s="232">
        <f>IF(O125="zákl. přenesená",K125,0)</f>
        <v>0</v>
      </c>
      <c r="BH125" s="232">
        <f>IF(O125="sníž. přenesená",K125,0)</f>
        <v>0</v>
      </c>
      <c r="BI125" s="232">
        <f>IF(O125="nulová",K125,0)</f>
        <v>0</v>
      </c>
      <c r="BJ125" s="15" t="s">
        <v>85</v>
      </c>
      <c r="BK125" s="232">
        <f>ROUND(P125*H125,2)</f>
        <v>0</v>
      </c>
      <c r="BL125" s="15" t="s">
        <v>146</v>
      </c>
      <c r="BM125" s="231" t="s">
        <v>671</v>
      </c>
    </row>
    <row r="126" s="2" customFormat="1">
      <c r="A126" s="36"/>
      <c r="B126" s="37"/>
      <c r="C126" s="38"/>
      <c r="D126" s="233" t="s">
        <v>148</v>
      </c>
      <c r="E126" s="38"/>
      <c r="F126" s="234" t="s">
        <v>672</v>
      </c>
      <c r="G126" s="38"/>
      <c r="H126" s="38"/>
      <c r="I126" s="235"/>
      <c r="J126" s="235"/>
      <c r="K126" s="38"/>
      <c r="L126" s="38"/>
      <c r="M126" s="42"/>
      <c r="N126" s="236"/>
      <c r="O126" s="237"/>
      <c r="P126" s="89"/>
      <c r="Q126" s="89"/>
      <c r="R126" s="89"/>
      <c r="S126" s="89"/>
      <c r="T126" s="89"/>
      <c r="U126" s="89"/>
      <c r="V126" s="89"/>
      <c r="W126" s="89"/>
      <c r="X126" s="90"/>
      <c r="Y126" s="36"/>
      <c r="Z126" s="36"/>
      <c r="AA126" s="36"/>
      <c r="AB126" s="36"/>
      <c r="AC126" s="36"/>
      <c r="AD126" s="36"/>
      <c r="AE126" s="36"/>
      <c r="AT126" s="15" t="s">
        <v>148</v>
      </c>
      <c r="AU126" s="15" t="s">
        <v>87</v>
      </c>
    </row>
    <row r="127" s="2" customFormat="1">
      <c r="A127" s="36"/>
      <c r="B127" s="37"/>
      <c r="C127" s="38"/>
      <c r="D127" s="238" t="s">
        <v>150</v>
      </c>
      <c r="E127" s="38"/>
      <c r="F127" s="239" t="s">
        <v>673</v>
      </c>
      <c r="G127" s="38"/>
      <c r="H127" s="38"/>
      <c r="I127" s="235"/>
      <c r="J127" s="235"/>
      <c r="K127" s="38"/>
      <c r="L127" s="38"/>
      <c r="M127" s="42"/>
      <c r="N127" s="236"/>
      <c r="O127" s="237"/>
      <c r="P127" s="89"/>
      <c r="Q127" s="89"/>
      <c r="R127" s="89"/>
      <c r="S127" s="89"/>
      <c r="T127" s="89"/>
      <c r="U127" s="89"/>
      <c r="V127" s="89"/>
      <c r="W127" s="89"/>
      <c r="X127" s="90"/>
      <c r="Y127" s="36"/>
      <c r="Z127" s="36"/>
      <c r="AA127" s="36"/>
      <c r="AB127" s="36"/>
      <c r="AC127" s="36"/>
      <c r="AD127" s="36"/>
      <c r="AE127" s="36"/>
      <c r="AT127" s="15" t="s">
        <v>150</v>
      </c>
      <c r="AU127" s="15" t="s">
        <v>87</v>
      </c>
    </row>
    <row r="128" s="2" customFormat="1" ht="24.15" customHeight="1">
      <c r="A128" s="36"/>
      <c r="B128" s="37"/>
      <c r="C128" s="219" t="s">
        <v>160</v>
      </c>
      <c r="D128" s="219" t="s">
        <v>141</v>
      </c>
      <c r="E128" s="220" t="s">
        <v>674</v>
      </c>
      <c r="F128" s="221" t="s">
        <v>675</v>
      </c>
      <c r="G128" s="222" t="s">
        <v>164</v>
      </c>
      <c r="H128" s="223">
        <v>1</v>
      </c>
      <c r="I128" s="224"/>
      <c r="J128" s="224"/>
      <c r="K128" s="225">
        <f>ROUND(P128*H128,2)</f>
        <v>0</v>
      </c>
      <c r="L128" s="221" t="s">
        <v>278</v>
      </c>
      <c r="M128" s="42"/>
      <c r="N128" s="226" t="s">
        <v>1</v>
      </c>
      <c r="O128" s="227" t="s">
        <v>40</v>
      </c>
      <c r="P128" s="228">
        <f>I128+J128</f>
        <v>0</v>
      </c>
      <c r="Q128" s="228">
        <f>ROUND(I128*H128,2)</f>
        <v>0</v>
      </c>
      <c r="R128" s="228">
        <f>ROUND(J128*H128,2)</f>
        <v>0</v>
      </c>
      <c r="S128" s="89"/>
      <c r="T128" s="229">
        <f>S128*H128</f>
        <v>0</v>
      </c>
      <c r="U128" s="229">
        <v>0</v>
      </c>
      <c r="V128" s="229">
        <f>U128*H128</f>
        <v>0</v>
      </c>
      <c r="W128" s="229">
        <v>0</v>
      </c>
      <c r="X128" s="230">
        <f>W128*H128</f>
        <v>0</v>
      </c>
      <c r="Y128" s="36"/>
      <c r="Z128" s="36"/>
      <c r="AA128" s="36"/>
      <c r="AB128" s="36"/>
      <c r="AC128" s="36"/>
      <c r="AD128" s="36"/>
      <c r="AE128" s="36"/>
      <c r="AR128" s="231" t="s">
        <v>146</v>
      </c>
      <c r="AT128" s="231" t="s">
        <v>141</v>
      </c>
      <c r="AU128" s="231" t="s">
        <v>87</v>
      </c>
      <c r="AY128" s="15" t="s">
        <v>138</v>
      </c>
      <c r="BE128" s="232">
        <f>IF(O128="základní",K128,0)</f>
        <v>0</v>
      </c>
      <c r="BF128" s="232">
        <f>IF(O128="snížená",K128,0)</f>
        <v>0</v>
      </c>
      <c r="BG128" s="232">
        <f>IF(O128="zákl. přenesená",K128,0)</f>
        <v>0</v>
      </c>
      <c r="BH128" s="232">
        <f>IF(O128="sníž. přenesená",K128,0)</f>
        <v>0</v>
      </c>
      <c r="BI128" s="232">
        <f>IF(O128="nulová",K128,0)</f>
        <v>0</v>
      </c>
      <c r="BJ128" s="15" t="s">
        <v>85</v>
      </c>
      <c r="BK128" s="232">
        <f>ROUND(P128*H128,2)</f>
        <v>0</v>
      </c>
      <c r="BL128" s="15" t="s">
        <v>146</v>
      </c>
      <c r="BM128" s="231" t="s">
        <v>676</v>
      </c>
    </row>
    <row r="129" s="2" customFormat="1">
      <c r="A129" s="36"/>
      <c r="B129" s="37"/>
      <c r="C129" s="38"/>
      <c r="D129" s="233" t="s">
        <v>148</v>
      </c>
      <c r="E129" s="38"/>
      <c r="F129" s="234" t="s">
        <v>677</v>
      </c>
      <c r="G129" s="38"/>
      <c r="H129" s="38"/>
      <c r="I129" s="235"/>
      <c r="J129" s="235"/>
      <c r="K129" s="38"/>
      <c r="L129" s="38"/>
      <c r="M129" s="42"/>
      <c r="N129" s="236"/>
      <c r="O129" s="237"/>
      <c r="P129" s="89"/>
      <c r="Q129" s="89"/>
      <c r="R129" s="89"/>
      <c r="S129" s="89"/>
      <c r="T129" s="89"/>
      <c r="U129" s="89"/>
      <c r="V129" s="89"/>
      <c r="W129" s="89"/>
      <c r="X129" s="90"/>
      <c r="Y129" s="36"/>
      <c r="Z129" s="36"/>
      <c r="AA129" s="36"/>
      <c r="AB129" s="36"/>
      <c r="AC129" s="36"/>
      <c r="AD129" s="36"/>
      <c r="AE129" s="36"/>
      <c r="AT129" s="15" t="s">
        <v>148</v>
      </c>
      <c r="AU129" s="15" t="s">
        <v>87</v>
      </c>
    </row>
    <row r="130" s="2" customFormat="1">
      <c r="A130" s="36"/>
      <c r="B130" s="37"/>
      <c r="C130" s="38"/>
      <c r="D130" s="238" t="s">
        <v>150</v>
      </c>
      <c r="E130" s="38"/>
      <c r="F130" s="239" t="s">
        <v>678</v>
      </c>
      <c r="G130" s="38"/>
      <c r="H130" s="38"/>
      <c r="I130" s="235"/>
      <c r="J130" s="235"/>
      <c r="K130" s="38"/>
      <c r="L130" s="38"/>
      <c r="M130" s="42"/>
      <c r="N130" s="236"/>
      <c r="O130" s="237"/>
      <c r="P130" s="89"/>
      <c r="Q130" s="89"/>
      <c r="R130" s="89"/>
      <c r="S130" s="89"/>
      <c r="T130" s="89"/>
      <c r="U130" s="89"/>
      <c r="V130" s="89"/>
      <c r="W130" s="89"/>
      <c r="X130" s="90"/>
      <c r="Y130" s="36"/>
      <c r="Z130" s="36"/>
      <c r="AA130" s="36"/>
      <c r="AB130" s="36"/>
      <c r="AC130" s="36"/>
      <c r="AD130" s="36"/>
      <c r="AE130" s="36"/>
      <c r="AT130" s="15" t="s">
        <v>150</v>
      </c>
      <c r="AU130" s="15" t="s">
        <v>87</v>
      </c>
    </row>
    <row r="131" s="2" customFormat="1" ht="24.15" customHeight="1">
      <c r="A131" s="36"/>
      <c r="B131" s="37"/>
      <c r="C131" s="219" t="s">
        <v>146</v>
      </c>
      <c r="D131" s="219" t="s">
        <v>141</v>
      </c>
      <c r="E131" s="220" t="s">
        <v>679</v>
      </c>
      <c r="F131" s="221" t="s">
        <v>680</v>
      </c>
      <c r="G131" s="222" t="s">
        <v>164</v>
      </c>
      <c r="H131" s="223">
        <v>1</v>
      </c>
      <c r="I131" s="224"/>
      <c r="J131" s="224"/>
      <c r="K131" s="225">
        <f>ROUND(P131*H131,2)</f>
        <v>0</v>
      </c>
      <c r="L131" s="221" t="s">
        <v>278</v>
      </c>
      <c r="M131" s="42"/>
      <c r="N131" s="226" t="s">
        <v>1</v>
      </c>
      <c r="O131" s="227" t="s">
        <v>40</v>
      </c>
      <c r="P131" s="228">
        <f>I131+J131</f>
        <v>0</v>
      </c>
      <c r="Q131" s="228">
        <f>ROUND(I131*H131,2)</f>
        <v>0</v>
      </c>
      <c r="R131" s="228">
        <f>ROUND(J131*H131,2)</f>
        <v>0</v>
      </c>
      <c r="S131" s="89"/>
      <c r="T131" s="229">
        <f>S131*H131</f>
        <v>0</v>
      </c>
      <c r="U131" s="229">
        <v>0</v>
      </c>
      <c r="V131" s="229">
        <f>U131*H131</f>
        <v>0</v>
      </c>
      <c r="W131" s="229">
        <v>0</v>
      </c>
      <c r="X131" s="230">
        <f>W131*H131</f>
        <v>0</v>
      </c>
      <c r="Y131" s="36"/>
      <c r="Z131" s="36"/>
      <c r="AA131" s="36"/>
      <c r="AB131" s="36"/>
      <c r="AC131" s="36"/>
      <c r="AD131" s="36"/>
      <c r="AE131" s="36"/>
      <c r="AR131" s="231" t="s">
        <v>146</v>
      </c>
      <c r="AT131" s="231" t="s">
        <v>141</v>
      </c>
      <c r="AU131" s="231" t="s">
        <v>87</v>
      </c>
      <c r="AY131" s="15" t="s">
        <v>138</v>
      </c>
      <c r="BE131" s="232">
        <f>IF(O131="základní",K131,0)</f>
        <v>0</v>
      </c>
      <c r="BF131" s="232">
        <f>IF(O131="snížená",K131,0)</f>
        <v>0</v>
      </c>
      <c r="BG131" s="232">
        <f>IF(O131="zákl. přenesená",K131,0)</f>
        <v>0</v>
      </c>
      <c r="BH131" s="232">
        <f>IF(O131="sníž. přenesená",K131,0)</f>
        <v>0</v>
      </c>
      <c r="BI131" s="232">
        <f>IF(O131="nulová",K131,0)</f>
        <v>0</v>
      </c>
      <c r="BJ131" s="15" t="s">
        <v>85</v>
      </c>
      <c r="BK131" s="232">
        <f>ROUND(P131*H131,2)</f>
        <v>0</v>
      </c>
      <c r="BL131" s="15" t="s">
        <v>146</v>
      </c>
      <c r="BM131" s="231" t="s">
        <v>681</v>
      </c>
    </row>
    <row r="132" s="2" customFormat="1">
      <c r="A132" s="36"/>
      <c r="B132" s="37"/>
      <c r="C132" s="38"/>
      <c r="D132" s="233" t="s">
        <v>148</v>
      </c>
      <c r="E132" s="38"/>
      <c r="F132" s="234" t="s">
        <v>682</v>
      </c>
      <c r="G132" s="38"/>
      <c r="H132" s="38"/>
      <c r="I132" s="235"/>
      <c r="J132" s="235"/>
      <c r="K132" s="38"/>
      <c r="L132" s="38"/>
      <c r="M132" s="42"/>
      <c r="N132" s="236"/>
      <c r="O132" s="237"/>
      <c r="P132" s="89"/>
      <c r="Q132" s="89"/>
      <c r="R132" s="89"/>
      <c r="S132" s="89"/>
      <c r="T132" s="89"/>
      <c r="U132" s="89"/>
      <c r="V132" s="89"/>
      <c r="W132" s="89"/>
      <c r="X132" s="90"/>
      <c r="Y132" s="36"/>
      <c r="Z132" s="36"/>
      <c r="AA132" s="36"/>
      <c r="AB132" s="36"/>
      <c r="AC132" s="36"/>
      <c r="AD132" s="36"/>
      <c r="AE132" s="36"/>
      <c r="AT132" s="15" t="s">
        <v>148</v>
      </c>
      <c r="AU132" s="15" t="s">
        <v>87</v>
      </c>
    </row>
    <row r="133" s="2" customFormat="1">
      <c r="A133" s="36"/>
      <c r="B133" s="37"/>
      <c r="C133" s="38"/>
      <c r="D133" s="238" t="s">
        <v>150</v>
      </c>
      <c r="E133" s="38"/>
      <c r="F133" s="239" t="s">
        <v>683</v>
      </c>
      <c r="G133" s="38"/>
      <c r="H133" s="38"/>
      <c r="I133" s="235"/>
      <c r="J133" s="235"/>
      <c r="K133" s="38"/>
      <c r="L133" s="38"/>
      <c r="M133" s="42"/>
      <c r="N133" s="236"/>
      <c r="O133" s="237"/>
      <c r="P133" s="89"/>
      <c r="Q133" s="89"/>
      <c r="R133" s="89"/>
      <c r="S133" s="89"/>
      <c r="T133" s="89"/>
      <c r="U133" s="89"/>
      <c r="V133" s="89"/>
      <c r="W133" s="89"/>
      <c r="X133" s="90"/>
      <c r="Y133" s="36"/>
      <c r="Z133" s="36"/>
      <c r="AA133" s="36"/>
      <c r="AB133" s="36"/>
      <c r="AC133" s="36"/>
      <c r="AD133" s="36"/>
      <c r="AE133" s="36"/>
      <c r="AT133" s="15" t="s">
        <v>150</v>
      </c>
      <c r="AU133" s="15" t="s">
        <v>87</v>
      </c>
    </row>
    <row r="134" s="2" customFormat="1" ht="24.15" customHeight="1">
      <c r="A134" s="36"/>
      <c r="B134" s="37"/>
      <c r="C134" s="219" t="s">
        <v>139</v>
      </c>
      <c r="D134" s="219" t="s">
        <v>141</v>
      </c>
      <c r="E134" s="220" t="s">
        <v>684</v>
      </c>
      <c r="F134" s="221" t="s">
        <v>685</v>
      </c>
      <c r="G134" s="222" t="s">
        <v>164</v>
      </c>
      <c r="H134" s="223">
        <v>3</v>
      </c>
      <c r="I134" s="224"/>
      <c r="J134" s="224"/>
      <c r="K134" s="225">
        <f>ROUND(P134*H134,2)</f>
        <v>0</v>
      </c>
      <c r="L134" s="221" t="s">
        <v>1</v>
      </c>
      <c r="M134" s="42"/>
      <c r="N134" s="226" t="s">
        <v>1</v>
      </c>
      <c r="O134" s="227" t="s">
        <v>40</v>
      </c>
      <c r="P134" s="228">
        <f>I134+J134</f>
        <v>0</v>
      </c>
      <c r="Q134" s="228">
        <f>ROUND(I134*H134,2)</f>
        <v>0</v>
      </c>
      <c r="R134" s="228">
        <f>ROUND(J134*H134,2)</f>
        <v>0</v>
      </c>
      <c r="S134" s="89"/>
      <c r="T134" s="229">
        <f>S134*H134</f>
        <v>0</v>
      </c>
      <c r="U134" s="229">
        <v>0</v>
      </c>
      <c r="V134" s="229">
        <f>U134*H134</f>
        <v>0</v>
      </c>
      <c r="W134" s="229">
        <v>0</v>
      </c>
      <c r="X134" s="230">
        <f>W134*H134</f>
        <v>0</v>
      </c>
      <c r="Y134" s="36"/>
      <c r="Z134" s="36"/>
      <c r="AA134" s="36"/>
      <c r="AB134" s="36"/>
      <c r="AC134" s="36"/>
      <c r="AD134" s="36"/>
      <c r="AE134" s="36"/>
      <c r="AR134" s="231" t="s">
        <v>146</v>
      </c>
      <c r="AT134" s="231" t="s">
        <v>141</v>
      </c>
      <c r="AU134" s="231" t="s">
        <v>87</v>
      </c>
      <c r="AY134" s="15" t="s">
        <v>138</v>
      </c>
      <c r="BE134" s="232">
        <f>IF(O134="základní",K134,0)</f>
        <v>0</v>
      </c>
      <c r="BF134" s="232">
        <f>IF(O134="snížená",K134,0)</f>
        <v>0</v>
      </c>
      <c r="BG134" s="232">
        <f>IF(O134="zákl. přenesená",K134,0)</f>
        <v>0</v>
      </c>
      <c r="BH134" s="232">
        <f>IF(O134="sníž. přenesená",K134,0)</f>
        <v>0</v>
      </c>
      <c r="BI134" s="232">
        <f>IF(O134="nulová",K134,0)</f>
        <v>0</v>
      </c>
      <c r="BJ134" s="15" t="s">
        <v>85</v>
      </c>
      <c r="BK134" s="232">
        <f>ROUND(P134*H134,2)</f>
        <v>0</v>
      </c>
      <c r="BL134" s="15" t="s">
        <v>146</v>
      </c>
      <c r="BM134" s="231" t="s">
        <v>686</v>
      </c>
    </row>
    <row r="135" s="2" customFormat="1">
      <c r="A135" s="36"/>
      <c r="B135" s="37"/>
      <c r="C135" s="38"/>
      <c r="D135" s="233" t="s">
        <v>148</v>
      </c>
      <c r="E135" s="38"/>
      <c r="F135" s="234" t="s">
        <v>687</v>
      </c>
      <c r="G135" s="38"/>
      <c r="H135" s="38"/>
      <c r="I135" s="235"/>
      <c r="J135" s="235"/>
      <c r="K135" s="38"/>
      <c r="L135" s="38"/>
      <c r="M135" s="42"/>
      <c r="N135" s="236"/>
      <c r="O135" s="237"/>
      <c r="P135" s="89"/>
      <c r="Q135" s="89"/>
      <c r="R135" s="89"/>
      <c r="S135" s="89"/>
      <c r="T135" s="89"/>
      <c r="U135" s="89"/>
      <c r="V135" s="89"/>
      <c r="W135" s="89"/>
      <c r="X135" s="90"/>
      <c r="Y135" s="36"/>
      <c r="Z135" s="36"/>
      <c r="AA135" s="36"/>
      <c r="AB135" s="36"/>
      <c r="AC135" s="36"/>
      <c r="AD135" s="36"/>
      <c r="AE135" s="36"/>
      <c r="AT135" s="15" t="s">
        <v>148</v>
      </c>
      <c r="AU135" s="15" t="s">
        <v>87</v>
      </c>
    </row>
    <row r="136" s="2" customFormat="1" ht="24.15" customHeight="1">
      <c r="A136" s="36"/>
      <c r="B136" s="37"/>
      <c r="C136" s="219" t="s">
        <v>175</v>
      </c>
      <c r="D136" s="219" t="s">
        <v>141</v>
      </c>
      <c r="E136" s="220" t="s">
        <v>688</v>
      </c>
      <c r="F136" s="221" t="s">
        <v>689</v>
      </c>
      <c r="G136" s="222" t="s">
        <v>164</v>
      </c>
      <c r="H136" s="223">
        <v>1</v>
      </c>
      <c r="I136" s="224"/>
      <c r="J136" s="224"/>
      <c r="K136" s="225">
        <f>ROUND(P136*H136,2)</f>
        <v>0</v>
      </c>
      <c r="L136" s="221" t="s">
        <v>278</v>
      </c>
      <c r="M136" s="42"/>
      <c r="N136" s="226" t="s">
        <v>1</v>
      </c>
      <c r="O136" s="227" t="s">
        <v>40</v>
      </c>
      <c r="P136" s="228">
        <f>I136+J136</f>
        <v>0</v>
      </c>
      <c r="Q136" s="228">
        <f>ROUND(I136*H136,2)</f>
        <v>0</v>
      </c>
      <c r="R136" s="228">
        <f>ROUND(J136*H136,2)</f>
        <v>0</v>
      </c>
      <c r="S136" s="89"/>
      <c r="T136" s="229">
        <f>S136*H136</f>
        <v>0</v>
      </c>
      <c r="U136" s="229">
        <v>0</v>
      </c>
      <c r="V136" s="229">
        <f>U136*H136</f>
        <v>0</v>
      </c>
      <c r="W136" s="229">
        <v>0</v>
      </c>
      <c r="X136" s="230">
        <f>W136*H136</f>
        <v>0</v>
      </c>
      <c r="Y136" s="36"/>
      <c r="Z136" s="36"/>
      <c r="AA136" s="36"/>
      <c r="AB136" s="36"/>
      <c r="AC136" s="36"/>
      <c r="AD136" s="36"/>
      <c r="AE136" s="36"/>
      <c r="AR136" s="231" t="s">
        <v>146</v>
      </c>
      <c r="AT136" s="231" t="s">
        <v>141</v>
      </c>
      <c r="AU136" s="231" t="s">
        <v>87</v>
      </c>
      <c r="AY136" s="15" t="s">
        <v>138</v>
      </c>
      <c r="BE136" s="232">
        <f>IF(O136="základní",K136,0)</f>
        <v>0</v>
      </c>
      <c r="BF136" s="232">
        <f>IF(O136="snížená",K136,0)</f>
        <v>0</v>
      </c>
      <c r="BG136" s="232">
        <f>IF(O136="zákl. přenesená",K136,0)</f>
        <v>0</v>
      </c>
      <c r="BH136" s="232">
        <f>IF(O136="sníž. přenesená",K136,0)</f>
        <v>0</v>
      </c>
      <c r="BI136" s="232">
        <f>IF(O136="nulová",K136,0)</f>
        <v>0</v>
      </c>
      <c r="BJ136" s="15" t="s">
        <v>85</v>
      </c>
      <c r="BK136" s="232">
        <f>ROUND(P136*H136,2)</f>
        <v>0</v>
      </c>
      <c r="BL136" s="15" t="s">
        <v>146</v>
      </c>
      <c r="BM136" s="231" t="s">
        <v>690</v>
      </c>
    </row>
    <row r="137" s="2" customFormat="1">
      <c r="A137" s="36"/>
      <c r="B137" s="37"/>
      <c r="C137" s="38"/>
      <c r="D137" s="233" t="s">
        <v>148</v>
      </c>
      <c r="E137" s="38"/>
      <c r="F137" s="234" t="s">
        <v>691</v>
      </c>
      <c r="G137" s="38"/>
      <c r="H137" s="38"/>
      <c r="I137" s="235"/>
      <c r="J137" s="235"/>
      <c r="K137" s="38"/>
      <c r="L137" s="38"/>
      <c r="M137" s="42"/>
      <c r="N137" s="236"/>
      <c r="O137" s="237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148</v>
      </c>
      <c r="AU137" s="15" t="s">
        <v>87</v>
      </c>
    </row>
    <row r="138" s="2" customFormat="1">
      <c r="A138" s="36"/>
      <c r="B138" s="37"/>
      <c r="C138" s="38"/>
      <c r="D138" s="238" t="s">
        <v>150</v>
      </c>
      <c r="E138" s="38"/>
      <c r="F138" s="239" t="s">
        <v>692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150</v>
      </c>
      <c r="AU138" s="15" t="s">
        <v>87</v>
      </c>
    </row>
    <row r="139" s="2" customFormat="1" ht="24.15" customHeight="1">
      <c r="A139" s="36"/>
      <c r="B139" s="37"/>
      <c r="C139" s="219" t="s">
        <v>181</v>
      </c>
      <c r="D139" s="219" t="s">
        <v>141</v>
      </c>
      <c r="E139" s="220" t="s">
        <v>693</v>
      </c>
      <c r="F139" s="221" t="s">
        <v>694</v>
      </c>
      <c r="G139" s="222" t="s">
        <v>144</v>
      </c>
      <c r="H139" s="223">
        <v>567</v>
      </c>
      <c r="I139" s="224"/>
      <c r="J139" s="224"/>
      <c r="K139" s="225">
        <f>ROUND(P139*H139,2)</f>
        <v>0</v>
      </c>
      <c r="L139" s="221" t="s">
        <v>278</v>
      </c>
      <c r="M139" s="42"/>
      <c r="N139" s="226" t="s">
        <v>1</v>
      </c>
      <c r="O139" s="227" t="s">
        <v>40</v>
      </c>
      <c r="P139" s="228">
        <f>I139+J139</f>
        <v>0</v>
      </c>
      <c r="Q139" s="228">
        <f>ROUND(I139*H139,2)</f>
        <v>0</v>
      </c>
      <c r="R139" s="228">
        <f>ROUND(J139*H139,2)</f>
        <v>0</v>
      </c>
      <c r="S139" s="89"/>
      <c r="T139" s="229">
        <f>S139*H139</f>
        <v>0</v>
      </c>
      <c r="U139" s="229">
        <v>0</v>
      </c>
      <c r="V139" s="229">
        <f>U139*H139</f>
        <v>0</v>
      </c>
      <c r="W139" s="229">
        <v>0</v>
      </c>
      <c r="X139" s="230">
        <f>W139*H139</f>
        <v>0</v>
      </c>
      <c r="Y139" s="36"/>
      <c r="Z139" s="36"/>
      <c r="AA139" s="36"/>
      <c r="AB139" s="36"/>
      <c r="AC139" s="36"/>
      <c r="AD139" s="36"/>
      <c r="AE139" s="36"/>
      <c r="AR139" s="231" t="s">
        <v>146</v>
      </c>
      <c r="AT139" s="231" t="s">
        <v>141</v>
      </c>
      <c r="AU139" s="231" t="s">
        <v>87</v>
      </c>
      <c r="AY139" s="15" t="s">
        <v>138</v>
      </c>
      <c r="BE139" s="232">
        <f>IF(O139="základní",K139,0)</f>
        <v>0</v>
      </c>
      <c r="BF139" s="232">
        <f>IF(O139="snížená",K139,0)</f>
        <v>0</v>
      </c>
      <c r="BG139" s="232">
        <f>IF(O139="zákl. přenesená",K139,0)</f>
        <v>0</v>
      </c>
      <c r="BH139" s="232">
        <f>IF(O139="sníž. přenesená",K139,0)</f>
        <v>0</v>
      </c>
      <c r="BI139" s="232">
        <f>IF(O139="nulová",K139,0)</f>
        <v>0</v>
      </c>
      <c r="BJ139" s="15" t="s">
        <v>85</v>
      </c>
      <c r="BK139" s="232">
        <f>ROUND(P139*H139,2)</f>
        <v>0</v>
      </c>
      <c r="BL139" s="15" t="s">
        <v>146</v>
      </c>
      <c r="BM139" s="231" t="s">
        <v>695</v>
      </c>
    </row>
    <row r="140" s="2" customFormat="1">
      <c r="A140" s="36"/>
      <c r="B140" s="37"/>
      <c r="C140" s="38"/>
      <c r="D140" s="233" t="s">
        <v>148</v>
      </c>
      <c r="E140" s="38"/>
      <c r="F140" s="234" t="s">
        <v>696</v>
      </c>
      <c r="G140" s="38"/>
      <c r="H140" s="38"/>
      <c r="I140" s="235"/>
      <c r="J140" s="235"/>
      <c r="K140" s="38"/>
      <c r="L140" s="38"/>
      <c r="M140" s="42"/>
      <c r="N140" s="236"/>
      <c r="O140" s="237"/>
      <c r="P140" s="89"/>
      <c r="Q140" s="89"/>
      <c r="R140" s="89"/>
      <c r="S140" s="89"/>
      <c r="T140" s="89"/>
      <c r="U140" s="89"/>
      <c r="V140" s="89"/>
      <c r="W140" s="89"/>
      <c r="X140" s="90"/>
      <c r="Y140" s="36"/>
      <c r="Z140" s="36"/>
      <c r="AA140" s="36"/>
      <c r="AB140" s="36"/>
      <c r="AC140" s="36"/>
      <c r="AD140" s="36"/>
      <c r="AE140" s="36"/>
      <c r="AT140" s="15" t="s">
        <v>148</v>
      </c>
      <c r="AU140" s="15" t="s">
        <v>87</v>
      </c>
    </row>
    <row r="141" s="2" customFormat="1">
      <c r="A141" s="36"/>
      <c r="B141" s="37"/>
      <c r="C141" s="38"/>
      <c r="D141" s="238" t="s">
        <v>150</v>
      </c>
      <c r="E141" s="38"/>
      <c r="F141" s="239" t="s">
        <v>697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150</v>
      </c>
      <c r="AU141" s="15" t="s">
        <v>87</v>
      </c>
    </row>
    <row r="142" s="2" customFormat="1">
      <c r="A142" s="36"/>
      <c r="B142" s="37"/>
      <c r="C142" s="219" t="s">
        <v>165</v>
      </c>
      <c r="D142" s="219" t="s">
        <v>141</v>
      </c>
      <c r="E142" s="220" t="s">
        <v>698</v>
      </c>
      <c r="F142" s="221" t="s">
        <v>699</v>
      </c>
      <c r="G142" s="222" t="s">
        <v>164</v>
      </c>
      <c r="H142" s="223">
        <v>3</v>
      </c>
      <c r="I142" s="224"/>
      <c r="J142" s="224"/>
      <c r="K142" s="225">
        <f>ROUND(P142*H142,2)</f>
        <v>0</v>
      </c>
      <c r="L142" s="221" t="s">
        <v>278</v>
      </c>
      <c r="M142" s="42"/>
      <c r="N142" s="226" t="s">
        <v>1</v>
      </c>
      <c r="O142" s="227" t="s">
        <v>40</v>
      </c>
      <c r="P142" s="228">
        <f>I142+J142</f>
        <v>0</v>
      </c>
      <c r="Q142" s="228">
        <f>ROUND(I142*H142,2)</f>
        <v>0</v>
      </c>
      <c r="R142" s="228">
        <f>ROUND(J142*H142,2)</f>
        <v>0</v>
      </c>
      <c r="S142" s="89"/>
      <c r="T142" s="229">
        <f>S142*H142</f>
        <v>0</v>
      </c>
      <c r="U142" s="229">
        <v>0</v>
      </c>
      <c r="V142" s="229">
        <f>U142*H142</f>
        <v>0</v>
      </c>
      <c r="W142" s="229">
        <v>0</v>
      </c>
      <c r="X142" s="230">
        <f>W142*H142</f>
        <v>0</v>
      </c>
      <c r="Y142" s="36"/>
      <c r="Z142" s="36"/>
      <c r="AA142" s="36"/>
      <c r="AB142" s="36"/>
      <c r="AC142" s="36"/>
      <c r="AD142" s="36"/>
      <c r="AE142" s="36"/>
      <c r="AR142" s="231" t="s">
        <v>146</v>
      </c>
      <c r="AT142" s="231" t="s">
        <v>141</v>
      </c>
      <c r="AU142" s="231" t="s">
        <v>87</v>
      </c>
      <c r="AY142" s="15" t="s">
        <v>138</v>
      </c>
      <c r="BE142" s="232">
        <f>IF(O142="základní",K142,0)</f>
        <v>0</v>
      </c>
      <c r="BF142" s="232">
        <f>IF(O142="snížená",K142,0)</f>
        <v>0</v>
      </c>
      <c r="BG142" s="232">
        <f>IF(O142="zákl. přenesená",K142,0)</f>
        <v>0</v>
      </c>
      <c r="BH142" s="232">
        <f>IF(O142="sníž. přenesená",K142,0)</f>
        <v>0</v>
      </c>
      <c r="BI142" s="232">
        <f>IF(O142="nulová",K142,0)</f>
        <v>0</v>
      </c>
      <c r="BJ142" s="15" t="s">
        <v>85</v>
      </c>
      <c r="BK142" s="232">
        <f>ROUND(P142*H142,2)</f>
        <v>0</v>
      </c>
      <c r="BL142" s="15" t="s">
        <v>146</v>
      </c>
      <c r="BM142" s="231" t="s">
        <v>700</v>
      </c>
    </row>
    <row r="143" s="2" customFormat="1">
      <c r="A143" s="36"/>
      <c r="B143" s="37"/>
      <c r="C143" s="38"/>
      <c r="D143" s="233" t="s">
        <v>148</v>
      </c>
      <c r="E143" s="38"/>
      <c r="F143" s="234" t="s">
        <v>701</v>
      </c>
      <c r="G143" s="38"/>
      <c r="H143" s="38"/>
      <c r="I143" s="235"/>
      <c r="J143" s="235"/>
      <c r="K143" s="38"/>
      <c r="L143" s="38"/>
      <c r="M143" s="42"/>
      <c r="N143" s="236"/>
      <c r="O143" s="237"/>
      <c r="P143" s="89"/>
      <c r="Q143" s="89"/>
      <c r="R143" s="89"/>
      <c r="S143" s="89"/>
      <c r="T143" s="89"/>
      <c r="U143" s="89"/>
      <c r="V143" s="89"/>
      <c r="W143" s="89"/>
      <c r="X143" s="90"/>
      <c r="Y143" s="36"/>
      <c r="Z143" s="36"/>
      <c r="AA143" s="36"/>
      <c r="AB143" s="36"/>
      <c r="AC143" s="36"/>
      <c r="AD143" s="36"/>
      <c r="AE143" s="36"/>
      <c r="AT143" s="15" t="s">
        <v>148</v>
      </c>
      <c r="AU143" s="15" t="s">
        <v>87</v>
      </c>
    </row>
    <row r="144" s="2" customFormat="1">
      <c r="A144" s="36"/>
      <c r="B144" s="37"/>
      <c r="C144" s="38"/>
      <c r="D144" s="238" t="s">
        <v>150</v>
      </c>
      <c r="E144" s="38"/>
      <c r="F144" s="239" t="s">
        <v>702</v>
      </c>
      <c r="G144" s="38"/>
      <c r="H144" s="38"/>
      <c r="I144" s="235"/>
      <c r="J144" s="235"/>
      <c r="K144" s="38"/>
      <c r="L144" s="38"/>
      <c r="M144" s="42"/>
      <c r="N144" s="236"/>
      <c r="O144" s="237"/>
      <c r="P144" s="89"/>
      <c r="Q144" s="89"/>
      <c r="R144" s="89"/>
      <c r="S144" s="89"/>
      <c r="T144" s="89"/>
      <c r="U144" s="89"/>
      <c r="V144" s="89"/>
      <c r="W144" s="89"/>
      <c r="X144" s="90"/>
      <c r="Y144" s="36"/>
      <c r="Z144" s="36"/>
      <c r="AA144" s="36"/>
      <c r="AB144" s="36"/>
      <c r="AC144" s="36"/>
      <c r="AD144" s="36"/>
      <c r="AE144" s="36"/>
      <c r="AT144" s="15" t="s">
        <v>150</v>
      </c>
      <c r="AU144" s="15" t="s">
        <v>87</v>
      </c>
    </row>
    <row r="145" s="2" customFormat="1">
      <c r="A145" s="36"/>
      <c r="B145" s="37"/>
      <c r="C145" s="219" t="s">
        <v>158</v>
      </c>
      <c r="D145" s="219" t="s">
        <v>141</v>
      </c>
      <c r="E145" s="220" t="s">
        <v>703</v>
      </c>
      <c r="F145" s="221" t="s">
        <v>704</v>
      </c>
      <c r="G145" s="222" t="s">
        <v>164</v>
      </c>
      <c r="H145" s="223">
        <v>1</v>
      </c>
      <c r="I145" s="224"/>
      <c r="J145" s="224"/>
      <c r="K145" s="225">
        <f>ROUND(P145*H145,2)</f>
        <v>0</v>
      </c>
      <c r="L145" s="221" t="s">
        <v>278</v>
      </c>
      <c r="M145" s="42"/>
      <c r="N145" s="226" t="s">
        <v>1</v>
      </c>
      <c r="O145" s="227" t="s">
        <v>40</v>
      </c>
      <c r="P145" s="228">
        <f>I145+J145</f>
        <v>0</v>
      </c>
      <c r="Q145" s="228">
        <f>ROUND(I145*H145,2)</f>
        <v>0</v>
      </c>
      <c r="R145" s="228">
        <f>ROUND(J145*H145,2)</f>
        <v>0</v>
      </c>
      <c r="S145" s="89"/>
      <c r="T145" s="229">
        <f>S145*H145</f>
        <v>0</v>
      </c>
      <c r="U145" s="229">
        <v>0</v>
      </c>
      <c r="V145" s="229">
        <f>U145*H145</f>
        <v>0</v>
      </c>
      <c r="W145" s="229">
        <v>0</v>
      </c>
      <c r="X145" s="230">
        <f>W145*H145</f>
        <v>0</v>
      </c>
      <c r="Y145" s="36"/>
      <c r="Z145" s="36"/>
      <c r="AA145" s="36"/>
      <c r="AB145" s="36"/>
      <c r="AC145" s="36"/>
      <c r="AD145" s="36"/>
      <c r="AE145" s="36"/>
      <c r="AR145" s="231" t="s">
        <v>146</v>
      </c>
      <c r="AT145" s="231" t="s">
        <v>141</v>
      </c>
      <c r="AU145" s="231" t="s">
        <v>87</v>
      </c>
      <c r="AY145" s="15" t="s">
        <v>138</v>
      </c>
      <c r="BE145" s="232">
        <f>IF(O145="základní",K145,0)</f>
        <v>0</v>
      </c>
      <c r="BF145" s="232">
        <f>IF(O145="snížená",K145,0)</f>
        <v>0</v>
      </c>
      <c r="BG145" s="232">
        <f>IF(O145="zákl. přenesená",K145,0)</f>
        <v>0</v>
      </c>
      <c r="BH145" s="232">
        <f>IF(O145="sníž. přenesená",K145,0)</f>
        <v>0</v>
      </c>
      <c r="BI145" s="232">
        <f>IF(O145="nulová",K145,0)</f>
        <v>0</v>
      </c>
      <c r="BJ145" s="15" t="s">
        <v>85</v>
      </c>
      <c r="BK145" s="232">
        <f>ROUND(P145*H145,2)</f>
        <v>0</v>
      </c>
      <c r="BL145" s="15" t="s">
        <v>146</v>
      </c>
      <c r="BM145" s="231" t="s">
        <v>705</v>
      </c>
    </row>
    <row r="146" s="2" customFormat="1">
      <c r="A146" s="36"/>
      <c r="B146" s="37"/>
      <c r="C146" s="38"/>
      <c r="D146" s="233" t="s">
        <v>148</v>
      </c>
      <c r="E146" s="38"/>
      <c r="F146" s="234" t="s">
        <v>706</v>
      </c>
      <c r="G146" s="38"/>
      <c r="H146" s="38"/>
      <c r="I146" s="235"/>
      <c r="J146" s="235"/>
      <c r="K146" s="38"/>
      <c r="L146" s="38"/>
      <c r="M146" s="42"/>
      <c r="N146" s="236"/>
      <c r="O146" s="237"/>
      <c r="P146" s="89"/>
      <c r="Q146" s="89"/>
      <c r="R146" s="89"/>
      <c r="S146" s="89"/>
      <c r="T146" s="89"/>
      <c r="U146" s="89"/>
      <c r="V146" s="89"/>
      <c r="W146" s="89"/>
      <c r="X146" s="90"/>
      <c r="Y146" s="36"/>
      <c r="Z146" s="36"/>
      <c r="AA146" s="36"/>
      <c r="AB146" s="36"/>
      <c r="AC146" s="36"/>
      <c r="AD146" s="36"/>
      <c r="AE146" s="36"/>
      <c r="AT146" s="15" t="s">
        <v>148</v>
      </c>
      <c r="AU146" s="15" t="s">
        <v>87</v>
      </c>
    </row>
    <row r="147" s="2" customFormat="1">
      <c r="A147" s="36"/>
      <c r="B147" s="37"/>
      <c r="C147" s="38"/>
      <c r="D147" s="238" t="s">
        <v>150</v>
      </c>
      <c r="E147" s="38"/>
      <c r="F147" s="239" t="s">
        <v>707</v>
      </c>
      <c r="G147" s="38"/>
      <c r="H147" s="38"/>
      <c r="I147" s="235"/>
      <c r="J147" s="235"/>
      <c r="K147" s="38"/>
      <c r="L147" s="38"/>
      <c r="M147" s="42"/>
      <c r="N147" s="236"/>
      <c r="O147" s="237"/>
      <c r="P147" s="89"/>
      <c r="Q147" s="89"/>
      <c r="R147" s="89"/>
      <c r="S147" s="89"/>
      <c r="T147" s="89"/>
      <c r="U147" s="89"/>
      <c r="V147" s="89"/>
      <c r="W147" s="89"/>
      <c r="X147" s="90"/>
      <c r="Y147" s="36"/>
      <c r="Z147" s="36"/>
      <c r="AA147" s="36"/>
      <c r="AB147" s="36"/>
      <c r="AC147" s="36"/>
      <c r="AD147" s="36"/>
      <c r="AE147" s="36"/>
      <c r="AT147" s="15" t="s">
        <v>150</v>
      </c>
      <c r="AU147" s="15" t="s">
        <v>87</v>
      </c>
    </row>
    <row r="148" s="2" customFormat="1" ht="24.15" customHeight="1">
      <c r="A148" s="36"/>
      <c r="B148" s="37"/>
      <c r="C148" s="219" t="s">
        <v>201</v>
      </c>
      <c r="D148" s="219" t="s">
        <v>141</v>
      </c>
      <c r="E148" s="220" t="s">
        <v>708</v>
      </c>
      <c r="F148" s="221" t="s">
        <v>709</v>
      </c>
      <c r="G148" s="222" t="s">
        <v>164</v>
      </c>
      <c r="H148" s="223">
        <v>3</v>
      </c>
      <c r="I148" s="224"/>
      <c r="J148" s="224"/>
      <c r="K148" s="225">
        <f>ROUND(P148*H148,2)</f>
        <v>0</v>
      </c>
      <c r="L148" s="221" t="s">
        <v>278</v>
      </c>
      <c r="M148" s="42"/>
      <c r="N148" s="226" t="s">
        <v>1</v>
      </c>
      <c r="O148" s="227" t="s">
        <v>40</v>
      </c>
      <c r="P148" s="228">
        <f>I148+J148</f>
        <v>0</v>
      </c>
      <c r="Q148" s="228">
        <f>ROUND(I148*H148,2)</f>
        <v>0</v>
      </c>
      <c r="R148" s="228">
        <f>ROUND(J148*H148,2)</f>
        <v>0</v>
      </c>
      <c r="S148" s="89"/>
      <c r="T148" s="229">
        <f>S148*H148</f>
        <v>0</v>
      </c>
      <c r="U148" s="229">
        <v>0</v>
      </c>
      <c r="V148" s="229">
        <f>U148*H148</f>
        <v>0</v>
      </c>
      <c r="W148" s="229">
        <v>0</v>
      </c>
      <c r="X148" s="230">
        <f>W148*H148</f>
        <v>0</v>
      </c>
      <c r="Y148" s="36"/>
      <c r="Z148" s="36"/>
      <c r="AA148" s="36"/>
      <c r="AB148" s="36"/>
      <c r="AC148" s="36"/>
      <c r="AD148" s="36"/>
      <c r="AE148" s="36"/>
      <c r="AR148" s="231" t="s">
        <v>146</v>
      </c>
      <c r="AT148" s="231" t="s">
        <v>141</v>
      </c>
      <c r="AU148" s="231" t="s">
        <v>87</v>
      </c>
      <c r="AY148" s="15" t="s">
        <v>138</v>
      </c>
      <c r="BE148" s="232">
        <f>IF(O148="základní",K148,0)</f>
        <v>0</v>
      </c>
      <c r="BF148" s="232">
        <f>IF(O148="snížená",K148,0)</f>
        <v>0</v>
      </c>
      <c r="BG148" s="232">
        <f>IF(O148="zákl. přenesená",K148,0)</f>
        <v>0</v>
      </c>
      <c r="BH148" s="232">
        <f>IF(O148="sníž. přenesená",K148,0)</f>
        <v>0</v>
      </c>
      <c r="BI148" s="232">
        <f>IF(O148="nulová",K148,0)</f>
        <v>0</v>
      </c>
      <c r="BJ148" s="15" t="s">
        <v>85</v>
      </c>
      <c r="BK148" s="232">
        <f>ROUND(P148*H148,2)</f>
        <v>0</v>
      </c>
      <c r="BL148" s="15" t="s">
        <v>146</v>
      </c>
      <c r="BM148" s="231" t="s">
        <v>710</v>
      </c>
    </row>
    <row r="149" s="2" customFormat="1">
      <c r="A149" s="36"/>
      <c r="B149" s="37"/>
      <c r="C149" s="38"/>
      <c r="D149" s="233" t="s">
        <v>148</v>
      </c>
      <c r="E149" s="38"/>
      <c r="F149" s="234" t="s">
        <v>711</v>
      </c>
      <c r="G149" s="38"/>
      <c r="H149" s="38"/>
      <c r="I149" s="235"/>
      <c r="J149" s="235"/>
      <c r="K149" s="38"/>
      <c r="L149" s="38"/>
      <c r="M149" s="42"/>
      <c r="N149" s="236"/>
      <c r="O149" s="237"/>
      <c r="P149" s="89"/>
      <c r="Q149" s="89"/>
      <c r="R149" s="89"/>
      <c r="S149" s="89"/>
      <c r="T149" s="89"/>
      <c r="U149" s="89"/>
      <c r="V149" s="89"/>
      <c r="W149" s="89"/>
      <c r="X149" s="90"/>
      <c r="Y149" s="36"/>
      <c r="Z149" s="36"/>
      <c r="AA149" s="36"/>
      <c r="AB149" s="36"/>
      <c r="AC149" s="36"/>
      <c r="AD149" s="36"/>
      <c r="AE149" s="36"/>
      <c r="AT149" s="15" t="s">
        <v>148</v>
      </c>
      <c r="AU149" s="15" t="s">
        <v>87</v>
      </c>
    </row>
    <row r="150" s="2" customFormat="1">
      <c r="A150" s="36"/>
      <c r="B150" s="37"/>
      <c r="C150" s="38"/>
      <c r="D150" s="238" t="s">
        <v>150</v>
      </c>
      <c r="E150" s="38"/>
      <c r="F150" s="239" t="s">
        <v>712</v>
      </c>
      <c r="G150" s="38"/>
      <c r="H150" s="38"/>
      <c r="I150" s="235"/>
      <c r="J150" s="235"/>
      <c r="K150" s="38"/>
      <c r="L150" s="38"/>
      <c r="M150" s="42"/>
      <c r="N150" s="236"/>
      <c r="O150" s="237"/>
      <c r="P150" s="89"/>
      <c r="Q150" s="89"/>
      <c r="R150" s="89"/>
      <c r="S150" s="89"/>
      <c r="T150" s="89"/>
      <c r="U150" s="89"/>
      <c r="V150" s="89"/>
      <c r="W150" s="89"/>
      <c r="X150" s="90"/>
      <c r="Y150" s="36"/>
      <c r="Z150" s="36"/>
      <c r="AA150" s="36"/>
      <c r="AB150" s="36"/>
      <c r="AC150" s="36"/>
      <c r="AD150" s="36"/>
      <c r="AE150" s="36"/>
      <c r="AT150" s="15" t="s">
        <v>150</v>
      </c>
      <c r="AU150" s="15" t="s">
        <v>87</v>
      </c>
    </row>
    <row r="151" s="2" customFormat="1" ht="24.15" customHeight="1">
      <c r="A151" s="36"/>
      <c r="B151" s="37"/>
      <c r="C151" s="219" t="s">
        <v>207</v>
      </c>
      <c r="D151" s="219" t="s">
        <v>141</v>
      </c>
      <c r="E151" s="220" t="s">
        <v>713</v>
      </c>
      <c r="F151" s="221" t="s">
        <v>714</v>
      </c>
      <c r="G151" s="222" t="s">
        <v>164</v>
      </c>
      <c r="H151" s="223">
        <v>1</v>
      </c>
      <c r="I151" s="224"/>
      <c r="J151" s="224"/>
      <c r="K151" s="225">
        <f>ROUND(P151*H151,2)</f>
        <v>0</v>
      </c>
      <c r="L151" s="221" t="s">
        <v>278</v>
      </c>
      <c r="M151" s="42"/>
      <c r="N151" s="226" t="s">
        <v>1</v>
      </c>
      <c r="O151" s="227" t="s">
        <v>40</v>
      </c>
      <c r="P151" s="228">
        <f>I151+J151</f>
        <v>0</v>
      </c>
      <c r="Q151" s="228">
        <f>ROUND(I151*H151,2)</f>
        <v>0</v>
      </c>
      <c r="R151" s="228">
        <f>ROUND(J151*H151,2)</f>
        <v>0</v>
      </c>
      <c r="S151" s="89"/>
      <c r="T151" s="229">
        <f>S151*H151</f>
        <v>0</v>
      </c>
      <c r="U151" s="229">
        <v>0</v>
      </c>
      <c r="V151" s="229">
        <f>U151*H151</f>
        <v>0</v>
      </c>
      <c r="W151" s="229">
        <v>0</v>
      </c>
      <c r="X151" s="230">
        <f>W151*H151</f>
        <v>0</v>
      </c>
      <c r="Y151" s="36"/>
      <c r="Z151" s="36"/>
      <c r="AA151" s="36"/>
      <c r="AB151" s="36"/>
      <c r="AC151" s="36"/>
      <c r="AD151" s="36"/>
      <c r="AE151" s="36"/>
      <c r="AR151" s="231" t="s">
        <v>146</v>
      </c>
      <c r="AT151" s="231" t="s">
        <v>141</v>
      </c>
      <c r="AU151" s="231" t="s">
        <v>87</v>
      </c>
      <c r="AY151" s="15" t="s">
        <v>138</v>
      </c>
      <c r="BE151" s="232">
        <f>IF(O151="základní",K151,0)</f>
        <v>0</v>
      </c>
      <c r="BF151" s="232">
        <f>IF(O151="snížená",K151,0)</f>
        <v>0</v>
      </c>
      <c r="BG151" s="232">
        <f>IF(O151="zákl. přenesená",K151,0)</f>
        <v>0</v>
      </c>
      <c r="BH151" s="232">
        <f>IF(O151="sníž. přenesená",K151,0)</f>
        <v>0</v>
      </c>
      <c r="BI151" s="232">
        <f>IF(O151="nulová",K151,0)</f>
        <v>0</v>
      </c>
      <c r="BJ151" s="15" t="s">
        <v>85</v>
      </c>
      <c r="BK151" s="232">
        <f>ROUND(P151*H151,2)</f>
        <v>0</v>
      </c>
      <c r="BL151" s="15" t="s">
        <v>146</v>
      </c>
      <c r="BM151" s="231" t="s">
        <v>715</v>
      </c>
    </row>
    <row r="152" s="2" customFormat="1">
      <c r="A152" s="36"/>
      <c r="B152" s="37"/>
      <c r="C152" s="38"/>
      <c r="D152" s="233" t="s">
        <v>148</v>
      </c>
      <c r="E152" s="38"/>
      <c r="F152" s="234" t="s">
        <v>716</v>
      </c>
      <c r="G152" s="38"/>
      <c r="H152" s="38"/>
      <c r="I152" s="235"/>
      <c r="J152" s="235"/>
      <c r="K152" s="38"/>
      <c r="L152" s="38"/>
      <c r="M152" s="42"/>
      <c r="N152" s="236"/>
      <c r="O152" s="237"/>
      <c r="P152" s="89"/>
      <c r="Q152" s="89"/>
      <c r="R152" s="89"/>
      <c r="S152" s="89"/>
      <c r="T152" s="89"/>
      <c r="U152" s="89"/>
      <c r="V152" s="89"/>
      <c r="W152" s="89"/>
      <c r="X152" s="90"/>
      <c r="Y152" s="36"/>
      <c r="Z152" s="36"/>
      <c r="AA152" s="36"/>
      <c r="AB152" s="36"/>
      <c r="AC152" s="36"/>
      <c r="AD152" s="36"/>
      <c r="AE152" s="36"/>
      <c r="AT152" s="15" t="s">
        <v>148</v>
      </c>
      <c r="AU152" s="15" t="s">
        <v>87</v>
      </c>
    </row>
    <row r="153" s="2" customFormat="1">
      <c r="A153" s="36"/>
      <c r="B153" s="37"/>
      <c r="C153" s="38"/>
      <c r="D153" s="238" t="s">
        <v>150</v>
      </c>
      <c r="E153" s="38"/>
      <c r="F153" s="239" t="s">
        <v>717</v>
      </c>
      <c r="G153" s="38"/>
      <c r="H153" s="38"/>
      <c r="I153" s="235"/>
      <c r="J153" s="235"/>
      <c r="K153" s="38"/>
      <c r="L153" s="38"/>
      <c r="M153" s="42"/>
      <c r="N153" s="236"/>
      <c r="O153" s="237"/>
      <c r="P153" s="89"/>
      <c r="Q153" s="89"/>
      <c r="R153" s="89"/>
      <c r="S153" s="89"/>
      <c r="T153" s="89"/>
      <c r="U153" s="89"/>
      <c r="V153" s="89"/>
      <c r="W153" s="89"/>
      <c r="X153" s="90"/>
      <c r="Y153" s="36"/>
      <c r="Z153" s="36"/>
      <c r="AA153" s="36"/>
      <c r="AB153" s="36"/>
      <c r="AC153" s="36"/>
      <c r="AD153" s="36"/>
      <c r="AE153" s="36"/>
      <c r="AT153" s="15" t="s">
        <v>150</v>
      </c>
      <c r="AU153" s="15" t="s">
        <v>87</v>
      </c>
    </row>
    <row r="154" s="2" customFormat="1" ht="24.15" customHeight="1">
      <c r="A154" s="36"/>
      <c r="B154" s="37"/>
      <c r="C154" s="219" t="s">
        <v>9</v>
      </c>
      <c r="D154" s="219" t="s">
        <v>141</v>
      </c>
      <c r="E154" s="220" t="s">
        <v>718</v>
      </c>
      <c r="F154" s="221" t="s">
        <v>719</v>
      </c>
      <c r="G154" s="222" t="s">
        <v>164</v>
      </c>
      <c r="H154" s="223">
        <v>45</v>
      </c>
      <c r="I154" s="224"/>
      <c r="J154" s="224"/>
      <c r="K154" s="225">
        <f>ROUND(P154*H154,2)</f>
        <v>0</v>
      </c>
      <c r="L154" s="221" t="s">
        <v>278</v>
      </c>
      <c r="M154" s="42"/>
      <c r="N154" s="226" t="s">
        <v>1</v>
      </c>
      <c r="O154" s="227" t="s">
        <v>40</v>
      </c>
      <c r="P154" s="228">
        <f>I154+J154</f>
        <v>0</v>
      </c>
      <c r="Q154" s="228">
        <f>ROUND(I154*H154,2)</f>
        <v>0</v>
      </c>
      <c r="R154" s="228">
        <f>ROUND(J154*H154,2)</f>
        <v>0</v>
      </c>
      <c r="S154" s="89"/>
      <c r="T154" s="229">
        <f>S154*H154</f>
        <v>0</v>
      </c>
      <c r="U154" s="229">
        <v>0</v>
      </c>
      <c r="V154" s="229">
        <f>U154*H154</f>
        <v>0</v>
      </c>
      <c r="W154" s="229">
        <v>0</v>
      </c>
      <c r="X154" s="230">
        <f>W154*H154</f>
        <v>0</v>
      </c>
      <c r="Y154" s="36"/>
      <c r="Z154" s="36"/>
      <c r="AA154" s="36"/>
      <c r="AB154" s="36"/>
      <c r="AC154" s="36"/>
      <c r="AD154" s="36"/>
      <c r="AE154" s="36"/>
      <c r="AR154" s="231" t="s">
        <v>146</v>
      </c>
      <c r="AT154" s="231" t="s">
        <v>141</v>
      </c>
      <c r="AU154" s="231" t="s">
        <v>87</v>
      </c>
      <c r="AY154" s="15" t="s">
        <v>138</v>
      </c>
      <c r="BE154" s="232">
        <f>IF(O154="základní",K154,0)</f>
        <v>0</v>
      </c>
      <c r="BF154" s="232">
        <f>IF(O154="snížená",K154,0)</f>
        <v>0</v>
      </c>
      <c r="BG154" s="232">
        <f>IF(O154="zákl. přenesená",K154,0)</f>
        <v>0</v>
      </c>
      <c r="BH154" s="232">
        <f>IF(O154="sníž. přenesená",K154,0)</f>
        <v>0</v>
      </c>
      <c r="BI154" s="232">
        <f>IF(O154="nulová",K154,0)</f>
        <v>0</v>
      </c>
      <c r="BJ154" s="15" t="s">
        <v>85</v>
      </c>
      <c r="BK154" s="232">
        <f>ROUND(P154*H154,2)</f>
        <v>0</v>
      </c>
      <c r="BL154" s="15" t="s">
        <v>146</v>
      </c>
      <c r="BM154" s="231" t="s">
        <v>720</v>
      </c>
    </row>
    <row r="155" s="2" customFormat="1">
      <c r="A155" s="36"/>
      <c r="B155" s="37"/>
      <c r="C155" s="38"/>
      <c r="D155" s="233" t="s">
        <v>148</v>
      </c>
      <c r="E155" s="38"/>
      <c r="F155" s="234" t="s">
        <v>721</v>
      </c>
      <c r="G155" s="38"/>
      <c r="H155" s="38"/>
      <c r="I155" s="235"/>
      <c r="J155" s="235"/>
      <c r="K155" s="38"/>
      <c r="L155" s="38"/>
      <c r="M155" s="42"/>
      <c r="N155" s="236"/>
      <c r="O155" s="237"/>
      <c r="P155" s="89"/>
      <c r="Q155" s="89"/>
      <c r="R155" s="89"/>
      <c r="S155" s="89"/>
      <c r="T155" s="89"/>
      <c r="U155" s="89"/>
      <c r="V155" s="89"/>
      <c r="W155" s="89"/>
      <c r="X155" s="90"/>
      <c r="Y155" s="36"/>
      <c r="Z155" s="36"/>
      <c r="AA155" s="36"/>
      <c r="AB155" s="36"/>
      <c r="AC155" s="36"/>
      <c r="AD155" s="36"/>
      <c r="AE155" s="36"/>
      <c r="AT155" s="15" t="s">
        <v>148</v>
      </c>
      <c r="AU155" s="15" t="s">
        <v>87</v>
      </c>
    </row>
    <row r="156" s="2" customFormat="1">
      <c r="A156" s="36"/>
      <c r="B156" s="37"/>
      <c r="C156" s="38"/>
      <c r="D156" s="238" t="s">
        <v>150</v>
      </c>
      <c r="E156" s="38"/>
      <c r="F156" s="239" t="s">
        <v>722</v>
      </c>
      <c r="G156" s="38"/>
      <c r="H156" s="38"/>
      <c r="I156" s="235"/>
      <c r="J156" s="235"/>
      <c r="K156" s="38"/>
      <c r="L156" s="38"/>
      <c r="M156" s="42"/>
      <c r="N156" s="236"/>
      <c r="O156" s="237"/>
      <c r="P156" s="89"/>
      <c r="Q156" s="89"/>
      <c r="R156" s="89"/>
      <c r="S156" s="89"/>
      <c r="T156" s="89"/>
      <c r="U156" s="89"/>
      <c r="V156" s="89"/>
      <c r="W156" s="89"/>
      <c r="X156" s="90"/>
      <c r="Y156" s="36"/>
      <c r="Z156" s="36"/>
      <c r="AA156" s="36"/>
      <c r="AB156" s="36"/>
      <c r="AC156" s="36"/>
      <c r="AD156" s="36"/>
      <c r="AE156" s="36"/>
      <c r="AT156" s="15" t="s">
        <v>150</v>
      </c>
      <c r="AU156" s="15" t="s">
        <v>87</v>
      </c>
    </row>
    <row r="157" s="13" customFormat="1">
      <c r="A157" s="13"/>
      <c r="B157" s="251"/>
      <c r="C157" s="252"/>
      <c r="D157" s="233" t="s">
        <v>188</v>
      </c>
      <c r="E157" s="253" t="s">
        <v>1</v>
      </c>
      <c r="F157" s="254" t="s">
        <v>723</v>
      </c>
      <c r="G157" s="252"/>
      <c r="H157" s="255">
        <v>45</v>
      </c>
      <c r="I157" s="256"/>
      <c r="J157" s="256"/>
      <c r="K157" s="252"/>
      <c r="L157" s="252"/>
      <c r="M157" s="257"/>
      <c r="N157" s="258"/>
      <c r="O157" s="259"/>
      <c r="P157" s="259"/>
      <c r="Q157" s="259"/>
      <c r="R157" s="259"/>
      <c r="S157" s="259"/>
      <c r="T157" s="259"/>
      <c r="U157" s="259"/>
      <c r="V157" s="259"/>
      <c r="W157" s="259"/>
      <c r="X157" s="260"/>
      <c r="Y157" s="13"/>
      <c r="Z157" s="13"/>
      <c r="AA157" s="13"/>
      <c r="AB157" s="13"/>
      <c r="AC157" s="13"/>
      <c r="AD157" s="13"/>
      <c r="AE157" s="13"/>
      <c r="AT157" s="261" t="s">
        <v>188</v>
      </c>
      <c r="AU157" s="261" t="s">
        <v>87</v>
      </c>
      <c r="AV157" s="13" t="s">
        <v>87</v>
      </c>
      <c r="AW157" s="13" t="s">
        <v>5</v>
      </c>
      <c r="AX157" s="13" t="s">
        <v>85</v>
      </c>
      <c r="AY157" s="261" t="s">
        <v>138</v>
      </c>
    </row>
    <row r="158" s="2" customFormat="1" ht="24.15" customHeight="1">
      <c r="A158" s="36"/>
      <c r="B158" s="37"/>
      <c r="C158" s="219" t="s">
        <v>220</v>
      </c>
      <c r="D158" s="219" t="s">
        <v>141</v>
      </c>
      <c r="E158" s="220" t="s">
        <v>724</v>
      </c>
      <c r="F158" s="221" t="s">
        <v>725</v>
      </c>
      <c r="G158" s="222" t="s">
        <v>164</v>
      </c>
      <c r="H158" s="223">
        <v>15</v>
      </c>
      <c r="I158" s="224"/>
      <c r="J158" s="224"/>
      <c r="K158" s="225">
        <f>ROUND(P158*H158,2)</f>
        <v>0</v>
      </c>
      <c r="L158" s="221" t="s">
        <v>278</v>
      </c>
      <c r="M158" s="42"/>
      <c r="N158" s="226" t="s">
        <v>1</v>
      </c>
      <c r="O158" s="227" t="s">
        <v>40</v>
      </c>
      <c r="P158" s="228">
        <f>I158+J158</f>
        <v>0</v>
      </c>
      <c r="Q158" s="228">
        <f>ROUND(I158*H158,2)</f>
        <v>0</v>
      </c>
      <c r="R158" s="228">
        <f>ROUND(J158*H158,2)</f>
        <v>0</v>
      </c>
      <c r="S158" s="89"/>
      <c r="T158" s="229">
        <f>S158*H158</f>
        <v>0</v>
      </c>
      <c r="U158" s="229">
        <v>0</v>
      </c>
      <c r="V158" s="229">
        <f>U158*H158</f>
        <v>0</v>
      </c>
      <c r="W158" s="229">
        <v>0</v>
      </c>
      <c r="X158" s="230">
        <f>W158*H158</f>
        <v>0</v>
      </c>
      <c r="Y158" s="36"/>
      <c r="Z158" s="36"/>
      <c r="AA158" s="36"/>
      <c r="AB158" s="36"/>
      <c r="AC158" s="36"/>
      <c r="AD158" s="36"/>
      <c r="AE158" s="36"/>
      <c r="AR158" s="231" t="s">
        <v>146</v>
      </c>
      <c r="AT158" s="231" t="s">
        <v>141</v>
      </c>
      <c r="AU158" s="231" t="s">
        <v>87</v>
      </c>
      <c r="AY158" s="15" t="s">
        <v>138</v>
      </c>
      <c r="BE158" s="232">
        <f>IF(O158="základní",K158,0)</f>
        <v>0</v>
      </c>
      <c r="BF158" s="232">
        <f>IF(O158="snížená",K158,0)</f>
        <v>0</v>
      </c>
      <c r="BG158" s="232">
        <f>IF(O158="zákl. přenesená",K158,0)</f>
        <v>0</v>
      </c>
      <c r="BH158" s="232">
        <f>IF(O158="sníž. přenesená",K158,0)</f>
        <v>0</v>
      </c>
      <c r="BI158" s="232">
        <f>IF(O158="nulová",K158,0)</f>
        <v>0</v>
      </c>
      <c r="BJ158" s="15" t="s">
        <v>85</v>
      </c>
      <c r="BK158" s="232">
        <f>ROUND(P158*H158,2)</f>
        <v>0</v>
      </c>
      <c r="BL158" s="15" t="s">
        <v>146</v>
      </c>
      <c r="BM158" s="231" t="s">
        <v>726</v>
      </c>
    </row>
    <row r="159" s="2" customFormat="1">
      <c r="A159" s="36"/>
      <c r="B159" s="37"/>
      <c r="C159" s="38"/>
      <c r="D159" s="233" t="s">
        <v>148</v>
      </c>
      <c r="E159" s="38"/>
      <c r="F159" s="234" t="s">
        <v>727</v>
      </c>
      <c r="G159" s="38"/>
      <c r="H159" s="38"/>
      <c r="I159" s="235"/>
      <c r="J159" s="235"/>
      <c r="K159" s="38"/>
      <c r="L159" s="38"/>
      <c r="M159" s="42"/>
      <c r="N159" s="236"/>
      <c r="O159" s="237"/>
      <c r="P159" s="89"/>
      <c r="Q159" s="89"/>
      <c r="R159" s="89"/>
      <c r="S159" s="89"/>
      <c r="T159" s="89"/>
      <c r="U159" s="89"/>
      <c r="V159" s="89"/>
      <c r="W159" s="89"/>
      <c r="X159" s="90"/>
      <c r="Y159" s="36"/>
      <c r="Z159" s="36"/>
      <c r="AA159" s="36"/>
      <c r="AB159" s="36"/>
      <c r="AC159" s="36"/>
      <c r="AD159" s="36"/>
      <c r="AE159" s="36"/>
      <c r="AT159" s="15" t="s">
        <v>148</v>
      </c>
      <c r="AU159" s="15" t="s">
        <v>87</v>
      </c>
    </row>
    <row r="160" s="2" customFormat="1">
      <c r="A160" s="36"/>
      <c r="B160" s="37"/>
      <c r="C160" s="38"/>
      <c r="D160" s="238" t="s">
        <v>150</v>
      </c>
      <c r="E160" s="38"/>
      <c r="F160" s="239" t="s">
        <v>728</v>
      </c>
      <c r="G160" s="38"/>
      <c r="H160" s="38"/>
      <c r="I160" s="235"/>
      <c r="J160" s="235"/>
      <c r="K160" s="38"/>
      <c r="L160" s="38"/>
      <c r="M160" s="42"/>
      <c r="N160" s="236"/>
      <c r="O160" s="237"/>
      <c r="P160" s="89"/>
      <c r="Q160" s="89"/>
      <c r="R160" s="89"/>
      <c r="S160" s="89"/>
      <c r="T160" s="89"/>
      <c r="U160" s="89"/>
      <c r="V160" s="89"/>
      <c r="W160" s="89"/>
      <c r="X160" s="90"/>
      <c r="Y160" s="36"/>
      <c r="Z160" s="36"/>
      <c r="AA160" s="36"/>
      <c r="AB160" s="36"/>
      <c r="AC160" s="36"/>
      <c r="AD160" s="36"/>
      <c r="AE160" s="36"/>
      <c r="AT160" s="15" t="s">
        <v>150</v>
      </c>
      <c r="AU160" s="15" t="s">
        <v>87</v>
      </c>
    </row>
    <row r="161" s="13" customFormat="1">
      <c r="A161" s="13"/>
      <c r="B161" s="251"/>
      <c r="C161" s="252"/>
      <c r="D161" s="233" t="s">
        <v>188</v>
      </c>
      <c r="E161" s="253" t="s">
        <v>1</v>
      </c>
      <c r="F161" s="254" t="s">
        <v>729</v>
      </c>
      <c r="G161" s="252"/>
      <c r="H161" s="255">
        <v>15</v>
      </c>
      <c r="I161" s="256"/>
      <c r="J161" s="256"/>
      <c r="K161" s="252"/>
      <c r="L161" s="252"/>
      <c r="M161" s="257"/>
      <c r="N161" s="258"/>
      <c r="O161" s="259"/>
      <c r="P161" s="259"/>
      <c r="Q161" s="259"/>
      <c r="R161" s="259"/>
      <c r="S161" s="259"/>
      <c r="T161" s="259"/>
      <c r="U161" s="259"/>
      <c r="V161" s="259"/>
      <c r="W161" s="259"/>
      <c r="X161" s="260"/>
      <c r="Y161" s="13"/>
      <c r="Z161" s="13"/>
      <c r="AA161" s="13"/>
      <c r="AB161" s="13"/>
      <c r="AC161" s="13"/>
      <c r="AD161" s="13"/>
      <c r="AE161" s="13"/>
      <c r="AT161" s="261" t="s">
        <v>188</v>
      </c>
      <c r="AU161" s="261" t="s">
        <v>87</v>
      </c>
      <c r="AV161" s="13" t="s">
        <v>87</v>
      </c>
      <c r="AW161" s="13" t="s">
        <v>5</v>
      </c>
      <c r="AX161" s="13" t="s">
        <v>85</v>
      </c>
      <c r="AY161" s="261" t="s">
        <v>138</v>
      </c>
    </row>
    <row r="162" s="2" customFormat="1" ht="33" customHeight="1">
      <c r="A162" s="36"/>
      <c r="B162" s="37"/>
      <c r="C162" s="219" t="s">
        <v>226</v>
      </c>
      <c r="D162" s="219" t="s">
        <v>141</v>
      </c>
      <c r="E162" s="220" t="s">
        <v>730</v>
      </c>
      <c r="F162" s="221" t="s">
        <v>731</v>
      </c>
      <c r="G162" s="222" t="s">
        <v>164</v>
      </c>
      <c r="H162" s="223">
        <v>10</v>
      </c>
      <c r="I162" s="224"/>
      <c r="J162" s="224"/>
      <c r="K162" s="225">
        <f>ROUND(P162*H162,2)</f>
        <v>0</v>
      </c>
      <c r="L162" s="221" t="s">
        <v>278</v>
      </c>
      <c r="M162" s="42"/>
      <c r="N162" s="226" t="s">
        <v>1</v>
      </c>
      <c r="O162" s="227" t="s">
        <v>40</v>
      </c>
      <c r="P162" s="228">
        <f>I162+J162</f>
        <v>0</v>
      </c>
      <c r="Q162" s="228">
        <f>ROUND(I162*H162,2)</f>
        <v>0</v>
      </c>
      <c r="R162" s="228">
        <f>ROUND(J162*H162,2)</f>
        <v>0</v>
      </c>
      <c r="S162" s="89"/>
      <c r="T162" s="229">
        <f>S162*H162</f>
        <v>0</v>
      </c>
      <c r="U162" s="229">
        <v>0</v>
      </c>
      <c r="V162" s="229">
        <f>U162*H162</f>
        <v>0</v>
      </c>
      <c r="W162" s="229">
        <v>0</v>
      </c>
      <c r="X162" s="230">
        <f>W162*H162</f>
        <v>0</v>
      </c>
      <c r="Y162" s="36"/>
      <c r="Z162" s="36"/>
      <c r="AA162" s="36"/>
      <c r="AB162" s="36"/>
      <c r="AC162" s="36"/>
      <c r="AD162" s="36"/>
      <c r="AE162" s="36"/>
      <c r="AR162" s="231" t="s">
        <v>146</v>
      </c>
      <c r="AT162" s="231" t="s">
        <v>141</v>
      </c>
      <c r="AU162" s="231" t="s">
        <v>87</v>
      </c>
      <c r="AY162" s="15" t="s">
        <v>138</v>
      </c>
      <c r="BE162" s="232">
        <f>IF(O162="základní",K162,0)</f>
        <v>0</v>
      </c>
      <c r="BF162" s="232">
        <f>IF(O162="snížená",K162,0)</f>
        <v>0</v>
      </c>
      <c r="BG162" s="232">
        <f>IF(O162="zákl. přenesená",K162,0)</f>
        <v>0</v>
      </c>
      <c r="BH162" s="232">
        <f>IF(O162="sníž. přenesená",K162,0)</f>
        <v>0</v>
      </c>
      <c r="BI162" s="232">
        <f>IF(O162="nulová",K162,0)</f>
        <v>0</v>
      </c>
      <c r="BJ162" s="15" t="s">
        <v>85</v>
      </c>
      <c r="BK162" s="232">
        <f>ROUND(P162*H162,2)</f>
        <v>0</v>
      </c>
      <c r="BL162" s="15" t="s">
        <v>146</v>
      </c>
      <c r="BM162" s="231" t="s">
        <v>732</v>
      </c>
    </row>
    <row r="163" s="2" customFormat="1">
      <c r="A163" s="36"/>
      <c r="B163" s="37"/>
      <c r="C163" s="38"/>
      <c r="D163" s="233" t="s">
        <v>148</v>
      </c>
      <c r="E163" s="38"/>
      <c r="F163" s="234" t="s">
        <v>733</v>
      </c>
      <c r="G163" s="38"/>
      <c r="H163" s="38"/>
      <c r="I163" s="235"/>
      <c r="J163" s="235"/>
      <c r="K163" s="38"/>
      <c r="L163" s="38"/>
      <c r="M163" s="42"/>
      <c r="N163" s="236"/>
      <c r="O163" s="237"/>
      <c r="P163" s="89"/>
      <c r="Q163" s="89"/>
      <c r="R163" s="89"/>
      <c r="S163" s="89"/>
      <c r="T163" s="89"/>
      <c r="U163" s="89"/>
      <c r="V163" s="89"/>
      <c r="W163" s="89"/>
      <c r="X163" s="90"/>
      <c r="Y163" s="36"/>
      <c r="Z163" s="36"/>
      <c r="AA163" s="36"/>
      <c r="AB163" s="36"/>
      <c r="AC163" s="36"/>
      <c r="AD163" s="36"/>
      <c r="AE163" s="36"/>
      <c r="AT163" s="15" t="s">
        <v>148</v>
      </c>
      <c r="AU163" s="15" t="s">
        <v>87</v>
      </c>
    </row>
    <row r="164" s="2" customFormat="1">
      <c r="A164" s="36"/>
      <c r="B164" s="37"/>
      <c r="C164" s="38"/>
      <c r="D164" s="238" t="s">
        <v>150</v>
      </c>
      <c r="E164" s="38"/>
      <c r="F164" s="239" t="s">
        <v>734</v>
      </c>
      <c r="G164" s="38"/>
      <c r="H164" s="38"/>
      <c r="I164" s="235"/>
      <c r="J164" s="235"/>
      <c r="K164" s="38"/>
      <c r="L164" s="38"/>
      <c r="M164" s="42"/>
      <c r="N164" s="236"/>
      <c r="O164" s="237"/>
      <c r="P164" s="89"/>
      <c r="Q164" s="89"/>
      <c r="R164" s="89"/>
      <c r="S164" s="89"/>
      <c r="T164" s="89"/>
      <c r="U164" s="89"/>
      <c r="V164" s="89"/>
      <c r="W164" s="89"/>
      <c r="X164" s="90"/>
      <c r="Y164" s="36"/>
      <c r="Z164" s="36"/>
      <c r="AA164" s="36"/>
      <c r="AB164" s="36"/>
      <c r="AC164" s="36"/>
      <c r="AD164" s="36"/>
      <c r="AE164" s="36"/>
      <c r="AT164" s="15" t="s">
        <v>150</v>
      </c>
      <c r="AU164" s="15" t="s">
        <v>87</v>
      </c>
    </row>
    <row r="165" s="2" customFormat="1" ht="24.15" customHeight="1">
      <c r="A165" s="36"/>
      <c r="B165" s="37"/>
      <c r="C165" s="241" t="s">
        <v>232</v>
      </c>
      <c r="D165" s="241" t="s">
        <v>161</v>
      </c>
      <c r="E165" s="242" t="s">
        <v>735</v>
      </c>
      <c r="F165" s="243" t="s">
        <v>736</v>
      </c>
      <c r="G165" s="244" t="s">
        <v>529</v>
      </c>
      <c r="H165" s="245">
        <v>0.001</v>
      </c>
      <c r="I165" s="246"/>
      <c r="J165" s="247"/>
      <c r="K165" s="248">
        <f>ROUND(P165*H165,2)</f>
        <v>0</v>
      </c>
      <c r="L165" s="243" t="s">
        <v>278</v>
      </c>
      <c r="M165" s="249"/>
      <c r="N165" s="250" t="s">
        <v>1</v>
      </c>
      <c r="O165" s="227" t="s">
        <v>40</v>
      </c>
      <c r="P165" s="228">
        <f>I165+J165</f>
        <v>0</v>
      </c>
      <c r="Q165" s="228">
        <f>ROUND(I165*H165,2)</f>
        <v>0</v>
      </c>
      <c r="R165" s="228">
        <f>ROUND(J165*H165,2)</f>
        <v>0</v>
      </c>
      <c r="S165" s="89"/>
      <c r="T165" s="229">
        <f>S165*H165</f>
        <v>0</v>
      </c>
      <c r="U165" s="229">
        <v>0.55000000000000004</v>
      </c>
      <c r="V165" s="229">
        <f>U165*H165</f>
        <v>0.00055000000000000003</v>
      </c>
      <c r="W165" s="229">
        <v>0</v>
      </c>
      <c r="X165" s="230">
        <f>W165*H165</f>
        <v>0</v>
      </c>
      <c r="Y165" s="36"/>
      <c r="Z165" s="36"/>
      <c r="AA165" s="36"/>
      <c r="AB165" s="36"/>
      <c r="AC165" s="36"/>
      <c r="AD165" s="36"/>
      <c r="AE165" s="36"/>
      <c r="AR165" s="231" t="s">
        <v>165</v>
      </c>
      <c r="AT165" s="231" t="s">
        <v>161</v>
      </c>
      <c r="AU165" s="231" t="s">
        <v>87</v>
      </c>
      <c r="AY165" s="15" t="s">
        <v>138</v>
      </c>
      <c r="BE165" s="232">
        <f>IF(O165="základní",K165,0)</f>
        <v>0</v>
      </c>
      <c r="BF165" s="232">
        <f>IF(O165="snížená",K165,0)</f>
        <v>0</v>
      </c>
      <c r="BG165" s="232">
        <f>IF(O165="zákl. přenesená",K165,0)</f>
        <v>0</v>
      </c>
      <c r="BH165" s="232">
        <f>IF(O165="sníž. přenesená",K165,0)</f>
        <v>0</v>
      </c>
      <c r="BI165" s="232">
        <f>IF(O165="nulová",K165,0)</f>
        <v>0</v>
      </c>
      <c r="BJ165" s="15" t="s">
        <v>85</v>
      </c>
      <c r="BK165" s="232">
        <f>ROUND(P165*H165,2)</f>
        <v>0</v>
      </c>
      <c r="BL165" s="15" t="s">
        <v>146</v>
      </c>
      <c r="BM165" s="231" t="s">
        <v>737</v>
      </c>
    </row>
    <row r="166" s="2" customFormat="1">
      <c r="A166" s="36"/>
      <c r="B166" s="37"/>
      <c r="C166" s="38"/>
      <c r="D166" s="233" t="s">
        <v>148</v>
      </c>
      <c r="E166" s="38"/>
      <c r="F166" s="234" t="s">
        <v>736</v>
      </c>
      <c r="G166" s="38"/>
      <c r="H166" s="38"/>
      <c r="I166" s="235"/>
      <c r="J166" s="235"/>
      <c r="K166" s="38"/>
      <c r="L166" s="38"/>
      <c r="M166" s="42"/>
      <c r="N166" s="236"/>
      <c r="O166" s="237"/>
      <c r="P166" s="89"/>
      <c r="Q166" s="89"/>
      <c r="R166" s="89"/>
      <c r="S166" s="89"/>
      <c r="T166" s="89"/>
      <c r="U166" s="89"/>
      <c r="V166" s="89"/>
      <c r="W166" s="89"/>
      <c r="X166" s="90"/>
      <c r="Y166" s="36"/>
      <c r="Z166" s="36"/>
      <c r="AA166" s="36"/>
      <c r="AB166" s="36"/>
      <c r="AC166" s="36"/>
      <c r="AD166" s="36"/>
      <c r="AE166" s="36"/>
      <c r="AT166" s="15" t="s">
        <v>148</v>
      </c>
      <c r="AU166" s="15" t="s">
        <v>87</v>
      </c>
    </row>
    <row r="167" s="2" customFormat="1" ht="16.5" customHeight="1">
      <c r="A167" s="36"/>
      <c r="B167" s="37"/>
      <c r="C167" s="241" t="s">
        <v>239</v>
      </c>
      <c r="D167" s="241" t="s">
        <v>161</v>
      </c>
      <c r="E167" s="242" t="s">
        <v>738</v>
      </c>
      <c r="F167" s="243" t="s">
        <v>739</v>
      </c>
      <c r="G167" s="244" t="s">
        <v>164</v>
      </c>
      <c r="H167" s="245">
        <v>10</v>
      </c>
      <c r="I167" s="246"/>
      <c r="J167" s="247"/>
      <c r="K167" s="248">
        <f>ROUND(P167*H167,2)</f>
        <v>0</v>
      </c>
      <c r="L167" s="243" t="s">
        <v>740</v>
      </c>
      <c r="M167" s="249"/>
      <c r="N167" s="250" t="s">
        <v>1</v>
      </c>
      <c r="O167" s="227" t="s">
        <v>40</v>
      </c>
      <c r="P167" s="228">
        <f>I167+J167</f>
        <v>0</v>
      </c>
      <c r="Q167" s="228">
        <f>ROUND(I167*H167,2)</f>
        <v>0</v>
      </c>
      <c r="R167" s="228">
        <f>ROUND(J167*H167,2)</f>
        <v>0</v>
      </c>
      <c r="S167" s="89"/>
      <c r="T167" s="229">
        <f>S167*H167</f>
        <v>0</v>
      </c>
      <c r="U167" s="229">
        <v>0.14999999999999999</v>
      </c>
      <c r="V167" s="229">
        <f>U167*H167</f>
        <v>1.5</v>
      </c>
      <c r="W167" s="229">
        <v>0</v>
      </c>
      <c r="X167" s="230">
        <f>W167*H167</f>
        <v>0</v>
      </c>
      <c r="Y167" s="36"/>
      <c r="Z167" s="36"/>
      <c r="AA167" s="36"/>
      <c r="AB167" s="36"/>
      <c r="AC167" s="36"/>
      <c r="AD167" s="36"/>
      <c r="AE167" s="36"/>
      <c r="AR167" s="231" t="s">
        <v>165</v>
      </c>
      <c r="AT167" s="231" t="s">
        <v>161</v>
      </c>
      <c r="AU167" s="231" t="s">
        <v>87</v>
      </c>
      <c r="AY167" s="15" t="s">
        <v>138</v>
      </c>
      <c r="BE167" s="232">
        <f>IF(O167="základní",K167,0)</f>
        <v>0</v>
      </c>
      <c r="BF167" s="232">
        <f>IF(O167="snížená",K167,0)</f>
        <v>0</v>
      </c>
      <c r="BG167" s="232">
        <f>IF(O167="zákl. přenesená",K167,0)</f>
        <v>0</v>
      </c>
      <c r="BH167" s="232">
        <f>IF(O167="sníž. přenesená",K167,0)</f>
        <v>0</v>
      </c>
      <c r="BI167" s="232">
        <f>IF(O167="nulová",K167,0)</f>
        <v>0</v>
      </c>
      <c r="BJ167" s="15" t="s">
        <v>85</v>
      </c>
      <c r="BK167" s="232">
        <f>ROUND(P167*H167,2)</f>
        <v>0</v>
      </c>
      <c r="BL167" s="15" t="s">
        <v>146</v>
      </c>
      <c r="BM167" s="231" t="s">
        <v>741</v>
      </c>
    </row>
    <row r="168" s="2" customFormat="1">
      <c r="A168" s="36"/>
      <c r="B168" s="37"/>
      <c r="C168" s="38"/>
      <c r="D168" s="233" t="s">
        <v>148</v>
      </c>
      <c r="E168" s="38"/>
      <c r="F168" s="234" t="s">
        <v>742</v>
      </c>
      <c r="G168" s="38"/>
      <c r="H168" s="38"/>
      <c r="I168" s="235"/>
      <c r="J168" s="235"/>
      <c r="K168" s="38"/>
      <c r="L168" s="38"/>
      <c r="M168" s="42"/>
      <c r="N168" s="236"/>
      <c r="O168" s="237"/>
      <c r="P168" s="89"/>
      <c r="Q168" s="89"/>
      <c r="R168" s="89"/>
      <c r="S168" s="89"/>
      <c r="T168" s="89"/>
      <c r="U168" s="89"/>
      <c r="V168" s="89"/>
      <c r="W168" s="89"/>
      <c r="X168" s="90"/>
      <c r="Y168" s="36"/>
      <c r="Z168" s="36"/>
      <c r="AA168" s="36"/>
      <c r="AB168" s="36"/>
      <c r="AC168" s="36"/>
      <c r="AD168" s="36"/>
      <c r="AE168" s="36"/>
      <c r="AT168" s="15" t="s">
        <v>148</v>
      </c>
      <c r="AU168" s="15" t="s">
        <v>87</v>
      </c>
    </row>
    <row r="169" s="2" customFormat="1" ht="16.5" customHeight="1">
      <c r="A169" s="36"/>
      <c r="B169" s="37"/>
      <c r="C169" s="241" t="s">
        <v>245</v>
      </c>
      <c r="D169" s="241" t="s">
        <v>161</v>
      </c>
      <c r="E169" s="242" t="s">
        <v>743</v>
      </c>
      <c r="F169" s="243" t="s">
        <v>744</v>
      </c>
      <c r="G169" s="244" t="s">
        <v>164</v>
      </c>
      <c r="H169" s="245">
        <v>10</v>
      </c>
      <c r="I169" s="246"/>
      <c r="J169" s="247"/>
      <c r="K169" s="248">
        <f>ROUND(P169*H169,2)</f>
        <v>0</v>
      </c>
      <c r="L169" s="243" t="s">
        <v>1</v>
      </c>
      <c r="M169" s="249"/>
      <c r="N169" s="250" t="s">
        <v>1</v>
      </c>
      <c r="O169" s="227" t="s">
        <v>40</v>
      </c>
      <c r="P169" s="228">
        <f>I169+J169</f>
        <v>0</v>
      </c>
      <c r="Q169" s="228">
        <f>ROUND(I169*H169,2)</f>
        <v>0</v>
      </c>
      <c r="R169" s="228">
        <f>ROUND(J169*H169,2)</f>
        <v>0</v>
      </c>
      <c r="S169" s="89"/>
      <c r="T169" s="229">
        <f>S169*H169</f>
        <v>0</v>
      </c>
      <c r="U169" s="229">
        <v>0</v>
      </c>
      <c r="V169" s="229">
        <f>U169*H169</f>
        <v>0</v>
      </c>
      <c r="W169" s="229">
        <v>0</v>
      </c>
      <c r="X169" s="230">
        <f>W169*H169</f>
        <v>0</v>
      </c>
      <c r="Y169" s="36"/>
      <c r="Z169" s="36"/>
      <c r="AA169" s="36"/>
      <c r="AB169" s="36"/>
      <c r="AC169" s="36"/>
      <c r="AD169" s="36"/>
      <c r="AE169" s="36"/>
      <c r="AR169" s="231" t="s">
        <v>165</v>
      </c>
      <c r="AT169" s="231" t="s">
        <v>161</v>
      </c>
      <c r="AU169" s="231" t="s">
        <v>87</v>
      </c>
      <c r="AY169" s="15" t="s">
        <v>138</v>
      </c>
      <c r="BE169" s="232">
        <f>IF(O169="základní",K169,0)</f>
        <v>0</v>
      </c>
      <c r="BF169" s="232">
        <f>IF(O169="snížená",K169,0)</f>
        <v>0</v>
      </c>
      <c r="BG169" s="232">
        <f>IF(O169="zákl. přenesená",K169,0)</f>
        <v>0</v>
      </c>
      <c r="BH169" s="232">
        <f>IF(O169="sníž. přenesená",K169,0)</f>
        <v>0</v>
      </c>
      <c r="BI169" s="232">
        <f>IF(O169="nulová",K169,0)</f>
        <v>0</v>
      </c>
      <c r="BJ169" s="15" t="s">
        <v>85</v>
      </c>
      <c r="BK169" s="232">
        <f>ROUND(P169*H169,2)</f>
        <v>0</v>
      </c>
      <c r="BL169" s="15" t="s">
        <v>146</v>
      </c>
      <c r="BM169" s="231" t="s">
        <v>745</v>
      </c>
    </row>
    <row r="170" s="2" customFormat="1">
      <c r="A170" s="36"/>
      <c r="B170" s="37"/>
      <c r="C170" s="38"/>
      <c r="D170" s="233" t="s">
        <v>148</v>
      </c>
      <c r="E170" s="38"/>
      <c r="F170" s="234" t="s">
        <v>746</v>
      </c>
      <c r="G170" s="38"/>
      <c r="H170" s="38"/>
      <c r="I170" s="235"/>
      <c r="J170" s="235"/>
      <c r="K170" s="38"/>
      <c r="L170" s="38"/>
      <c r="M170" s="42"/>
      <c r="N170" s="236"/>
      <c r="O170" s="237"/>
      <c r="P170" s="89"/>
      <c r="Q170" s="89"/>
      <c r="R170" s="89"/>
      <c r="S170" s="89"/>
      <c r="T170" s="89"/>
      <c r="U170" s="89"/>
      <c r="V170" s="89"/>
      <c r="W170" s="89"/>
      <c r="X170" s="90"/>
      <c r="Y170" s="36"/>
      <c r="Z170" s="36"/>
      <c r="AA170" s="36"/>
      <c r="AB170" s="36"/>
      <c r="AC170" s="36"/>
      <c r="AD170" s="36"/>
      <c r="AE170" s="36"/>
      <c r="AT170" s="15" t="s">
        <v>148</v>
      </c>
      <c r="AU170" s="15" t="s">
        <v>87</v>
      </c>
    </row>
    <row r="171" s="2" customFormat="1" ht="16.5" customHeight="1">
      <c r="A171" s="36"/>
      <c r="B171" s="37"/>
      <c r="C171" s="241" t="s">
        <v>251</v>
      </c>
      <c r="D171" s="241" t="s">
        <v>161</v>
      </c>
      <c r="E171" s="242" t="s">
        <v>747</v>
      </c>
      <c r="F171" s="243" t="s">
        <v>748</v>
      </c>
      <c r="G171" s="244" t="s">
        <v>445</v>
      </c>
      <c r="H171" s="245">
        <v>5</v>
      </c>
      <c r="I171" s="246"/>
      <c r="J171" s="247"/>
      <c r="K171" s="248">
        <f>ROUND(P171*H171,2)</f>
        <v>0</v>
      </c>
      <c r="L171" s="243" t="s">
        <v>740</v>
      </c>
      <c r="M171" s="249"/>
      <c r="N171" s="250" t="s">
        <v>1</v>
      </c>
      <c r="O171" s="227" t="s">
        <v>40</v>
      </c>
      <c r="P171" s="228">
        <f>I171+J171</f>
        <v>0</v>
      </c>
      <c r="Q171" s="228">
        <f>ROUND(I171*H171,2)</f>
        <v>0</v>
      </c>
      <c r="R171" s="228">
        <f>ROUND(J171*H171,2)</f>
        <v>0</v>
      </c>
      <c r="S171" s="89"/>
      <c r="T171" s="229">
        <f>S171*H171</f>
        <v>0</v>
      </c>
      <c r="U171" s="229">
        <v>0.001</v>
      </c>
      <c r="V171" s="229">
        <f>U171*H171</f>
        <v>0.0050000000000000001</v>
      </c>
      <c r="W171" s="229">
        <v>0</v>
      </c>
      <c r="X171" s="230">
        <f>W171*H171</f>
        <v>0</v>
      </c>
      <c r="Y171" s="36"/>
      <c r="Z171" s="36"/>
      <c r="AA171" s="36"/>
      <c r="AB171" s="36"/>
      <c r="AC171" s="36"/>
      <c r="AD171" s="36"/>
      <c r="AE171" s="36"/>
      <c r="AR171" s="231" t="s">
        <v>165</v>
      </c>
      <c r="AT171" s="231" t="s">
        <v>161</v>
      </c>
      <c r="AU171" s="231" t="s">
        <v>87</v>
      </c>
      <c r="AY171" s="15" t="s">
        <v>138</v>
      </c>
      <c r="BE171" s="232">
        <f>IF(O171="základní",K171,0)</f>
        <v>0</v>
      </c>
      <c r="BF171" s="232">
        <f>IF(O171="snížená",K171,0)</f>
        <v>0</v>
      </c>
      <c r="BG171" s="232">
        <f>IF(O171="zákl. přenesená",K171,0)</f>
        <v>0</v>
      </c>
      <c r="BH171" s="232">
        <f>IF(O171="sníž. přenesená",K171,0)</f>
        <v>0</v>
      </c>
      <c r="BI171" s="232">
        <f>IF(O171="nulová",K171,0)</f>
        <v>0</v>
      </c>
      <c r="BJ171" s="15" t="s">
        <v>85</v>
      </c>
      <c r="BK171" s="232">
        <f>ROUND(P171*H171,2)</f>
        <v>0</v>
      </c>
      <c r="BL171" s="15" t="s">
        <v>146</v>
      </c>
      <c r="BM171" s="231" t="s">
        <v>749</v>
      </c>
    </row>
    <row r="172" s="2" customFormat="1">
      <c r="A172" s="36"/>
      <c r="B172" s="37"/>
      <c r="C172" s="38"/>
      <c r="D172" s="233" t="s">
        <v>148</v>
      </c>
      <c r="E172" s="38"/>
      <c r="F172" s="234" t="s">
        <v>750</v>
      </c>
      <c r="G172" s="38"/>
      <c r="H172" s="38"/>
      <c r="I172" s="235"/>
      <c r="J172" s="235"/>
      <c r="K172" s="38"/>
      <c r="L172" s="38"/>
      <c r="M172" s="42"/>
      <c r="N172" s="236"/>
      <c r="O172" s="237"/>
      <c r="P172" s="89"/>
      <c r="Q172" s="89"/>
      <c r="R172" s="89"/>
      <c r="S172" s="89"/>
      <c r="T172" s="89"/>
      <c r="U172" s="89"/>
      <c r="V172" s="89"/>
      <c r="W172" s="89"/>
      <c r="X172" s="90"/>
      <c r="Y172" s="36"/>
      <c r="Z172" s="36"/>
      <c r="AA172" s="36"/>
      <c r="AB172" s="36"/>
      <c r="AC172" s="36"/>
      <c r="AD172" s="36"/>
      <c r="AE172" s="36"/>
      <c r="AT172" s="15" t="s">
        <v>148</v>
      </c>
      <c r="AU172" s="15" t="s">
        <v>87</v>
      </c>
    </row>
    <row r="173" s="13" customFormat="1">
      <c r="A173" s="13"/>
      <c r="B173" s="251"/>
      <c r="C173" s="252"/>
      <c r="D173" s="233" t="s">
        <v>188</v>
      </c>
      <c r="E173" s="253" t="s">
        <v>1</v>
      </c>
      <c r="F173" s="254" t="s">
        <v>751</v>
      </c>
      <c r="G173" s="252"/>
      <c r="H173" s="255">
        <v>5</v>
      </c>
      <c r="I173" s="256"/>
      <c r="J173" s="256"/>
      <c r="K173" s="252"/>
      <c r="L173" s="252"/>
      <c r="M173" s="257"/>
      <c r="N173" s="258"/>
      <c r="O173" s="259"/>
      <c r="P173" s="259"/>
      <c r="Q173" s="259"/>
      <c r="R173" s="259"/>
      <c r="S173" s="259"/>
      <c r="T173" s="259"/>
      <c r="U173" s="259"/>
      <c r="V173" s="259"/>
      <c r="W173" s="259"/>
      <c r="X173" s="260"/>
      <c r="Y173" s="13"/>
      <c r="Z173" s="13"/>
      <c r="AA173" s="13"/>
      <c r="AB173" s="13"/>
      <c r="AC173" s="13"/>
      <c r="AD173" s="13"/>
      <c r="AE173" s="13"/>
      <c r="AT173" s="261" t="s">
        <v>188</v>
      </c>
      <c r="AU173" s="261" t="s">
        <v>87</v>
      </c>
      <c r="AV173" s="13" t="s">
        <v>87</v>
      </c>
      <c r="AW173" s="13" t="s">
        <v>5</v>
      </c>
      <c r="AX173" s="13" t="s">
        <v>85</v>
      </c>
      <c r="AY173" s="261" t="s">
        <v>138</v>
      </c>
    </row>
    <row r="174" s="2" customFormat="1" ht="24.15" customHeight="1">
      <c r="A174" s="36"/>
      <c r="B174" s="37"/>
      <c r="C174" s="219" t="s">
        <v>360</v>
      </c>
      <c r="D174" s="219" t="s">
        <v>141</v>
      </c>
      <c r="E174" s="220" t="s">
        <v>752</v>
      </c>
      <c r="F174" s="221" t="s">
        <v>753</v>
      </c>
      <c r="G174" s="222" t="s">
        <v>164</v>
      </c>
      <c r="H174" s="223">
        <v>10</v>
      </c>
      <c r="I174" s="224"/>
      <c r="J174" s="224"/>
      <c r="K174" s="225">
        <f>ROUND(P174*H174,2)</f>
        <v>0</v>
      </c>
      <c r="L174" s="221" t="s">
        <v>754</v>
      </c>
      <c r="M174" s="42"/>
      <c r="N174" s="226" t="s">
        <v>1</v>
      </c>
      <c r="O174" s="227" t="s">
        <v>40</v>
      </c>
      <c r="P174" s="228">
        <f>I174+J174</f>
        <v>0</v>
      </c>
      <c r="Q174" s="228">
        <f>ROUND(I174*H174,2)</f>
        <v>0</v>
      </c>
      <c r="R174" s="228">
        <f>ROUND(J174*H174,2)</f>
        <v>0</v>
      </c>
      <c r="S174" s="89"/>
      <c r="T174" s="229">
        <f>S174*H174</f>
        <v>0</v>
      </c>
      <c r="U174" s="229">
        <v>0</v>
      </c>
      <c r="V174" s="229">
        <f>U174*H174</f>
        <v>0</v>
      </c>
      <c r="W174" s="229">
        <v>0</v>
      </c>
      <c r="X174" s="230">
        <f>W174*H174</f>
        <v>0</v>
      </c>
      <c r="Y174" s="36"/>
      <c r="Z174" s="36"/>
      <c r="AA174" s="36"/>
      <c r="AB174" s="36"/>
      <c r="AC174" s="36"/>
      <c r="AD174" s="36"/>
      <c r="AE174" s="36"/>
      <c r="AR174" s="231" t="s">
        <v>146</v>
      </c>
      <c r="AT174" s="231" t="s">
        <v>141</v>
      </c>
      <c r="AU174" s="231" t="s">
        <v>87</v>
      </c>
      <c r="AY174" s="15" t="s">
        <v>138</v>
      </c>
      <c r="BE174" s="232">
        <f>IF(O174="základní",K174,0)</f>
        <v>0</v>
      </c>
      <c r="BF174" s="232">
        <f>IF(O174="snížená",K174,0)</f>
        <v>0</v>
      </c>
      <c r="BG174" s="232">
        <f>IF(O174="zákl. přenesená",K174,0)</f>
        <v>0</v>
      </c>
      <c r="BH174" s="232">
        <f>IF(O174="sníž. přenesená",K174,0)</f>
        <v>0</v>
      </c>
      <c r="BI174" s="232">
        <f>IF(O174="nulová",K174,0)</f>
        <v>0</v>
      </c>
      <c r="BJ174" s="15" t="s">
        <v>85</v>
      </c>
      <c r="BK174" s="232">
        <f>ROUND(P174*H174,2)</f>
        <v>0</v>
      </c>
      <c r="BL174" s="15" t="s">
        <v>146</v>
      </c>
      <c r="BM174" s="231" t="s">
        <v>755</v>
      </c>
    </row>
    <row r="175" s="2" customFormat="1">
      <c r="A175" s="36"/>
      <c r="B175" s="37"/>
      <c r="C175" s="38"/>
      <c r="D175" s="233" t="s">
        <v>148</v>
      </c>
      <c r="E175" s="38"/>
      <c r="F175" s="234" t="s">
        <v>756</v>
      </c>
      <c r="G175" s="38"/>
      <c r="H175" s="38"/>
      <c r="I175" s="235"/>
      <c r="J175" s="235"/>
      <c r="K175" s="38"/>
      <c r="L175" s="38"/>
      <c r="M175" s="42"/>
      <c r="N175" s="236"/>
      <c r="O175" s="237"/>
      <c r="P175" s="89"/>
      <c r="Q175" s="89"/>
      <c r="R175" s="89"/>
      <c r="S175" s="89"/>
      <c r="T175" s="89"/>
      <c r="U175" s="89"/>
      <c r="V175" s="89"/>
      <c r="W175" s="89"/>
      <c r="X175" s="90"/>
      <c r="Y175" s="36"/>
      <c r="Z175" s="36"/>
      <c r="AA175" s="36"/>
      <c r="AB175" s="36"/>
      <c r="AC175" s="36"/>
      <c r="AD175" s="36"/>
      <c r="AE175" s="36"/>
      <c r="AT175" s="15" t="s">
        <v>148</v>
      </c>
      <c r="AU175" s="15" t="s">
        <v>87</v>
      </c>
    </row>
    <row r="176" s="2" customFormat="1">
      <c r="A176" s="36"/>
      <c r="B176" s="37"/>
      <c r="C176" s="38"/>
      <c r="D176" s="238" t="s">
        <v>150</v>
      </c>
      <c r="E176" s="38"/>
      <c r="F176" s="239" t="s">
        <v>757</v>
      </c>
      <c r="G176" s="38"/>
      <c r="H176" s="38"/>
      <c r="I176" s="235"/>
      <c r="J176" s="235"/>
      <c r="K176" s="38"/>
      <c r="L176" s="38"/>
      <c r="M176" s="42"/>
      <c r="N176" s="236"/>
      <c r="O176" s="237"/>
      <c r="P176" s="89"/>
      <c r="Q176" s="89"/>
      <c r="R176" s="89"/>
      <c r="S176" s="89"/>
      <c r="T176" s="89"/>
      <c r="U176" s="89"/>
      <c r="V176" s="89"/>
      <c r="W176" s="89"/>
      <c r="X176" s="90"/>
      <c r="Y176" s="36"/>
      <c r="Z176" s="36"/>
      <c r="AA176" s="36"/>
      <c r="AB176" s="36"/>
      <c r="AC176" s="36"/>
      <c r="AD176" s="36"/>
      <c r="AE176" s="36"/>
      <c r="AT176" s="15" t="s">
        <v>150</v>
      </c>
      <c r="AU176" s="15" t="s">
        <v>87</v>
      </c>
    </row>
    <row r="177" s="2" customFormat="1" ht="33" customHeight="1">
      <c r="A177" s="36"/>
      <c r="B177" s="37"/>
      <c r="C177" s="219" t="s">
        <v>322</v>
      </c>
      <c r="D177" s="219" t="s">
        <v>141</v>
      </c>
      <c r="E177" s="220" t="s">
        <v>758</v>
      </c>
      <c r="F177" s="221" t="s">
        <v>759</v>
      </c>
      <c r="G177" s="222" t="s">
        <v>164</v>
      </c>
      <c r="H177" s="223">
        <v>10</v>
      </c>
      <c r="I177" s="224"/>
      <c r="J177" s="224"/>
      <c r="K177" s="225">
        <f>ROUND(P177*H177,2)</f>
        <v>0</v>
      </c>
      <c r="L177" s="221" t="s">
        <v>278</v>
      </c>
      <c r="M177" s="42"/>
      <c r="N177" s="226" t="s">
        <v>1</v>
      </c>
      <c r="O177" s="227" t="s">
        <v>40</v>
      </c>
      <c r="P177" s="228">
        <f>I177+J177</f>
        <v>0</v>
      </c>
      <c r="Q177" s="228">
        <f>ROUND(I177*H177,2)</f>
        <v>0</v>
      </c>
      <c r="R177" s="228">
        <f>ROUND(J177*H177,2)</f>
        <v>0</v>
      </c>
      <c r="S177" s="89"/>
      <c r="T177" s="229">
        <f>S177*H177</f>
        <v>0</v>
      </c>
      <c r="U177" s="229">
        <v>5.8E-05</v>
      </c>
      <c r="V177" s="229">
        <f>U177*H177</f>
        <v>0.00058</v>
      </c>
      <c r="W177" s="229">
        <v>0</v>
      </c>
      <c r="X177" s="230">
        <f>W177*H177</f>
        <v>0</v>
      </c>
      <c r="Y177" s="36"/>
      <c r="Z177" s="36"/>
      <c r="AA177" s="36"/>
      <c r="AB177" s="36"/>
      <c r="AC177" s="36"/>
      <c r="AD177" s="36"/>
      <c r="AE177" s="36"/>
      <c r="AR177" s="231" t="s">
        <v>146</v>
      </c>
      <c r="AT177" s="231" t="s">
        <v>141</v>
      </c>
      <c r="AU177" s="231" t="s">
        <v>87</v>
      </c>
      <c r="AY177" s="15" t="s">
        <v>138</v>
      </c>
      <c r="BE177" s="232">
        <f>IF(O177="základní",K177,0)</f>
        <v>0</v>
      </c>
      <c r="BF177" s="232">
        <f>IF(O177="snížená",K177,0)</f>
        <v>0</v>
      </c>
      <c r="BG177" s="232">
        <f>IF(O177="zákl. přenesená",K177,0)</f>
        <v>0</v>
      </c>
      <c r="BH177" s="232">
        <f>IF(O177="sníž. přenesená",K177,0)</f>
        <v>0</v>
      </c>
      <c r="BI177" s="232">
        <f>IF(O177="nulová",K177,0)</f>
        <v>0</v>
      </c>
      <c r="BJ177" s="15" t="s">
        <v>85</v>
      </c>
      <c r="BK177" s="232">
        <f>ROUND(P177*H177,2)</f>
        <v>0</v>
      </c>
      <c r="BL177" s="15" t="s">
        <v>146</v>
      </c>
      <c r="BM177" s="231" t="s">
        <v>760</v>
      </c>
    </row>
    <row r="178" s="2" customFormat="1">
      <c r="A178" s="36"/>
      <c r="B178" s="37"/>
      <c r="C178" s="38"/>
      <c r="D178" s="233" t="s">
        <v>148</v>
      </c>
      <c r="E178" s="38"/>
      <c r="F178" s="234" t="s">
        <v>761</v>
      </c>
      <c r="G178" s="38"/>
      <c r="H178" s="38"/>
      <c r="I178" s="235"/>
      <c r="J178" s="235"/>
      <c r="K178" s="38"/>
      <c r="L178" s="38"/>
      <c r="M178" s="42"/>
      <c r="N178" s="236"/>
      <c r="O178" s="237"/>
      <c r="P178" s="89"/>
      <c r="Q178" s="89"/>
      <c r="R178" s="89"/>
      <c r="S178" s="89"/>
      <c r="T178" s="89"/>
      <c r="U178" s="89"/>
      <c r="V178" s="89"/>
      <c r="W178" s="89"/>
      <c r="X178" s="90"/>
      <c r="Y178" s="36"/>
      <c r="Z178" s="36"/>
      <c r="AA178" s="36"/>
      <c r="AB178" s="36"/>
      <c r="AC178" s="36"/>
      <c r="AD178" s="36"/>
      <c r="AE178" s="36"/>
      <c r="AT178" s="15" t="s">
        <v>148</v>
      </c>
      <c r="AU178" s="15" t="s">
        <v>87</v>
      </c>
    </row>
    <row r="179" s="2" customFormat="1">
      <c r="A179" s="36"/>
      <c r="B179" s="37"/>
      <c r="C179" s="38"/>
      <c r="D179" s="238" t="s">
        <v>150</v>
      </c>
      <c r="E179" s="38"/>
      <c r="F179" s="239" t="s">
        <v>762</v>
      </c>
      <c r="G179" s="38"/>
      <c r="H179" s="38"/>
      <c r="I179" s="235"/>
      <c r="J179" s="235"/>
      <c r="K179" s="38"/>
      <c r="L179" s="38"/>
      <c r="M179" s="42"/>
      <c r="N179" s="236"/>
      <c r="O179" s="237"/>
      <c r="P179" s="89"/>
      <c r="Q179" s="89"/>
      <c r="R179" s="89"/>
      <c r="S179" s="89"/>
      <c r="T179" s="89"/>
      <c r="U179" s="89"/>
      <c r="V179" s="89"/>
      <c r="W179" s="89"/>
      <c r="X179" s="90"/>
      <c r="Y179" s="36"/>
      <c r="Z179" s="36"/>
      <c r="AA179" s="36"/>
      <c r="AB179" s="36"/>
      <c r="AC179" s="36"/>
      <c r="AD179" s="36"/>
      <c r="AE179" s="36"/>
      <c r="AT179" s="15" t="s">
        <v>150</v>
      </c>
      <c r="AU179" s="15" t="s">
        <v>87</v>
      </c>
    </row>
    <row r="180" s="2" customFormat="1">
      <c r="A180" s="36"/>
      <c r="B180" s="37"/>
      <c r="C180" s="241" t="s">
        <v>8</v>
      </c>
      <c r="D180" s="241" t="s">
        <v>161</v>
      </c>
      <c r="E180" s="242" t="s">
        <v>763</v>
      </c>
      <c r="F180" s="243" t="s">
        <v>764</v>
      </c>
      <c r="G180" s="244" t="s">
        <v>164</v>
      </c>
      <c r="H180" s="245">
        <v>30</v>
      </c>
      <c r="I180" s="246"/>
      <c r="J180" s="247"/>
      <c r="K180" s="248">
        <f>ROUND(P180*H180,2)</f>
        <v>0</v>
      </c>
      <c r="L180" s="243" t="s">
        <v>278</v>
      </c>
      <c r="M180" s="249"/>
      <c r="N180" s="250" t="s">
        <v>1</v>
      </c>
      <c r="O180" s="227" t="s">
        <v>40</v>
      </c>
      <c r="P180" s="228">
        <f>I180+J180</f>
        <v>0</v>
      </c>
      <c r="Q180" s="228">
        <f>ROUND(I180*H180,2)</f>
        <v>0</v>
      </c>
      <c r="R180" s="228">
        <f>ROUND(J180*H180,2)</f>
        <v>0</v>
      </c>
      <c r="S180" s="89"/>
      <c r="T180" s="229">
        <f>S180*H180</f>
        <v>0</v>
      </c>
      <c r="U180" s="229">
        <v>0.0070899999999999999</v>
      </c>
      <c r="V180" s="229">
        <f>U180*H180</f>
        <v>0.2127</v>
      </c>
      <c r="W180" s="229">
        <v>0</v>
      </c>
      <c r="X180" s="230">
        <f>W180*H180</f>
        <v>0</v>
      </c>
      <c r="Y180" s="36"/>
      <c r="Z180" s="36"/>
      <c r="AA180" s="36"/>
      <c r="AB180" s="36"/>
      <c r="AC180" s="36"/>
      <c r="AD180" s="36"/>
      <c r="AE180" s="36"/>
      <c r="AR180" s="231" t="s">
        <v>165</v>
      </c>
      <c r="AT180" s="231" t="s">
        <v>161</v>
      </c>
      <c r="AU180" s="231" t="s">
        <v>87</v>
      </c>
      <c r="AY180" s="15" t="s">
        <v>138</v>
      </c>
      <c r="BE180" s="232">
        <f>IF(O180="základní",K180,0)</f>
        <v>0</v>
      </c>
      <c r="BF180" s="232">
        <f>IF(O180="snížená",K180,0)</f>
        <v>0</v>
      </c>
      <c r="BG180" s="232">
        <f>IF(O180="zákl. přenesená",K180,0)</f>
        <v>0</v>
      </c>
      <c r="BH180" s="232">
        <f>IF(O180="sníž. přenesená",K180,0)</f>
        <v>0</v>
      </c>
      <c r="BI180" s="232">
        <f>IF(O180="nulová",K180,0)</f>
        <v>0</v>
      </c>
      <c r="BJ180" s="15" t="s">
        <v>85</v>
      </c>
      <c r="BK180" s="232">
        <f>ROUND(P180*H180,2)</f>
        <v>0</v>
      </c>
      <c r="BL180" s="15" t="s">
        <v>146</v>
      </c>
      <c r="BM180" s="231" t="s">
        <v>765</v>
      </c>
    </row>
    <row r="181" s="2" customFormat="1">
      <c r="A181" s="36"/>
      <c r="B181" s="37"/>
      <c r="C181" s="38"/>
      <c r="D181" s="233" t="s">
        <v>148</v>
      </c>
      <c r="E181" s="38"/>
      <c r="F181" s="234" t="s">
        <v>764</v>
      </c>
      <c r="G181" s="38"/>
      <c r="H181" s="38"/>
      <c r="I181" s="235"/>
      <c r="J181" s="235"/>
      <c r="K181" s="38"/>
      <c r="L181" s="38"/>
      <c r="M181" s="42"/>
      <c r="N181" s="236"/>
      <c r="O181" s="237"/>
      <c r="P181" s="89"/>
      <c r="Q181" s="89"/>
      <c r="R181" s="89"/>
      <c r="S181" s="89"/>
      <c r="T181" s="89"/>
      <c r="U181" s="89"/>
      <c r="V181" s="89"/>
      <c r="W181" s="89"/>
      <c r="X181" s="90"/>
      <c r="Y181" s="36"/>
      <c r="Z181" s="36"/>
      <c r="AA181" s="36"/>
      <c r="AB181" s="36"/>
      <c r="AC181" s="36"/>
      <c r="AD181" s="36"/>
      <c r="AE181" s="36"/>
      <c r="AT181" s="15" t="s">
        <v>148</v>
      </c>
      <c r="AU181" s="15" t="s">
        <v>87</v>
      </c>
    </row>
    <row r="182" s="13" customFormat="1">
      <c r="A182" s="13"/>
      <c r="B182" s="251"/>
      <c r="C182" s="252"/>
      <c r="D182" s="233" t="s">
        <v>188</v>
      </c>
      <c r="E182" s="253" t="s">
        <v>1</v>
      </c>
      <c r="F182" s="254" t="s">
        <v>766</v>
      </c>
      <c r="G182" s="252"/>
      <c r="H182" s="255">
        <v>30</v>
      </c>
      <c r="I182" s="256"/>
      <c r="J182" s="256"/>
      <c r="K182" s="252"/>
      <c r="L182" s="252"/>
      <c r="M182" s="257"/>
      <c r="N182" s="258"/>
      <c r="O182" s="259"/>
      <c r="P182" s="259"/>
      <c r="Q182" s="259"/>
      <c r="R182" s="259"/>
      <c r="S182" s="259"/>
      <c r="T182" s="259"/>
      <c r="U182" s="259"/>
      <c r="V182" s="259"/>
      <c r="W182" s="259"/>
      <c r="X182" s="260"/>
      <c r="Y182" s="13"/>
      <c r="Z182" s="13"/>
      <c r="AA182" s="13"/>
      <c r="AB182" s="13"/>
      <c r="AC182" s="13"/>
      <c r="AD182" s="13"/>
      <c r="AE182" s="13"/>
      <c r="AT182" s="261" t="s">
        <v>188</v>
      </c>
      <c r="AU182" s="261" t="s">
        <v>87</v>
      </c>
      <c r="AV182" s="13" t="s">
        <v>87</v>
      </c>
      <c r="AW182" s="13" t="s">
        <v>5</v>
      </c>
      <c r="AX182" s="13" t="s">
        <v>85</v>
      </c>
      <c r="AY182" s="261" t="s">
        <v>138</v>
      </c>
    </row>
    <row r="183" s="2" customFormat="1" ht="24.15" customHeight="1">
      <c r="A183" s="36"/>
      <c r="B183" s="37"/>
      <c r="C183" s="241" t="s">
        <v>334</v>
      </c>
      <c r="D183" s="241" t="s">
        <v>161</v>
      </c>
      <c r="E183" s="242" t="s">
        <v>767</v>
      </c>
      <c r="F183" s="243" t="s">
        <v>768</v>
      </c>
      <c r="G183" s="244" t="s">
        <v>156</v>
      </c>
      <c r="H183" s="245">
        <v>10</v>
      </c>
      <c r="I183" s="246"/>
      <c r="J183" s="247"/>
      <c r="K183" s="248">
        <f>ROUND(P183*H183,2)</f>
        <v>0</v>
      </c>
      <c r="L183" s="243" t="s">
        <v>1</v>
      </c>
      <c r="M183" s="249"/>
      <c r="N183" s="250" t="s">
        <v>1</v>
      </c>
      <c r="O183" s="227" t="s">
        <v>40</v>
      </c>
      <c r="P183" s="228">
        <f>I183+J183</f>
        <v>0</v>
      </c>
      <c r="Q183" s="228">
        <f>ROUND(I183*H183,2)</f>
        <v>0</v>
      </c>
      <c r="R183" s="228">
        <f>ROUND(J183*H183,2)</f>
        <v>0</v>
      </c>
      <c r="S183" s="89"/>
      <c r="T183" s="229">
        <f>S183*H183</f>
        <v>0</v>
      </c>
      <c r="U183" s="229">
        <v>0</v>
      </c>
      <c r="V183" s="229">
        <f>U183*H183</f>
        <v>0</v>
      </c>
      <c r="W183" s="229">
        <v>0</v>
      </c>
      <c r="X183" s="230">
        <f>W183*H183</f>
        <v>0</v>
      </c>
      <c r="Y183" s="36"/>
      <c r="Z183" s="36"/>
      <c r="AA183" s="36"/>
      <c r="AB183" s="36"/>
      <c r="AC183" s="36"/>
      <c r="AD183" s="36"/>
      <c r="AE183" s="36"/>
      <c r="AR183" s="231" t="s">
        <v>165</v>
      </c>
      <c r="AT183" s="231" t="s">
        <v>161</v>
      </c>
      <c r="AU183" s="231" t="s">
        <v>87</v>
      </c>
      <c r="AY183" s="15" t="s">
        <v>138</v>
      </c>
      <c r="BE183" s="232">
        <f>IF(O183="základní",K183,0)</f>
        <v>0</v>
      </c>
      <c r="BF183" s="232">
        <f>IF(O183="snížená",K183,0)</f>
        <v>0</v>
      </c>
      <c r="BG183" s="232">
        <f>IF(O183="zákl. přenesená",K183,0)</f>
        <v>0</v>
      </c>
      <c r="BH183" s="232">
        <f>IF(O183="sníž. přenesená",K183,0)</f>
        <v>0</v>
      </c>
      <c r="BI183" s="232">
        <f>IF(O183="nulová",K183,0)</f>
        <v>0</v>
      </c>
      <c r="BJ183" s="15" t="s">
        <v>85</v>
      </c>
      <c r="BK183" s="232">
        <f>ROUND(P183*H183,2)</f>
        <v>0</v>
      </c>
      <c r="BL183" s="15" t="s">
        <v>146</v>
      </c>
      <c r="BM183" s="231" t="s">
        <v>769</v>
      </c>
    </row>
    <row r="184" s="2" customFormat="1">
      <c r="A184" s="36"/>
      <c r="B184" s="37"/>
      <c r="C184" s="38"/>
      <c r="D184" s="233" t="s">
        <v>148</v>
      </c>
      <c r="E184" s="38"/>
      <c r="F184" s="234" t="s">
        <v>770</v>
      </c>
      <c r="G184" s="38"/>
      <c r="H184" s="38"/>
      <c r="I184" s="235"/>
      <c r="J184" s="235"/>
      <c r="K184" s="38"/>
      <c r="L184" s="38"/>
      <c r="M184" s="42"/>
      <c r="N184" s="236"/>
      <c r="O184" s="237"/>
      <c r="P184" s="89"/>
      <c r="Q184" s="89"/>
      <c r="R184" s="89"/>
      <c r="S184" s="89"/>
      <c r="T184" s="89"/>
      <c r="U184" s="89"/>
      <c r="V184" s="89"/>
      <c r="W184" s="89"/>
      <c r="X184" s="90"/>
      <c r="Y184" s="36"/>
      <c r="Z184" s="36"/>
      <c r="AA184" s="36"/>
      <c r="AB184" s="36"/>
      <c r="AC184" s="36"/>
      <c r="AD184" s="36"/>
      <c r="AE184" s="36"/>
      <c r="AT184" s="15" t="s">
        <v>148</v>
      </c>
      <c r="AU184" s="15" t="s">
        <v>87</v>
      </c>
    </row>
    <row r="185" s="2" customFormat="1" ht="24.15" customHeight="1">
      <c r="A185" s="36"/>
      <c r="B185" s="37"/>
      <c r="C185" s="219" t="s">
        <v>366</v>
      </c>
      <c r="D185" s="219" t="s">
        <v>141</v>
      </c>
      <c r="E185" s="220" t="s">
        <v>771</v>
      </c>
      <c r="F185" s="221" t="s">
        <v>772</v>
      </c>
      <c r="G185" s="222" t="s">
        <v>164</v>
      </c>
      <c r="H185" s="223">
        <v>10</v>
      </c>
      <c r="I185" s="224"/>
      <c r="J185" s="224"/>
      <c r="K185" s="225">
        <f>ROUND(P185*H185,2)</f>
        <v>0</v>
      </c>
      <c r="L185" s="221" t="s">
        <v>754</v>
      </c>
      <c r="M185" s="42"/>
      <c r="N185" s="226" t="s">
        <v>1</v>
      </c>
      <c r="O185" s="227" t="s">
        <v>40</v>
      </c>
      <c r="P185" s="228">
        <f>I185+J185</f>
        <v>0</v>
      </c>
      <c r="Q185" s="228">
        <f>ROUND(I185*H185,2)</f>
        <v>0</v>
      </c>
      <c r="R185" s="228">
        <f>ROUND(J185*H185,2)</f>
        <v>0</v>
      </c>
      <c r="S185" s="89"/>
      <c r="T185" s="229">
        <f>S185*H185</f>
        <v>0</v>
      </c>
      <c r="U185" s="229">
        <v>0</v>
      </c>
      <c r="V185" s="229">
        <f>U185*H185</f>
        <v>0</v>
      </c>
      <c r="W185" s="229">
        <v>0</v>
      </c>
      <c r="X185" s="230">
        <f>W185*H185</f>
        <v>0</v>
      </c>
      <c r="Y185" s="36"/>
      <c r="Z185" s="36"/>
      <c r="AA185" s="36"/>
      <c r="AB185" s="36"/>
      <c r="AC185" s="36"/>
      <c r="AD185" s="36"/>
      <c r="AE185" s="36"/>
      <c r="AR185" s="231" t="s">
        <v>146</v>
      </c>
      <c r="AT185" s="231" t="s">
        <v>141</v>
      </c>
      <c r="AU185" s="231" t="s">
        <v>87</v>
      </c>
      <c r="AY185" s="15" t="s">
        <v>138</v>
      </c>
      <c r="BE185" s="232">
        <f>IF(O185="základní",K185,0)</f>
        <v>0</v>
      </c>
      <c r="BF185" s="232">
        <f>IF(O185="snížená",K185,0)</f>
        <v>0</v>
      </c>
      <c r="BG185" s="232">
        <f>IF(O185="zákl. přenesená",K185,0)</f>
        <v>0</v>
      </c>
      <c r="BH185" s="232">
        <f>IF(O185="sníž. přenesená",K185,0)</f>
        <v>0</v>
      </c>
      <c r="BI185" s="232">
        <f>IF(O185="nulová",K185,0)</f>
        <v>0</v>
      </c>
      <c r="BJ185" s="15" t="s">
        <v>85</v>
      </c>
      <c r="BK185" s="232">
        <f>ROUND(P185*H185,2)</f>
        <v>0</v>
      </c>
      <c r="BL185" s="15" t="s">
        <v>146</v>
      </c>
      <c r="BM185" s="231" t="s">
        <v>773</v>
      </c>
    </row>
    <row r="186" s="2" customFormat="1">
      <c r="A186" s="36"/>
      <c r="B186" s="37"/>
      <c r="C186" s="38"/>
      <c r="D186" s="233" t="s">
        <v>148</v>
      </c>
      <c r="E186" s="38"/>
      <c r="F186" s="234" t="s">
        <v>774</v>
      </c>
      <c r="G186" s="38"/>
      <c r="H186" s="38"/>
      <c r="I186" s="235"/>
      <c r="J186" s="235"/>
      <c r="K186" s="38"/>
      <c r="L186" s="38"/>
      <c r="M186" s="42"/>
      <c r="N186" s="236"/>
      <c r="O186" s="237"/>
      <c r="P186" s="89"/>
      <c r="Q186" s="89"/>
      <c r="R186" s="89"/>
      <c r="S186" s="89"/>
      <c r="T186" s="89"/>
      <c r="U186" s="89"/>
      <c r="V186" s="89"/>
      <c r="W186" s="89"/>
      <c r="X186" s="90"/>
      <c r="Y186" s="36"/>
      <c r="Z186" s="36"/>
      <c r="AA186" s="36"/>
      <c r="AB186" s="36"/>
      <c r="AC186" s="36"/>
      <c r="AD186" s="36"/>
      <c r="AE186" s="36"/>
      <c r="AT186" s="15" t="s">
        <v>148</v>
      </c>
      <c r="AU186" s="15" t="s">
        <v>87</v>
      </c>
    </row>
    <row r="187" s="2" customFormat="1">
      <c r="A187" s="36"/>
      <c r="B187" s="37"/>
      <c r="C187" s="38"/>
      <c r="D187" s="238" t="s">
        <v>150</v>
      </c>
      <c r="E187" s="38"/>
      <c r="F187" s="239" t="s">
        <v>775</v>
      </c>
      <c r="G187" s="38"/>
      <c r="H187" s="38"/>
      <c r="I187" s="235"/>
      <c r="J187" s="235"/>
      <c r="K187" s="38"/>
      <c r="L187" s="38"/>
      <c r="M187" s="42"/>
      <c r="N187" s="236"/>
      <c r="O187" s="237"/>
      <c r="P187" s="89"/>
      <c r="Q187" s="89"/>
      <c r="R187" s="89"/>
      <c r="S187" s="89"/>
      <c r="T187" s="89"/>
      <c r="U187" s="89"/>
      <c r="V187" s="89"/>
      <c r="W187" s="89"/>
      <c r="X187" s="90"/>
      <c r="Y187" s="36"/>
      <c r="Z187" s="36"/>
      <c r="AA187" s="36"/>
      <c r="AB187" s="36"/>
      <c r="AC187" s="36"/>
      <c r="AD187" s="36"/>
      <c r="AE187" s="36"/>
      <c r="AT187" s="15" t="s">
        <v>150</v>
      </c>
      <c r="AU187" s="15" t="s">
        <v>87</v>
      </c>
    </row>
    <row r="188" s="2" customFormat="1" ht="24.15" customHeight="1">
      <c r="A188" s="36"/>
      <c r="B188" s="37"/>
      <c r="C188" s="219" t="s">
        <v>339</v>
      </c>
      <c r="D188" s="219" t="s">
        <v>141</v>
      </c>
      <c r="E188" s="220" t="s">
        <v>776</v>
      </c>
      <c r="F188" s="221" t="s">
        <v>777</v>
      </c>
      <c r="G188" s="222" t="s">
        <v>164</v>
      </c>
      <c r="H188" s="223">
        <v>3</v>
      </c>
      <c r="I188" s="224"/>
      <c r="J188" s="224"/>
      <c r="K188" s="225">
        <f>ROUND(P188*H188,2)</f>
        <v>0</v>
      </c>
      <c r="L188" s="221" t="s">
        <v>278</v>
      </c>
      <c r="M188" s="42"/>
      <c r="N188" s="226" t="s">
        <v>1</v>
      </c>
      <c r="O188" s="227" t="s">
        <v>40</v>
      </c>
      <c r="P188" s="228">
        <f>I188+J188</f>
        <v>0</v>
      </c>
      <c r="Q188" s="228">
        <f>ROUND(I188*H188,2)</f>
        <v>0</v>
      </c>
      <c r="R188" s="228">
        <f>ROUND(J188*H188,2)</f>
        <v>0</v>
      </c>
      <c r="S188" s="89"/>
      <c r="T188" s="229">
        <f>S188*H188</f>
        <v>0</v>
      </c>
      <c r="U188" s="229">
        <v>0.046980000000000001</v>
      </c>
      <c r="V188" s="229">
        <f>U188*H188</f>
        <v>0.14094000000000001</v>
      </c>
      <c r="W188" s="229">
        <v>0</v>
      </c>
      <c r="X188" s="230">
        <f>W188*H188</f>
        <v>0</v>
      </c>
      <c r="Y188" s="36"/>
      <c r="Z188" s="36"/>
      <c r="AA188" s="36"/>
      <c r="AB188" s="36"/>
      <c r="AC188" s="36"/>
      <c r="AD188" s="36"/>
      <c r="AE188" s="36"/>
      <c r="AR188" s="231" t="s">
        <v>146</v>
      </c>
      <c r="AT188" s="231" t="s">
        <v>141</v>
      </c>
      <c r="AU188" s="231" t="s">
        <v>87</v>
      </c>
      <c r="AY188" s="15" t="s">
        <v>138</v>
      </c>
      <c r="BE188" s="232">
        <f>IF(O188="základní",K188,0)</f>
        <v>0</v>
      </c>
      <c r="BF188" s="232">
        <f>IF(O188="snížená",K188,0)</f>
        <v>0</v>
      </c>
      <c r="BG188" s="232">
        <f>IF(O188="zákl. přenesená",K188,0)</f>
        <v>0</v>
      </c>
      <c r="BH188" s="232">
        <f>IF(O188="sníž. přenesená",K188,0)</f>
        <v>0</v>
      </c>
      <c r="BI188" s="232">
        <f>IF(O188="nulová",K188,0)</f>
        <v>0</v>
      </c>
      <c r="BJ188" s="15" t="s">
        <v>85</v>
      </c>
      <c r="BK188" s="232">
        <f>ROUND(P188*H188,2)</f>
        <v>0</v>
      </c>
      <c r="BL188" s="15" t="s">
        <v>146</v>
      </c>
      <c r="BM188" s="231" t="s">
        <v>778</v>
      </c>
    </row>
    <row r="189" s="2" customFormat="1">
      <c r="A189" s="36"/>
      <c r="B189" s="37"/>
      <c r="C189" s="38"/>
      <c r="D189" s="233" t="s">
        <v>148</v>
      </c>
      <c r="E189" s="38"/>
      <c r="F189" s="234" t="s">
        <v>779</v>
      </c>
      <c r="G189" s="38"/>
      <c r="H189" s="38"/>
      <c r="I189" s="235"/>
      <c r="J189" s="235"/>
      <c r="K189" s="38"/>
      <c r="L189" s="38"/>
      <c r="M189" s="42"/>
      <c r="N189" s="236"/>
      <c r="O189" s="237"/>
      <c r="P189" s="89"/>
      <c r="Q189" s="89"/>
      <c r="R189" s="89"/>
      <c r="S189" s="89"/>
      <c r="T189" s="89"/>
      <c r="U189" s="89"/>
      <c r="V189" s="89"/>
      <c r="W189" s="89"/>
      <c r="X189" s="90"/>
      <c r="Y189" s="36"/>
      <c r="Z189" s="36"/>
      <c r="AA189" s="36"/>
      <c r="AB189" s="36"/>
      <c r="AC189" s="36"/>
      <c r="AD189" s="36"/>
      <c r="AE189" s="36"/>
      <c r="AT189" s="15" t="s">
        <v>148</v>
      </c>
      <c r="AU189" s="15" t="s">
        <v>87</v>
      </c>
    </row>
    <row r="190" s="2" customFormat="1">
      <c r="A190" s="36"/>
      <c r="B190" s="37"/>
      <c r="C190" s="38"/>
      <c r="D190" s="238" t="s">
        <v>150</v>
      </c>
      <c r="E190" s="38"/>
      <c r="F190" s="239" t="s">
        <v>780</v>
      </c>
      <c r="G190" s="38"/>
      <c r="H190" s="38"/>
      <c r="I190" s="235"/>
      <c r="J190" s="235"/>
      <c r="K190" s="38"/>
      <c r="L190" s="38"/>
      <c r="M190" s="42"/>
      <c r="N190" s="236"/>
      <c r="O190" s="237"/>
      <c r="P190" s="89"/>
      <c r="Q190" s="89"/>
      <c r="R190" s="89"/>
      <c r="S190" s="89"/>
      <c r="T190" s="89"/>
      <c r="U190" s="89"/>
      <c r="V190" s="89"/>
      <c r="W190" s="89"/>
      <c r="X190" s="90"/>
      <c r="Y190" s="36"/>
      <c r="Z190" s="36"/>
      <c r="AA190" s="36"/>
      <c r="AB190" s="36"/>
      <c r="AC190" s="36"/>
      <c r="AD190" s="36"/>
      <c r="AE190" s="36"/>
      <c r="AT190" s="15" t="s">
        <v>150</v>
      </c>
      <c r="AU190" s="15" t="s">
        <v>87</v>
      </c>
    </row>
    <row r="191" s="2" customFormat="1">
      <c r="A191" s="36"/>
      <c r="B191" s="37"/>
      <c r="C191" s="219" t="s">
        <v>341</v>
      </c>
      <c r="D191" s="219" t="s">
        <v>141</v>
      </c>
      <c r="E191" s="220" t="s">
        <v>781</v>
      </c>
      <c r="F191" s="221" t="s">
        <v>782</v>
      </c>
      <c r="G191" s="222" t="s">
        <v>144</v>
      </c>
      <c r="H191" s="223">
        <v>10</v>
      </c>
      <c r="I191" s="224"/>
      <c r="J191" s="224"/>
      <c r="K191" s="225">
        <f>ROUND(P191*H191,2)</f>
        <v>0</v>
      </c>
      <c r="L191" s="221" t="s">
        <v>278</v>
      </c>
      <c r="M191" s="42"/>
      <c r="N191" s="226" t="s">
        <v>1</v>
      </c>
      <c r="O191" s="227" t="s">
        <v>40</v>
      </c>
      <c r="P191" s="228">
        <f>I191+J191</f>
        <v>0</v>
      </c>
      <c r="Q191" s="228">
        <f>ROUND(I191*H191,2)</f>
        <v>0</v>
      </c>
      <c r="R191" s="228">
        <f>ROUND(J191*H191,2)</f>
        <v>0</v>
      </c>
      <c r="S191" s="89"/>
      <c r="T191" s="229">
        <f>S191*H191</f>
        <v>0</v>
      </c>
      <c r="U191" s="229">
        <v>0</v>
      </c>
      <c r="V191" s="229">
        <f>U191*H191</f>
        <v>0</v>
      </c>
      <c r="W191" s="229">
        <v>0</v>
      </c>
      <c r="X191" s="230">
        <f>W191*H191</f>
        <v>0</v>
      </c>
      <c r="Y191" s="36"/>
      <c r="Z191" s="36"/>
      <c r="AA191" s="36"/>
      <c r="AB191" s="36"/>
      <c r="AC191" s="36"/>
      <c r="AD191" s="36"/>
      <c r="AE191" s="36"/>
      <c r="AR191" s="231" t="s">
        <v>146</v>
      </c>
      <c r="AT191" s="231" t="s">
        <v>141</v>
      </c>
      <c r="AU191" s="231" t="s">
        <v>87</v>
      </c>
      <c r="AY191" s="15" t="s">
        <v>138</v>
      </c>
      <c r="BE191" s="232">
        <f>IF(O191="základní",K191,0)</f>
        <v>0</v>
      </c>
      <c r="BF191" s="232">
        <f>IF(O191="snížená",K191,0)</f>
        <v>0</v>
      </c>
      <c r="BG191" s="232">
        <f>IF(O191="zákl. přenesená",K191,0)</f>
        <v>0</v>
      </c>
      <c r="BH191" s="232">
        <f>IF(O191="sníž. přenesená",K191,0)</f>
        <v>0</v>
      </c>
      <c r="BI191" s="232">
        <f>IF(O191="nulová",K191,0)</f>
        <v>0</v>
      </c>
      <c r="BJ191" s="15" t="s">
        <v>85</v>
      </c>
      <c r="BK191" s="232">
        <f>ROUND(P191*H191,2)</f>
        <v>0</v>
      </c>
      <c r="BL191" s="15" t="s">
        <v>146</v>
      </c>
      <c r="BM191" s="231" t="s">
        <v>783</v>
      </c>
    </row>
    <row r="192" s="2" customFormat="1">
      <c r="A192" s="36"/>
      <c r="B192" s="37"/>
      <c r="C192" s="38"/>
      <c r="D192" s="233" t="s">
        <v>148</v>
      </c>
      <c r="E192" s="38"/>
      <c r="F192" s="234" t="s">
        <v>784</v>
      </c>
      <c r="G192" s="38"/>
      <c r="H192" s="38"/>
      <c r="I192" s="235"/>
      <c r="J192" s="235"/>
      <c r="K192" s="38"/>
      <c r="L192" s="38"/>
      <c r="M192" s="42"/>
      <c r="N192" s="236"/>
      <c r="O192" s="237"/>
      <c r="P192" s="89"/>
      <c r="Q192" s="89"/>
      <c r="R192" s="89"/>
      <c r="S192" s="89"/>
      <c r="T192" s="89"/>
      <c r="U192" s="89"/>
      <c r="V192" s="89"/>
      <c r="W192" s="89"/>
      <c r="X192" s="90"/>
      <c r="Y192" s="36"/>
      <c r="Z192" s="36"/>
      <c r="AA192" s="36"/>
      <c r="AB192" s="36"/>
      <c r="AC192" s="36"/>
      <c r="AD192" s="36"/>
      <c r="AE192" s="36"/>
      <c r="AT192" s="15" t="s">
        <v>148</v>
      </c>
      <c r="AU192" s="15" t="s">
        <v>87</v>
      </c>
    </row>
    <row r="193" s="2" customFormat="1">
      <c r="A193" s="36"/>
      <c r="B193" s="37"/>
      <c r="C193" s="38"/>
      <c r="D193" s="238" t="s">
        <v>150</v>
      </c>
      <c r="E193" s="38"/>
      <c r="F193" s="239" t="s">
        <v>785</v>
      </c>
      <c r="G193" s="38"/>
      <c r="H193" s="38"/>
      <c r="I193" s="235"/>
      <c r="J193" s="235"/>
      <c r="K193" s="38"/>
      <c r="L193" s="38"/>
      <c r="M193" s="42"/>
      <c r="N193" s="236"/>
      <c r="O193" s="237"/>
      <c r="P193" s="89"/>
      <c r="Q193" s="89"/>
      <c r="R193" s="89"/>
      <c r="S193" s="89"/>
      <c r="T193" s="89"/>
      <c r="U193" s="89"/>
      <c r="V193" s="89"/>
      <c r="W193" s="89"/>
      <c r="X193" s="90"/>
      <c r="Y193" s="36"/>
      <c r="Z193" s="36"/>
      <c r="AA193" s="36"/>
      <c r="AB193" s="36"/>
      <c r="AC193" s="36"/>
      <c r="AD193" s="36"/>
      <c r="AE193" s="36"/>
      <c r="AT193" s="15" t="s">
        <v>150</v>
      </c>
      <c r="AU193" s="15" t="s">
        <v>87</v>
      </c>
    </row>
    <row r="194" s="2" customFormat="1" ht="24.15" customHeight="1">
      <c r="A194" s="36"/>
      <c r="B194" s="37"/>
      <c r="C194" s="219" t="s">
        <v>346</v>
      </c>
      <c r="D194" s="219" t="s">
        <v>141</v>
      </c>
      <c r="E194" s="220" t="s">
        <v>786</v>
      </c>
      <c r="F194" s="221" t="s">
        <v>787</v>
      </c>
      <c r="G194" s="222" t="s">
        <v>529</v>
      </c>
      <c r="H194" s="223">
        <v>0.69999999999999996</v>
      </c>
      <c r="I194" s="224"/>
      <c r="J194" s="224"/>
      <c r="K194" s="225">
        <f>ROUND(P194*H194,2)</f>
        <v>0</v>
      </c>
      <c r="L194" s="221" t="s">
        <v>278</v>
      </c>
      <c r="M194" s="42"/>
      <c r="N194" s="226" t="s">
        <v>1</v>
      </c>
      <c r="O194" s="227" t="s">
        <v>40</v>
      </c>
      <c r="P194" s="228">
        <f>I194+J194</f>
        <v>0</v>
      </c>
      <c r="Q194" s="228">
        <f>ROUND(I194*H194,2)</f>
        <v>0</v>
      </c>
      <c r="R194" s="228">
        <f>ROUND(J194*H194,2)</f>
        <v>0</v>
      </c>
      <c r="S194" s="89"/>
      <c r="T194" s="229">
        <f>S194*H194</f>
        <v>0</v>
      </c>
      <c r="U194" s="229">
        <v>0</v>
      </c>
      <c r="V194" s="229">
        <f>U194*H194</f>
        <v>0</v>
      </c>
      <c r="W194" s="229">
        <v>0</v>
      </c>
      <c r="X194" s="230">
        <f>W194*H194</f>
        <v>0</v>
      </c>
      <c r="Y194" s="36"/>
      <c r="Z194" s="36"/>
      <c r="AA194" s="36"/>
      <c r="AB194" s="36"/>
      <c r="AC194" s="36"/>
      <c r="AD194" s="36"/>
      <c r="AE194" s="36"/>
      <c r="AR194" s="231" t="s">
        <v>146</v>
      </c>
      <c r="AT194" s="231" t="s">
        <v>141</v>
      </c>
      <c r="AU194" s="231" t="s">
        <v>87</v>
      </c>
      <c r="AY194" s="15" t="s">
        <v>138</v>
      </c>
      <c r="BE194" s="232">
        <f>IF(O194="základní",K194,0)</f>
        <v>0</v>
      </c>
      <c r="BF194" s="232">
        <f>IF(O194="snížená",K194,0)</f>
        <v>0</v>
      </c>
      <c r="BG194" s="232">
        <f>IF(O194="zákl. přenesená",K194,0)</f>
        <v>0</v>
      </c>
      <c r="BH194" s="232">
        <f>IF(O194="sníž. přenesená",K194,0)</f>
        <v>0</v>
      </c>
      <c r="BI194" s="232">
        <f>IF(O194="nulová",K194,0)</f>
        <v>0</v>
      </c>
      <c r="BJ194" s="15" t="s">
        <v>85</v>
      </c>
      <c r="BK194" s="232">
        <f>ROUND(P194*H194,2)</f>
        <v>0</v>
      </c>
      <c r="BL194" s="15" t="s">
        <v>146</v>
      </c>
      <c r="BM194" s="231" t="s">
        <v>788</v>
      </c>
    </row>
    <row r="195" s="2" customFormat="1">
      <c r="A195" s="36"/>
      <c r="B195" s="37"/>
      <c r="C195" s="38"/>
      <c r="D195" s="233" t="s">
        <v>148</v>
      </c>
      <c r="E195" s="38"/>
      <c r="F195" s="234" t="s">
        <v>789</v>
      </c>
      <c r="G195" s="38"/>
      <c r="H195" s="38"/>
      <c r="I195" s="235"/>
      <c r="J195" s="235"/>
      <c r="K195" s="38"/>
      <c r="L195" s="38"/>
      <c r="M195" s="42"/>
      <c r="N195" s="236"/>
      <c r="O195" s="237"/>
      <c r="P195" s="89"/>
      <c r="Q195" s="89"/>
      <c r="R195" s="89"/>
      <c r="S195" s="89"/>
      <c r="T195" s="89"/>
      <c r="U195" s="89"/>
      <c r="V195" s="89"/>
      <c r="W195" s="89"/>
      <c r="X195" s="90"/>
      <c r="Y195" s="36"/>
      <c r="Z195" s="36"/>
      <c r="AA195" s="36"/>
      <c r="AB195" s="36"/>
      <c r="AC195" s="36"/>
      <c r="AD195" s="36"/>
      <c r="AE195" s="36"/>
      <c r="AT195" s="15" t="s">
        <v>148</v>
      </c>
      <c r="AU195" s="15" t="s">
        <v>87</v>
      </c>
    </row>
    <row r="196" s="2" customFormat="1">
      <c r="A196" s="36"/>
      <c r="B196" s="37"/>
      <c r="C196" s="38"/>
      <c r="D196" s="238" t="s">
        <v>150</v>
      </c>
      <c r="E196" s="38"/>
      <c r="F196" s="239" t="s">
        <v>790</v>
      </c>
      <c r="G196" s="38"/>
      <c r="H196" s="38"/>
      <c r="I196" s="235"/>
      <c r="J196" s="235"/>
      <c r="K196" s="38"/>
      <c r="L196" s="38"/>
      <c r="M196" s="42"/>
      <c r="N196" s="236"/>
      <c r="O196" s="237"/>
      <c r="P196" s="89"/>
      <c r="Q196" s="89"/>
      <c r="R196" s="89"/>
      <c r="S196" s="89"/>
      <c r="T196" s="89"/>
      <c r="U196" s="89"/>
      <c r="V196" s="89"/>
      <c r="W196" s="89"/>
      <c r="X196" s="90"/>
      <c r="Y196" s="36"/>
      <c r="Z196" s="36"/>
      <c r="AA196" s="36"/>
      <c r="AB196" s="36"/>
      <c r="AC196" s="36"/>
      <c r="AD196" s="36"/>
      <c r="AE196" s="36"/>
      <c r="AT196" s="15" t="s">
        <v>150</v>
      </c>
      <c r="AU196" s="15" t="s">
        <v>87</v>
      </c>
    </row>
    <row r="197" s="13" customFormat="1">
      <c r="A197" s="13"/>
      <c r="B197" s="251"/>
      <c r="C197" s="252"/>
      <c r="D197" s="233" t="s">
        <v>188</v>
      </c>
      <c r="E197" s="253" t="s">
        <v>1</v>
      </c>
      <c r="F197" s="254" t="s">
        <v>791</v>
      </c>
      <c r="G197" s="252"/>
      <c r="H197" s="255">
        <v>0.69999999999999996</v>
      </c>
      <c r="I197" s="256"/>
      <c r="J197" s="256"/>
      <c r="K197" s="252"/>
      <c r="L197" s="252"/>
      <c r="M197" s="257"/>
      <c r="N197" s="258"/>
      <c r="O197" s="259"/>
      <c r="P197" s="259"/>
      <c r="Q197" s="259"/>
      <c r="R197" s="259"/>
      <c r="S197" s="259"/>
      <c r="T197" s="259"/>
      <c r="U197" s="259"/>
      <c r="V197" s="259"/>
      <c r="W197" s="259"/>
      <c r="X197" s="260"/>
      <c r="Y197" s="13"/>
      <c r="Z197" s="13"/>
      <c r="AA197" s="13"/>
      <c r="AB197" s="13"/>
      <c r="AC197" s="13"/>
      <c r="AD197" s="13"/>
      <c r="AE197" s="13"/>
      <c r="AT197" s="261" t="s">
        <v>188</v>
      </c>
      <c r="AU197" s="261" t="s">
        <v>87</v>
      </c>
      <c r="AV197" s="13" t="s">
        <v>87</v>
      </c>
      <c r="AW197" s="13" t="s">
        <v>5</v>
      </c>
      <c r="AX197" s="13" t="s">
        <v>85</v>
      </c>
      <c r="AY197" s="261" t="s">
        <v>138</v>
      </c>
    </row>
    <row r="198" s="2" customFormat="1">
      <c r="A198" s="36"/>
      <c r="B198" s="37"/>
      <c r="C198" s="219" t="s">
        <v>348</v>
      </c>
      <c r="D198" s="219" t="s">
        <v>141</v>
      </c>
      <c r="E198" s="220" t="s">
        <v>792</v>
      </c>
      <c r="F198" s="221" t="s">
        <v>793</v>
      </c>
      <c r="G198" s="222" t="s">
        <v>529</v>
      </c>
      <c r="H198" s="223">
        <v>0.69999999999999996</v>
      </c>
      <c r="I198" s="224"/>
      <c r="J198" s="224"/>
      <c r="K198" s="225">
        <f>ROUND(P198*H198,2)</f>
        <v>0</v>
      </c>
      <c r="L198" s="221" t="s">
        <v>278</v>
      </c>
      <c r="M198" s="42"/>
      <c r="N198" s="226" t="s">
        <v>1</v>
      </c>
      <c r="O198" s="227" t="s">
        <v>40</v>
      </c>
      <c r="P198" s="228">
        <f>I198+J198</f>
        <v>0</v>
      </c>
      <c r="Q198" s="228">
        <f>ROUND(I198*H198,2)</f>
        <v>0</v>
      </c>
      <c r="R198" s="228">
        <f>ROUND(J198*H198,2)</f>
        <v>0</v>
      </c>
      <c r="S198" s="89"/>
      <c r="T198" s="229">
        <f>S198*H198</f>
        <v>0</v>
      </c>
      <c r="U198" s="229">
        <v>0</v>
      </c>
      <c r="V198" s="229">
        <f>U198*H198</f>
        <v>0</v>
      </c>
      <c r="W198" s="229">
        <v>0</v>
      </c>
      <c r="X198" s="230">
        <f>W198*H198</f>
        <v>0</v>
      </c>
      <c r="Y198" s="36"/>
      <c r="Z198" s="36"/>
      <c r="AA198" s="36"/>
      <c r="AB198" s="36"/>
      <c r="AC198" s="36"/>
      <c r="AD198" s="36"/>
      <c r="AE198" s="36"/>
      <c r="AR198" s="231" t="s">
        <v>146</v>
      </c>
      <c r="AT198" s="231" t="s">
        <v>141</v>
      </c>
      <c r="AU198" s="231" t="s">
        <v>87</v>
      </c>
      <c r="AY198" s="15" t="s">
        <v>138</v>
      </c>
      <c r="BE198" s="232">
        <f>IF(O198="základní",K198,0)</f>
        <v>0</v>
      </c>
      <c r="BF198" s="232">
        <f>IF(O198="snížená",K198,0)</f>
        <v>0</v>
      </c>
      <c r="BG198" s="232">
        <f>IF(O198="zákl. přenesená",K198,0)</f>
        <v>0</v>
      </c>
      <c r="BH198" s="232">
        <f>IF(O198="sníž. přenesená",K198,0)</f>
        <v>0</v>
      </c>
      <c r="BI198" s="232">
        <f>IF(O198="nulová",K198,0)</f>
        <v>0</v>
      </c>
      <c r="BJ198" s="15" t="s">
        <v>85</v>
      </c>
      <c r="BK198" s="232">
        <f>ROUND(P198*H198,2)</f>
        <v>0</v>
      </c>
      <c r="BL198" s="15" t="s">
        <v>146</v>
      </c>
      <c r="BM198" s="231" t="s">
        <v>794</v>
      </c>
    </row>
    <row r="199" s="2" customFormat="1">
      <c r="A199" s="36"/>
      <c r="B199" s="37"/>
      <c r="C199" s="38"/>
      <c r="D199" s="233" t="s">
        <v>148</v>
      </c>
      <c r="E199" s="38"/>
      <c r="F199" s="234" t="s">
        <v>795</v>
      </c>
      <c r="G199" s="38"/>
      <c r="H199" s="38"/>
      <c r="I199" s="235"/>
      <c r="J199" s="235"/>
      <c r="K199" s="38"/>
      <c r="L199" s="38"/>
      <c r="M199" s="42"/>
      <c r="N199" s="236"/>
      <c r="O199" s="237"/>
      <c r="P199" s="89"/>
      <c r="Q199" s="89"/>
      <c r="R199" s="89"/>
      <c r="S199" s="89"/>
      <c r="T199" s="89"/>
      <c r="U199" s="89"/>
      <c r="V199" s="89"/>
      <c r="W199" s="89"/>
      <c r="X199" s="90"/>
      <c r="Y199" s="36"/>
      <c r="Z199" s="36"/>
      <c r="AA199" s="36"/>
      <c r="AB199" s="36"/>
      <c r="AC199" s="36"/>
      <c r="AD199" s="36"/>
      <c r="AE199" s="36"/>
      <c r="AT199" s="15" t="s">
        <v>148</v>
      </c>
      <c r="AU199" s="15" t="s">
        <v>87</v>
      </c>
    </row>
    <row r="200" s="2" customFormat="1">
      <c r="A200" s="36"/>
      <c r="B200" s="37"/>
      <c r="C200" s="38"/>
      <c r="D200" s="238" t="s">
        <v>150</v>
      </c>
      <c r="E200" s="38"/>
      <c r="F200" s="239" t="s">
        <v>796</v>
      </c>
      <c r="G200" s="38"/>
      <c r="H200" s="38"/>
      <c r="I200" s="235"/>
      <c r="J200" s="235"/>
      <c r="K200" s="38"/>
      <c r="L200" s="38"/>
      <c r="M200" s="42"/>
      <c r="N200" s="236"/>
      <c r="O200" s="237"/>
      <c r="P200" s="89"/>
      <c r="Q200" s="89"/>
      <c r="R200" s="89"/>
      <c r="S200" s="89"/>
      <c r="T200" s="89"/>
      <c r="U200" s="89"/>
      <c r="V200" s="89"/>
      <c r="W200" s="89"/>
      <c r="X200" s="90"/>
      <c r="Y200" s="36"/>
      <c r="Z200" s="36"/>
      <c r="AA200" s="36"/>
      <c r="AB200" s="36"/>
      <c r="AC200" s="36"/>
      <c r="AD200" s="36"/>
      <c r="AE200" s="36"/>
      <c r="AT200" s="15" t="s">
        <v>150</v>
      </c>
      <c r="AU200" s="15" t="s">
        <v>87</v>
      </c>
    </row>
    <row r="201" s="2" customFormat="1" ht="24.15" customHeight="1">
      <c r="A201" s="36"/>
      <c r="B201" s="37"/>
      <c r="C201" s="241" t="s">
        <v>353</v>
      </c>
      <c r="D201" s="241" t="s">
        <v>161</v>
      </c>
      <c r="E201" s="242" t="s">
        <v>797</v>
      </c>
      <c r="F201" s="243" t="s">
        <v>798</v>
      </c>
      <c r="G201" s="244" t="s">
        <v>529</v>
      </c>
      <c r="H201" s="245">
        <v>0.69999999999999996</v>
      </c>
      <c r="I201" s="246"/>
      <c r="J201" s="247"/>
      <c r="K201" s="248">
        <f>ROUND(P201*H201,2)</f>
        <v>0</v>
      </c>
      <c r="L201" s="243" t="s">
        <v>278</v>
      </c>
      <c r="M201" s="249"/>
      <c r="N201" s="250" t="s">
        <v>1</v>
      </c>
      <c r="O201" s="227" t="s">
        <v>40</v>
      </c>
      <c r="P201" s="228">
        <f>I201+J201</f>
        <v>0</v>
      </c>
      <c r="Q201" s="228">
        <f>ROUND(I201*H201,2)</f>
        <v>0</v>
      </c>
      <c r="R201" s="228">
        <f>ROUND(J201*H201,2)</f>
        <v>0</v>
      </c>
      <c r="S201" s="89"/>
      <c r="T201" s="229">
        <f>S201*H201</f>
        <v>0</v>
      </c>
      <c r="U201" s="229">
        <v>0</v>
      </c>
      <c r="V201" s="229">
        <f>U201*H201</f>
        <v>0</v>
      </c>
      <c r="W201" s="229">
        <v>0</v>
      </c>
      <c r="X201" s="230">
        <f>W201*H201</f>
        <v>0</v>
      </c>
      <c r="Y201" s="36"/>
      <c r="Z201" s="36"/>
      <c r="AA201" s="36"/>
      <c r="AB201" s="36"/>
      <c r="AC201" s="36"/>
      <c r="AD201" s="36"/>
      <c r="AE201" s="36"/>
      <c r="AR201" s="231" t="s">
        <v>165</v>
      </c>
      <c r="AT201" s="231" t="s">
        <v>161</v>
      </c>
      <c r="AU201" s="231" t="s">
        <v>87</v>
      </c>
      <c r="AY201" s="15" t="s">
        <v>138</v>
      </c>
      <c r="BE201" s="232">
        <f>IF(O201="základní",K201,0)</f>
        <v>0</v>
      </c>
      <c r="BF201" s="232">
        <f>IF(O201="snížená",K201,0)</f>
        <v>0</v>
      </c>
      <c r="BG201" s="232">
        <f>IF(O201="zákl. přenesená",K201,0)</f>
        <v>0</v>
      </c>
      <c r="BH201" s="232">
        <f>IF(O201="sníž. přenesená",K201,0)</f>
        <v>0</v>
      </c>
      <c r="BI201" s="232">
        <f>IF(O201="nulová",K201,0)</f>
        <v>0</v>
      </c>
      <c r="BJ201" s="15" t="s">
        <v>85</v>
      </c>
      <c r="BK201" s="232">
        <f>ROUND(P201*H201,2)</f>
        <v>0</v>
      </c>
      <c r="BL201" s="15" t="s">
        <v>146</v>
      </c>
      <c r="BM201" s="231" t="s">
        <v>799</v>
      </c>
    </row>
    <row r="202" s="2" customFormat="1">
      <c r="A202" s="36"/>
      <c r="B202" s="37"/>
      <c r="C202" s="38"/>
      <c r="D202" s="233" t="s">
        <v>148</v>
      </c>
      <c r="E202" s="38"/>
      <c r="F202" s="234" t="s">
        <v>798</v>
      </c>
      <c r="G202" s="38"/>
      <c r="H202" s="38"/>
      <c r="I202" s="235"/>
      <c r="J202" s="235"/>
      <c r="K202" s="38"/>
      <c r="L202" s="38"/>
      <c r="M202" s="42"/>
      <c r="N202" s="236"/>
      <c r="O202" s="237"/>
      <c r="P202" s="89"/>
      <c r="Q202" s="89"/>
      <c r="R202" s="89"/>
      <c r="S202" s="89"/>
      <c r="T202" s="89"/>
      <c r="U202" s="89"/>
      <c r="V202" s="89"/>
      <c r="W202" s="89"/>
      <c r="X202" s="90"/>
      <c r="Y202" s="36"/>
      <c r="Z202" s="36"/>
      <c r="AA202" s="36"/>
      <c r="AB202" s="36"/>
      <c r="AC202" s="36"/>
      <c r="AD202" s="36"/>
      <c r="AE202" s="36"/>
      <c r="AT202" s="15" t="s">
        <v>148</v>
      </c>
      <c r="AU202" s="15" t="s">
        <v>87</v>
      </c>
    </row>
    <row r="203" s="12" customFormat="1" ht="22.8" customHeight="1">
      <c r="A203" s="12"/>
      <c r="B203" s="202"/>
      <c r="C203" s="203"/>
      <c r="D203" s="204" t="s">
        <v>76</v>
      </c>
      <c r="E203" s="217" t="s">
        <v>800</v>
      </c>
      <c r="F203" s="217" t="s">
        <v>801</v>
      </c>
      <c r="G203" s="203"/>
      <c r="H203" s="203"/>
      <c r="I203" s="206"/>
      <c r="J203" s="206"/>
      <c r="K203" s="218">
        <f>BK203</f>
        <v>0</v>
      </c>
      <c r="L203" s="203"/>
      <c r="M203" s="208"/>
      <c r="N203" s="209"/>
      <c r="O203" s="210"/>
      <c r="P203" s="210"/>
      <c r="Q203" s="211">
        <f>SUM(Q204:Q205)</f>
        <v>0</v>
      </c>
      <c r="R203" s="211">
        <f>SUM(R204:R205)</f>
        <v>0</v>
      </c>
      <c r="S203" s="210"/>
      <c r="T203" s="212">
        <f>SUM(T204:T205)</f>
        <v>0</v>
      </c>
      <c r="U203" s="210"/>
      <c r="V203" s="212">
        <f>SUM(V204:V205)</f>
        <v>0</v>
      </c>
      <c r="W203" s="210"/>
      <c r="X203" s="213">
        <f>SUM(X204:X205)</f>
        <v>0</v>
      </c>
      <c r="Y203" s="12"/>
      <c r="Z203" s="12"/>
      <c r="AA203" s="12"/>
      <c r="AB203" s="12"/>
      <c r="AC203" s="12"/>
      <c r="AD203" s="12"/>
      <c r="AE203" s="12"/>
      <c r="AR203" s="214" t="s">
        <v>85</v>
      </c>
      <c r="AT203" s="215" t="s">
        <v>76</v>
      </c>
      <c r="AU203" s="215" t="s">
        <v>85</v>
      </c>
      <c r="AY203" s="214" t="s">
        <v>138</v>
      </c>
      <c r="BK203" s="216">
        <f>SUM(BK204:BK205)</f>
        <v>0</v>
      </c>
    </row>
    <row r="204" s="2" customFormat="1" ht="24.15" customHeight="1">
      <c r="A204" s="36"/>
      <c r="B204" s="37"/>
      <c r="C204" s="219" t="s">
        <v>355</v>
      </c>
      <c r="D204" s="219" t="s">
        <v>141</v>
      </c>
      <c r="E204" s="220" t="s">
        <v>802</v>
      </c>
      <c r="F204" s="221" t="s">
        <v>803</v>
      </c>
      <c r="G204" s="222" t="s">
        <v>804</v>
      </c>
      <c r="H204" s="223">
        <v>1.8600000000000001</v>
      </c>
      <c r="I204" s="224"/>
      <c r="J204" s="224"/>
      <c r="K204" s="225">
        <f>ROUND(P204*H204,2)</f>
        <v>0</v>
      </c>
      <c r="L204" s="221" t="s">
        <v>1</v>
      </c>
      <c r="M204" s="42"/>
      <c r="N204" s="226" t="s">
        <v>1</v>
      </c>
      <c r="O204" s="227" t="s">
        <v>40</v>
      </c>
      <c r="P204" s="228">
        <f>I204+J204</f>
        <v>0</v>
      </c>
      <c r="Q204" s="228">
        <f>ROUND(I204*H204,2)</f>
        <v>0</v>
      </c>
      <c r="R204" s="228">
        <f>ROUND(J204*H204,2)</f>
        <v>0</v>
      </c>
      <c r="S204" s="89"/>
      <c r="T204" s="229">
        <f>S204*H204</f>
        <v>0</v>
      </c>
      <c r="U204" s="229">
        <v>0</v>
      </c>
      <c r="V204" s="229">
        <f>U204*H204</f>
        <v>0</v>
      </c>
      <c r="W204" s="229">
        <v>0</v>
      </c>
      <c r="X204" s="230">
        <f>W204*H204</f>
        <v>0</v>
      </c>
      <c r="Y204" s="36"/>
      <c r="Z204" s="36"/>
      <c r="AA204" s="36"/>
      <c r="AB204" s="36"/>
      <c r="AC204" s="36"/>
      <c r="AD204" s="36"/>
      <c r="AE204" s="36"/>
      <c r="AR204" s="231" t="s">
        <v>146</v>
      </c>
      <c r="AT204" s="231" t="s">
        <v>141</v>
      </c>
      <c r="AU204" s="231" t="s">
        <v>87</v>
      </c>
      <c r="AY204" s="15" t="s">
        <v>138</v>
      </c>
      <c r="BE204" s="232">
        <f>IF(O204="základní",K204,0)</f>
        <v>0</v>
      </c>
      <c r="BF204" s="232">
        <f>IF(O204="snížená",K204,0)</f>
        <v>0</v>
      </c>
      <c r="BG204" s="232">
        <f>IF(O204="zákl. přenesená",K204,0)</f>
        <v>0</v>
      </c>
      <c r="BH204" s="232">
        <f>IF(O204="sníž. přenesená",K204,0)</f>
        <v>0</v>
      </c>
      <c r="BI204" s="232">
        <f>IF(O204="nulová",K204,0)</f>
        <v>0</v>
      </c>
      <c r="BJ204" s="15" t="s">
        <v>85</v>
      </c>
      <c r="BK204" s="232">
        <f>ROUND(P204*H204,2)</f>
        <v>0</v>
      </c>
      <c r="BL204" s="15" t="s">
        <v>146</v>
      </c>
      <c r="BM204" s="231" t="s">
        <v>805</v>
      </c>
    </row>
    <row r="205" s="2" customFormat="1">
      <c r="A205" s="36"/>
      <c r="B205" s="37"/>
      <c r="C205" s="38"/>
      <c r="D205" s="233" t="s">
        <v>148</v>
      </c>
      <c r="E205" s="38"/>
      <c r="F205" s="234" t="s">
        <v>806</v>
      </c>
      <c r="G205" s="38"/>
      <c r="H205" s="38"/>
      <c r="I205" s="235"/>
      <c r="J205" s="235"/>
      <c r="K205" s="38"/>
      <c r="L205" s="38"/>
      <c r="M205" s="42"/>
      <c r="N205" s="262"/>
      <c r="O205" s="263"/>
      <c r="P205" s="264"/>
      <c r="Q205" s="264"/>
      <c r="R205" s="264"/>
      <c r="S205" s="264"/>
      <c r="T205" s="264"/>
      <c r="U205" s="264"/>
      <c r="V205" s="264"/>
      <c r="W205" s="264"/>
      <c r="X205" s="265"/>
      <c r="Y205" s="36"/>
      <c r="Z205" s="36"/>
      <c r="AA205" s="36"/>
      <c r="AB205" s="36"/>
      <c r="AC205" s="36"/>
      <c r="AD205" s="36"/>
      <c r="AE205" s="36"/>
      <c r="AT205" s="15" t="s">
        <v>148</v>
      </c>
      <c r="AU205" s="15" t="s">
        <v>87</v>
      </c>
    </row>
    <row r="206" s="2" customFormat="1" ht="6.96" customHeight="1">
      <c r="A206" s="36"/>
      <c r="B206" s="64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42"/>
      <c r="N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</row>
  </sheetData>
  <sheetProtection sheet="1" autoFilter="0" formatColumns="0" formatRows="0" objects="1" scenarios="1" spinCount="100000" saltValue="JO4lOH3oHplLUPiDtjuUHmMqyWyn6AQpfavIyY45iNb0c+z4E1pRD4AbK4woUdUukxaGTgE5koABHWb1wnT/aQ==" hashValue="z0GsY8RbI7tOCoHxdWzVEucIM8KsNOTGcLoil87f0DIUVmoOLjoXLJxFAQju23vBzq4/5bdeq3oYL3L0W776FA==" algorithmName="SHA-512" password="CC35"/>
  <autoFilter ref="C117:L205"/>
  <mergeCells count="9">
    <mergeCell ref="E7:H7"/>
    <mergeCell ref="E9:H9"/>
    <mergeCell ref="E18:H18"/>
    <mergeCell ref="E27:H27"/>
    <mergeCell ref="E84:H84"/>
    <mergeCell ref="E86:H86"/>
    <mergeCell ref="E108:H108"/>
    <mergeCell ref="E110:H110"/>
    <mergeCell ref="M2:Z2"/>
  </mergeCells>
  <hyperlinks>
    <hyperlink ref="F123" r:id="rId1" display="https://podminky.urs.cz/item/CS_URS_2025_01/111212355"/>
    <hyperlink ref="F127" r:id="rId2" display="https://podminky.urs.cz/item/CS_URS_2025_01/112151313"/>
    <hyperlink ref="F130" r:id="rId3" display="https://podminky.urs.cz/item/CS_URS_2025_01/112151314"/>
    <hyperlink ref="F133" r:id="rId4" display="https://podminky.urs.cz/item/CS_URS_2025_01/112151315"/>
    <hyperlink ref="F138" r:id="rId5" display="https://podminky.urs.cz/item/CS_URS_2025_01/112155225"/>
    <hyperlink ref="F141" r:id="rId6" display="https://podminky.urs.cz/item/CS_URS_2025_01/112155311"/>
    <hyperlink ref="F144" r:id="rId7" display="https://podminky.urs.cz/item/CS_URS_2025_01/112251102"/>
    <hyperlink ref="F147" r:id="rId8" display="https://podminky.urs.cz/item/CS_URS_2025_01/112251104"/>
    <hyperlink ref="F150" r:id="rId9" display="https://podminky.urs.cz/item/CS_URS_2025_01/162201422"/>
    <hyperlink ref="F153" r:id="rId10" display="https://podminky.urs.cz/item/CS_URS_2025_01/162201423"/>
    <hyperlink ref="F156" r:id="rId11" display="https://podminky.urs.cz/item/CS_URS_2025_01/162301972"/>
    <hyperlink ref="F160" r:id="rId12" display="https://podminky.urs.cz/item/CS_URS_2025_01/162301974"/>
    <hyperlink ref="F164" r:id="rId13" display="https://podminky.urs.cz/item/CS_URS_2025_01/183101121"/>
    <hyperlink ref="F176" r:id="rId14" display="https://podminky.urs.cz/item/CS_URS_2024_01/184102115"/>
    <hyperlink ref="F179" r:id="rId15" display="https://podminky.urs.cz/item/CS_URS_2025_01/184215133"/>
    <hyperlink ref="F187" r:id="rId16" display="https://podminky.urs.cz/item/CS_URS_2024_01/184801121"/>
    <hyperlink ref="F190" r:id="rId17" display="https://podminky.urs.cz/item/CS_URS_2025_01/184818235"/>
    <hyperlink ref="F193" r:id="rId18" display="https://podminky.urs.cz/item/CS_URS_2025_01/184911311"/>
    <hyperlink ref="F196" r:id="rId19" display="https://podminky.urs.cz/item/CS_URS_2025_01/185804311"/>
    <hyperlink ref="F200" r:id="rId20" display="https://podminky.urs.cz/item/CS_URS_2025_01/18585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807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1</v>
      </c>
      <c r="G11" s="36"/>
      <c r="H11" s="36"/>
      <c r="I11" s="139" t="s">
        <v>20</v>
      </c>
      <c r="J11" s="142" t="s">
        <v>1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15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tr">
        <f>IF('Rekapitulace stavby'!AN10="","",'Rekapitulace stavby'!AN10)</f>
        <v/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tr">
        <f>IF('Rekapitulace stavby'!E11="","",'Rekapitulace stavby'!E11)</f>
        <v>Město Tachov</v>
      </c>
      <c r="F15" s="36"/>
      <c r="G15" s="36"/>
      <c r="H15" s="36"/>
      <c r="I15" s="139" t="s">
        <v>27</v>
      </c>
      <c r="J15" s="142" t="str">
        <f>IF('Rekapitulace stavby'!AN11="","",'Rekapitulace stavby'!AN11)</f>
        <v/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">
        <v>1</v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">
        <v>31</v>
      </c>
      <c r="F21" s="36"/>
      <c r="G21" s="36"/>
      <c r="H21" s="36"/>
      <c r="I21" s="139" t="s">
        <v>27</v>
      </c>
      <c r="J21" s="142" t="s">
        <v>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">
        <v>1</v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">
        <v>33</v>
      </c>
      <c r="F24" s="36"/>
      <c r="G24" s="36"/>
      <c r="H24" s="36"/>
      <c r="I24" s="139" t="s">
        <v>27</v>
      </c>
      <c r="J24" s="142" t="s">
        <v>1</v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I96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J96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ROUND(K121,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ROUND((SUM(BE121:BE148)),  2)</f>
        <v>0</v>
      </c>
      <c r="G35" s="36"/>
      <c r="H35" s="36"/>
      <c r="I35" s="154">
        <v>0.20999999999999999</v>
      </c>
      <c r="J35" s="36"/>
      <c r="K35" s="149">
        <f>ROUND(((SUM(BE121:BE148))*I35),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ROUND((SUM(BF121:BF148)),  2)</f>
        <v>0</v>
      </c>
      <c r="G36" s="36"/>
      <c r="H36" s="36"/>
      <c r="I36" s="154">
        <v>0.12</v>
      </c>
      <c r="J36" s="36"/>
      <c r="K36" s="149">
        <f>ROUND(((SUM(BF121:BF148))*I36),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ROUND((SUM(BG121:BG148)),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ROUND((SUM(BH121:BH148)),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ROUND((SUM(BI121:BI148)),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163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165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168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165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3" t="str">
        <f>E7</f>
        <v>Rapotínská ul., autobusová zastávka a chodník pro pěší</v>
      </c>
      <c r="F85" s="30"/>
      <c r="G85" s="30"/>
      <c r="H85" s="30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105</v>
      </c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VON - Vedlejší a ostatní náklady</v>
      </c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21</v>
      </c>
      <c r="D89" s="38"/>
      <c r="E89" s="38"/>
      <c r="F89" s="25" t="str">
        <f>F12</f>
        <v>Tachov</v>
      </c>
      <c r="G89" s="38"/>
      <c r="H89" s="38"/>
      <c r="I89" s="30" t="s">
        <v>22</v>
      </c>
      <c r="J89" s="77" t="str">
        <f>IF(J12="","",J12)</f>
        <v>23. 1. 2026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Tachov</v>
      </c>
      <c r="G91" s="38"/>
      <c r="H91" s="38"/>
      <c r="I91" s="30" t="s">
        <v>30</v>
      </c>
      <c r="J91" s="34" t="str">
        <f>E21</f>
        <v>Ing. Václav Lacyk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>D PROJEKT PLZEŇ Nedvěd s.r.o.</v>
      </c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4" t="s">
        <v>110</v>
      </c>
      <c r="D94" s="175"/>
      <c r="E94" s="175"/>
      <c r="F94" s="175"/>
      <c r="G94" s="175"/>
      <c r="H94" s="175"/>
      <c r="I94" s="176" t="s">
        <v>111</v>
      </c>
      <c r="J94" s="176" t="s">
        <v>112</v>
      </c>
      <c r="K94" s="176" t="s">
        <v>113</v>
      </c>
      <c r="L94" s="175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7" t="s">
        <v>114</v>
      </c>
      <c r="D96" s="38"/>
      <c r="E96" s="38"/>
      <c r="F96" s="38"/>
      <c r="G96" s="38"/>
      <c r="H96" s="38"/>
      <c r="I96" s="108">
        <f>Q121</f>
        <v>0</v>
      </c>
      <c r="J96" s="108">
        <f>R121</f>
        <v>0</v>
      </c>
      <c r="K96" s="108">
        <f>K121</f>
        <v>0</v>
      </c>
      <c r="L96" s="38"/>
      <c r="M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115</v>
      </c>
    </row>
    <row r="97" s="9" customFormat="1" ht="24.96" customHeight="1">
      <c r="A97" s="9"/>
      <c r="B97" s="178"/>
      <c r="C97" s="179"/>
      <c r="D97" s="180" t="s">
        <v>808</v>
      </c>
      <c r="E97" s="181"/>
      <c r="F97" s="181"/>
      <c r="G97" s="181"/>
      <c r="H97" s="181"/>
      <c r="I97" s="182">
        <f>Q122</f>
        <v>0</v>
      </c>
      <c r="J97" s="182">
        <f>R122</f>
        <v>0</v>
      </c>
      <c r="K97" s="182">
        <f>K122</f>
        <v>0</v>
      </c>
      <c r="L97" s="179"/>
      <c r="M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809</v>
      </c>
      <c r="E98" s="187"/>
      <c r="F98" s="187"/>
      <c r="G98" s="187"/>
      <c r="H98" s="187"/>
      <c r="I98" s="188">
        <f>Q123</f>
        <v>0</v>
      </c>
      <c r="J98" s="188">
        <f>R123</f>
        <v>0</v>
      </c>
      <c r="K98" s="188">
        <f>K123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810</v>
      </c>
      <c r="E99" s="187"/>
      <c r="F99" s="187"/>
      <c r="G99" s="187"/>
      <c r="H99" s="187"/>
      <c r="I99" s="188">
        <f>Q134</f>
        <v>0</v>
      </c>
      <c r="J99" s="188">
        <f>R134</f>
        <v>0</v>
      </c>
      <c r="K99" s="188">
        <f>K134</f>
        <v>0</v>
      </c>
      <c r="L99" s="185"/>
      <c r="M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811</v>
      </c>
      <c r="E100" s="187"/>
      <c r="F100" s="187"/>
      <c r="G100" s="187"/>
      <c r="H100" s="187"/>
      <c r="I100" s="188">
        <f>Q139</f>
        <v>0</v>
      </c>
      <c r="J100" s="188">
        <f>R139</f>
        <v>0</v>
      </c>
      <c r="K100" s="188">
        <f>K139</f>
        <v>0</v>
      </c>
      <c r="L100" s="185"/>
      <c r="M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812</v>
      </c>
      <c r="E101" s="187"/>
      <c r="F101" s="187"/>
      <c r="G101" s="187"/>
      <c r="H101" s="187"/>
      <c r="I101" s="188">
        <f>Q146</f>
        <v>0</v>
      </c>
      <c r="J101" s="188">
        <f>R146</f>
        <v>0</v>
      </c>
      <c r="K101" s="188">
        <f>K146</f>
        <v>0</v>
      </c>
      <c r="L101" s="185"/>
      <c r="M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119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17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173" t="str">
        <f>E7</f>
        <v>Rapotínská ul., autobusová zastávka a chodník pro pěší</v>
      </c>
      <c r="F111" s="30"/>
      <c r="G111" s="30"/>
      <c r="H111" s="30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105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4" t="str">
        <f>E9</f>
        <v>VON - Vedlejší a ostatní náklady</v>
      </c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21</v>
      </c>
      <c r="D115" s="38"/>
      <c r="E115" s="38"/>
      <c r="F115" s="25" t="str">
        <f>F12</f>
        <v>Tachov</v>
      </c>
      <c r="G115" s="38"/>
      <c r="H115" s="38"/>
      <c r="I115" s="30" t="s">
        <v>22</v>
      </c>
      <c r="J115" s="77" t="str">
        <f>IF(J12="","",J12)</f>
        <v>23. 1. 2026</v>
      </c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24</v>
      </c>
      <c r="D117" s="38"/>
      <c r="E117" s="38"/>
      <c r="F117" s="25" t="str">
        <f>E15</f>
        <v>Město Tachov</v>
      </c>
      <c r="G117" s="38"/>
      <c r="H117" s="38"/>
      <c r="I117" s="30" t="s">
        <v>30</v>
      </c>
      <c r="J117" s="34" t="str">
        <f>E21</f>
        <v>Ing. Václav Lacyk</v>
      </c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5.65" customHeight="1">
      <c r="A118" s="36"/>
      <c r="B118" s="37"/>
      <c r="C118" s="30" t="s">
        <v>28</v>
      </c>
      <c r="D118" s="38"/>
      <c r="E118" s="38"/>
      <c r="F118" s="25" t="str">
        <f>IF(E18="","",E18)</f>
        <v>Vyplň údaj</v>
      </c>
      <c r="G118" s="38"/>
      <c r="H118" s="38"/>
      <c r="I118" s="30" t="s">
        <v>32</v>
      </c>
      <c r="J118" s="34" t="str">
        <f>E24</f>
        <v>D PROJEKT PLZEŇ Nedvěd s.r.o.</v>
      </c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90"/>
      <c r="B120" s="191"/>
      <c r="C120" s="192" t="s">
        <v>120</v>
      </c>
      <c r="D120" s="193" t="s">
        <v>60</v>
      </c>
      <c r="E120" s="193" t="s">
        <v>56</v>
      </c>
      <c r="F120" s="193" t="s">
        <v>57</v>
      </c>
      <c r="G120" s="193" t="s">
        <v>121</v>
      </c>
      <c r="H120" s="193" t="s">
        <v>122</v>
      </c>
      <c r="I120" s="193" t="s">
        <v>123</v>
      </c>
      <c r="J120" s="193" t="s">
        <v>124</v>
      </c>
      <c r="K120" s="193" t="s">
        <v>113</v>
      </c>
      <c r="L120" s="194" t="s">
        <v>125</v>
      </c>
      <c r="M120" s="195"/>
      <c r="N120" s="98" t="s">
        <v>1</v>
      </c>
      <c r="O120" s="99" t="s">
        <v>39</v>
      </c>
      <c r="P120" s="99" t="s">
        <v>126</v>
      </c>
      <c r="Q120" s="99" t="s">
        <v>127</v>
      </c>
      <c r="R120" s="99" t="s">
        <v>128</v>
      </c>
      <c r="S120" s="99" t="s">
        <v>129</v>
      </c>
      <c r="T120" s="99" t="s">
        <v>130</v>
      </c>
      <c r="U120" s="99" t="s">
        <v>131</v>
      </c>
      <c r="V120" s="99" t="s">
        <v>132</v>
      </c>
      <c r="W120" s="99" t="s">
        <v>133</v>
      </c>
      <c r="X120" s="100" t="s">
        <v>134</v>
      </c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6"/>
      <c r="B121" s="37"/>
      <c r="C121" s="105" t="s">
        <v>135</v>
      </c>
      <c r="D121" s="38"/>
      <c r="E121" s="38"/>
      <c r="F121" s="38"/>
      <c r="G121" s="38"/>
      <c r="H121" s="38"/>
      <c r="I121" s="38"/>
      <c r="J121" s="38"/>
      <c r="K121" s="196">
        <f>BK121</f>
        <v>0</v>
      </c>
      <c r="L121" s="38"/>
      <c r="M121" s="42"/>
      <c r="N121" s="101"/>
      <c r="O121" s="197"/>
      <c r="P121" s="102"/>
      <c r="Q121" s="198">
        <f>Q122</f>
        <v>0</v>
      </c>
      <c r="R121" s="198">
        <f>R122</f>
        <v>0</v>
      </c>
      <c r="S121" s="102"/>
      <c r="T121" s="199">
        <f>T122</f>
        <v>0</v>
      </c>
      <c r="U121" s="102"/>
      <c r="V121" s="199">
        <f>V122</f>
        <v>0</v>
      </c>
      <c r="W121" s="102"/>
      <c r="X121" s="200">
        <f>X122</f>
        <v>0</v>
      </c>
      <c r="Y121" s="36"/>
      <c r="Z121" s="36"/>
      <c r="AA121" s="36"/>
      <c r="AB121" s="36"/>
      <c r="AC121" s="36"/>
      <c r="AD121" s="36"/>
      <c r="AE121" s="36"/>
      <c r="AT121" s="15" t="s">
        <v>76</v>
      </c>
      <c r="AU121" s="15" t="s">
        <v>115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76</v>
      </c>
      <c r="E122" s="205" t="s">
        <v>813</v>
      </c>
      <c r="F122" s="205" t="s">
        <v>814</v>
      </c>
      <c r="G122" s="203"/>
      <c r="H122" s="203"/>
      <c r="I122" s="206"/>
      <c r="J122" s="206"/>
      <c r="K122" s="207">
        <f>BK122</f>
        <v>0</v>
      </c>
      <c r="L122" s="203"/>
      <c r="M122" s="208"/>
      <c r="N122" s="209"/>
      <c r="O122" s="210"/>
      <c r="P122" s="210"/>
      <c r="Q122" s="211">
        <f>Q123+Q134+Q139+Q146</f>
        <v>0</v>
      </c>
      <c r="R122" s="211">
        <f>R123+R134+R139+R146</f>
        <v>0</v>
      </c>
      <c r="S122" s="210"/>
      <c r="T122" s="212">
        <f>T123+T134+T139+T146</f>
        <v>0</v>
      </c>
      <c r="U122" s="210"/>
      <c r="V122" s="212">
        <f>V123+V134+V139+V146</f>
        <v>0</v>
      </c>
      <c r="W122" s="210"/>
      <c r="X122" s="213">
        <f>X123+X134+X139+X146</f>
        <v>0</v>
      </c>
      <c r="Y122" s="12"/>
      <c r="Z122" s="12"/>
      <c r="AA122" s="12"/>
      <c r="AB122" s="12"/>
      <c r="AC122" s="12"/>
      <c r="AD122" s="12"/>
      <c r="AE122" s="12"/>
      <c r="AR122" s="214" t="s">
        <v>139</v>
      </c>
      <c r="AT122" s="215" t="s">
        <v>76</v>
      </c>
      <c r="AU122" s="215" t="s">
        <v>77</v>
      </c>
      <c r="AY122" s="214" t="s">
        <v>138</v>
      </c>
      <c r="BK122" s="216">
        <f>BK123+BK134+BK139+BK146</f>
        <v>0</v>
      </c>
    </row>
    <row r="123" s="12" customFormat="1" ht="22.8" customHeight="1">
      <c r="A123" s="12"/>
      <c r="B123" s="202"/>
      <c r="C123" s="203"/>
      <c r="D123" s="204" t="s">
        <v>76</v>
      </c>
      <c r="E123" s="217" t="s">
        <v>815</v>
      </c>
      <c r="F123" s="217" t="s">
        <v>816</v>
      </c>
      <c r="G123" s="203"/>
      <c r="H123" s="203"/>
      <c r="I123" s="206"/>
      <c r="J123" s="206"/>
      <c r="K123" s="218">
        <f>BK123</f>
        <v>0</v>
      </c>
      <c r="L123" s="203"/>
      <c r="M123" s="208"/>
      <c r="N123" s="209"/>
      <c r="O123" s="210"/>
      <c r="P123" s="210"/>
      <c r="Q123" s="211">
        <f>SUM(Q124:Q133)</f>
        <v>0</v>
      </c>
      <c r="R123" s="211">
        <f>SUM(R124:R133)</f>
        <v>0</v>
      </c>
      <c r="S123" s="210"/>
      <c r="T123" s="212">
        <f>SUM(T124:T133)</f>
        <v>0</v>
      </c>
      <c r="U123" s="210"/>
      <c r="V123" s="212">
        <f>SUM(V124:V133)</f>
        <v>0</v>
      </c>
      <c r="W123" s="210"/>
      <c r="X123" s="213">
        <f>SUM(X124:X133)</f>
        <v>0</v>
      </c>
      <c r="Y123" s="12"/>
      <c r="Z123" s="12"/>
      <c r="AA123" s="12"/>
      <c r="AB123" s="12"/>
      <c r="AC123" s="12"/>
      <c r="AD123" s="12"/>
      <c r="AE123" s="12"/>
      <c r="AR123" s="214" t="s">
        <v>139</v>
      </c>
      <c r="AT123" s="215" t="s">
        <v>76</v>
      </c>
      <c r="AU123" s="215" t="s">
        <v>85</v>
      </c>
      <c r="AY123" s="214" t="s">
        <v>138</v>
      </c>
      <c r="BK123" s="216">
        <f>SUM(BK124:BK133)</f>
        <v>0</v>
      </c>
    </row>
    <row r="124" s="2" customFormat="1" ht="24.15" customHeight="1">
      <c r="A124" s="36"/>
      <c r="B124" s="37"/>
      <c r="C124" s="219" t="s">
        <v>85</v>
      </c>
      <c r="D124" s="219" t="s">
        <v>141</v>
      </c>
      <c r="E124" s="220" t="s">
        <v>817</v>
      </c>
      <c r="F124" s="221" t="s">
        <v>818</v>
      </c>
      <c r="G124" s="222" t="s">
        <v>819</v>
      </c>
      <c r="H124" s="223">
        <v>1</v>
      </c>
      <c r="I124" s="224"/>
      <c r="J124" s="224"/>
      <c r="K124" s="225">
        <f>ROUND(P124*H124,2)</f>
        <v>0</v>
      </c>
      <c r="L124" s="221" t="s">
        <v>820</v>
      </c>
      <c r="M124" s="42"/>
      <c r="N124" s="226" t="s">
        <v>1</v>
      </c>
      <c r="O124" s="227" t="s">
        <v>40</v>
      </c>
      <c r="P124" s="228">
        <f>I124+J124</f>
        <v>0</v>
      </c>
      <c r="Q124" s="228">
        <f>ROUND(I124*H124,2)</f>
        <v>0</v>
      </c>
      <c r="R124" s="228">
        <f>ROUND(J124*H124,2)</f>
        <v>0</v>
      </c>
      <c r="S124" s="89"/>
      <c r="T124" s="229">
        <f>S124*H124</f>
        <v>0</v>
      </c>
      <c r="U124" s="229">
        <v>0</v>
      </c>
      <c r="V124" s="229">
        <f>U124*H124</f>
        <v>0</v>
      </c>
      <c r="W124" s="229">
        <v>0</v>
      </c>
      <c r="X124" s="230">
        <f>W124*H124</f>
        <v>0</v>
      </c>
      <c r="Y124" s="36"/>
      <c r="Z124" s="36"/>
      <c r="AA124" s="36"/>
      <c r="AB124" s="36"/>
      <c r="AC124" s="36"/>
      <c r="AD124" s="36"/>
      <c r="AE124" s="36"/>
      <c r="AR124" s="231" t="s">
        <v>821</v>
      </c>
      <c r="AT124" s="231" t="s">
        <v>141</v>
      </c>
      <c r="AU124" s="231" t="s">
        <v>87</v>
      </c>
      <c r="AY124" s="15" t="s">
        <v>138</v>
      </c>
      <c r="BE124" s="232">
        <f>IF(O124="základní",K124,0)</f>
        <v>0</v>
      </c>
      <c r="BF124" s="232">
        <f>IF(O124="snížená",K124,0)</f>
        <v>0</v>
      </c>
      <c r="BG124" s="232">
        <f>IF(O124="zákl. přenesená",K124,0)</f>
        <v>0</v>
      </c>
      <c r="BH124" s="232">
        <f>IF(O124="sníž. přenesená",K124,0)</f>
        <v>0</v>
      </c>
      <c r="BI124" s="232">
        <f>IF(O124="nulová",K124,0)</f>
        <v>0</v>
      </c>
      <c r="BJ124" s="15" t="s">
        <v>85</v>
      </c>
      <c r="BK124" s="232">
        <f>ROUND(P124*H124,2)</f>
        <v>0</v>
      </c>
      <c r="BL124" s="15" t="s">
        <v>821</v>
      </c>
      <c r="BM124" s="231" t="s">
        <v>822</v>
      </c>
    </row>
    <row r="125" s="2" customFormat="1">
      <c r="A125" s="36"/>
      <c r="B125" s="37"/>
      <c r="C125" s="38"/>
      <c r="D125" s="233" t="s">
        <v>148</v>
      </c>
      <c r="E125" s="38"/>
      <c r="F125" s="234" t="s">
        <v>818</v>
      </c>
      <c r="G125" s="38"/>
      <c r="H125" s="38"/>
      <c r="I125" s="235"/>
      <c r="J125" s="235"/>
      <c r="K125" s="38"/>
      <c r="L125" s="38"/>
      <c r="M125" s="42"/>
      <c r="N125" s="236"/>
      <c r="O125" s="237"/>
      <c r="P125" s="89"/>
      <c r="Q125" s="89"/>
      <c r="R125" s="89"/>
      <c r="S125" s="89"/>
      <c r="T125" s="89"/>
      <c r="U125" s="89"/>
      <c r="V125" s="89"/>
      <c r="W125" s="89"/>
      <c r="X125" s="90"/>
      <c r="Y125" s="36"/>
      <c r="Z125" s="36"/>
      <c r="AA125" s="36"/>
      <c r="AB125" s="36"/>
      <c r="AC125" s="36"/>
      <c r="AD125" s="36"/>
      <c r="AE125" s="36"/>
      <c r="AT125" s="15" t="s">
        <v>148</v>
      </c>
      <c r="AU125" s="15" t="s">
        <v>87</v>
      </c>
    </row>
    <row r="126" s="2" customFormat="1" ht="24.15" customHeight="1">
      <c r="A126" s="36"/>
      <c r="B126" s="37"/>
      <c r="C126" s="219" t="s">
        <v>139</v>
      </c>
      <c r="D126" s="219" t="s">
        <v>141</v>
      </c>
      <c r="E126" s="220" t="s">
        <v>823</v>
      </c>
      <c r="F126" s="221" t="s">
        <v>824</v>
      </c>
      <c r="G126" s="222" t="s">
        <v>819</v>
      </c>
      <c r="H126" s="223">
        <v>1</v>
      </c>
      <c r="I126" s="224"/>
      <c r="J126" s="224"/>
      <c r="K126" s="225">
        <f>ROUND(P126*H126,2)</f>
        <v>0</v>
      </c>
      <c r="L126" s="221" t="s">
        <v>825</v>
      </c>
      <c r="M126" s="42"/>
      <c r="N126" s="226" t="s">
        <v>1</v>
      </c>
      <c r="O126" s="227" t="s">
        <v>40</v>
      </c>
      <c r="P126" s="228">
        <f>I126+J126</f>
        <v>0</v>
      </c>
      <c r="Q126" s="228">
        <f>ROUND(I126*H126,2)</f>
        <v>0</v>
      </c>
      <c r="R126" s="228">
        <f>ROUND(J126*H126,2)</f>
        <v>0</v>
      </c>
      <c r="S126" s="89"/>
      <c r="T126" s="229">
        <f>S126*H126</f>
        <v>0</v>
      </c>
      <c r="U126" s="229">
        <v>0</v>
      </c>
      <c r="V126" s="229">
        <f>U126*H126</f>
        <v>0</v>
      </c>
      <c r="W126" s="229">
        <v>0</v>
      </c>
      <c r="X126" s="230">
        <f>W126*H126</f>
        <v>0</v>
      </c>
      <c r="Y126" s="36"/>
      <c r="Z126" s="36"/>
      <c r="AA126" s="36"/>
      <c r="AB126" s="36"/>
      <c r="AC126" s="36"/>
      <c r="AD126" s="36"/>
      <c r="AE126" s="36"/>
      <c r="AR126" s="231" t="s">
        <v>821</v>
      </c>
      <c r="AT126" s="231" t="s">
        <v>141</v>
      </c>
      <c r="AU126" s="231" t="s">
        <v>87</v>
      </c>
      <c r="AY126" s="15" t="s">
        <v>138</v>
      </c>
      <c r="BE126" s="232">
        <f>IF(O126="základní",K126,0)</f>
        <v>0</v>
      </c>
      <c r="BF126" s="232">
        <f>IF(O126="snížená",K126,0)</f>
        <v>0</v>
      </c>
      <c r="BG126" s="232">
        <f>IF(O126="zákl. přenesená",K126,0)</f>
        <v>0</v>
      </c>
      <c r="BH126" s="232">
        <f>IF(O126="sníž. přenesená",K126,0)</f>
        <v>0</v>
      </c>
      <c r="BI126" s="232">
        <f>IF(O126="nulová",K126,0)</f>
        <v>0</v>
      </c>
      <c r="BJ126" s="15" t="s">
        <v>85</v>
      </c>
      <c r="BK126" s="232">
        <f>ROUND(P126*H126,2)</f>
        <v>0</v>
      </c>
      <c r="BL126" s="15" t="s">
        <v>821</v>
      </c>
      <c r="BM126" s="231" t="s">
        <v>826</v>
      </c>
    </row>
    <row r="127" s="2" customFormat="1">
      <c r="A127" s="36"/>
      <c r="B127" s="37"/>
      <c r="C127" s="38"/>
      <c r="D127" s="233" t="s">
        <v>148</v>
      </c>
      <c r="E127" s="38"/>
      <c r="F127" s="234" t="s">
        <v>824</v>
      </c>
      <c r="G127" s="38"/>
      <c r="H127" s="38"/>
      <c r="I127" s="235"/>
      <c r="J127" s="235"/>
      <c r="K127" s="38"/>
      <c r="L127" s="38"/>
      <c r="M127" s="42"/>
      <c r="N127" s="236"/>
      <c r="O127" s="237"/>
      <c r="P127" s="89"/>
      <c r="Q127" s="89"/>
      <c r="R127" s="89"/>
      <c r="S127" s="89"/>
      <c r="T127" s="89"/>
      <c r="U127" s="89"/>
      <c r="V127" s="89"/>
      <c r="W127" s="89"/>
      <c r="X127" s="90"/>
      <c r="Y127" s="36"/>
      <c r="Z127" s="36"/>
      <c r="AA127" s="36"/>
      <c r="AB127" s="36"/>
      <c r="AC127" s="36"/>
      <c r="AD127" s="36"/>
      <c r="AE127" s="36"/>
      <c r="AT127" s="15" t="s">
        <v>148</v>
      </c>
      <c r="AU127" s="15" t="s">
        <v>87</v>
      </c>
    </row>
    <row r="128" s="2" customFormat="1">
      <c r="A128" s="36"/>
      <c r="B128" s="37"/>
      <c r="C128" s="38"/>
      <c r="D128" s="238" t="s">
        <v>150</v>
      </c>
      <c r="E128" s="38"/>
      <c r="F128" s="239" t="s">
        <v>827</v>
      </c>
      <c r="G128" s="38"/>
      <c r="H128" s="38"/>
      <c r="I128" s="235"/>
      <c r="J128" s="235"/>
      <c r="K128" s="38"/>
      <c r="L128" s="38"/>
      <c r="M128" s="42"/>
      <c r="N128" s="236"/>
      <c r="O128" s="237"/>
      <c r="P128" s="89"/>
      <c r="Q128" s="89"/>
      <c r="R128" s="89"/>
      <c r="S128" s="89"/>
      <c r="T128" s="89"/>
      <c r="U128" s="89"/>
      <c r="V128" s="89"/>
      <c r="W128" s="89"/>
      <c r="X128" s="90"/>
      <c r="Y128" s="36"/>
      <c r="Z128" s="36"/>
      <c r="AA128" s="36"/>
      <c r="AB128" s="36"/>
      <c r="AC128" s="36"/>
      <c r="AD128" s="36"/>
      <c r="AE128" s="36"/>
      <c r="AT128" s="15" t="s">
        <v>150</v>
      </c>
      <c r="AU128" s="15" t="s">
        <v>87</v>
      </c>
    </row>
    <row r="129" s="2" customFormat="1" ht="24.15" customHeight="1">
      <c r="A129" s="36"/>
      <c r="B129" s="37"/>
      <c r="C129" s="219" t="s">
        <v>175</v>
      </c>
      <c r="D129" s="219" t="s">
        <v>141</v>
      </c>
      <c r="E129" s="220" t="s">
        <v>828</v>
      </c>
      <c r="F129" s="221" t="s">
        <v>829</v>
      </c>
      <c r="G129" s="222" t="s">
        <v>819</v>
      </c>
      <c r="H129" s="223">
        <v>1</v>
      </c>
      <c r="I129" s="224"/>
      <c r="J129" s="224"/>
      <c r="K129" s="225">
        <f>ROUND(P129*H129,2)</f>
        <v>0</v>
      </c>
      <c r="L129" s="221" t="s">
        <v>825</v>
      </c>
      <c r="M129" s="42"/>
      <c r="N129" s="226" t="s">
        <v>1</v>
      </c>
      <c r="O129" s="227" t="s">
        <v>40</v>
      </c>
      <c r="P129" s="228">
        <f>I129+J129</f>
        <v>0</v>
      </c>
      <c r="Q129" s="228">
        <f>ROUND(I129*H129,2)</f>
        <v>0</v>
      </c>
      <c r="R129" s="228">
        <f>ROUND(J129*H129,2)</f>
        <v>0</v>
      </c>
      <c r="S129" s="89"/>
      <c r="T129" s="229">
        <f>S129*H129</f>
        <v>0</v>
      </c>
      <c r="U129" s="229">
        <v>0</v>
      </c>
      <c r="V129" s="229">
        <f>U129*H129</f>
        <v>0</v>
      </c>
      <c r="W129" s="229">
        <v>0</v>
      </c>
      <c r="X129" s="230">
        <f>W129*H129</f>
        <v>0</v>
      </c>
      <c r="Y129" s="36"/>
      <c r="Z129" s="36"/>
      <c r="AA129" s="36"/>
      <c r="AB129" s="36"/>
      <c r="AC129" s="36"/>
      <c r="AD129" s="36"/>
      <c r="AE129" s="36"/>
      <c r="AR129" s="231" t="s">
        <v>821</v>
      </c>
      <c r="AT129" s="231" t="s">
        <v>141</v>
      </c>
      <c r="AU129" s="231" t="s">
        <v>87</v>
      </c>
      <c r="AY129" s="15" t="s">
        <v>138</v>
      </c>
      <c r="BE129" s="232">
        <f>IF(O129="základní",K129,0)</f>
        <v>0</v>
      </c>
      <c r="BF129" s="232">
        <f>IF(O129="snížená",K129,0)</f>
        <v>0</v>
      </c>
      <c r="BG129" s="232">
        <f>IF(O129="zákl. přenesená",K129,0)</f>
        <v>0</v>
      </c>
      <c r="BH129" s="232">
        <f>IF(O129="sníž. přenesená",K129,0)</f>
        <v>0</v>
      </c>
      <c r="BI129" s="232">
        <f>IF(O129="nulová",K129,0)</f>
        <v>0</v>
      </c>
      <c r="BJ129" s="15" t="s">
        <v>85</v>
      </c>
      <c r="BK129" s="232">
        <f>ROUND(P129*H129,2)</f>
        <v>0</v>
      </c>
      <c r="BL129" s="15" t="s">
        <v>821</v>
      </c>
      <c r="BM129" s="231" t="s">
        <v>830</v>
      </c>
    </row>
    <row r="130" s="2" customFormat="1">
      <c r="A130" s="36"/>
      <c r="B130" s="37"/>
      <c r="C130" s="38"/>
      <c r="D130" s="233" t="s">
        <v>148</v>
      </c>
      <c r="E130" s="38"/>
      <c r="F130" s="234" t="s">
        <v>829</v>
      </c>
      <c r="G130" s="38"/>
      <c r="H130" s="38"/>
      <c r="I130" s="235"/>
      <c r="J130" s="235"/>
      <c r="K130" s="38"/>
      <c r="L130" s="38"/>
      <c r="M130" s="42"/>
      <c r="N130" s="236"/>
      <c r="O130" s="237"/>
      <c r="P130" s="89"/>
      <c r="Q130" s="89"/>
      <c r="R130" s="89"/>
      <c r="S130" s="89"/>
      <c r="T130" s="89"/>
      <c r="U130" s="89"/>
      <c r="V130" s="89"/>
      <c r="W130" s="89"/>
      <c r="X130" s="90"/>
      <c r="Y130" s="36"/>
      <c r="Z130" s="36"/>
      <c r="AA130" s="36"/>
      <c r="AB130" s="36"/>
      <c r="AC130" s="36"/>
      <c r="AD130" s="36"/>
      <c r="AE130" s="36"/>
      <c r="AT130" s="15" t="s">
        <v>148</v>
      </c>
      <c r="AU130" s="15" t="s">
        <v>87</v>
      </c>
    </row>
    <row r="131" s="2" customFormat="1">
      <c r="A131" s="36"/>
      <c r="B131" s="37"/>
      <c r="C131" s="38"/>
      <c r="D131" s="238" t="s">
        <v>150</v>
      </c>
      <c r="E131" s="38"/>
      <c r="F131" s="239" t="s">
        <v>831</v>
      </c>
      <c r="G131" s="38"/>
      <c r="H131" s="38"/>
      <c r="I131" s="235"/>
      <c r="J131" s="235"/>
      <c r="K131" s="38"/>
      <c r="L131" s="38"/>
      <c r="M131" s="42"/>
      <c r="N131" s="236"/>
      <c r="O131" s="237"/>
      <c r="P131" s="89"/>
      <c r="Q131" s="89"/>
      <c r="R131" s="89"/>
      <c r="S131" s="89"/>
      <c r="T131" s="89"/>
      <c r="U131" s="89"/>
      <c r="V131" s="89"/>
      <c r="W131" s="89"/>
      <c r="X131" s="90"/>
      <c r="Y131" s="36"/>
      <c r="Z131" s="36"/>
      <c r="AA131" s="36"/>
      <c r="AB131" s="36"/>
      <c r="AC131" s="36"/>
      <c r="AD131" s="36"/>
      <c r="AE131" s="36"/>
      <c r="AT131" s="15" t="s">
        <v>150</v>
      </c>
      <c r="AU131" s="15" t="s">
        <v>87</v>
      </c>
    </row>
    <row r="132" s="2" customFormat="1" ht="24.15" customHeight="1">
      <c r="A132" s="36"/>
      <c r="B132" s="37"/>
      <c r="C132" s="219" t="s">
        <v>181</v>
      </c>
      <c r="D132" s="219" t="s">
        <v>141</v>
      </c>
      <c r="E132" s="220" t="s">
        <v>832</v>
      </c>
      <c r="F132" s="221" t="s">
        <v>833</v>
      </c>
      <c r="G132" s="222" t="s">
        <v>819</v>
      </c>
      <c r="H132" s="223">
        <v>1</v>
      </c>
      <c r="I132" s="224"/>
      <c r="J132" s="224"/>
      <c r="K132" s="225">
        <f>ROUND(P132*H132,2)</f>
        <v>0</v>
      </c>
      <c r="L132" s="221" t="s">
        <v>820</v>
      </c>
      <c r="M132" s="42"/>
      <c r="N132" s="226" t="s">
        <v>1</v>
      </c>
      <c r="O132" s="227" t="s">
        <v>40</v>
      </c>
      <c r="P132" s="228">
        <f>I132+J132</f>
        <v>0</v>
      </c>
      <c r="Q132" s="228">
        <f>ROUND(I132*H132,2)</f>
        <v>0</v>
      </c>
      <c r="R132" s="228">
        <f>ROUND(J132*H132,2)</f>
        <v>0</v>
      </c>
      <c r="S132" s="89"/>
      <c r="T132" s="229">
        <f>S132*H132</f>
        <v>0</v>
      </c>
      <c r="U132" s="229">
        <v>0</v>
      </c>
      <c r="V132" s="229">
        <f>U132*H132</f>
        <v>0</v>
      </c>
      <c r="W132" s="229">
        <v>0</v>
      </c>
      <c r="X132" s="230">
        <f>W132*H132</f>
        <v>0</v>
      </c>
      <c r="Y132" s="36"/>
      <c r="Z132" s="36"/>
      <c r="AA132" s="36"/>
      <c r="AB132" s="36"/>
      <c r="AC132" s="36"/>
      <c r="AD132" s="36"/>
      <c r="AE132" s="36"/>
      <c r="AR132" s="231" t="s">
        <v>821</v>
      </c>
      <c r="AT132" s="231" t="s">
        <v>141</v>
      </c>
      <c r="AU132" s="231" t="s">
        <v>87</v>
      </c>
      <c r="AY132" s="15" t="s">
        <v>138</v>
      </c>
      <c r="BE132" s="232">
        <f>IF(O132="základní",K132,0)</f>
        <v>0</v>
      </c>
      <c r="BF132" s="232">
        <f>IF(O132="snížená",K132,0)</f>
        <v>0</v>
      </c>
      <c r="BG132" s="232">
        <f>IF(O132="zákl. přenesená",K132,0)</f>
        <v>0</v>
      </c>
      <c r="BH132" s="232">
        <f>IF(O132="sníž. přenesená",K132,0)</f>
        <v>0</v>
      </c>
      <c r="BI132" s="232">
        <f>IF(O132="nulová",K132,0)</f>
        <v>0</v>
      </c>
      <c r="BJ132" s="15" t="s">
        <v>85</v>
      </c>
      <c r="BK132" s="232">
        <f>ROUND(P132*H132,2)</f>
        <v>0</v>
      </c>
      <c r="BL132" s="15" t="s">
        <v>821</v>
      </c>
      <c r="BM132" s="231" t="s">
        <v>834</v>
      </c>
    </row>
    <row r="133" s="2" customFormat="1">
      <c r="A133" s="36"/>
      <c r="B133" s="37"/>
      <c r="C133" s="38"/>
      <c r="D133" s="233" t="s">
        <v>148</v>
      </c>
      <c r="E133" s="38"/>
      <c r="F133" s="234" t="s">
        <v>833</v>
      </c>
      <c r="G133" s="38"/>
      <c r="H133" s="38"/>
      <c r="I133" s="235"/>
      <c r="J133" s="235"/>
      <c r="K133" s="38"/>
      <c r="L133" s="38"/>
      <c r="M133" s="42"/>
      <c r="N133" s="236"/>
      <c r="O133" s="237"/>
      <c r="P133" s="89"/>
      <c r="Q133" s="89"/>
      <c r="R133" s="89"/>
      <c r="S133" s="89"/>
      <c r="T133" s="89"/>
      <c r="U133" s="89"/>
      <c r="V133" s="89"/>
      <c r="W133" s="89"/>
      <c r="X133" s="90"/>
      <c r="Y133" s="36"/>
      <c r="Z133" s="36"/>
      <c r="AA133" s="36"/>
      <c r="AB133" s="36"/>
      <c r="AC133" s="36"/>
      <c r="AD133" s="36"/>
      <c r="AE133" s="36"/>
      <c r="AT133" s="15" t="s">
        <v>148</v>
      </c>
      <c r="AU133" s="15" t="s">
        <v>87</v>
      </c>
    </row>
    <row r="134" s="12" customFormat="1" ht="22.8" customHeight="1">
      <c r="A134" s="12"/>
      <c r="B134" s="202"/>
      <c r="C134" s="203"/>
      <c r="D134" s="204" t="s">
        <v>76</v>
      </c>
      <c r="E134" s="217" t="s">
        <v>835</v>
      </c>
      <c r="F134" s="217" t="s">
        <v>836</v>
      </c>
      <c r="G134" s="203"/>
      <c r="H134" s="203"/>
      <c r="I134" s="206"/>
      <c r="J134" s="206"/>
      <c r="K134" s="218">
        <f>BK134</f>
        <v>0</v>
      </c>
      <c r="L134" s="203"/>
      <c r="M134" s="208"/>
      <c r="N134" s="209"/>
      <c r="O134" s="210"/>
      <c r="P134" s="210"/>
      <c r="Q134" s="211">
        <f>SUM(Q135:Q138)</f>
        <v>0</v>
      </c>
      <c r="R134" s="211">
        <f>SUM(R135:R138)</f>
        <v>0</v>
      </c>
      <c r="S134" s="210"/>
      <c r="T134" s="212">
        <f>SUM(T135:T138)</f>
        <v>0</v>
      </c>
      <c r="U134" s="210"/>
      <c r="V134" s="212">
        <f>SUM(V135:V138)</f>
        <v>0</v>
      </c>
      <c r="W134" s="210"/>
      <c r="X134" s="213">
        <f>SUM(X135:X138)</f>
        <v>0</v>
      </c>
      <c r="Y134" s="12"/>
      <c r="Z134" s="12"/>
      <c r="AA134" s="12"/>
      <c r="AB134" s="12"/>
      <c r="AC134" s="12"/>
      <c r="AD134" s="12"/>
      <c r="AE134" s="12"/>
      <c r="AR134" s="214" t="s">
        <v>139</v>
      </c>
      <c r="AT134" s="215" t="s">
        <v>76</v>
      </c>
      <c r="AU134" s="215" t="s">
        <v>85</v>
      </c>
      <c r="AY134" s="214" t="s">
        <v>138</v>
      </c>
      <c r="BK134" s="216">
        <f>SUM(BK135:BK138)</f>
        <v>0</v>
      </c>
    </row>
    <row r="135" s="2" customFormat="1" ht="24.15" customHeight="1">
      <c r="A135" s="36"/>
      <c r="B135" s="37"/>
      <c r="C135" s="219" t="s">
        <v>158</v>
      </c>
      <c r="D135" s="219" t="s">
        <v>141</v>
      </c>
      <c r="E135" s="220" t="s">
        <v>837</v>
      </c>
      <c r="F135" s="221" t="s">
        <v>836</v>
      </c>
      <c r="G135" s="222" t="s">
        <v>819</v>
      </c>
      <c r="H135" s="223">
        <v>1</v>
      </c>
      <c r="I135" s="224"/>
      <c r="J135" s="224"/>
      <c r="K135" s="225">
        <f>ROUND(P135*H135,2)</f>
        <v>0</v>
      </c>
      <c r="L135" s="221" t="s">
        <v>820</v>
      </c>
      <c r="M135" s="42"/>
      <c r="N135" s="226" t="s">
        <v>1</v>
      </c>
      <c r="O135" s="227" t="s">
        <v>40</v>
      </c>
      <c r="P135" s="228">
        <f>I135+J135</f>
        <v>0</v>
      </c>
      <c r="Q135" s="228">
        <f>ROUND(I135*H135,2)</f>
        <v>0</v>
      </c>
      <c r="R135" s="228">
        <f>ROUND(J135*H135,2)</f>
        <v>0</v>
      </c>
      <c r="S135" s="89"/>
      <c r="T135" s="229">
        <f>S135*H135</f>
        <v>0</v>
      </c>
      <c r="U135" s="229">
        <v>0</v>
      </c>
      <c r="V135" s="229">
        <f>U135*H135</f>
        <v>0</v>
      </c>
      <c r="W135" s="229">
        <v>0</v>
      </c>
      <c r="X135" s="230">
        <f>W135*H135</f>
        <v>0</v>
      </c>
      <c r="Y135" s="36"/>
      <c r="Z135" s="36"/>
      <c r="AA135" s="36"/>
      <c r="AB135" s="36"/>
      <c r="AC135" s="36"/>
      <c r="AD135" s="36"/>
      <c r="AE135" s="36"/>
      <c r="AR135" s="231" t="s">
        <v>821</v>
      </c>
      <c r="AT135" s="231" t="s">
        <v>141</v>
      </c>
      <c r="AU135" s="231" t="s">
        <v>87</v>
      </c>
      <c r="AY135" s="15" t="s">
        <v>138</v>
      </c>
      <c r="BE135" s="232">
        <f>IF(O135="základní",K135,0)</f>
        <v>0</v>
      </c>
      <c r="BF135" s="232">
        <f>IF(O135="snížená",K135,0)</f>
        <v>0</v>
      </c>
      <c r="BG135" s="232">
        <f>IF(O135="zákl. přenesená",K135,0)</f>
        <v>0</v>
      </c>
      <c r="BH135" s="232">
        <f>IF(O135="sníž. přenesená",K135,0)</f>
        <v>0</v>
      </c>
      <c r="BI135" s="232">
        <f>IF(O135="nulová",K135,0)</f>
        <v>0</v>
      </c>
      <c r="BJ135" s="15" t="s">
        <v>85</v>
      </c>
      <c r="BK135" s="232">
        <f>ROUND(P135*H135,2)</f>
        <v>0</v>
      </c>
      <c r="BL135" s="15" t="s">
        <v>821</v>
      </c>
      <c r="BM135" s="231" t="s">
        <v>838</v>
      </c>
    </row>
    <row r="136" s="2" customFormat="1">
      <c r="A136" s="36"/>
      <c r="B136" s="37"/>
      <c r="C136" s="38"/>
      <c r="D136" s="233" t="s">
        <v>148</v>
      </c>
      <c r="E136" s="38"/>
      <c r="F136" s="234" t="s">
        <v>836</v>
      </c>
      <c r="G136" s="38"/>
      <c r="H136" s="38"/>
      <c r="I136" s="235"/>
      <c r="J136" s="235"/>
      <c r="K136" s="38"/>
      <c r="L136" s="38"/>
      <c r="M136" s="42"/>
      <c r="N136" s="236"/>
      <c r="O136" s="237"/>
      <c r="P136" s="89"/>
      <c r="Q136" s="89"/>
      <c r="R136" s="89"/>
      <c r="S136" s="89"/>
      <c r="T136" s="89"/>
      <c r="U136" s="89"/>
      <c r="V136" s="89"/>
      <c r="W136" s="89"/>
      <c r="X136" s="90"/>
      <c r="Y136" s="36"/>
      <c r="Z136" s="36"/>
      <c r="AA136" s="36"/>
      <c r="AB136" s="36"/>
      <c r="AC136" s="36"/>
      <c r="AD136" s="36"/>
      <c r="AE136" s="36"/>
      <c r="AT136" s="15" t="s">
        <v>148</v>
      </c>
      <c r="AU136" s="15" t="s">
        <v>87</v>
      </c>
    </row>
    <row r="137" s="2" customFormat="1" ht="24.15" customHeight="1">
      <c r="A137" s="36"/>
      <c r="B137" s="37"/>
      <c r="C137" s="219" t="s">
        <v>201</v>
      </c>
      <c r="D137" s="219" t="s">
        <v>141</v>
      </c>
      <c r="E137" s="220" t="s">
        <v>839</v>
      </c>
      <c r="F137" s="221" t="s">
        <v>840</v>
      </c>
      <c r="G137" s="222" t="s">
        <v>819</v>
      </c>
      <c r="H137" s="223">
        <v>1</v>
      </c>
      <c r="I137" s="224"/>
      <c r="J137" s="224"/>
      <c r="K137" s="225">
        <f>ROUND(P137*H137,2)</f>
        <v>0</v>
      </c>
      <c r="L137" s="221" t="s">
        <v>820</v>
      </c>
      <c r="M137" s="42"/>
      <c r="N137" s="226" t="s">
        <v>1</v>
      </c>
      <c r="O137" s="227" t="s">
        <v>40</v>
      </c>
      <c r="P137" s="228">
        <f>I137+J137</f>
        <v>0</v>
      </c>
      <c r="Q137" s="228">
        <f>ROUND(I137*H137,2)</f>
        <v>0</v>
      </c>
      <c r="R137" s="228">
        <f>ROUND(J137*H137,2)</f>
        <v>0</v>
      </c>
      <c r="S137" s="89"/>
      <c r="T137" s="229">
        <f>S137*H137</f>
        <v>0</v>
      </c>
      <c r="U137" s="229">
        <v>0</v>
      </c>
      <c r="V137" s="229">
        <f>U137*H137</f>
        <v>0</v>
      </c>
      <c r="W137" s="229">
        <v>0</v>
      </c>
      <c r="X137" s="230">
        <f>W137*H137</f>
        <v>0</v>
      </c>
      <c r="Y137" s="36"/>
      <c r="Z137" s="36"/>
      <c r="AA137" s="36"/>
      <c r="AB137" s="36"/>
      <c r="AC137" s="36"/>
      <c r="AD137" s="36"/>
      <c r="AE137" s="36"/>
      <c r="AR137" s="231" t="s">
        <v>821</v>
      </c>
      <c r="AT137" s="231" t="s">
        <v>141</v>
      </c>
      <c r="AU137" s="231" t="s">
        <v>87</v>
      </c>
      <c r="AY137" s="15" t="s">
        <v>138</v>
      </c>
      <c r="BE137" s="232">
        <f>IF(O137="základní",K137,0)</f>
        <v>0</v>
      </c>
      <c r="BF137" s="232">
        <f>IF(O137="snížená",K137,0)</f>
        <v>0</v>
      </c>
      <c r="BG137" s="232">
        <f>IF(O137="zákl. přenesená",K137,0)</f>
        <v>0</v>
      </c>
      <c r="BH137" s="232">
        <f>IF(O137="sníž. přenesená",K137,0)</f>
        <v>0</v>
      </c>
      <c r="BI137" s="232">
        <f>IF(O137="nulová",K137,0)</f>
        <v>0</v>
      </c>
      <c r="BJ137" s="15" t="s">
        <v>85</v>
      </c>
      <c r="BK137" s="232">
        <f>ROUND(P137*H137,2)</f>
        <v>0</v>
      </c>
      <c r="BL137" s="15" t="s">
        <v>821</v>
      </c>
      <c r="BM137" s="231" t="s">
        <v>841</v>
      </c>
    </row>
    <row r="138" s="2" customFormat="1">
      <c r="A138" s="36"/>
      <c r="B138" s="37"/>
      <c r="C138" s="38"/>
      <c r="D138" s="233" t="s">
        <v>148</v>
      </c>
      <c r="E138" s="38"/>
      <c r="F138" s="234" t="s">
        <v>840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148</v>
      </c>
      <c r="AU138" s="15" t="s">
        <v>87</v>
      </c>
    </row>
    <row r="139" s="12" customFormat="1" ht="22.8" customHeight="1">
      <c r="A139" s="12"/>
      <c r="B139" s="202"/>
      <c r="C139" s="203"/>
      <c r="D139" s="204" t="s">
        <v>76</v>
      </c>
      <c r="E139" s="217" t="s">
        <v>842</v>
      </c>
      <c r="F139" s="217" t="s">
        <v>843</v>
      </c>
      <c r="G139" s="203"/>
      <c r="H139" s="203"/>
      <c r="I139" s="206"/>
      <c r="J139" s="206"/>
      <c r="K139" s="218">
        <f>BK139</f>
        <v>0</v>
      </c>
      <c r="L139" s="203"/>
      <c r="M139" s="208"/>
      <c r="N139" s="209"/>
      <c r="O139" s="210"/>
      <c r="P139" s="210"/>
      <c r="Q139" s="211">
        <f>SUM(Q140:Q145)</f>
        <v>0</v>
      </c>
      <c r="R139" s="211">
        <f>SUM(R140:R145)</f>
        <v>0</v>
      </c>
      <c r="S139" s="210"/>
      <c r="T139" s="212">
        <f>SUM(T140:T145)</f>
        <v>0</v>
      </c>
      <c r="U139" s="210"/>
      <c r="V139" s="212">
        <f>SUM(V140:V145)</f>
        <v>0</v>
      </c>
      <c r="W139" s="210"/>
      <c r="X139" s="213">
        <f>SUM(X140:X145)</f>
        <v>0</v>
      </c>
      <c r="Y139" s="12"/>
      <c r="Z139" s="12"/>
      <c r="AA139" s="12"/>
      <c r="AB139" s="12"/>
      <c r="AC139" s="12"/>
      <c r="AD139" s="12"/>
      <c r="AE139" s="12"/>
      <c r="AR139" s="214" t="s">
        <v>139</v>
      </c>
      <c r="AT139" s="215" t="s">
        <v>76</v>
      </c>
      <c r="AU139" s="215" t="s">
        <v>85</v>
      </c>
      <c r="AY139" s="214" t="s">
        <v>138</v>
      </c>
      <c r="BK139" s="216">
        <f>SUM(BK140:BK145)</f>
        <v>0</v>
      </c>
    </row>
    <row r="140" s="2" customFormat="1" ht="24.15" customHeight="1">
      <c r="A140" s="36"/>
      <c r="B140" s="37"/>
      <c r="C140" s="219" t="s">
        <v>207</v>
      </c>
      <c r="D140" s="219" t="s">
        <v>141</v>
      </c>
      <c r="E140" s="220" t="s">
        <v>844</v>
      </c>
      <c r="F140" s="221" t="s">
        <v>845</v>
      </c>
      <c r="G140" s="222" t="s">
        <v>819</v>
      </c>
      <c r="H140" s="223">
        <v>1</v>
      </c>
      <c r="I140" s="224"/>
      <c r="J140" s="224"/>
      <c r="K140" s="225">
        <f>ROUND(P140*H140,2)</f>
        <v>0</v>
      </c>
      <c r="L140" s="221" t="s">
        <v>825</v>
      </c>
      <c r="M140" s="42"/>
      <c r="N140" s="226" t="s">
        <v>1</v>
      </c>
      <c r="O140" s="227" t="s">
        <v>40</v>
      </c>
      <c r="P140" s="228">
        <f>I140+J140</f>
        <v>0</v>
      </c>
      <c r="Q140" s="228">
        <f>ROUND(I140*H140,2)</f>
        <v>0</v>
      </c>
      <c r="R140" s="228">
        <f>ROUND(J140*H140,2)</f>
        <v>0</v>
      </c>
      <c r="S140" s="89"/>
      <c r="T140" s="229">
        <f>S140*H140</f>
        <v>0</v>
      </c>
      <c r="U140" s="229">
        <v>0</v>
      </c>
      <c r="V140" s="229">
        <f>U140*H140</f>
        <v>0</v>
      </c>
      <c r="W140" s="229">
        <v>0</v>
      </c>
      <c r="X140" s="230">
        <f>W140*H140</f>
        <v>0</v>
      </c>
      <c r="Y140" s="36"/>
      <c r="Z140" s="36"/>
      <c r="AA140" s="36"/>
      <c r="AB140" s="36"/>
      <c r="AC140" s="36"/>
      <c r="AD140" s="36"/>
      <c r="AE140" s="36"/>
      <c r="AR140" s="231" t="s">
        <v>821</v>
      </c>
      <c r="AT140" s="231" t="s">
        <v>141</v>
      </c>
      <c r="AU140" s="231" t="s">
        <v>87</v>
      </c>
      <c r="AY140" s="15" t="s">
        <v>138</v>
      </c>
      <c r="BE140" s="232">
        <f>IF(O140="základní",K140,0)</f>
        <v>0</v>
      </c>
      <c r="BF140" s="232">
        <f>IF(O140="snížená",K140,0)</f>
        <v>0</v>
      </c>
      <c r="BG140" s="232">
        <f>IF(O140="zákl. přenesená",K140,0)</f>
        <v>0</v>
      </c>
      <c r="BH140" s="232">
        <f>IF(O140="sníž. přenesená",K140,0)</f>
        <v>0</v>
      </c>
      <c r="BI140" s="232">
        <f>IF(O140="nulová",K140,0)</f>
        <v>0</v>
      </c>
      <c r="BJ140" s="15" t="s">
        <v>85</v>
      </c>
      <c r="BK140" s="232">
        <f>ROUND(P140*H140,2)</f>
        <v>0</v>
      </c>
      <c r="BL140" s="15" t="s">
        <v>821</v>
      </c>
      <c r="BM140" s="231" t="s">
        <v>846</v>
      </c>
    </row>
    <row r="141" s="2" customFormat="1">
      <c r="A141" s="36"/>
      <c r="B141" s="37"/>
      <c r="C141" s="38"/>
      <c r="D141" s="233" t="s">
        <v>148</v>
      </c>
      <c r="E141" s="38"/>
      <c r="F141" s="234" t="s">
        <v>845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148</v>
      </c>
      <c r="AU141" s="15" t="s">
        <v>87</v>
      </c>
    </row>
    <row r="142" s="2" customFormat="1">
      <c r="A142" s="36"/>
      <c r="B142" s="37"/>
      <c r="C142" s="38"/>
      <c r="D142" s="238" t="s">
        <v>150</v>
      </c>
      <c r="E142" s="38"/>
      <c r="F142" s="239" t="s">
        <v>847</v>
      </c>
      <c r="G142" s="38"/>
      <c r="H142" s="38"/>
      <c r="I142" s="235"/>
      <c r="J142" s="235"/>
      <c r="K142" s="38"/>
      <c r="L142" s="38"/>
      <c r="M142" s="42"/>
      <c r="N142" s="236"/>
      <c r="O142" s="237"/>
      <c r="P142" s="89"/>
      <c r="Q142" s="89"/>
      <c r="R142" s="89"/>
      <c r="S142" s="89"/>
      <c r="T142" s="89"/>
      <c r="U142" s="89"/>
      <c r="V142" s="89"/>
      <c r="W142" s="89"/>
      <c r="X142" s="90"/>
      <c r="Y142" s="36"/>
      <c r="Z142" s="36"/>
      <c r="AA142" s="36"/>
      <c r="AB142" s="36"/>
      <c r="AC142" s="36"/>
      <c r="AD142" s="36"/>
      <c r="AE142" s="36"/>
      <c r="AT142" s="15" t="s">
        <v>150</v>
      </c>
      <c r="AU142" s="15" t="s">
        <v>87</v>
      </c>
    </row>
    <row r="143" s="2" customFormat="1" ht="24.15" customHeight="1">
      <c r="A143" s="36"/>
      <c r="B143" s="37"/>
      <c r="C143" s="219" t="s">
        <v>9</v>
      </c>
      <c r="D143" s="219" t="s">
        <v>141</v>
      </c>
      <c r="E143" s="220" t="s">
        <v>848</v>
      </c>
      <c r="F143" s="221" t="s">
        <v>849</v>
      </c>
      <c r="G143" s="222" t="s">
        <v>819</v>
      </c>
      <c r="H143" s="223">
        <v>1</v>
      </c>
      <c r="I143" s="224"/>
      <c r="J143" s="224"/>
      <c r="K143" s="225">
        <f>ROUND(P143*H143,2)</f>
        <v>0</v>
      </c>
      <c r="L143" s="221" t="s">
        <v>825</v>
      </c>
      <c r="M143" s="42"/>
      <c r="N143" s="226" t="s">
        <v>1</v>
      </c>
      <c r="O143" s="227" t="s">
        <v>40</v>
      </c>
      <c r="P143" s="228">
        <f>I143+J143</f>
        <v>0</v>
      </c>
      <c r="Q143" s="228">
        <f>ROUND(I143*H143,2)</f>
        <v>0</v>
      </c>
      <c r="R143" s="228">
        <f>ROUND(J143*H143,2)</f>
        <v>0</v>
      </c>
      <c r="S143" s="89"/>
      <c r="T143" s="229">
        <f>S143*H143</f>
        <v>0</v>
      </c>
      <c r="U143" s="229">
        <v>0</v>
      </c>
      <c r="V143" s="229">
        <f>U143*H143</f>
        <v>0</v>
      </c>
      <c r="W143" s="229">
        <v>0</v>
      </c>
      <c r="X143" s="230">
        <f>W143*H143</f>
        <v>0</v>
      </c>
      <c r="Y143" s="36"/>
      <c r="Z143" s="36"/>
      <c r="AA143" s="36"/>
      <c r="AB143" s="36"/>
      <c r="AC143" s="36"/>
      <c r="AD143" s="36"/>
      <c r="AE143" s="36"/>
      <c r="AR143" s="231" t="s">
        <v>821</v>
      </c>
      <c r="AT143" s="231" t="s">
        <v>141</v>
      </c>
      <c r="AU143" s="231" t="s">
        <v>87</v>
      </c>
      <c r="AY143" s="15" t="s">
        <v>138</v>
      </c>
      <c r="BE143" s="232">
        <f>IF(O143="základní",K143,0)</f>
        <v>0</v>
      </c>
      <c r="BF143" s="232">
        <f>IF(O143="snížená",K143,0)</f>
        <v>0</v>
      </c>
      <c r="BG143" s="232">
        <f>IF(O143="zákl. přenesená",K143,0)</f>
        <v>0</v>
      </c>
      <c r="BH143" s="232">
        <f>IF(O143="sníž. přenesená",K143,0)</f>
        <v>0</v>
      </c>
      <c r="BI143" s="232">
        <f>IF(O143="nulová",K143,0)</f>
        <v>0</v>
      </c>
      <c r="BJ143" s="15" t="s">
        <v>85</v>
      </c>
      <c r="BK143" s="232">
        <f>ROUND(P143*H143,2)</f>
        <v>0</v>
      </c>
      <c r="BL143" s="15" t="s">
        <v>821</v>
      </c>
      <c r="BM143" s="231" t="s">
        <v>850</v>
      </c>
    </row>
    <row r="144" s="2" customFormat="1">
      <c r="A144" s="36"/>
      <c r="B144" s="37"/>
      <c r="C144" s="38"/>
      <c r="D144" s="233" t="s">
        <v>148</v>
      </c>
      <c r="E144" s="38"/>
      <c r="F144" s="234" t="s">
        <v>849</v>
      </c>
      <c r="G144" s="38"/>
      <c r="H144" s="38"/>
      <c r="I144" s="235"/>
      <c r="J144" s="235"/>
      <c r="K144" s="38"/>
      <c r="L144" s="38"/>
      <c r="M144" s="42"/>
      <c r="N144" s="236"/>
      <c r="O144" s="237"/>
      <c r="P144" s="89"/>
      <c r="Q144" s="89"/>
      <c r="R144" s="89"/>
      <c r="S144" s="89"/>
      <c r="T144" s="89"/>
      <c r="U144" s="89"/>
      <c r="V144" s="89"/>
      <c r="W144" s="89"/>
      <c r="X144" s="90"/>
      <c r="Y144" s="36"/>
      <c r="Z144" s="36"/>
      <c r="AA144" s="36"/>
      <c r="AB144" s="36"/>
      <c r="AC144" s="36"/>
      <c r="AD144" s="36"/>
      <c r="AE144" s="36"/>
      <c r="AT144" s="15" t="s">
        <v>148</v>
      </c>
      <c r="AU144" s="15" t="s">
        <v>87</v>
      </c>
    </row>
    <row r="145" s="2" customFormat="1">
      <c r="A145" s="36"/>
      <c r="B145" s="37"/>
      <c r="C145" s="38"/>
      <c r="D145" s="238" t="s">
        <v>150</v>
      </c>
      <c r="E145" s="38"/>
      <c r="F145" s="239" t="s">
        <v>851</v>
      </c>
      <c r="G145" s="38"/>
      <c r="H145" s="38"/>
      <c r="I145" s="235"/>
      <c r="J145" s="235"/>
      <c r="K145" s="38"/>
      <c r="L145" s="38"/>
      <c r="M145" s="42"/>
      <c r="N145" s="236"/>
      <c r="O145" s="237"/>
      <c r="P145" s="89"/>
      <c r="Q145" s="89"/>
      <c r="R145" s="89"/>
      <c r="S145" s="89"/>
      <c r="T145" s="89"/>
      <c r="U145" s="89"/>
      <c r="V145" s="89"/>
      <c r="W145" s="89"/>
      <c r="X145" s="90"/>
      <c r="Y145" s="36"/>
      <c r="Z145" s="36"/>
      <c r="AA145" s="36"/>
      <c r="AB145" s="36"/>
      <c r="AC145" s="36"/>
      <c r="AD145" s="36"/>
      <c r="AE145" s="36"/>
      <c r="AT145" s="15" t="s">
        <v>150</v>
      </c>
      <c r="AU145" s="15" t="s">
        <v>87</v>
      </c>
    </row>
    <row r="146" s="12" customFormat="1" ht="22.8" customHeight="1">
      <c r="A146" s="12"/>
      <c r="B146" s="202"/>
      <c r="C146" s="203"/>
      <c r="D146" s="204" t="s">
        <v>76</v>
      </c>
      <c r="E146" s="217" t="s">
        <v>852</v>
      </c>
      <c r="F146" s="217" t="s">
        <v>853</v>
      </c>
      <c r="G146" s="203"/>
      <c r="H146" s="203"/>
      <c r="I146" s="206"/>
      <c r="J146" s="206"/>
      <c r="K146" s="218">
        <f>BK146</f>
        <v>0</v>
      </c>
      <c r="L146" s="203"/>
      <c r="M146" s="208"/>
      <c r="N146" s="209"/>
      <c r="O146" s="210"/>
      <c r="P146" s="210"/>
      <c r="Q146" s="211">
        <f>SUM(Q147:Q148)</f>
        <v>0</v>
      </c>
      <c r="R146" s="211">
        <f>SUM(R147:R148)</f>
        <v>0</v>
      </c>
      <c r="S146" s="210"/>
      <c r="T146" s="212">
        <f>SUM(T147:T148)</f>
        <v>0</v>
      </c>
      <c r="U146" s="210"/>
      <c r="V146" s="212">
        <f>SUM(V147:V148)</f>
        <v>0</v>
      </c>
      <c r="W146" s="210"/>
      <c r="X146" s="213">
        <f>SUM(X147:X148)</f>
        <v>0</v>
      </c>
      <c r="Y146" s="12"/>
      <c r="Z146" s="12"/>
      <c r="AA146" s="12"/>
      <c r="AB146" s="12"/>
      <c r="AC146" s="12"/>
      <c r="AD146" s="12"/>
      <c r="AE146" s="12"/>
      <c r="AR146" s="214" t="s">
        <v>139</v>
      </c>
      <c r="AT146" s="215" t="s">
        <v>76</v>
      </c>
      <c r="AU146" s="215" t="s">
        <v>85</v>
      </c>
      <c r="AY146" s="214" t="s">
        <v>138</v>
      </c>
      <c r="BK146" s="216">
        <f>SUM(BK147:BK148)</f>
        <v>0</v>
      </c>
    </row>
    <row r="147" s="2" customFormat="1" ht="24.15" customHeight="1">
      <c r="A147" s="36"/>
      <c r="B147" s="37"/>
      <c r="C147" s="219" t="s">
        <v>220</v>
      </c>
      <c r="D147" s="219" t="s">
        <v>141</v>
      </c>
      <c r="E147" s="220" t="s">
        <v>854</v>
      </c>
      <c r="F147" s="221" t="s">
        <v>853</v>
      </c>
      <c r="G147" s="222" t="s">
        <v>819</v>
      </c>
      <c r="H147" s="223">
        <v>1</v>
      </c>
      <c r="I147" s="224"/>
      <c r="J147" s="224"/>
      <c r="K147" s="225">
        <f>ROUND(P147*H147,2)</f>
        <v>0</v>
      </c>
      <c r="L147" s="221" t="s">
        <v>820</v>
      </c>
      <c r="M147" s="42"/>
      <c r="N147" s="226" t="s">
        <v>1</v>
      </c>
      <c r="O147" s="227" t="s">
        <v>40</v>
      </c>
      <c r="P147" s="228">
        <f>I147+J147</f>
        <v>0</v>
      </c>
      <c r="Q147" s="228">
        <f>ROUND(I147*H147,2)</f>
        <v>0</v>
      </c>
      <c r="R147" s="228">
        <f>ROUND(J147*H147,2)</f>
        <v>0</v>
      </c>
      <c r="S147" s="89"/>
      <c r="T147" s="229">
        <f>S147*H147</f>
        <v>0</v>
      </c>
      <c r="U147" s="229">
        <v>0</v>
      </c>
      <c r="V147" s="229">
        <f>U147*H147</f>
        <v>0</v>
      </c>
      <c r="W147" s="229">
        <v>0</v>
      </c>
      <c r="X147" s="230">
        <f>W147*H147</f>
        <v>0</v>
      </c>
      <c r="Y147" s="36"/>
      <c r="Z147" s="36"/>
      <c r="AA147" s="36"/>
      <c r="AB147" s="36"/>
      <c r="AC147" s="36"/>
      <c r="AD147" s="36"/>
      <c r="AE147" s="36"/>
      <c r="AR147" s="231" t="s">
        <v>821</v>
      </c>
      <c r="AT147" s="231" t="s">
        <v>141</v>
      </c>
      <c r="AU147" s="231" t="s">
        <v>87</v>
      </c>
      <c r="AY147" s="15" t="s">
        <v>138</v>
      </c>
      <c r="BE147" s="232">
        <f>IF(O147="základní",K147,0)</f>
        <v>0</v>
      </c>
      <c r="BF147" s="232">
        <f>IF(O147="snížená",K147,0)</f>
        <v>0</v>
      </c>
      <c r="BG147" s="232">
        <f>IF(O147="zákl. přenesená",K147,0)</f>
        <v>0</v>
      </c>
      <c r="BH147" s="232">
        <f>IF(O147="sníž. přenesená",K147,0)</f>
        <v>0</v>
      </c>
      <c r="BI147" s="232">
        <f>IF(O147="nulová",K147,0)</f>
        <v>0</v>
      </c>
      <c r="BJ147" s="15" t="s">
        <v>85</v>
      </c>
      <c r="BK147" s="232">
        <f>ROUND(P147*H147,2)</f>
        <v>0</v>
      </c>
      <c r="BL147" s="15" t="s">
        <v>821</v>
      </c>
      <c r="BM147" s="231" t="s">
        <v>855</v>
      </c>
    </row>
    <row r="148" s="2" customFormat="1">
      <c r="A148" s="36"/>
      <c r="B148" s="37"/>
      <c r="C148" s="38"/>
      <c r="D148" s="233" t="s">
        <v>148</v>
      </c>
      <c r="E148" s="38"/>
      <c r="F148" s="234" t="s">
        <v>853</v>
      </c>
      <c r="G148" s="38"/>
      <c r="H148" s="38"/>
      <c r="I148" s="235"/>
      <c r="J148" s="235"/>
      <c r="K148" s="38"/>
      <c r="L148" s="38"/>
      <c r="M148" s="42"/>
      <c r="N148" s="262"/>
      <c r="O148" s="263"/>
      <c r="P148" s="264"/>
      <c r="Q148" s="264"/>
      <c r="R148" s="264"/>
      <c r="S148" s="264"/>
      <c r="T148" s="264"/>
      <c r="U148" s="264"/>
      <c r="V148" s="264"/>
      <c r="W148" s="264"/>
      <c r="X148" s="265"/>
      <c r="Y148" s="36"/>
      <c r="Z148" s="36"/>
      <c r="AA148" s="36"/>
      <c r="AB148" s="36"/>
      <c r="AC148" s="36"/>
      <c r="AD148" s="36"/>
      <c r="AE148" s="36"/>
      <c r="AT148" s="15" t="s">
        <v>148</v>
      </c>
      <c r="AU148" s="15" t="s">
        <v>87</v>
      </c>
    </row>
    <row r="149" s="2" customFormat="1" ht="6.96" customHeight="1">
      <c r="A149" s="36"/>
      <c r="B149" s="64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42"/>
      <c r="N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</sheetData>
  <sheetProtection sheet="1" autoFilter="0" formatColumns="0" formatRows="0" objects="1" scenarios="1" spinCount="100000" saltValue="cW6J20VBzdFpjNEUjwUSSlooC5d/MoBex097vywDcTdH+5GUdWkky2jXh991pT/LjihhQCgGHP3UfvA+rH0luA==" hashValue="f/gAjVkdbWEqwRJLz6iNIM7emGVK9LkVYIYPNRw7R/zZa7aO9kaQt1swJS8cm2AoffuZa5GPImhoQm72i77MnQ==" algorithmName="SHA-512" password="CC35"/>
  <autoFilter ref="C120:L14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M2:Z2"/>
  </mergeCells>
  <hyperlinks>
    <hyperlink ref="F128" r:id="rId1" display="https://podminky.urs.cz/item/CS_URS_2023_02/012203000"/>
    <hyperlink ref="F131" r:id="rId2" display="https://podminky.urs.cz/item/CS_URS_2023_02/012303000"/>
    <hyperlink ref="F142" r:id="rId3" display="https://podminky.urs.cz/item/CS_URS_2023_02/043002000"/>
    <hyperlink ref="F145" r:id="rId4" display="https://podminky.urs.cz/item/CS_URS_2023_02/04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856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1</v>
      </c>
      <c r="G11" s="36"/>
      <c r="H11" s="36"/>
      <c r="I11" s="139" t="s">
        <v>20</v>
      </c>
      <c r="J11" s="142" t="s">
        <v>1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15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">
        <v>1</v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">
        <v>26</v>
      </c>
      <c r="F15" s="36"/>
      <c r="G15" s="36"/>
      <c r="H15" s="36"/>
      <c r="I15" s="139" t="s">
        <v>27</v>
      </c>
      <c r="J15" s="142" t="s">
        <v>1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">
        <v>1</v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">
        <v>31</v>
      </c>
      <c r="F21" s="36"/>
      <c r="G21" s="36"/>
      <c r="H21" s="36"/>
      <c r="I21" s="139" t="s">
        <v>27</v>
      </c>
      <c r="J21" s="142" t="s">
        <v>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">
        <v>1</v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">
        <v>33</v>
      </c>
      <c r="F24" s="36"/>
      <c r="G24" s="36"/>
      <c r="H24" s="36"/>
      <c r="I24" s="139" t="s">
        <v>27</v>
      </c>
      <c r="J24" s="142" t="s">
        <v>1</v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I96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J96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ROUND(K126,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ROUND((SUM(BE126:BE423)),  2)</f>
        <v>0</v>
      </c>
      <c r="G35" s="36"/>
      <c r="H35" s="36"/>
      <c r="I35" s="154">
        <v>0.20999999999999999</v>
      </c>
      <c r="J35" s="36"/>
      <c r="K35" s="149">
        <f>ROUND(((SUM(BE126:BE423))*I35),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ROUND((SUM(BF126:BF423)),  2)</f>
        <v>0</v>
      </c>
      <c r="G36" s="36"/>
      <c r="H36" s="36"/>
      <c r="I36" s="154">
        <v>0.12</v>
      </c>
      <c r="J36" s="36"/>
      <c r="K36" s="149">
        <f>ROUND(((SUM(BF126:BF423))*I36),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ROUND((SUM(BG126:BG423)),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ROUND((SUM(BH126:BH423)),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ROUND((SUM(BI126:BI423)),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163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165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168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165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3" t="str">
        <f>E7</f>
        <v>Rapotínská ul., autobusová zastávka a chodník pro pěší</v>
      </c>
      <c r="F85" s="30"/>
      <c r="G85" s="30"/>
      <c r="H85" s="30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105</v>
      </c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101 - Zastávka BUS a úpravy silnice III/19846</v>
      </c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21</v>
      </c>
      <c r="D89" s="38"/>
      <c r="E89" s="38"/>
      <c r="F89" s="25" t="str">
        <f>F12</f>
        <v>Tachov</v>
      </c>
      <c r="G89" s="38"/>
      <c r="H89" s="38"/>
      <c r="I89" s="30" t="s">
        <v>22</v>
      </c>
      <c r="J89" s="77" t="str">
        <f>IF(J12="","",J12)</f>
        <v>23. 1. 2026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Tachov</v>
      </c>
      <c r="G91" s="38"/>
      <c r="H91" s="38"/>
      <c r="I91" s="30" t="s">
        <v>30</v>
      </c>
      <c r="J91" s="34" t="str">
        <f>E21</f>
        <v>Ing. Václav Lacyk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>D PROJEKT PLZEŇ Nedvěd s.r.o.</v>
      </c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4" t="s">
        <v>110</v>
      </c>
      <c r="D94" s="175"/>
      <c r="E94" s="175"/>
      <c r="F94" s="175"/>
      <c r="G94" s="175"/>
      <c r="H94" s="175"/>
      <c r="I94" s="176" t="s">
        <v>111</v>
      </c>
      <c r="J94" s="176" t="s">
        <v>112</v>
      </c>
      <c r="K94" s="176" t="s">
        <v>113</v>
      </c>
      <c r="L94" s="175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7" t="s">
        <v>114</v>
      </c>
      <c r="D96" s="38"/>
      <c r="E96" s="38"/>
      <c r="F96" s="38"/>
      <c r="G96" s="38"/>
      <c r="H96" s="38"/>
      <c r="I96" s="108">
        <f>Q126</f>
        <v>0</v>
      </c>
      <c r="J96" s="108">
        <f>R126</f>
        <v>0</v>
      </c>
      <c r="K96" s="108">
        <f>K126</f>
        <v>0</v>
      </c>
      <c r="L96" s="38"/>
      <c r="M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115</v>
      </c>
    </row>
    <row r="97" s="9" customFormat="1" ht="24.96" customHeight="1">
      <c r="A97" s="9"/>
      <c r="B97" s="178"/>
      <c r="C97" s="179"/>
      <c r="D97" s="180" t="s">
        <v>116</v>
      </c>
      <c r="E97" s="181"/>
      <c r="F97" s="181"/>
      <c r="G97" s="181"/>
      <c r="H97" s="181"/>
      <c r="I97" s="182">
        <f>Q127</f>
        <v>0</v>
      </c>
      <c r="J97" s="182">
        <f>R127</f>
        <v>0</v>
      </c>
      <c r="K97" s="182">
        <f>K127</f>
        <v>0</v>
      </c>
      <c r="L97" s="179"/>
      <c r="M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267</v>
      </c>
      <c r="E98" s="187"/>
      <c r="F98" s="187"/>
      <c r="G98" s="187"/>
      <c r="H98" s="187"/>
      <c r="I98" s="188">
        <f>Q128</f>
        <v>0</v>
      </c>
      <c r="J98" s="188">
        <f>R128</f>
        <v>0</v>
      </c>
      <c r="K98" s="188">
        <f>K128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857</v>
      </c>
      <c r="E99" s="187"/>
      <c r="F99" s="187"/>
      <c r="G99" s="187"/>
      <c r="H99" s="187"/>
      <c r="I99" s="188">
        <f>Q216</f>
        <v>0</v>
      </c>
      <c r="J99" s="188">
        <f>R216</f>
        <v>0</v>
      </c>
      <c r="K99" s="188">
        <f>K216</f>
        <v>0</v>
      </c>
      <c r="L99" s="185"/>
      <c r="M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858</v>
      </c>
      <c r="E100" s="187"/>
      <c r="F100" s="187"/>
      <c r="G100" s="187"/>
      <c r="H100" s="187"/>
      <c r="I100" s="188">
        <f>Q220</f>
        <v>0</v>
      </c>
      <c r="J100" s="188">
        <f>R220</f>
        <v>0</v>
      </c>
      <c r="K100" s="188">
        <f>K220</f>
        <v>0</v>
      </c>
      <c r="L100" s="185"/>
      <c r="M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8">
        <f>Q224</f>
        <v>0</v>
      </c>
      <c r="J101" s="188">
        <f>R224</f>
        <v>0</v>
      </c>
      <c r="K101" s="188">
        <f>K224</f>
        <v>0</v>
      </c>
      <c r="L101" s="185"/>
      <c r="M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859</v>
      </c>
      <c r="E102" s="187"/>
      <c r="F102" s="187"/>
      <c r="G102" s="187"/>
      <c r="H102" s="187"/>
      <c r="I102" s="188">
        <f>Q267</f>
        <v>0</v>
      </c>
      <c r="J102" s="188">
        <f>R267</f>
        <v>0</v>
      </c>
      <c r="K102" s="188">
        <f>K267</f>
        <v>0</v>
      </c>
      <c r="L102" s="185"/>
      <c r="M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8">
        <f>Q277</f>
        <v>0</v>
      </c>
      <c r="J103" s="188">
        <f>R277</f>
        <v>0</v>
      </c>
      <c r="K103" s="188">
        <f>K277</f>
        <v>0</v>
      </c>
      <c r="L103" s="185"/>
      <c r="M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4"/>
      <c r="C104" s="185"/>
      <c r="D104" s="186" t="s">
        <v>860</v>
      </c>
      <c r="E104" s="187"/>
      <c r="F104" s="187"/>
      <c r="G104" s="187"/>
      <c r="H104" s="187"/>
      <c r="I104" s="188">
        <f>Q363</f>
        <v>0</v>
      </c>
      <c r="J104" s="188">
        <f>R363</f>
        <v>0</v>
      </c>
      <c r="K104" s="188">
        <f>K363</f>
        <v>0</v>
      </c>
      <c r="L104" s="185"/>
      <c r="M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861</v>
      </c>
      <c r="E105" s="187"/>
      <c r="F105" s="187"/>
      <c r="G105" s="187"/>
      <c r="H105" s="187"/>
      <c r="I105" s="188">
        <f>Q396</f>
        <v>0</v>
      </c>
      <c r="J105" s="188">
        <f>R396</f>
        <v>0</v>
      </c>
      <c r="K105" s="188">
        <f>K396</f>
        <v>0</v>
      </c>
      <c r="L105" s="185"/>
      <c r="M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662</v>
      </c>
      <c r="E106" s="187"/>
      <c r="F106" s="187"/>
      <c r="G106" s="187"/>
      <c r="H106" s="187"/>
      <c r="I106" s="188">
        <f>Q420</f>
        <v>0</v>
      </c>
      <c r="J106" s="188">
        <f>R420</f>
        <v>0</v>
      </c>
      <c r="K106" s="188">
        <f>K420</f>
        <v>0</v>
      </c>
      <c r="L106" s="185"/>
      <c r="M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="2" customFormat="1" ht="6.96" customHeight="1">
      <c r="A112" s="36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4.96" customHeight="1">
      <c r="A113" s="36"/>
      <c r="B113" s="37"/>
      <c r="C113" s="21" t="s">
        <v>119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17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8"/>
      <c r="D116" s="38"/>
      <c r="E116" s="173" t="str">
        <f>E7</f>
        <v>Rapotínská ul., autobusová zastávka a chodník pro pěší</v>
      </c>
      <c r="F116" s="30"/>
      <c r="G116" s="30"/>
      <c r="H116" s="30"/>
      <c r="I116" s="38"/>
      <c r="J116" s="38"/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105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8"/>
      <c r="D118" s="38"/>
      <c r="E118" s="74" t="str">
        <f>E9</f>
        <v>SO 101 - Zastávka BUS a úpravy silnice III/19846</v>
      </c>
      <c r="F118" s="38"/>
      <c r="G118" s="38"/>
      <c r="H118" s="38"/>
      <c r="I118" s="38"/>
      <c r="J118" s="38"/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21</v>
      </c>
      <c r="D120" s="38"/>
      <c r="E120" s="38"/>
      <c r="F120" s="25" t="str">
        <f>F12</f>
        <v>Tachov</v>
      </c>
      <c r="G120" s="38"/>
      <c r="H120" s="38"/>
      <c r="I120" s="30" t="s">
        <v>22</v>
      </c>
      <c r="J120" s="77" t="str">
        <f>IF(J12="","",J12)</f>
        <v>23. 1. 2026</v>
      </c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24</v>
      </c>
      <c r="D122" s="38"/>
      <c r="E122" s="38"/>
      <c r="F122" s="25" t="str">
        <f>E15</f>
        <v>Město Tachov</v>
      </c>
      <c r="G122" s="38"/>
      <c r="H122" s="38"/>
      <c r="I122" s="30" t="s">
        <v>30</v>
      </c>
      <c r="J122" s="34" t="str">
        <f>E21</f>
        <v>Ing. Václav Lacyk</v>
      </c>
      <c r="K122" s="38"/>
      <c r="L122" s="38"/>
      <c r="M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5.65" customHeight="1">
      <c r="A123" s="36"/>
      <c r="B123" s="37"/>
      <c r="C123" s="30" t="s">
        <v>28</v>
      </c>
      <c r="D123" s="38"/>
      <c r="E123" s="38"/>
      <c r="F123" s="25" t="str">
        <f>IF(E18="","",E18)</f>
        <v>Vyplň údaj</v>
      </c>
      <c r="G123" s="38"/>
      <c r="H123" s="38"/>
      <c r="I123" s="30" t="s">
        <v>32</v>
      </c>
      <c r="J123" s="34" t="str">
        <f>E24</f>
        <v>D PROJEKT PLZEŇ Nedvěd s.r.o.</v>
      </c>
      <c r="K123" s="38"/>
      <c r="L123" s="38"/>
      <c r="M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1" customFormat="1" ht="29.28" customHeight="1">
      <c r="A125" s="190"/>
      <c r="B125" s="191"/>
      <c r="C125" s="192" t="s">
        <v>120</v>
      </c>
      <c r="D125" s="193" t="s">
        <v>60</v>
      </c>
      <c r="E125" s="193" t="s">
        <v>56</v>
      </c>
      <c r="F125" s="193" t="s">
        <v>57</v>
      </c>
      <c r="G125" s="193" t="s">
        <v>121</v>
      </c>
      <c r="H125" s="193" t="s">
        <v>122</v>
      </c>
      <c r="I125" s="193" t="s">
        <v>123</v>
      </c>
      <c r="J125" s="193" t="s">
        <v>124</v>
      </c>
      <c r="K125" s="193" t="s">
        <v>113</v>
      </c>
      <c r="L125" s="194" t="s">
        <v>125</v>
      </c>
      <c r="M125" s="195"/>
      <c r="N125" s="98" t="s">
        <v>1</v>
      </c>
      <c r="O125" s="99" t="s">
        <v>39</v>
      </c>
      <c r="P125" s="99" t="s">
        <v>126</v>
      </c>
      <c r="Q125" s="99" t="s">
        <v>127</v>
      </c>
      <c r="R125" s="99" t="s">
        <v>128</v>
      </c>
      <c r="S125" s="99" t="s">
        <v>129</v>
      </c>
      <c r="T125" s="99" t="s">
        <v>130</v>
      </c>
      <c r="U125" s="99" t="s">
        <v>131</v>
      </c>
      <c r="V125" s="99" t="s">
        <v>132</v>
      </c>
      <c r="W125" s="99" t="s">
        <v>133</v>
      </c>
      <c r="X125" s="100" t="s">
        <v>134</v>
      </c>
      <c r="Y125" s="190"/>
      <c r="Z125" s="190"/>
      <c r="AA125" s="190"/>
      <c r="AB125" s="190"/>
      <c r="AC125" s="190"/>
      <c r="AD125" s="190"/>
      <c r="AE125" s="190"/>
    </row>
    <row r="126" s="2" customFormat="1" ht="22.8" customHeight="1">
      <c r="A126" s="36"/>
      <c r="B126" s="37"/>
      <c r="C126" s="105" t="s">
        <v>135</v>
      </c>
      <c r="D126" s="38"/>
      <c r="E126" s="38"/>
      <c r="F126" s="38"/>
      <c r="G126" s="38"/>
      <c r="H126" s="38"/>
      <c r="I126" s="38"/>
      <c r="J126" s="38"/>
      <c r="K126" s="196">
        <f>BK126</f>
        <v>0</v>
      </c>
      <c r="L126" s="38"/>
      <c r="M126" s="42"/>
      <c r="N126" s="101"/>
      <c r="O126" s="197"/>
      <c r="P126" s="102"/>
      <c r="Q126" s="198">
        <f>Q127</f>
        <v>0</v>
      </c>
      <c r="R126" s="198">
        <f>R127</f>
        <v>0</v>
      </c>
      <c r="S126" s="102"/>
      <c r="T126" s="199">
        <f>T127</f>
        <v>0</v>
      </c>
      <c r="U126" s="102"/>
      <c r="V126" s="199">
        <f>V127</f>
        <v>159.94902700000003</v>
      </c>
      <c r="W126" s="102"/>
      <c r="X126" s="200">
        <f>X127</f>
        <v>308.05599999999993</v>
      </c>
      <c r="Y126" s="36"/>
      <c r="Z126" s="36"/>
      <c r="AA126" s="36"/>
      <c r="AB126" s="36"/>
      <c r="AC126" s="36"/>
      <c r="AD126" s="36"/>
      <c r="AE126" s="36"/>
      <c r="AT126" s="15" t="s">
        <v>76</v>
      </c>
      <c r="AU126" s="15" t="s">
        <v>115</v>
      </c>
      <c r="BK126" s="201">
        <f>BK127</f>
        <v>0</v>
      </c>
    </row>
    <row r="127" s="12" customFormat="1" ht="25.92" customHeight="1">
      <c r="A127" s="12"/>
      <c r="B127" s="202"/>
      <c r="C127" s="203"/>
      <c r="D127" s="204" t="s">
        <v>76</v>
      </c>
      <c r="E127" s="205" t="s">
        <v>136</v>
      </c>
      <c r="F127" s="205" t="s">
        <v>137</v>
      </c>
      <c r="G127" s="203"/>
      <c r="H127" s="203"/>
      <c r="I127" s="206"/>
      <c r="J127" s="206"/>
      <c r="K127" s="207">
        <f>BK127</f>
        <v>0</v>
      </c>
      <c r="L127" s="203"/>
      <c r="M127" s="208"/>
      <c r="N127" s="209"/>
      <c r="O127" s="210"/>
      <c r="P127" s="210"/>
      <c r="Q127" s="211">
        <f>Q128+Q216+Q220+Q224+Q267+Q277+Q396+Q420</f>
        <v>0</v>
      </c>
      <c r="R127" s="211">
        <f>R128+R216+R220+R224+R267+R277+R396+R420</f>
        <v>0</v>
      </c>
      <c r="S127" s="210"/>
      <c r="T127" s="212">
        <f>T128+T216+T220+T224+T267+T277+T396+T420</f>
        <v>0</v>
      </c>
      <c r="U127" s="210"/>
      <c r="V127" s="212">
        <f>V128+V216+V220+V224+V267+V277+V396+V420</f>
        <v>159.94902700000003</v>
      </c>
      <c r="W127" s="210"/>
      <c r="X127" s="213">
        <f>X128+X216+X220+X224+X267+X277+X396+X420</f>
        <v>308.05599999999993</v>
      </c>
      <c r="Y127" s="12"/>
      <c r="Z127" s="12"/>
      <c r="AA127" s="12"/>
      <c r="AB127" s="12"/>
      <c r="AC127" s="12"/>
      <c r="AD127" s="12"/>
      <c r="AE127" s="12"/>
      <c r="AR127" s="214" t="s">
        <v>85</v>
      </c>
      <c r="AT127" s="215" t="s">
        <v>76</v>
      </c>
      <c r="AU127" s="215" t="s">
        <v>77</v>
      </c>
      <c r="AY127" s="214" t="s">
        <v>138</v>
      </c>
      <c r="BK127" s="216">
        <f>BK128+BK216+BK220+BK224+BK267+BK277+BK396+BK420</f>
        <v>0</v>
      </c>
    </row>
    <row r="128" s="12" customFormat="1" ht="22.8" customHeight="1">
      <c r="A128" s="12"/>
      <c r="B128" s="202"/>
      <c r="C128" s="203"/>
      <c r="D128" s="204" t="s">
        <v>76</v>
      </c>
      <c r="E128" s="217" t="s">
        <v>85</v>
      </c>
      <c r="F128" s="217" t="s">
        <v>272</v>
      </c>
      <c r="G128" s="203"/>
      <c r="H128" s="203"/>
      <c r="I128" s="206"/>
      <c r="J128" s="206"/>
      <c r="K128" s="218">
        <f>BK128</f>
        <v>0</v>
      </c>
      <c r="L128" s="203"/>
      <c r="M128" s="208"/>
      <c r="N128" s="209"/>
      <c r="O128" s="210"/>
      <c r="P128" s="210"/>
      <c r="Q128" s="211">
        <f>SUM(Q129:Q215)</f>
        <v>0</v>
      </c>
      <c r="R128" s="211">
        <f>SUM(R129:R215)</f>
        <v>0</v>
      </c>
      <c r="S128" s="210"/>
      <c r="T128" s="212">
        <f>SUM(T129:T215)</f>
        <v>0</v>
      </c>
      <c r="U128" s="210"/>
      <c r="V128" s="212">
        <f>SUM(V129:V215)</f>
        <v>33.572572000000001</v>
      </c>
      <c r="W128" s="210"/>
      <c r="X128" s="213">
        <f>SUM(X129:X215)</f>
        <v>307.79999999999995</v>
      </c>
      <c r="Y128" s="12"/>
      <c r="Z128" s="12"/>
      <c r="AA128" s="12"/>
      <c r="AB128" s="12"/>
      <c r="AC128" s="12"/>
      <c r="AD128" s="12"/>
      <c r="AE128" s="12"/>
      <c r="AR128" s="214" t="s">
        <v>85</v>
      </c>
      <c r="AT128" s="215" t="s">
        <v>76</v>
      </c>
      <c r="AU128" s="215" t="s">
        <v>85</v>
      </c>
      <c r="AY128" s="214" t="s">
        <v>138</v>
      </c>
      <c r="BK128" s="216">
        <f>SUM(BK129:BK215)</f>
        <v>0</v>
      </c>
    </row>
    <row r="129" s="2" customFormat="1" ht="24.15" customHeight="1">
      <c r="A129" s="36"/>
      <c r="B129" s="37"/>
      <c r="C129" s="219" t="s">
        <v>85</v>
      </c>
      <c r="D129" s="219" t="s">
        <v>141</v>
      </c>
      <c r="E129" s="220" t="s">
        <v>862</v>
      </c>
      <c r="F129" s="221" t="s">
        <v>863</v>
      </c>
      <c r="G129" s="222" t="s">
        <v>144</v>
      </c>
      <c r="H129" s="223">
        <v>380</v>
      </c>
      <c r="I129" s="224"/>
      <c r="J129" s="224"/>
      <c r="K129" s="225">
        <f>ROUND(P129*H129,2)</f>
        <v>0</v>
      </c>
      <c r="L129" s="221" t="s">
        <v>145</v>
      </c>
      <c r="M129" s="42"/>
      <c r="N129" s="226" t="s">
        <v>1</v>
      </c>
      <c r="O129" s="227" t="s">
        <v>40</v>
      </c>
      <c r="P129" s="228">
        <f>I129+J129</f>
        <v>0</v>
      </c>
      <c r="Q129" s="228">
        <f>ROUND(I129*H129,2)</f>
        <v>0</v>
      </c>
      <c r="R129" s="228">
        <f>ROUND(J129*H129,2)</f>
        <v>0</v>
      </c>
      <c r="S129" s="89"/>
      <c r="T129" s="229">
        <f>S129*H129</f>
        <v>0</v>
      </c>
      <c r="U129" s="229">
        <v>0</v>
      </c>
      <c r="V129" s="229">
        <f>U129*H129</f>
        <v>0</v>
      </c>
      <c r="W129" s="229">
        <v>0.57999999999999996</v>
      </c>
      <c r="X129" s="230">
        <f>W129*H129</f>
        <v>220.39999999999998</v>
      </c>
      <c r="Y129" s="36"/>
      <c r="Z129" s="36"/>
      <c r="AA129" s="36"/>
      <c r="AB129" s="36"/>
      <c r="AC129" s="36"/>
      <c r="AD129" s="36"/>
      <c r="AE129" s="36"/>
      <c r="AR129" s="231" t="s">
        <v>146</v>
      </c>
      <c r="AT129" s="231" t="s">
        <v>141</v>
      </c>
      <c r="AU129" s="231" t="s">
        <v>87</v>
      </c>
      <c r="AY129" s="15" t="s">
        <v>138</v>
      </c>
      <c r="BE129" s="232">
        <f>IF(O129="základní",K129,0)</f>
        <v>0</v>
      </c>
      <c r="BF129" s="232">
        <f>IF(O129="snížená",K129,0)</f>
        <v>0</v>
      </c>
      <c r="BG129" s="232">
        <f>IF(O129="zákl. přenesená",K129,0)</f>
        <v>0</v>
      </c>
      <c r="BH129" s="232">
        <f>IF(O129="sníž. přenesená",K129,0)</f>
        <v>0</v>
      </c>
      <c r="BI129" s="232">
        <f>IF(O129="nulová",K129,0)</f>
        <v>0</v>
      </c>
      <c r="BJ129" s="15" t="s">
        <v>85</v>
      </c>
      <c r="BK129" s="232">
        <f>ROUND(P129*H129,2)</f>
        <v>0</v>
      </c>
      <c r="BL129" s="15" t="s">
        <v>146</v>
      </c>
      <c r="BM129" s="231" t="s">
        <v>864</v>
      </c>
    </row>
    <row r="130" s="2" customFormat="1">
      <c r="A130" s="36"/>
      <c r="B130" s="37"/>
      <c r="C130" s="38"/>
      <c r="D130" s="233" t="s">
        <v>148</v>
      </c>
      <c r="E130" s="38"/>
      <c r="F130" s="234" t="s">
        <v>865</v>
      </c>
      <c r="G130" s="38"/>
      <c r="H130" s="38"/>
      <c r="I130" s="235"/>
      <c r="J130" s="235"/>
      <c r="K130" s="38"/>
      <c r="L130" s="38"/>
      <c r="M130" s="42"/>
      <c r="N130" s="236"/>
      <c r="O130" s="237"/>
      <c r="P130" s="89"/>
      <c r="Q130" s="89"/>
      <c r="R130" s="89"/>
      <c r="S130" s="89"/>
      <c r="T130" s="89"/>
      <c r="U130" s="89"/>
      <c r="V130" s="89"/>
      <c r="W130" s="89"/>
      <c r="X130" s="90"/>
      <c r="Y130" s="36"/>
      <c r="Z130" s="36"/>
      <c r="AA130" s="36"/>
      <c r="AB130" s="36"/>
      <c r="AC130" s="36"/>
      <c r="AD130" s="36"/>
      <c r="AE130" s="36"/>
      <c r="AT130" s="15" t="s">
        <v>148</v>
      </c>
      <c r="AU130" s="15" t="s">
        <v>87</v>
      </c>
    </row>
    <row r="131" s="2" customFormat="1">
      <c r="A131" s="36"/>
      <c r="B131" s="37"/>
      <c r="C131" s="38"/>
      <c r="D131" s="238" t="s">
        <v>150</v>
      </c>
      <c r="E131" s="38"/>
      <c r="F131" s="239" t="s">
        <v>866</v>
      </c>
      <c r="G131" s="38"/>
      <c r="H131" s="38"/>
      <c r="I131" s="235"/>
      <c r="J131" s="235"/>
      <c r="K131" s="38"/>
      <c r="L131" s="38"/>
      <c r="M131" s="42"/>
      <c r="N131" s="236"/>
      <c r="O131" s="237"/>
      <c r="P131" s="89"/>
      <c r="Q131" s="89"/>
      <c r="R131" s="89"/>
      <c r="S131" s="89"/>
      <c r="T131" s="89"/>
      <c r="U131" s="89"/>
      <c r="V131" s="89"/>
      <c r="W131" s="89"/>
      <c r="X131" s="90"/>
      <c r="Y131" s="36"/>
      <c r="Z131" s="36"/>
      <c r="AA131" s="36"/>
      <c r="AB131" s="36"/>
      <c r="AC131" s="36"/>
      <c r="AD131" s="36"/>
      <c r="AE131" s="36"/>
      <c r="AT131" s="15" t="s">
        <v>150</v>
      </c>
      <c r="AU131" s="15" t="s">
        <v>87</v>
      </c>
    </row>
    <row r="132" s="2" customFormat="1" ht="24.15" customHeight="1">
      <c r="A132" s="36"/>
      <c r="B132" s="37"/>
      <c r="C132" s="219" t="s">
        <v>87</v>
      </c>
      <c r="D132" s="219" t="s">
        <v>141</v>
      </c>
      <c r="E132" s="220" t="s">
        <v>867</v>
      </c>
      <c r="F132" s="221" t="s">
        <v>868</v>
      </c>
      <c r="G132" s="222" t="s">
        <v>144</v>
      </c>
      <c r="H132" s="223">
        <v>380</v>
      </c>
      <c r="I132" s="224"/>
      <c r="J132" s="224"/>
      <c r="K132" s="225">
        <f>ROUND(P132*H132,2)</f>
        <v>0</v>
      </c>
      <c r="L132" s="221" t="s">
        <v>145</v>
      </c>
      <c r="M132" s="42"/>
      <c r="N132" s="226" t="s">
        <v>1</v>
      </c>
      <c r="O132" s="227" t="s">
        <v>40</v>
      </c>
      <c r="P132" s="228">
        <f>I132+J132</f>
        <v>0</v>
      </c>
      <c r="Q132" s="228">
        <f>ROUND(I132*H132,2)</f>
        <v>0</v>
      </c>
      <c r="R132" s="228">
        <f>ROUND(J132*H132,2)</f>
        <v>0</v>
      </c>
      <c r="S132" s="89"/>
      <c r="T132" s="229">
        <f>S132*H132</f>
        <v>0</v>
      </c>
      <c r="U132" s="229">
        <v>3.0000000000000001E-05</v>
      </c>
      <c r="V132" s="229">
        <f>U132*H132</f>
        <v>0.0114</v>
      </c>
      <c r="W132" s="229">
        <v>0.23000000000000001</v>
      </c>
      <c r="X132" s="230">
        <f>W132*H132</f>
        <v>87.400000000000006</v>
      </c>
      <c r="Y132" s="36"/>
      <c r="Z132" s="36"/>
      <c r="AA132" s="36"/>
      <c r="AB132" s="36"/>
      <c r="AC132" s="36"/>
      <c r="AD132" s="36"/>
      <c r="AE132" s="36"/>
      <c r="AR132" s="231" t="s">
        <v>146</v>
      </c>
      <c r="AT132" s="231" t="s">
        <v>141</v>
      </c>
      <c r="AU132" s="231" t="s">
        <v>87</v>
      </c>
      <c r="AY132" s="15" t="s">
        <v>138</v>
      </c>
      <c r="BE132" s="232">
        <f>IF(O132="základní",K132,0)</f>
        <v>0</v>
      </c>
      <c r="BF132" s="232">
        <f>IF(O132="snížená",K132,0)</f>
        <v>0</v>
      </c>
      <c r="BG132" s="232">
        <f>IF(O132="zákl. přenesená",K132,0)</f>
        <v>0</v>
      </c>
      <c r="BH132" s="232">
        <f>IF(O132="sníž. přenesená",K132,0)</f>
        <v>0</v>
      </c>
      <c r="BI132" s="232">
        <f>IF(O132="nulová",K132,0)</f>
        <v>0</v>
      </c>
      <c r="BJ132" s="15" t="s">
        <v>85</v>
      </c>
      <c r="BK132" s="232">
        <f>ROUND(P132*H132,2)</f>
        <v>0</v>
      </c>
      <c r="BL132" s="15" t="s">
        <v>146</v>
      </c>
      <c r="BM132" s="231" t="s">
        <v>869</v>
      </c>
    </row>
    <row r="133" s="2" customFormat="1">
      <c r="A133" s="36"/>
      <c r="B133" s="37"/>
      <c r="C133" s="38"/>
      <c r="D133" s="233" t="s">
        <v>148</v>
      </c>
      <c r="E133" s="38"/>
      <c r="F133" s="234" t="s">
        <v>870</v>
      </c>
      <c r="G133" s="38"/>
      <c r="H133" s="38"/>
      <c r="I133" s="235"/>
      <c r="J133" s="235"/>
      <c r="K133" s="38"/>
      <c r="L133" s="38"/>
      <c r="M133" s="42"/>
      <c r="N133" s="236"/>
      <c r="O133" s="237"/>
      <c r="P133" s="89"/>
      <c r="Q133" s="89"/>
      <c r="R133" s="89"/>
      <c r="S133" s="89"/>
      <c r="T133" s="89"/>
      <c r="U133" s="89"/>
      <c r="V133" s="89"/>
      <c r="W133" s="89"/>
      <c r="X133" s="90"/>
      <c r="Y133" s="36"/>
      <c r="Z133" s="36"/>
      <c r="AA133" s="36"/>
      <c r="AB133" s="36"/>
      <c r="AC133" s="36"/>
      <c r="AD133" s="36"/>
      <c r="AE133" s="36"/>
      <c r="AT133" s="15" t="s">
        <v>148</v>
      </c>
      <c r="AU133" s="15" t="s">
        <v>87</v>
      </c>
    </row>
    <row r="134" s="2" customFormat="1">
      <c r="A134" s="36"/>
      <c r="B134" s="37"/>
      <c r="C134" s="38"/>
      <c r="D134" s="238" t="s">
        <v>150</v>
      </c>
      <c r="E134" s="38"/>
      <c r="F134" s="239" t="s">
        <v>871</v>
      </c>
      <c r="G134" s="38"/>
      <c r="H134" s="38"/>
      <c r="I134" s="235"/>
      <c r="J134" s="235"/>
      <c r="K134" s="38"/>
      <c r="L134" s="38"/>
      <c r="M134" s="42"/>
      <c r="N134" s="236"/>
      <c r="O134" s="237"/>
      <c r="P134" s="89"/>
      <c r="Q134" s="89"/>
      <c r="R134" s="89"/>
      <c r="S134" s="89"/>
      <c r="T134" s="89"/>
      <c r="U134" s="89"/>
      <c r="V134" s="89"/>
      <c r="W134" s="89"/>
      <c r="X134" s="90"/>
      <c r="Y134" s="36"/>
      <c r="Z134" s="36"/>
      <c r="AA134" s="36"/>
      <c r="AB134" s="36"/>
      <c r="AC134" s="36"/>
      <c r="AD134" s="36"/>
      <c r="AE134" s="36"/>
      <c r="AT134" s="15" t="s">
        <v>150</v>
      </c>
      <c r="AU134" s="15" t="s">
        <v>87</v>
      </c>
    </row>
    <row r="135" s="2" customFormat="1" ht="24.15" customHeight="1">
      <c r="A135" s="36"/>
      <c r="B135" s="37"/>
      <c r="C135" s="219" t="s">
        <v>160</v>
      </c>
      <c r="D135" s="219" t="s">
        <v>141</v>
      </c>
      <c r="E135" s="220" t="s">
        <v>872</v>
      </c>
      <c r="F135" s="221" t="s">
        <v>873</v>
      </c>
      <c r="G135" s="222" t="s">
        <v>529</v>
      </c>
      <c r="H135" s="223">
        <v>23.899999999999999</v>
      </c>
      <c r="I135" s="224"/>
      <c r="J135" s="224"/>
      <c r="K135" s="225">
        <f>ROUND(P135*H135,2)</f>
        <v>0</v>
      </c>
      <c r="L135" s="221" t="s">
        <v>145</v>
      </c>
      <c r="M135" s="42"/>
      <c r="N135" s="226" t="s">
        <v>1</v>
      </c>
      <c r="O135" s="227" t="s">
        <v>40</v>
      </c>
      <c r="P135" s="228">
        <f>I135+J135</f>
        <v>0</v>
      </c>
      <c r="Q135" s="228">
        <f>ROUND(I135*H135,2)</f>
        <v>0</v>
      </c>
      <c r="R135" s="228">
        <f>ROUND(J135*H135,2)</f>
        <v>0</v>
      </c>
      <c r="S135" s="89"/>
      <c r="T135" s="229">
        <f>S135*H135</f>
        <v>0</v>
      </c>
      <c r="U135" s="229">
        <v>0</v>
      </c>
      <c r="V135" s="229">
        <f>U135*H135</f>
        <v>0</v>
      </c>
      <c r="W135" s="229">
        <v>0</v>
      </c>
      <c r="X135" s="230">
        <f>W135*H135</f>
        <v>0</v>
      </c>
      <c r="Y135" s="36"/>
      <c r="Z135" s="36"/>
      <c r="AA135" s="36"/>
      <c r="AB135" s="36"/>
      <c r="AC135" s="36"/>
      <c r="AD135" s="36"/>
      <c r="AE135" s="36"/>
      <c r="AR135" s="231" t="s">
        <v>146</v>
      </c>
      <c r="AT135" s="231" t="s">
        <v>141</v>
      </c>
      <c r="AU135" s="231" t="s">
        <v>87</v>
      </c>
      <c r="AY135" s="15" t="s">
        <v>138</v>
      </c>
      <c r="BE135" s="232">
        <f>IF(O135="základní",K135,0)</f>
        <v>0</v>
      </c>
      <c r="BF135" s="232">
        <f>IF(O135="snížená",K135,0)</f>
        <v>0</v>
      </c>
      <c r="BG135" s="232">
        <f>IF(O135="zákl. přenesená",K135,0)</f>
        <v>0</v>
      </c>
      <c r="BH135" s="232">
        <f>IF(O135="sníž. přenesená",K135,0)</f>
        <v>0</v>
      </c>
      <c r="BI135" s="232">
        <f>IF(O135="nulová",K135,0)</f>
        <v>0</v>
      </c>
      <c r="BJ135" s="15" t="s">
        <v>85</v>
      </c>
      <c r="BK135" s="232">
        <f>ROUND(P135*H135,2)</f>
        <v>0</v>
      </c>
      <c r="BL135" s="15" t="s">
        <v>146</v>
      </c>
      <c r="BM135" s="231" t="s">
        <v>874</v>
      </c>
    </row>
    <row r="136" s="2" customFormat="1">
      <c r="A136" s="36"/>
      <c r="B136" s="37"/>
      <c r="C136" s="38"/>
      <c r="D136" s="233" t="s">
        <v>148</v>
      </c>
      <c r="E136" s="38"/>
      <c r="F136" s="234" t="s">
        <v>875</v>
      </c>
      <c r="G136" s="38"/>
      <c r="H136" s="38"/>
      <c r="I136" s="235"/>
      <c r="J136" s="235"/>
      <c r="K136" s="38"/>
      <c r="L136" s="38"/>
      <c r="M136" s="42"/>
      <c r="N136" s="236"/>
      <c r="O136" s="237"/>
      <c r="P136" s="89"/>
      <c r="Q136" s="89"/>
      <c r="R136" s="89"/>
      <c r="S136" s="89"/>
      <c r="T136" s="89"/>
      <c r="U136" s="89"/>
      <c r="V136" s="89"/>
      <c r="W136" s="89"/>
      <c r="X136" s="90"/>
      <c r="Y136" s="36"/>
      <c r="Z136" s="36"/>
      <c r="AA136" s="36"/>
      <c r="AB136" s="36"/>
      <c r="AC136" s="36"/>
      <c r="AD136" s="36"/>
      <c r="AE136" s="36"/>
      <c r="AT136" s="15" t="s">
        <v>148</v>
      </c>
      <c r="AU136" s="15" t="s">
        <v>87</v>
      </c>
    </row>
    <row r="137" s="2" customFormat="1">
      <c r="A137" s="36"/>
      <c r="B137" s="37"/>
      <c r="C137" s="38"/>
      <c r="D137" s="238" t="s">
        <v>150</v>
      </c>
      <c r="E137" s="38"/>
      <c r="F137" s="239" t="s">
        <v>876</v>
      </c>
      <c r="G137" s="38"/>
      <c r="H137" s="38"/>
      <c r="I137" s="235"/>
      <c r="J137" s="235"/>
      <c r="K137" s="38"/>
      <c r="L137" s="38"/>
      <c r="M137" s="42"/>
      <c r="N137" s="236"/>
      <c r="O137" s="237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150</v>
      </c>
      <c r="AU137" s="15" t="s">
        <v>87</v>
      </c>
    </row>
    <row r="138" s="2" customFormat="1">
      <c r="A138" s="36"/>
      <c r="B138" s="37"/>
      <c r="C138" s="38"/>
      <c r="D138" s="233" t="s">
        <v>152</v>
      </c>
      <c r="E138" s="38"/>
      <c r="F138" s="240" t="s">
        <v>877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152</v>
      </c>
      <c r="AU138" s="15" t="s">
        <v>87</v>
      </c>
    </row>
    <row r="139" s="2" customFormat="1" ht="37.8" customHeight="1">
      <c r="A139" s="36"/>
      <c r="B139" s="37"/>
      <c r="C139" s="219" t="s">
        <v>146</v>
      </c>
      <c r="D139" s="219" t="s">
        <v>141</v>
      </c>
      <c r="E139" s="220" t="s">
        <v>878</v>
      </c>
      <c r="F139" s="221" t="s">
        <v>879</v>
      </c>
      <c r="G139" s="222" t="s">
        <v>529</v>
      </c>
      <c r="H139" s="223">
        <v>320.69999999999999</v>
      </c>
      <c r="I139" s="224"/>
      <c r="J139" s="224"/>
      <c r="K139" s="225">
        <f>ROUND(P139*H139,2)</f>
        <v>0</v>
      </c>
      <c r="L139" s="221" t="s">
        <v>145</v>
      </c>
      <c r="M139" s="42"/>
      <c r="N139" s="226" t="s">
        <v>1</v>
      </c>
      <c r="O139" s="227" t="s">
        <v>40</v>
      </c>
      <c r="P139" s="228">
        <f>I139+J139</f>
        <v>0</v>
      </c>
      <c r="Q139" s="228">
        <f>ROUND(I139*H139,2)</f>
        <v>0</v>
      </c>
      <c r="R139" s="228">
        <f>ROUND(J139*H139,2)</f>
        <v>0</v>
      </c>
      <c r="S139" s="89"/>
      <c r="T139" s="229">
        <f>S139*H139</f>
        <v>0</v>
      </c>
      <c r="U139" s="229">
        <v>0</v>
      </c>
      <c r="V139" s="229">
        <f>U139*H139</f>
        <v>0</v>
      </c>
      <c r="W139" s="229">
        <v>0</v>
      </c>
      <c r="X139" s="230">
        <f>W139*H139</f>
        <v>0</v>
      </c>
      <c r="Y139" s="36"/>
      <c r="Z139" s="36"/>
      <c r="AA139" s="36"/>
      <c r="AB139" s="36"/>
      <c r="AC139" s="36"/>
      <c r="AD139" s="36"/>
      <c r="AE139" s="36"/>
      <c r="AR139" s="231" t="s">
        <v>146</v>
      </c>
      <c r="AT139" s="231" t="s">
        <v>141</v>
      </c>
      <c r="AU139" s="231" t="s">
        <v>87</v>
      </c>
      <c r="AY139" s="15" t="s">
        <v>138</v>
      </c>
      <c r="BE139" s="232">
        <f>IF(O139="základní",K139,0)</f>
        <v>0</v>
      </c>
      <c r="BF139" s="232">
        <f>IF(O139="snížená",K139,0)</f>
        <v>0</v>
      </c>
      <c r="BG139" s="232">
        <f>IF(O139="zákl. přenesená",K139,0)</f>
        <v>0</v>
      </c>
      <c r="BH139" s="232">
        <f>IF(O139="sníž. přenesená",K139,0)</f>
        <v>0</v>
      </c>
      <c r="BI139" s="232">
        <f>IF(O139="nulová",K139,0)</f>
        <v>0</v>
      </c>
      <c r="BJ139" s="15" t="s">
        <v>85</v>
      </c>
      <c r="BK139" s="232">
        <f>ROUND(P139*H139,2)</f>
        <v>0</v>
      </c>
      <c r="BL139" s="15" t="s">
        <v>146</v>
      </c>
      <c r="BM139" s="231" t="s">
        <v>880</v>
      </c>
    </row>
    <row r="140" s="2" customFormat="1">
      <c r="A140" s="36"/>
      <c r="B140" s="37"/>
      <c r="C140" s="38"/>
      <c r="D140" s="233" t="s">
        <v>148</v>
      </c>
      <c r="E140" s="38"/>
      <c r="F140" s="234" t="s">
        <v>881</v>
      </c>
      <c r="G140" s="38"/>
      <c r="H140" s="38"/>
      <c r="I140" s="235"/>
      <c r="J140" s="235"/>
      <c r="K140" s="38"/>
      <c r="L140" s="38"/>
      <c r="M140" s="42"/>
      <c r="N140" s="236"/>
      <c r="O140" s="237"/>
      <c r="P140" s="89"/>
      <c r="Q140" s="89"/>
      <c r="R140" s="89"/>
      <c r="S140" s="89"/>
      <c r="T140" s="89"/>
      <c r="U140" s="89"/>
      <c r="V140" s="89"/>
      <c r="W140" s="89"/>
      <c r="X140" s="90"/>
      <c r="Y140" s="36"/>
      <c r="Z140" s="36"/>
      <c r="AA140" s="36"/>
      <c r="AB140" s="36"/>
      <c r="AC140" s="36"/>
      <c r="AD140" s="36"/>
      <c r="AE140" s="36"/>
      <c r="AT140" s="15" t="s">
        <v>148</v>
      </c>
      <c r="AU140" s="15" t="s">
        <v>87</v>
      </c>
    </row>
    <row r="141" s="2" customFormat="1">
      <c r="A141" s="36"/>
      <c r="B141" s="37"/>
      <c r="C141" s="38"/>
      <c r="D141" s="238" t="s">
        <v>150</v>
      </c>
      <c r="E141" s="38"/>
      <c r="F141" s="239" t="s">
        <v>882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150</v>
      </c>
      <c r="AU141" s="15" t="s">
        <v>87</v>
      </c>
    </row>
    <row r="142" s="2" customFormat="1" ht="24.15" customHeight="1">
      <c r="A142" s="36"/>
      <c r="B142" s="37"/>
      <c r="C142" s="219" t="s">
        <v>139</v>
      </c>
      <c r="D142" s="219" t="s">
        <v>141</v>
      </c>
      <c r="E142" s="220" t="s">
        <v>883</v>
      </c>
      <c r="F142" s="221" t="s">
        <v>884</v>
      </c>
      <c r="G142" s="222" t="s">
        <v>529</v>
      </c>
      <c r="H142" s="223">
        <v>1.3500000000000001</v>
      </c>
      <c r="I142" s="224"/>
      <c r="J142" s="224"/>
      <c r="K142" s="225">
        <f>ROUND(P142*H142,2)</f>
        <v>0</v>
      </c>
      <c r="L142" s="221" t="s">
        <v>145</v>
      </c>
      <c r="M142" s="42"/>
      <c r="N142" s="226" t="s">
        <v>1</v>
      </c>
      <c r="O142" s="227" t="s">
        <v>40</v>
      </c>
      <c r="P142" s="228">
        <f>I142+J142</f>
        <v>0</v>
      </c>
      <c r="Q142" s="228">
        <f>ROUND(I142*H142,2)</f>
        <v>0</v>
      </c>
      <c r="R142" s="228">
        <f>ROUND(J142*H142,2)</f>
        <v>0</v>
      </c>
      <c r="S142" s="89"/>
      <c r="T142" s="229">
        <f>S142*H142</f>
        <v>0</v>
      </c>
      <c r="U142" s="229">
        <v>0</v>
      </c>
      <c r="V142" s="229">
        <f>U142*H142</f>
        <v>0</v>
      </c>
      <c r="W142" s="229">
        <v>0</v>
      </c>
      <c r="X142" s="230">
        <f>W142*H142</f>
        <v>0</v>
      </c>
      <c r="Y142" s="36"/>
      <c r="Z142" s="36"/>
      <c r="AA142" s="36"/>
      <c r="AB142" s="36"/>
      <c r="AC142" s="36"/>
      <c r="AD142" s="36"/>
      <c r="AE142" s="36"/>
      <c r="AR142" s="231" t="s">
        <v>146</v>
      </c>
      <c r="AT142" s="231" t="s">
        <v>141</v>
      </c>
      <c r="AU142" s="231" t="s">
        <v>87</v>
      </c>
      <c r="AY142" s="15" t="s">
        <v>138</v>
      </c>
      <c r="BE142" s="232">
        <f>IF(O142="základní",K142,0)</f>
        <v>0</v>
      </c>
      <c r="BF142" s="232">
        <f>IF(O142="snížená",K142,0)</f>
        <v>0</v>
      </c>
      <c r="BG142" s="232">
        <f>IF(O142="zákl. přenesená",K142,0)</f>
        <v>0</v>
      </c>
      <c r="BH142" s="232">
        <f>IF(O142="sníž. přenesená",K142,0)</f>
        <v>0</v>
      </c>
      <c r="BI142" s="232">
        <f>IF(O142="nulová",K142,0)</f>
        <v>0</v>
      </c>
      <c r="BJ142" s="15" t="s">
        <v>85</v>
      </c>
      <c r="BK142" s="232">
        <f>ROUND(P142*H142,2)</f>
        <v>0</v>
      </c>
      <c r="BL142" s="15" t="s">
        <v>146</v>
      </c>
      <c r="BM142" s="231" t="s">
        <v>885</v>
      </c>
    </row>
    <row r="143" s="2" customFormat="1">
      <c r="A143" s="36"/>
      <c r="B143" s="37"/>
      <c r="C143" s="38"/>
      <c r="D143" s="233" t="s">
        <v>148</v>
      </c>
      <c r="E143" s="38"/>
      <c r="F143" s="234" t="s">
        <v>886</v>
      </c>
      <c r="G143" s="38"/>
      <c r="H143" s="38"/>
      <c r="I143" s="235"/>
      <c r="J143" s="235"/>
      <c r="K143" s="38"/>
      <c r="L143" s="38"/>
      <c r="M143" s="42"/>
      <c r="N143" s="236"/>
      <c r="O143" s="237"/>
      <c r="P143" s="89"/>
      <c r="Q143" s="89"/>
      <c r="R143" s="89"/>
      <c r="S143" s="89"/>
      <c r="T143" s="89"/>
      <c r="U143" s="89"/>
      <c r="V143" s="89"/>
      <c r="W143" s="89"/>
      <c r="X143" s="90"/>
      <c r="Y143" s="36"/>
      <c r="Z143" s="36"/>
      <c r="AA143" s="36"/>
      <c r="AB143" s="36"/>
      <c r="AC143" s="36"/>
      <c r="AD143" s="36"/>
      <c r="AE143" s="36"/>
      <c r="AT143" s="15" t="s">
        <v>148</v>
      </c>
      <c r="AU143" s="15" t="s">
        <v>87</v>
      </c>
    </row>
    <row r="144" s="2" customFormat="1">
      <c r="A144" s="36"/>
      <c r="B144" s="37"/>
      <c r="C144" s="38"/>
      <c r="D144" s="238" t="s">
        <v>150</v>
      </c>
      <c r="E144" s="38"/>
      <c r="F144" s="239" t="s">
        <v>887</v>
      </c>
      <c r="G144" s="38"/>
      <c r="H144" s="38"/>
      <c r="I144" s="235"/>
      <c r="J144" s="235"/>
      <c r="K144" s="38"/>
      <c r="L144" s="38"/>
      <c r="M144" s="42"/>
      <c r="N144" s="236"/>
      <c r="O144" s="237"/>
      <c r="P144" s="89"/>
      <c r="Q144" s="89"/>
      <c r="R144" s="89"/>
      <c r="S144" s="89"/>
      <c r="T144" s="89"/>
      <c r="U144" s="89"/>
      <c r="V144" s="89"/>
      <c r="W144" s="89"/>
      <c r="X144" s="90"/>
      <c r="Y144" s="36"/>
      <c r="Z144" s="36"/>
      <c r="AA144" s="36"/>
      <c r="AB144" s="36"/>
      <c r="AC144" s="36"/>
      <c r="AD144" s="36"/>
      <c r="AE144" s="36"/>
      <c r="AT144" s="15" t="s">
        <v>150</v>
      </c>
      <c r="AU144" s="15" t="s">
        <v>87</v>
      </c>
    </row>
    <row r="145" s="2" customFormat="1">
      <c r="A145" s="36"/>
      <c r="B145" s="37"/>
      <c r="C145" s="38"/>
      <c r="D145" s="233" t="s">
        <v>152</v>
      </c>
      <c r="E145" s="38"/>
      <c r="F145" s="240" t="s">
        <v>888</v>
      </c>
      <c r="G145" s="38"/>
      <c r="H145" s="38"/>
      <c r="I145" s="235"/>
      <c r="J145" s="235"/>
      <c r="K145" s="38"/>
      <c r="L145" s="38"/>
      <c r="M145" s="42"/>
      <c r="N145" s="236"/>
      <c r="O145" s="237"/>
      <c r="P145" s="89"/>
      <c r="Q145" s="89"/>
      <c r="R145" s="89"/>
      <c r="S145" s="89"/>
      <c r="T145" s="89"/>
      <c r="U145" s="89"/>
      <c r="V145" s="89"/>
      <c r="W145" s="89"/>
      <c r="X145" s="90"/>
      <c r="Y145" s="36"/>
      <c r="Z145" s="36"/>
      <c r="AA145" s="36"/>
      <c r="AB145" s="36"/>
      <c r="AC145" s="36"/>
      <c r="AD145" s="36"/>
      <c r="AE145" s="36"/>
      <c r="AT145" s="15" t="s">
        <v>152</v>
      </c>
      <c r="AU145" s="15" t="s">
        <v>87</v>
      </c>
    </row>
    <row r="146" s="2" customFormat="1" ht="33" customHeight="1">
      <c r="A146" s="36"/>
      <c r="B146" s="37"/>
      <c r="C146" s="219" t="s">
        <v>175</v>
      </c>
      <c r="D146" s="219" t="s">
        <v>141</v>
      </c>
      <c r="E146" s="220" t="s">
        <v>889</v>
      </c>
      <c r="F146" s="221" t="s">
        <v>890</v>
      </c>
      <c r="G146" s="222" t="s">
        <v>529</v>
      </c>
      <c r="H146" s="223">
        <v>31.100000000000001</v>
      </c>
      <c r="I146" s="224"/>
      <c r="J146" s="224"/>
      <c r="K146" s="225">
        <f>ROUND(P146*H146,2)</f>
        <v>0</v>
      </c>
      <c r="L146" s="221" t="s">
        <v>145</v>
      </c>
      <c r="M146" s="42"/>
      <c r="N146" s="226" t="s">
        <v>1</v>
      </c>
      <c r="O146" s="227" t="s">
        <v>40</v>
      </c>
      <c r="P146" s="228">
        <f>I146+J146</f>
        <v>0</v>
      </c>
      <c r="Q146" s="228">
        <f>ROUND(I146*H146,2)</f>
        <v>0</v>
      </c>
      <c r="R146" s="228">
        <f>ROUND(J146*H146,2)</f>
        <v>0</v>
      </c>
      <c r="S146" s="89"/>
      <c r="T146" s="229">
        <f>S146*H146</f>
        <v>0</v>
      </c>
      <c r="U146" s="229">
        <v>0</v>
      </c>
      <c r="V146" s="229">
        <f>U146*H146</f>
        <v>0</v>
      </c>
      <c r="W146" s="229">
        <v>0</v>
      </c>
      <c r="X146" s="230">
        <f>W146*H146</f>
        <v>0</v>
      </c>
      <c r="Y146" s="36"/>
      <c r="Z146" s="36"/>
      <c r="AA146" s="36"/>
      <c r="AB146" s="36"/>
      <c r="AC146" s="36"/>
      <c r="AD146" s="36"/>
      <c r="AE146" s="36"/>
      <c r="AR146" s="231" t="s">
        <v>146</v>
      </c>
      <c r="AT146" s="231" t="s">
        <v>141</v>
      </c>
      <c r="AU146" s="231" t="s">
        <v>87</v>
      </c>
      <c r="AY146" s="15" t="s">
        <v>138</v>
      </c>
      <c r="BE146" s="232">
        <f>IF(O146="základní",K146,0)</f>
        <v>0</v>
      </c>
      <c r="BF146" s="232">
        <f>IF(O146="snížená",K146,0)</f>
        <v>0</v>
      </c>
      <c r="BG146" s="232">
        <f>IF(O146="zákl. přenesená",K146,0)</f>
        <v>0</v>
      </c>
      <c r="BH146" s="232">
        <f>IF(O146="sníž. přenesená",K146,0)</f>
        <v>0</v>
      </c>
      <c r="BI146" s="232">
        <f>IF(O146="nulová",K146,0)</f>
        <v>0</v>
      </c>
      <c r="BJ146" s="15" t="s">
        <v>85</v>
      </c>
      <c r="BK146" s="232">
        <f>ROUND(P146*H146,2)</f>
        <v>0</v>
      </c>
      <c r="BL146" s="15" t="s">
        <v>146</v>
      </c>
      <c r="BM146" s="231" t="s">
        <v>891</v>
      </c>
    </row>
    <row r="147" s="2" customFormat="1">
      <c r="A147" s="36"/>
      <c r="B147" s="37"/>
      <c r="C147" s="38"/>
      <c r="D147" s="233" t="s">
        <v>148</v>
      </c>
      <c r="E147" s="38"/>
      <c r="F147" s="234" t="s">
        <v>892</v>
      </c>
      <c r="G147" s="38"/>
      <c r="H147" s="38"/>
      <c r="I147" s="235"/>
      <c r="J147" s="235"/>
      <c r="K147" s="38"/>
      <c r="L147" s="38"/>
      <c r="M147" s="42"/>
      <c r="N147" s="236"/>
      <c r="O147" s="237"/>
      <c r="P147" s="89"/>
      <c r="Q147" s="89"/>
      <c r="R147" s="89"/>
      <c r="S147" s="89"/>
      <c r="T147" s="89"/>
      <c r="U147" s="89"/>
      <c r="V147" s="89"/>
      <c r="W147" s="89"/>
      <c r="X147" s="90"/>
      <c r="Y147" s="36"/>
      <c r="Z147" s="36"/>
      <c r="AA147" s="36"/>
      <c r="AB147" s="36"/>
      <c r="AC147" s="36"/>
      <c r="AD147" s="36"/>
      <c r="AE147" s="36"/>
      <c r="AT147" s="15" t="s">
        <v>148</v>
      </c>
      <c r="AU147" s="15" t="s">
        <v>87</v>
      </c>
    </row>
    <row r="148" s="2" customFormat="1">
      <c r="A148" s="36"/>
      <c r="B148" s="37"/>
      <c r="C148" s="38"/>
      <c r="D148" s="238" t="s">
        <v>150</v>
      </c>
      <c r="E148" s="38"/>
      <c r="F148" s="239" t="s">
        <v>893</v>
      </c>
      <c r="G148" s="38"/>
      <c r="H148" s="38"/>
      <c r="I148" s="235"/>
      <c r="J148" s="235"/>
      <c r="K148" s="38"/>
      <c r="L148" s="38"/>
      <c r="M148" s="42"/>
      <c r="N148" s="236"/>
      <c r="O148" s="237"/>
      <c r="P148" s="89"/>
      <c r="Q148" s="89"/>
      <c r="R148" s="89"/>
      <c r="S148" s="89"/>
      <c r="T148" s="89"/>
      <c r="U148" s="89"/>
      <c r="V148" s="89"/>
      <c r="W148" s="89"/>
      <c r="X148" s="90"/>
      <c r="Y148" s="36"/>
      <c r="Z148" s="36"/>
      <c r="AA148" s="36"/>
      <c r="AB148" s="36"/>
      <c r="AC148" s="36"/>
      <c r="AD148" s="36"/>
      <c r="AE148" s="36"/>
      <c r="AT148" s="15" t="s">
        <v>150</v>
      </c>
      <c r="AU148" s="15" t="s">
        <v>87</v>
      </c>
    </row>
    <row r="149" s="2" customFormat="1">
      <c r="A149" s="36"/>
      <c r="B149" s="37"/>
      <c r="C149" s="38"/>
      <c r="D149" s="233" t="s">
        <v>152</v>
      </c>
      <c r="E149" s="38"/>
      <c r="F149" s="240" t="s">
        <v>894</v>
      </c>
      <c r="G149" s="38"/>
      <c r="H149" s="38"/>
      <c r="I149" s="235"/>
      <c r="J149" s="235"/>
      <c r="K149" s="38"/>
      <c r="L149" s="38"/>
      <c r="M149" s="42"/>
      <c r="N149" s="236"/>
      <c r="O149" s="237"/>
      <c r="P149" s="89"/>
      <c r="Q149" s="89"/>
      <c r="R149" s="89"/>
      <c r="S149" s="89"/>
      <c r="T149" s="89"/>
      <c r="U149" s="89"/>
      <c r="V149" s="89"/>
      <c r="W149" s="89"/>
      <c r="X149" s="90"/>
      <c r="Y149" s="36"/>
      <c r="Z149" s="36"/>
      <c r="AA149" s="36"/>
      <c r="AB149" s="36"/>
      <c r="AC149" s="36"/>
      <c r="AD149" s="36"/>
      <c r="AE149" s="36"/>
      <c r="AT149" s="15" t="s">
        <v>152</v>
      </c>
      <c r="AU149" s="15" t="s">
        <v>87</v>
      </c>
    </row>
    <row r="150" s="2" customFormat="1" ht="33" customHeight="1">
      <c r="A150" s="36"/>
      <c r="B150" s="37"/>
      <c r="C150" s="219" t="s">
        <v>181</v>
      </c>
      <c r="D150" s="219" t="s">
        <v>141</v>
      </c>
      <c r="E150" s="220" t="s">
        <v>895</v>
      </c>
      <c r="F150" s="221" t="s">
        <v>896</v>
      </c>
      <c r="G150" s="222" t="s">
        <v>529</v>
      </c>
      <c r="H150" s="223">
        <v>15.699999999999999</v>
      </c>
      <c r="I150" s="224"/>
      <c r="J150" s="224"/>
      <c r="K150" s="225">
        <f>ROUND(P150*H150,2)</f>
        <v>0</v>
      </c>
      <c r="L150" s="221" t="s">
        <v>145</v>
      </c>
      <c r="M150" s="42"/>
      <c r="N150" s="226" t="s">
        <v>1</v>
      </c>
      <c r="O150" s="227" t="s">
        <v>40</v>
      </c>
      <c r="P150" s="228">
        <f>I150+J150</f>
        <v>0</v>
      </c>
      <c r="Q150" s="228">
        <f>ROUND(I150*H150,2)</f>
        <v>0</v>
      </c>
      <c r="R150" s="228">
        <f>ROUND(J150*H150,2)</f>
        <v>0</v>
      </c>
      <c r="S150" s="89"/>
      <c r="T150" s="229">
        <f>S150*H150</f>
        <v>0</v>
      </c>
      <c r="U150" s="229">
        <v>0</v>
      </c>
      <c r="V150" s="229">
        <f>U150*H150</f>
        <v>0</v>
      </c>
      <c r="W150" s="229">
        <v>0</v>
      </c>
      <c r="X150" s="230">
        <f>W150*H150</f>
        <v>0</v>
      </c>
      <c r="Y150" s="36"/>
      <c r="Z150" s="36"/>
      <c r="AA150" s="36"/>
      <c r="AB150" s="36"/>
      <c r="AC150" s="36"/>
      <c r="AD150" s="36"/>
      <c r="AE150" s="36"/>
      <c r="AR150" s="231" t="s">
        <v>146</v>
      </c>
      <c r="AT150" s="231" t="s">
        <v>141</v>
      </c>
      <c r="AU150" s="231" t="s">
        <v>87</v>
      </c>
      <c r="AY150" s="15" t="s">
        <v>138</v>
      </c>
      <c r="BE150" s="232">
        <f>IF(O150="základní",K150,0)</f>
        <v>0</v>
      </c>
      <c r="BF150" s="232">
        <f>IF(O150="snížená",K150,0)</f>
        <v>0</v>
      </c>
      <c r="BG150" s="232">
        <f>IF(O150="zákl. přenesená",K150,0)</f>
        <v>0</v>
      </c>
      <c r="BH150" s="232">
        <f>IF(O150="sníž. přenesená",K150,0)</f>
        <v>0</v>
      </c>
      <c r="BI150" s="232">
        <f>IF(O150="nulová",K150,0)</f>
        <v>0</v>
      </c>
      <c r="BJ150" s="15" t="s">
        <v>85</v>
      </c>
      <c r="BK150" s="232">
        <f>ROUND(P150*H150,2)</f>
        <v>0</v>
      </c>
      <c r="BL150" s="15" t="s">
        <v>146</v>
      </c>
      <c r="BM150" s="231" t="s">
        <v>897</v>
      </c>
    </row>
    <row r="151" s="2" customFormat="1">
      <c r="A151" s="36"/>
      <c r="B151" s="37"/>
      <c r="C151" s="38"/>
      <c r="D151" s="233" t="s">
        <v>148</v>
      </c>
      <c r="E151" s="38"/>
      <c r="F151" s="234" t="s">
        <v>898</v>
      </c>
      <c r="G151" s="38"/>
      <c r="H151" s="38"/>
      <c r="I151" s="235"/>
      <c r="J151" s="235"/>
      <c r="K151" s="38"/>
      <c r="L151" s="38"/>
      <c r="M151" s="42"/>
      <c r="N151" s="236"/>
      <c r="O151" s="237"/>
      <c r="P151" s="89"/>
      <c r="Q151" s="89"/>
      <c r="R151" s="89"/>
      <c r="S151" s="89"/>
      <c r="T151" s="89"/>
      <c r="U151" s="89"/>
      <c r="V151" s="89"/>
      <c r="W151" s="89"/>
      <c r="X151" s="90"/>
      <c r="Y151" s="36"/>
      <c r="Z151" s="36"/>
      <c r="AA151" s="36"/>
      <c r="AB151" s="36"/>
      <c r="AC151" s="36"/>
      <c r="AD151" s="36"/>
      <c r="AE151" s="36"/>
      <c r="AT151" s="15" t="s">
        <v>148</v>
      </c>
      <c r="AU151" s="15" t="s">
        <v>87</v>
      </c>
    </row>
    <row r="152" s="2" customFormat="1">
      <c r="A152" s="36"/>
      <c r="B152" s="37"/>
      <c r="C152" s="38"/>
      <c r="D152" s="238" t="s">
        <v>150</v>
      </c>
      <c r="E152" s="38"/>
      <c r="F152" s="239" t="s">
        <v>899</v>
      </c>
      <c r="G152" s="38"/>
      <c r="H152" s="38"/>
      <c r="I152" s="235"/>
      <c r="J152" s="235"/>
      <c r="K152" s="38"/>
      <c r="L152" s="38"/>
      <c r="M152" s="42"/>
      <c r="N152" s="236"/>
      <c r="O152" s="237"/>
      <c r="P152" s="89"/>
      <c r="Q152" s="89"/>
      <c r="R152" s="89"/>
      <c r="S152" s="89"/>
      <c r="T152" s="89"/>
      <c r="U152" s="89"/>
      <c r="V152" s="89"/>
      <c r="W152" s="89"/>
      <c r="X152" s="90"/>
      <c r="Y152" s="36"/>
      <c r="Z152" s="36"/>
      <c r="AA152" s="36"/>
      <c r="AB152" s="36"/>
      <c r="AC152" s="36"/>
      <c r="AD152" s="36"/>
      <c r="AE152" s="36"/>
      <c r="AT152" s="15" t="s">
        <v>150</v>
      </c>
      <c r="AU152" s="15" t="s">
        <v>87</v>
      </c>
    </row>
    <row r="153" s="2" customFormat="1">
      <c r="A153" s="36"/>
      <c r="B153" s="37"/>
      <c r="C153" s="38"/>
      <c r="D153" s="233" t="s">
        <v>152</v>
      </c>
      <c r="E153" s="38"/>
      <c r="F153" s="240" t="s">
        <v>900</v>
      </c>
      <c r="G153" s="38"/>
      <c r="H153" s="38"/>
      <c r="I153" s="235"/>
      <c r="J153" s="235"/>
      <c r="K153" s="38"/>
      <c r="L153" s="38"/>
      <c r="M153" s="42"/>
      <c r="N153" s="236"/>
      <c r="O153" s="237"/>
      <c r="P153" s="89"/>
      <c r="Q153" s="89"/>
      <c r="R153" s="89"/>
      <c r="S153" s="89"/>
      <c r="T153" s="89"/>
      <c r="U153" s="89"/>
      <c r="V153" s="89"/>
      <c r="W153" s="89"/>
      <c r="X153" s="90"/>
      <c r="Y153" s="36"/>
      <c r="Z153" s="36"/>
      <c r="AA153" s="36"/>
      <c r="AB153" s="36"/>
      <c r="AC153" s="36"/>
      <c r="AD153" s="36"/>
      <c r="AE153" s="36"/>
      <c r="AT153" s="15" t="s">
        <v>152</v>
      </c>
      <c r="AU153" s="15" t="s">
        <v>87</v>
      </c>
    </row>
    <row r="154" s="2" customFormat="1" ht="44.25" customHeight="1">
      <c r="A154" s="36"/>
      <c r="B154" s="37"/>
      <c r="C154" s="219" t="s">
        <v>165</v>
      </c>
      <c r="D154" s="219" t="s">
        <v>141</v>
      </c>
      <c r="E154" s="220" t="s">
        <v>901</v>
      </c>
      <c r="F154" s="221" t="s">
        <v>902</v>
      </c>
      <c r="G154" s="222" t="s">
        <v>254</v>
      </c>
      <c r="H154" s="223">
        <v>21</v>
      </c>
      <c r="I154" s="224"/>
      <c r="J154" s="224"/>
      <c r="K154" s="225">
        <f>ROUND(P154*H154,2)</f>
        <v>0</v>
      </c>
      <c r="L154" s="221" t="s">
        <v>145</v>
      </c>
      <c r="M154" s="42"/>
      <c r="N154" s="226" t="s">
        <v>1</v>
      </c>
      <c r="O154" s="227" t="s">
        <v>40</v>
      </c>
      <c r="P154" s="228">
        <f>I154+J154</f>
        <v>0</v>
      </c>
      <c r="Q154" s="228">
        <f>ROUND(I154*H154,2)</f>
        <v>0</v>
      </c>
      <c r="R154" s="228">
        <f>ROUND(J154*H154,2)</f>
        <v>0</v>
      </c>
      <c r="S154" s="89"/>
      <c r="T154" s="229">
        <f>S154*H154</f>
        <v>0</v>
      </c>
      <c r="U154" s="229">
        <v>0.0044000000000000003</v>
      </c>
      <c r="V154" s="229">
        <f>U154*H154</f>
        <v>0.09240000000000001</v>
      </c>
      <c r="W154" s="229">
        <v>0</v>
      </c>
      <c r="X154" s="230">
        <f>W154*H154</f>
        <v>0</v>
      </c>
      <c r="Y154" s="36"/>
      <c r="Z154" s="36"/>
      <c r="AA154" s="36"/>
      <c r="AB154" s="36"/>
      <c r="AC154" s="36"/>
      <c r="AD154" s="36"/>
      <c r="AE154" s="36"/>
      <c r="AR154" s="231" t="s">
        <v>146</v>
      </c>
      <c r="AT154" s="231" t="s">
        <v>141</v>
      </c>
      <c r="AU154" s="231" t="s">
        <v>87</v>
      </c>
      <c r="AY154" s="15" t="s">
        <v>138</v>
      </c>
      <c r="BE154" s="232">
        <f>IF(O154="základní",K154,0)</f>
        <v>0</v>
      </c>
      <c r="BF154" s="232">
        <f>IF(O154="snížená",K154,0)</f>
        <v>0</v>
      </c>
      <c r="BG154" s="232">
        <f>IF(O154="zákl. přenesená",K154,0)</f>
        <v>0</v>
      </c>
      <c r="BH154" s="232">
        <f>IF(O154="sníž. přenesená",K154,0)</f>
        <v>0</v>
      </c>
      <c r="BI154" s="232">
        <f>IF(O154="nulová",K154,0)</f>
        <v>0</v>
      </c>
      <c r="BJ154" s="15" t="s">
        <v>85</v>
      </c>
      <c r="BK154" s="232">
        <f>ROUND(P154*H154,2)</f>
        <v>0</v>
      </c>
      <c r="BL154" s="15" t="s">
        <v>146</v>
      </c>
      <c r="BM154" s="231" t="s">
        <v>903</v>
      </c>
    </row>
    <row r="155" s="2" customFormat="1">
      <c r="A155" s="36"/>
      <c r="B155" s="37"/>
      <c r="C155" s="38"/>
      <c r="D155" s="233" t="s">
        <v>148</v>
      </c>
      <c r="E155" s="38"/>
      <c r="F155" s="234" t="s">
        <v>904</v>
      </c>
      <c r="G155" s="38"/>
      <c r="H155" s="38"/>
      <c r="I155" s="235"/>
      <c r="J155" s="235"/>
      <c r="K155" s="38"/>
      <c r="L155" s="38"/>
      <c r="M155" s="42"/>
      <c r="N155" s="236"/>
      <c r="O155" s="237"/>
      <c r="P155" s="89"/>
      <c r="Q155" s="89"/>
      <c r="R155" s="89"/>
      <c r="S155" s="89"/>
      <c r="T155" s="89"/>
      <c r="U155" s="89"/>
      <c r="V155" s="89"/>
      <c r="W155" s="89"/>
      <c r="X155" s="90"/>
      <c r="Y155" s="36"/>
      <c r="Z155" s="36"/>
      <c r="AA155" s="36"/>
      <c r="AB155" s="36"/>
      <c r="AC155" s="36"/>
      <c r="AD155" s="36"/>
      <c r="AE155" s="36"/>
      <c r="AT155" s="15" t="s">
        <v>148</v>
      </c>
      <c r="AU155" s="15" t="s">
        <v>87</v>
      </c>
    </row>
    <row r="156" s="2" customFormat="1">
      <c r="A156" s="36"/>
      <c r="B156" s="37"/>
      <c r="C156" s="38"/>
      <c r="D156" s="238" t="s">
        <v>150</v>
      </c>
      <c r="E156" s="38"/>
      <c r="F156" s="239" t="s">
        <v>905</v>
      </c>
      <c r="G156" s="38"/>
      <c r="H156" s="38"/>
      <c r="I156" s="235"/>
      <c r="J156" s="235"/>
      <c r="K156" s="38"/>
      <c r="L156" s="38"/>
      <c r="M156" s="42"/>
      <c r="N156" s="236"/>
      <c r="O156" s="237"/>
      <c r="P156" s="89"/>
      <c r="Q156" s="89"/>
      <c r="R156" s="89"/>
      <c r="S156" s="89"/>
      <c r="T156" s="89"/>
      <c r="U156" s="89"/>
      <c r="V156" s="89"/>
      <c r="W156" s="89"/>
      <c r="X156" s="90"/>
      <c r="Y156" s="36"/>
      <c r="Z156" s="36"/>
      <c r="AA156" s="36"/>
      <c r="AB156" s="36"/>
      <c r="AC156" s="36"/>
      <c r="AD156" s="36"/>
      <c r="AE156" s="36"/>
      <c r="AT156" s="15" t="s">
        <v>150</v>
      </c>
      <c r="AU156" s="15" t="s">
        <v>87</v>
      </c>
    </row>
    <row r="157" s="2" customFormat="1">
      <c r="A157" s="36"/>
      <c r="B157" s="37"/>
      <c r="C157" s="38"/>
      <c r="D157" s="233" t="s">
        <v>152</v>
      </c>
      <c r="E157" s="38"/>
      <c r="F157" s="240" t="s">
        <v>906</v>
      </c>
      <c r="G157" s="38"/>
      <c r="H157" s="38"/>
      <c r="I157" s="235"/>
      <c r="J157" s="235"/>
      <c r="K157" s="38"/>
      <c r="L157" s="38"/>
      <c r="M157" s="42"/>
      <c r="N157" s="236"/>
      <c r="O157" s="237"/>
      <c r="P157" s="89"/>
      <c r="Q157" s="89"/>
      <c r="R157" s="89"/>
      <c r="S157" s="89"/>
      <c r="T157" s="89"/>
      <c r="U157" s="89"/>
      <c r="V157" s="89"/>
      <c r="W157" s="89"/>
      <c r="X157" s="90"/>
      <c r="Y157" s="36"/>
      <c r="Z157" s="36"/>
      <c r="AA157" s="36"/>
      <c r="AB157" s="36"/>
      <c r="AC157" s="36"/>
      <c r="AD157" s="36"/>
      <c r="AE157" s="36"/>
      <c r="AT157" s="15" t="s">
        <v>152</v>
      </c>
      <c r="AU157" s="15" t="s">
        <v>87</v>
      </c>
    </row>
    <row r="158" s="13" customFormat="1">
      <c r="A158" s="13"/>
      <c r="B158" s="251"/>
      <c r="C158" s="252"/>
      <c r="D158" s="233" t="s">
        <v>188</v>
      </c>
      <c r="E158" s="253" t="s">
        <v>1</v>
      </c>
      <c r="F158" s="254" t="s">
        <v>907</v>
      </c>
      <c r="G158" s="252"/>
      <c r="H158" s="255">
        <v>21</v>
      </c>
      <c r="I158" s="256"/>
      <c r="J158" s="256"/>
      <c r="K158" s="252"/>
      <c r="L158" s="252"/>
      <c r="M158" s="257"/>
      <c r="N158" s="258"/>
      <c r="O158" s="259"/>
      <c r="P158" s="259"/>
      <c r="Q158" s="259"/>
      <c r="R158" s="259"/>
      <c r="S158" s="259"/>
      <c r="T158" s="259"/>
      <c r="U158" s="259"/>
      <c r="V158" s="259"/>
      <c r="W158" s="259"/>
      <c r="X158" s="260"/>
      <c r="Y158" s="13"/>
      <c r="Z158" s="13"/>
      <c r="AA158" s="13"/>
      <c r="AB158" s="13"/>
      <c r="AC158" s="13"/>
      <c r="AD158" s="13"/>
      <c r="AE158" s="13"/>
      <c r="AT158" s="261" t="s">
        <v>188</v>
      </c>
      <c r="AU158" s="261" t="s">
        <v>87</v>
      </c>
      <c r="AV158" s="13" t="s">
        <v>87</v>
      </c>
      <c r="AW158" s="13" t="s">
        <v>5</v>
      </c>
      <c r="AX158" s="13" t="s">
        <v>85</v>
      </c>
      <c r="AY158" s="261" t="s">
        <v>138</v>
      </c>
    </row>
    <row r="159" s="2" customFormat="1" ht="37.8" customHeight="1">
      <c r="A159" s="36"/>
      <c r="B159" s="37"/>
      <c r="C159" s="219" t="s">
        <v>158</v>
      </c>
      <c r="D159" s="219" t="s">
        <v>141</v>
      </c>
      <c r="E159" s="220" t="s">
        <v>908</v>
      </c>
      <c r="F159" s="221" t="s">
        <v>909</v>
      </c>
      <c r="G159" s="222" t="s">
        <v>529</v>
      </c>
      <c r="H159" s="223">
        <v>330.55000000000001</v>
      </c>
      <c r="I159" s="224"/>
      <c r="J159" s="224"/>
      <c r="K159" s="225">
        <f>ROUND(P159*H159,2)</f>
        <v>0</v>
      </c>
      <c r="L159" s="221" t="s">
        <v>145</v>
      </c>
      <c r="M159" s="42"/>
      <c r="N159" s="226" t="s">
        <v>1</v>
      </c>
      <c r="O159" s="227" t="s">
        <v>40</v>
      </c>
      <c r="P159" s="228">
        <f>I159+J159</f>
        <v>0</v>
      </c>
      <c r="Q159" s="228">
        <f>ROUND(I159*H159,2)</f>
        <v>0</v>
      </c>
      <c r="R159" s="228">
        <f>ROUND(J159*H159,2)</f>
        <v>0</v>
      </c>
      <c r="S159" s="89"/>
      <c r="T159" s="229">
        <f>S159*H159</f>
        <v>0</v>
      </c>
      <c r="U159" s="229">
        <v>0</v>
      </c>
      <c r="V159" s="229">
        <f>U159*H159</f>
        <v>0</v>
      </c>
      <c r="W159" s="229">
        <v>0</v>
      </c>
      <c r="X159" s="230">
        <f>W159*H159</f>
        <v>0</v>
      </c>
      <c r="Y159" s="36"/>
      <c r="Z159" s="36"/>
      <c r="AA159" s="36"/>
      <c r="AB159" s="36"/>
      <c r="AC159" s="36"/>
      <c r="AD159" s="36"/>
      <c r="AE159" s="36"/>
      <c r="AR159" s="231" t="s">
        <v>146</v>
      </c>
      <c r="AT159" s="231" t="s">
        <v>141</v>
      </c>
      <c r="AU159" s="231" t="s">
        <v>87</v>
      </c>
      <c r="AY159" s="15" t="s">
        <v>138</v>
      </c>
      <c r="BE159" s="232">
        <f>IF(O159="základní",K159,0)</f>
        <v>0</v>
      </c>
      <c r="BF159" s="232">
        <f>IF(O159="snížená",K159,0)</f>
        <v>0</v>
      </c>
      <c r="BG159" s="232">
        <f>IF(O159="zákl. přenesená",K159,0)</f>
        <v>0</v>
      </c>
      <c r="BH159" s="232">
        <f>IF(O159="sníž. přenesená",K159,0)</f>
        <v>0</v>
      </c>
      <c r="BI159" s="232">
        <f>IF(O159="nulová",K159,0)</f>
        <v>0</v>
      </c>
      <c r="BJ159" s="15" t="s">
        <v>85</v>
      </c>
      <c r="BK159" s="232">
        <f>ROUND(P159*H159,2)</f>
        <v>0</v>
      </c>
      <c r="BL159" s="15" t="s">
        <v>146</v>
      </c>
      <c r="BM159" s="231" t="s">
        <v>910</v>
      </c>
    </row>
    <row r="160" s="2" customFormat="1">
      <c r="A160" s="36"/>
      <c r="B160" s="37"/>
      <c r="C160" s="38"/>
      <c r="D160" s="233" t="s">
        <v>148</v>
      </c>
      <c r="E160" s="38"/>
      <c r="F160" s="234" t="s">
        <v>911</v>
      </c>
      <c r="G160" s="38"/>
      <c r="H160" s="38"/>
      <c r="I160" s="235"/>
      <c r="J160" s="235"/>
      <c r="K160" s="38"/>
      <c r="L160" s="38"/>
      <c r="M160" s="42"/>
      <c r="N160" s="236"/>
      <c r="O160" s="237"/>
      <c r="P160" s="89"/>
      <c r="Q160" s="89"/>
      <c r="R160" s="89"/>
      <c r="S160" s="89"/>
      <c r="T160" s="89"/>
      <c r="U160" s="89"/>
      <c r="V160" s="89"/>
      <c r="W160" s="89"/>
      <c r="X160" s="90"/>
      <c r="Y160" s="36"/>
      <c r="Z160" s="36"/>
      <c r="AA160" s="36"/>
      <c r="AB160" s="36"/>
      <c r="AC160" s="36"/>
      <c r="AD160" s="36"/>
      <c r="AE160" s="36"/>
      <c r="AT160" s="15" t="s">
        <v>148</v>
      </c>
      <c r="AU160" s="15" t="s">
        <v>87</v>
      </c>
    </row>
    <row r="161" s="2" customFormat="1">
      <c r="A161" s="36"/>
      <c r="B161" s="37"/>
      <c r="C161" s="38"/>
      <c r="D161" s="238" t="s">
        <v>150</v>
      </c>
      <c r="E161" s="38"/>
      <c r="F161" s="239" t="s">
        <v>912</v>
      </c>
      <c r="G161" s="38"/>
      <c r="H161" s="38"/>
      <c r="I161" s="235"/>
      <c r="J161" s="235"/>
      <c r="K161" s="38"/>
      <c r="L161" s="38"/>
      <c r="M161" s="42"/>
      <c r="N161" s="236"/>
      <c r="O161" s="237"/>
      <c r="P161" s="89"/>
      <c r="Q161" s="89"/>
      <c r="R161" s="89"/>
      <c r="S161" s="89"/>
      <c r="T161" s="89"/>
      <c r="U161" s="89"/>
      <c r="V161" s="89"/>
      <c r="W161" s="89"/>
      <c r="X161" s="90"/>
      <c r="Y161" s="36"/>
      <c r="Z161" s="36"/>
      <c r="AA161" s="36"/>
      <c r="AB161" s="36"/>
      <c r="AC161" s="36"/>
      <c r="AD161" s="36"/>
      <c r="AE161" s="36"/>
      <c r="AT161" s="15" t="s">
        <v>150</v>
      </c>
      <c r="AU161" s="15" t="s">
        <v>87</v>
      </c>
    </row>
    <row r="162" s="2" customFormat="1">
      <c r="A162" s="36"/>
      <c r="B162" s="37"/>
      <c r="C162" s="38"/>
      <c r="D162" s="233" t="s">
        <v>152</v>
      </c>
      <c r="E162" s="38"/>
      <c r="F162" s="240" t="s">
        <v>913</v>
      </c>
      <c r="G162" s="38"/>
      <c r="H162" s="38"/>
      <c r="I162" s="235"/>
      <c r="J162" s="235"/>
      <c r="K162" s="38"/>
      <c r="L162" s="38"/>
      <c r="M162" s="42"/>
      <c r="N162" s="236"/>
      <c r="O162" s="237"/>
      <c r="P162" s="89"/>
      <c r="Q162" s="89"/>
      <c r="R162" s="89"/>
      <c r="S162" s="89"/>
      <c r="T162" s="89"/>
      <c r="U162" s="89"/>
      <c r="V162" s="89"/>
      <c r="W162" s="89"/>
      <c r="X162" s="90"/>
      <c r="Y162" s="36"/>
      <c r="Z162" s="36"/>
      <c r="AA162" s="36"/>
      <c r="AB162" s="36"/>
      <c r="AC162" s="36"/>
      <c r="AD162" s="36"/>
      <c r="AE162" s="36"/>
      <c r="AT162" s="15" t="s">
        <v>152</v>
      </c>
      <c r="AU162" s="15" t="s">
        <v>87</v>
      </c>
    </row>
    <row r="163" s="13" customFormat="1">
      <c r="A163" s="13"/>
      <c r="B163" s="251"/>
      <c r="C163" s="252"/>
      <c r="D163" s="233" t="s">
        <v>188</v>
      </c>
      <c r="E163" s="253" t="s">
        <v>1</v>
      </c>
      <c r="F163" s="254" t="s">
        <v>914</v>
      </c>
      <c r="G163" s="252"/>
      <c r="H163" s="255">
        <v>330.55000000000001</v>
      </c>
      <c r="I163" s="256"/>
      <c r="J163" s="256"/>
      <c r="K163" s="252"/>
      <c r="L163" s="252"/>
      <c r="M163" s="257"/>
      <c r="N163" s="258"/>
      <c r="O163" s="259"/>
      <c r="P163" s="259"/>
      <c r="Q163" s="259"/>
      <c r="R163" s="259"/>
      <c r="S163" s="259"/>
      <c r="T163" s="259"/>
      <c r="U163" s="259"/>
      <c r="V163" s="259"/>
      <c r="W163" s="259"/>
      <c r="X163" s="260"/>
      <c r="Y163" s="13"/>
      <c r="Z163" s="13"/>
      <c r="AA163" s="13"/>
      <c r="AB163" s="13"/>
      <c r="AC163" s="13"/>
      <c r="AD163" s="13"/>
      <c r="AE163" s="13"/>
      <c r="AT163" s="261" t="s">
        <v>188</v>
      </c>
      <c r="AU163" s="261" t="s">
        <v>87</v>
      </c>
      <c r="AV163" s="13" t="s">
        <v>87</v>
      </c>
      <c r="AW163" s="13" t="s">
        <v>5</v>
      </c>
      <c r="AX163" s="13" t="s">
        <v>85</v>
      </c>
      <c r="AY163" s="261" t="s">
        <v>138</v>
      </c>
    </row>
    <row r="164" s="2" customFormat="1" ht="37.8" customHeight="1">
      <c r="A164" s="36"/>
      <c r="B164" s="37"/>
      <c r="C164" s="219" t="s">
        <v>201</v>
      </c>
      <c r="D164" s="219" t="s">
        <v>141</v>
      </c>
      <c r="E164" s="220" t="s">
        <v>908</v>
      </c>
      <c r="F164" s="221" t="s">
        <v>909</v>
      </c>
      <c r="G164" s="222" t="s">
        <v>529</v>
      </c>
      <c r="H164" s="223">
        <v>23.899999999999999</v>
      </c>
      <c r="I164" s="224"/>
      <c r="J164" s="224"/>
      <c r="K164" s="225">
        <f>ROUND(P164*H164,2)</f>
        <v>0</v>
      </c>
      <c r="L164" s="221" t="s">
        <v>145</v>
      </c>
      <c r="M164" s="42"/>
      <c r="N164" s="226" t="s">
        <v>1</v>
      </c>
      <c r="O164" s="227" t="s">
        <v>40</v>
      </c>
      <c r="P164" s="228">
        <f>I164+J164</f>
        <v>0</v>
      </c>
      <c r="Q164" s="228">
        <f>ROUND(I164*H164,2)</f>
        <v>0</v>
      </c>
      <c r="R164" s="228">
        <f>ROUND(J164*H164,2)</f>
        <v>0</v>
      </c>
      <c r="S164" s="89"/>
      <c r="T164" s="229">
        <f>S164*H164</f>
        <v>0</v>
      </c>
      <c r="U164" s="229">
        <v>0</v>
      </c>
      <c r="V164" s="229">
        <f>U164*H164</f>
        <v>0</v>
      </c>
      <c r="W164" s="229">
        <v>0</v>
      </c>
      <c r="X164" s="230">
        <f>W164*H164</f>
        <v>0</v>
      </c>
      <c r="Y164" s="36"/>
      <c r="Z164" s="36"/>
      <c r="AA164" s="36"/>
      <c r="AB164" s="36"/>
      <c r="AC164" s="36"/>
      <c r="AD164" s="36"/>
      <c r="AE164" s="36"/>
      <c r="AR164" s="231" t="s">
        <v>146</v>
      </c>
      <c r="AT164" s="231" t="s">
        <v>141</v>
      </c>
      <c r="AU164" s="231" t="s">
        <v>87</v>
      </c>
      <c r="AY164" s="15" t="s">
        <v>138</v>
      </c>
      <c r="BE164" s="232">
        <f>IF(O164="základní",K164,0)</f>
        <v>0</v>
      </c>
      <c r="BF164" s="232">
        <f>IF(O164="snížená",K164,0)</f>
        <v>0</v>
      </c>
      <c r="BG164" s="232">
        <f>IF(O164="zákl. přenesená",K164,0)</f>
        <v>0</v>
      </c>
      <c r="BH164" s="232">
        <f>IF(O164="sníž. přenesená",K164,0)</f>
        <v>0</v>
      </c>
      <c r="BI164" s="232">
        <f>IF(O164="nulová",K164,0)</f>
        <v>0</v>
      </c>
      <c r="BJ164" s="15" t="s">
        <v>85</v>
      </c>
      <c r="BK164" s="232">
        <f>ROUND(P164*H164,2)</f>
        <v>0</v>
      </c>
      <c r="BL164" s="15" t="s">
        <v>146</v>
      </c>
      <c r="BM164" s="231" t="s">
        <v>915</v>
      </c>
    </row>
    <row r="165" s="2" customFormat="1">
      <c r="A165" s="36"/>
      <c r="B165" s="37"/>
      <c r="C165" s="38"/>
      <c r="D165" s="233" t="s">
        <v>148</v>
      </c>
      <c r="E165" s="38"/>
      <c r="F165" s="234" t="s">
        <v>911</v>
      </c>
      <c r="G165" s="38"/>
      <c r="H165" s="38"/>
      <c r="I165" s="235"/>
      <c r="J165" s="235"/>
      <c r="K165" s="38"/>
      <c r="L165" s="38"/>
      <c r="M165" s="42"/>
      <c r="N165" s="236"/>
      <c r="O165" s="237"/>
      <c r="P165" s="89"/>
      <c r="Q165" s="89"/>
      <c r="R165" s="89"/>
      <c r="S165" s="89"/>
      <c r="T165" s="89"/>
      <c r="U165" s="89"/>
      <c r="V165" s="89"/>
      <c r="W165" s="89"/>
      <c r="X165" s="90"/>
      <c r="Y165" s="36"/>
      <c r="Z165" s="36"/>
      <c r="AA165" s="36"/>
      <c r="AB165" s="36"/>
      <c r="AC165" s="36"/>
      <c r="AD165" s="36"/>
      <c r="AE165" s="36"/>
      <c r="AT165" s="15" t="s">
        <v>148</v>
      </c>
      <c r="AU165" s="15" t="s">
        <v>87</v>
      </c>
    </row>
    <row r="166" s="2" customFormat="1">
      <c r="A166" s="36"/>
      <c r="B166" s="37"/>
      <c r="C166" s="38"/>
      <c r="D166" s="238" t="s">
        <v>150</v>
      </c>
      <c r="E166" s="38"/>
      <c r="F166" s="239" t="s">
        <v>912</v>
      </c>
      <c r="G166" s="38"/>
      <c r="H166" s="38"/>
      <c r="I166" s="235"/>
      <c r="J166" s="235"/>
      <c r="K166" s="38"/>
      <c r="L166" s="38"/>
      <c r="M166" s="42"/>
      <c r="N166" s="236"/>
      <c r="O166" s="237"/>
      <c r="P166" s="89"/>
      <c r="Q166" s="89"/>
      <c r="R166" s="89"/>
      <c r="S166" s="89"/>
      <c r="T166" s="89"/>
      <c r="U166" s="89"/>
      <c r="V166" s="89"/>
      <c r="W166" s="89"/>
      <c r="X166" s="90"/>
      <c r="Y166" s="36"/>
      <c r="Z166" s="36"/>
      <c r="AA166" s="36"/>
      <c r="AB166" s="36"/>
      <c r="AC166" s="36"/>
      <c r="AD166" s="36"/>
      <c r="AE166" s="36"/>
      <c r="AT166" s="15" t="s">
        <v>150</v>
      </c>
      <c r="AU166" s="15" t="s">
        <v>87</v>
      </c>
    </row>
    <row r="167" s="2" customFormat="1">
      <c r="A167" s="36"/>
      <c r="B167" s="37"/>
      <c r="C167" s="38"/>
      <c r="D167" s="233" t="s">
        <v>152</v>
      </c>
      <c r="E167" s="38"/>
      <c r="F167" s="240" t="s">
        <v>916</v>
      </c>
      <c r="G167" s="38"/>
      <c r="H167" s="38"/>
      <c r="I167" s="235"/>
      <c r="J167" s="235"/>
      <c r="K167" s="38"/>
      <c r="L167" s="38"/>
      <c r="M167" s="42"/>
      <c r="N167" s="236"/>
      <c r="O167" s="237"/>
      <c r="P167" s="89"/>
      <c r="Q167" s="89"/>
      <c r="R167" s="89"/>
      <c r="S167" s="89"/>
      <c r="T167" s="89"/>
      <c r="U167" s="89"/>
      <c r="V167" s="89"/>
      <c r="W167" s="89"/>
      <c r="X167" s="90"/>
      <c r="Y167" s="36"/>
      <c r="Z167" s="36"/>
      <c r="AA167" s="36"/>
      <c r="AB167" s="36"/>
      <c r="AC167" s="36"/>
      <c r="AD167" s="36"/>
      <c r="AE167" s="36"/>
      <c r="AT167" s="15" t="s">
        <v>152</v>
      </c>
      <c r="AU167" s="15" t="s">
        <v>87</v>
      </c>
    </row>
    <row r="168" s="2" customFormat="1" ht="37.8" customHeight="1">
      <c r="A168" s="36"/>
      <c r="B168" s="37"/>
      <c r="C168" s="219" t="s">
        <v>207</v>
      </c>
      <c r="D168" s="219" t="s">
        <v>141</v>
      </c>
      <c r="E168" s="220" t="s">
        <v>917</v>
      </c>
      <c r="F168" s="221" t="s">
        <v>918</v>
      </c>
      <c r="G168" s="222" t="s">
        <v>529</v>
      </c>
      <c r="H168" s="223">
        <v>4958.25</v>
      </c>
      <c r="I168" s="224"/>
      <c r="J168" s="224"/>
      <c r="K168" s="225">
        <f>ROUND(P168*H168,2)</f>
        <v>0</v>
      </c>
      <c r="L168" s="221" t="s">
        <v>145</v>
      </c>
      <c r="M168" s="42"/>
      <c r="N168" s="226" t="s">
        <v>1</v>
      </c>
      <c r="O168" s="227" t="s">
        <v>40</v>
      </c>
      <c r="P168" s="228">
        <f>I168+J168</f>
        <v>0</v>
      </c>
      <c r="Q168" s="228">
        <f>ROUND(I168*H168,2)</f>
        <v>0</v>
      </c>
      <c r="R168" s="228">
        <f>ROUND(J168*H168,2)</f>
        <v>0</v>
      </c>
      <c r="S168" s="89"/>
      <c r="T168" s="229">
        <f>S168*H168</f>
        <v>0</v>
      </c>
      <c r="U168" s="229">
        <v>0</v>
      </c>
      <c r="V168" s="229">
        <f>U168*H168</f>
        <v>0</v>
      </c>
      <c r="W168" s="229">
        <v>0</v>
      </c>
      <c r="X168" s="230">
        <f>W168*H168</f>
        <v>0</v>
      </c>
      <c r="Y168" s="36"/>
      <c r="Z168" s="36"/>
      <c r="AA168" s="36"/>
      <c r="AB168" s="36"/>
      <c r="AC168" s="36"/>
      <c r="AD168" s="36"/>
      <c r="AE168" s="36"/>
      <c r="AR168" s="231" t="s">
        <v>146</v>
      </c>
      <c r="AT168" s="231" t="s">
        <v>141</v>
      </c>
      <c r="AU168" s="231" t="s">
        <v>87</v>
      </c>
      <c r="AY168" s="15" t="s">
        <v>138</v>
      </c>
      <c r="BE168" s="232">
        <f>IF(O168="základní",K168,0)</f>
        <v>0</v>
      </c>
      <c r="BF168" s="232">
        <f>IF(O168="snížená",K168,0)</f>
        <v>0</v>
      </c>
      <c r="BG168" s="232">
        <f>IF(O168="zákl. přenesená",K168,0)</f>
        <v>0</v>
      </c>
      <c r="BH168" s="232">
        <f>IF(O168="sníž. přenesená",K168,0)</f>
        <v>0</v>
      </c>
      <c r="BI168" s="232">
        <f>IF(O168="nulová",K168,0)</f>
        <v>0</v>
      </c>
      <c r="BJ168" s="15" t="s">
        <v>85</v>
      </c>
      <c r="BK168" s="232">
        <f>ROUND(P168*H168,2)</f>
        <v>0</v>
      </c>
      <c r="BL168" s="15" t="s">
        <v>146</v>
      </c>
      <c r="BM168" s="231" t="s">
        <v>919</v>
      </c>
    </row>
    <row r="169" s="2" customFormat="1">
      <c r="A169" s="36"/>
      <c r="B169" s="37"/>
      <c r="C169" s="38"/>
      <c r="D169" s="233" t="s">
        <v>148</v>
      </c>
      <c r="E169" s="38"/>
      <c r="F169" s="234" t="s">
        <v>920</v>
      </c>
      <c r="G169" s="38"/>
      <c r="H169" s="38"/>
      <c r="I169" s="235"/>
      <c r="J169" s="235"/>
      <c r="K169" s="38"/>
      <c r="L169" s="38"/>
      <c r="M169" s="42"/>
      <c r="N169" s="236"/>
      <c r="O169" s="237"/>
      <c r="P169" s="89"/>
      <c r="Q169" s="89"/>
      <c r="R169" s="89"/>
      <c r="S169" s="89"/>
      <c r="T169" s="89"/>
      <c r="U169" s="89"/>
      <c r="V169" s="89"/>
      <c r="W169" s="89"/>
      <c r="X169" s="90"/>
      <c r="Y169" s="36"/>
      <c r="Z169" s="36"/>
      <c r="AA169" s="36"/>
      <c r="AB169" s="36"/>
      <c r="AC169" s="36"/>
      <c r="AD169" s="36"/>
      <c r="AE169" s="36"/>
      <c r="AT169" s="15" t="s">
        <v>148</v>
      </c>
      <c r="AU169" s="15" t="s">
        <v>87</v>
      </c>
    </row>
    <row r="170" s="2" customFormat="1">
      <c r="A170" s="36"/>
      <c r="B170" s="37"/>
      <c r="C170" s="38"/>
      <c r="D170" s="238" t="s">
        <v>150</v>
      </c>
      <c r="E170" s="38"/>
      <c r="F170" s="239" t="s">
        <v>921</v>
      </c>
      <c r="G170" s="38"/>
      <c r="H170" s="38"/>
      <c r="I170" s="235"/>
      <c r="J170" s="235"/>
      <c r="K170" s="38"/>
      <c r="L170" s="38"/>
      <c r="M170" s="42"/>
      <c r="N170" s="236"/>
      <c r="O170" s="237"/>
      <c r="P170" s="89"/>
      <c r="Q170" s="89"/>
      <c r="R170" s="89"/>
      <c r="S170" s="89"/>
      <c r="T170" s="89"/>
      <c r="U170" s="89"/>
      <c r="V170" s="89"/>
      <c r="W170" s="89"/>
      <c r="X170" s="90"/>
      <c r="Y170" s="36"/>
      <c r="Z170" s="36"/>
      <c r="AA170" s="36"/>
      <c r="AB170" s="36"/>
      <c r="AC170" s="36"/>
      <c r="AD170" s="36"/>
      <c r="AE170" s="36"/>
      <c r="AT170" s="15" t="s">
        <v>150</v>
      </c>
      <c r="AU170" s="15" t="s">
        <v>87</v>
      </c>
    </row>
    <row r="171" s="2" customFormat="1">
      <c r="A171" s="36"/>
      <c r="B171" s="37"/>
      <c r="C171" s="38"/>
      <c r="D171" s="233" t="s">
        <v>152</v>
      </c>
      <c r="E171" s="38"/>
      <c r="F171" s="240" t="s">
        <v>922</v>
      </c>
      <c r="G171" s="38"/>
      <c r="H171" s="38"/>
      <c r="I171" s="235"/>
      <c r="J171" s="235"/>
      <c r="K171" s="38"/>
      <c r="L171" s="38"/>
      <c r="M171" s="42"/>
      <c r="N171" s="236"/>
      <c r="O171" s="237"/>
      <c r="P171" s="89"/>
      <c r="Q171" s="89"/>
      <c r="R171" s="89"/>
      <c r="S171" s="89"/>
      <c r="T171" s="89"/>
      <c r="U171" s="89"/>
      <c r="V171" s="89"/>
      <c r="W171" s="89"/>
      <c r="X171" s="90"/>
      <c r="Y171" s="36"/>
      <c r="Z171" s="36"/>
      <c r="AA171" s="36"/>
      <c r="AB171" s="36"/>
      <c r="AC171" s="36"/>
      <c r="AD171" s="36"/>
      <c r="AE171" s="36"/>
      <c r="AT171" s="15" t="s">
        <v>152</v>
      </c>
      <c r="AU171" s="15" t="s">
        <v>87</v>
      </c>
    </row>
    <row r="172" s="13" customFormat="1">
      <c r="A172" s="13"/>
      <c r="B172" s="251"/>
      <c r="C172" s="252"/>
      <c r="D172" s="233" t="s">
        <v>188</v>
      </c>
      <c r="E172" s="253" t="s">
        <v>1</v>
      </c>
      <c r="F172" s="254" t="s">
        <v>923</v>
      </c>
      <c r="G172" s="252"/>
      <c r="H172" s="255">
        <v>4958.25</v>
      </c>
      <c r="I172" s="256"/>
      <c r="J172" s="256"/>
      <c r="K172" s="252"/>
      <c r="L172" s="252"/>
      <c r="M172" s="257"/>
      <c r="N172" s="258"/>
      <c r="O172" s="259"/>
      <c r="P172" s="259"/>
      <c r="Q172" s="259"/>
      <c r="R172" s="259"/>
      <c r="S172" s="259"/>
      <c r="T172" s="259"/>
      <c r="U172" s="259"/>
      <c r="V172" s="259"/>
      <c r="W172" s="259"/>
      <c r="X172" s="260"/>
      <c r="Y172" s="13"/>
      <c r="Z172" s="13"/>
      <c r="AA172" s="13"/>
      <c r="AB172" s="13"/>
      <c r="AC172" s="13"/>
      <c r="AD172" s="13"/>
      <c r="AE172" s="13"/>
      <c r="AT172" s="261" t="s">
        <v>188</v>
      </c>
      <c r="AU172" s="261" t="s">
        <v>87</v>
      </c>
      <c r="AV172" s="13" t="s">
        <v>87</v>
      </c>
      <c r="AW172" s="13" t="s">
        <v>5</v>
      </c>
      <c r="AX172" s="13" t="s">
        <v>85</v>
      </c>
      <c r="AY172" s="261" t="s">
        <v>138</v>
      </c>
    </row>
    <row r="173" s="2" customFormat="1" ht="37.8" customHeight="1">
      <c r="A173" s="36"/>
      <c r="B173" s="37"/>
      <c r="C173" s="219" t="s">
        <v>9</v>
      </c>
      <c r="D173" s="219" t="s">
        <v>141</v>
      </c>
      <c r="E173" s="220" t="s">
        <v>917</v>
      </c>
      <c r="F173" s="221" t="s">
        <v>918</v>
      </c>
      <c r="G173" s="222" t="s">
        <v>529</v>
      </c>
      <c r="H173" s="223">
        <v>358.5</v>
      </c>
      <c r="I173" s="224"/>
      <c r="J173" s="224"/>
      <c r="K173" s="225">
        <f>ROUND(P173*H173,2)</f>
        <v>0</v>
      </c>
      <c r="L173" s="221" t="s">
        <v>145</v>
      </c>
      <c r="M173" s="42"/>
      <c r="N173" s="226" t="s">
        <v>1</v>
      </c>
      <c r="O173" s="227" t="s">
        <v>40</v>
      </c>
      <c r="P173" s="228">
        <f>I173+J173</f>
        <v>0</v>
      </c>
      <c r="Q173" s="228">
        <f>ROUND(I173*H173,2)</f>
        <v>0</v>
      </c>
      <c r="R173" s="228">
        <f>ROUND(J173*H173,2)</f>
        <v>0</v>
      </c>
      <c r="S173" s="89"/>
      <c r="T173" s="229">
        <f>S173*H173</f>
        <v>0</v>
      </c>
      <c r="U173" s="229">
        <v>0</v>
      </c>
      <c r="V173" s="229">
        <f>U173*H173</f>
        <v>0</v>
      </c>
      <c r="W173" s="229">
        <v>0</v>
      </c>
      <c r="X173" s="230">
        <f>W173*H173</f>
        <v>0</v>
      </c>
      <c r="Y173" s="36"/>
      <c r="Z173" s="36"/>
      <c r="AA173" s="36"/>
      <c r="AB173" s="36"/>
      <c r="AC173" s="36"/>
      <c r="AD173" s="36"/>
      <c r="AE173" s="36"/>
      <c r="AR173" s="231" t="s">
        <v>146</v>
      </c>
      <c r="AT173" s="231" t="s">
        <v>141</v>
      </c>
      <c r="AU173" s="231" t="s">
        <v>87</v>
      </c>
      <c r="AY173" s="15" t="s">
        <v>138</v>
      </c>
      <c r="BE173" s="232">
        <f>IF(O173="základní",K173,0)</f>
        <v>0</v>
      </c>
      <c r="BF173" s="232">
        <f>IF(O173="snížená",K173,0)</f>
        <v>0</v>
      </c>
      <c r="BG173" s="232">
        <f>IF(O173="zákl. přenesená",K173,0)</f>
        <v>0</v>
      </c>
      <c r="BH173" s="232">
        <f>IF(O173="sníž. přenesená",K173,0)</f>
        <v>0</v>
      </c>
      <c r="BI173" s="232">
        <f>IF(O173="nulová",K173,0)</f>
        <v>0</v>
      </c>
      <c r="BJ173" s="15" t="s">
        <v>85</v>
      </c>
      <c r="BK173" s="232">
        <f>ROUND(P173*H173,2)</f>
        <v>0</v>
      </c>
      <c r="BL173" s="15" t="s">
        <v>146</v>
      </c>
      <c r="BM173" s="231" t="s">
        <v>924</v>
      </c>
    </row>
    <row r="174" s="2" customFormat="1">
      <c r="A174" s="36"/>
      <c r="B174" s="37"/>
      <c r="C174" s="38"/>
      <c r="D174" s="233" t="s">
        <v>148</v>
      </c>
      <c r="E174" s="38"/>
      <c r="F174" s="234" t="s">
        <v>920</v>
      </c>
      <c r="G174" s="38"/>
      <c r="H174" s="38"/>
      <c r="I174" s="235"/>
      <c r="J174" s="235"/>
      <c r="K174" s="38"/>
      <c r="L174" s="38"/>
      <c r="M174" s="42"/>
      <c r="N174" s="236"/>
      <c r="O174" s="237"/>
      <c r="P174" s="89"/>
      <c r="Q174" s="89"/>
      <c r="R174" s="89"/>
      <c r="S174" s="89"/>
      <c r="T174" s="89"/>
      <c r="U174" s="89"/>
      <c r="V174" s="89"/>
      <c r="W174" s="89"/>
      <c r="X174" s="90"/>
      <c r="Y174" s="36"/>
      <c r="Z174" s="36"/>
      <c r="AA174" s="36"/>
      <c r="AB174" s="36"/>
      <c r="AC174" s="36"/>
      <c r="AD174" s="36"/>
      <c r="AE174" s="36"/>
      <c r="AT174" s="15" t="s">
        <v>148</v>
      </c>
      <c r="AU174" s="15" t="s">
        <v>87</v>
      </c>
    </row>
    <row r="175" s="2" customFormat="1">
      <c r="A175" s="36"/>
      <c r="B175" s="37"/>
      <c r="C175" s="38"/>
      <c r="D175" s="238" t="s">
        <v>150</v>
      </c>
      <c r="E175" s="38"/>
      <c r="F175" s="239" t="s">
        <v>921</v>
      </c>
      <c r="G175" s="38"/>
      <c r="H175" s="38"/>
      <c r="I175" s="235"/>
      <c r="J175" s="235"/>
      <c r="K175" s="38"/>
      <c r="L175" s="38"/>
      <c r="M175" s="42"/>
      <c r="N175" s="236"/>
      <c r="O175" s="237"/>
      <c r="P175" s="89"/>
      <c r="Q175" s="89"/>
      <c r="R175" s="89"/>
      <c r="S175" s="89"/>
      <c r="T175" s="89"/>
      <c r="U175" s="89"/>
      <c r="V175" s="89"/>
      <c r="W175" s="89"/>
      <c r="X175" s="90"/>
      <c r="Y175" s="36"/>
      <c r="Z175" s="36"/>
      <c r="AA175" s="36"/>
      <c r="AB175" s="36"/>
      <c r="AC175" s="36"/>
      <c r="AD175" s="36"/>
      <c r="AE175" s="36"/>
      <c r="AT175" s="15" t="s">
        <v>150</v>
      </c>
      <c r="AU175" s="15" t="s">
        <v>87</v>
      </c>
    </row>
    <row r="176" s="2" customFormat="1">
      <c r="A176" s="36"/>
      <c r="B176" s="37"/>
      <c r="C176" s="38"/>
      <c r="D176" s="233" t="s">
        <v>152</v>
      </c>
      <c r="E176" s="38"/>
      <c r="F176" s="240" t="s">
        <v>925</v>
      </c>
      <c r="G176" s="38"/>
      <c r="H176" s="38"/>
      <c r="I176" s="235"/>
      <c r="J176" s="235"/>
      <c r="K176" s="38"/>
      <c r="L176" s="38"/>
      <c r="M176" s="42"/>
      <c r="N176" s="236"/>
      <c r="O176" s="237"/>
      <c r="P176" s="89"/>
      <c r="Q176" s="89"/>
      <c r="R176" s="89"/>
      <c r="S176" s="89"/>
      <c r="T176" s="89"/>
      <c r="U176" s="89"/>
      <c r="V176" s="89"/>
      <c r="W176" s="89"/>
      <c r="X176" s="90"/>
      <c r="Y176" s="36"/>
      <c r="Z176" s="36"/>
      <c r="AA176" s="36"/>
      <c r="AB176" s="36"/>
      <c r="AC176" s="36"/>
      <c r="AD176" s="36"/>
      <c r="AE176" s="36"/>
      <c r="AT176" s="15" t="s">
        <v>152</v>
      </c>
      <c r="AU176" s="15" t="s">
        <v>87</v>
      </c>
    </row>
    <row r="177" s="13" customFormat="1">
      <c r="A177" s="13"/>
      <c r="B177" s="251"/>
      <c r="C177" s="252"/>
      <c r="D177" s="233" t="s">
        <v>188</v>
      </c>
      <c r="E177" s="253" t="s">
        <v>1</v>
      </c>
      <c r="F177" s="254" t="s">
        <v>926</v>
      </c>
      <c r="G177" s="252"/>
      <c r="H177" s="255">
        <v>358.5</v>
      </c>
      <c r="I177" s="256"/>
      <c r="J177" s="256"/>
      <c r="K177" s="252"/>
      <c r="L177" s="252"/>
      <c r="M177" s="257"/>
      <c r="N177" s="258"/>
      <c r="O177" s="259"/>
      <c r="P177" s="259"/>
      <c r="Q177" s="259"/>
      <c r="R177" s="259"/>
      <c r="S177" s="259"/>
      <c r="T177" s="259"/>
      <c r="U177" s="259"/>
      <c r="V177" s="259"/>
      <c r="W177" s="259"/>
      <c r="X177" s="260"/>
      <c r="Y177" s="13"/>
      <c r="Z177" s="13"/>
      <c r="AA177" s="13"/>
      <c r="AB177" s="13"/>
      <c r="AC177" s="13"/>
      <c r="AD177" s="13"/>
      <c r="AE177" s="13"/>
      <c r="AT177" s="261" t="s">
        <v>188</v>
      </c>
      <c r="AU177" s="261" t="s">
        <v>87</v>
      </c>
      <c r="AV177" s="13" t="s">
        <v>87</v>
      </c>
      <c r="AW177" s="13" t="s">
        <v>5</v>
      </c>
      <c r="AX177" s="13" t="s">
        <v>85</v>
      </c>
      <c r="AY177" s="261" t="s">
        <v>138</v>
      </c>
    </row>
    <row r="178" s="2" customFormat="1" ht="24.15" customHeight="1">
      <c r="A178" s="36"/>
      <c r="B178" s="37"/>
      <c r="C178" s="219" t="s">
        <v>220</v>
      </c>
      <c r="D178" s="219" t="s">
        <v>141</v>
      </c>
      <c r="E178" s="220" t="s">
        <v>927</v>
      </c>
      <c r="F178" s="221" t="s">
        <v>928</v>
      </c>
      <c r="G178" s="222" t="s">
        <v>529</v>
      </c>
      <c r="H178" s="223">
        <v>38.299999999999997</v>
      </c>
      <c r="I178" s="224"/>
      <c r="J178" s="224"/>
      <c r="K178" s="225">
        <f>ROUND(P178*H178,2)</f>
        <v>0</v>
      </c>
      <c r="L178" s="221" t="s">
        <v>145</v>
      </c>
      <c r="M178" s="42"/>
      <c r="N178" s="226" t="s">
        <v>1</v>
      </c>
      <c r="O178" s="227" t="s">
        <v>40</v>
      </c>
      <c r="P178" s="228">
        <f>I178+J178</f>
        <v>0</v>
      </c>
      <c r="Q178" s="228">
        <f>ROUND(I178*H178,2)</f>
        <v>0</v>
      </c>
      <c r="R178" s="228">
        <f>ROUND(J178*H178,2)</f>
        <v>0</v>
      </c>
      <c r="S178" s="89"/>
      <c r="T178" s="229">
        <f>S178*H178</f>
        <v>0</v>
      </c>
      <c r="U178" s="229">
        <v>0</v>
      </c>
      <c r="V178" s="229">
        <f>U178*H178</f>
        <v>0</v>
      </c>
      <c r="W178" s="229">
        <v>0</v>
      </c>
      <c r="X178" s="230">
        <f>W178*H178</f>
        <v>0</v>
      </c>
      <c r="Y178" s="36"/>
      <c r="Z178" s="36"/>
      <c r="AA178" s="36"/>
      <c r="AB178" s="36"/>
      <c r="AC178" s="36"/>
      <c r="AD178" s="36"/>
      <c r="AE178" s="36"/>
      <c r="AR178" s="231" t="s">
        <v>146</v>
      </c>
      <c r="AT178" s="231" t="s">
        <v>141</v>
      </c>
      <c r="AU178" s="231" t="s">
        <v>87</v>
      </c>
      <c r="AY178" s="15" t="s">
        <v>138</v>
      </c>
      <c r="BE178" s="232">
        <f>IF(O178="základní",K178,0)</f>
        <v>0</v>
      </c>
      <c r="BF178" s="232">
        <f>IF(O178="snížená",K178,0)</f>
        <v>0</v>
      </c>
      <c r="BG178" s="232">
        <f>IF(O178="zákl. přenesená",K178,0)</f>
        <v>0</v>
      </c>
      <c r="BH178" s="232">
        <f>IF(O178="sníž. přenesená",K178,0)</f>
        <v>0</v>
      </c>
      <c r="BI178" s="232">
        <f>IF(O178="nulová",K178,0)</f>
        <v>0</v>
      </c>
      <c r="BJ178" s="15" t="s">
        <v>85</v>
      </c>
      <c r="BK178" s="232">
        <f>ROUND(P178*H178,2)</f>
        <v>0</v>
      </c>
      <c r="BL178" s="15" t="s">
        <v>146</v>
      </c>
      <c r="BM178" s="231" t="s">
        <v>929</v>
      </c>
    </row>
    <row r="179" s="2" customFormat="1">
      <c r="A179" s="36"/>
      <c r="B179" s="37"/>
      <c r="C179" s="38"/>
      <c r="D179" s="233" t="s">
        <v>148</v>
      </c>
      <c r="E179" s="38"/>
      <c r="F179" s="234" t="s">
        <v>930</v>
      </c>
      <c r="G179" s="38"/>
      <c r="H179" s="38"/>
      <c r="I179" s="235"/>
      <c r="J179" s="235"/>
      <c r="K179" s="38"/>
      <c r="L179" s="38"/>
      <c r="M179" s="42"/>
      <c r="N179" s="236"/>
      <c r="O179" s="237"/>
      <c r="P179" s="89"/>
      <c r="Q179" s="89"/>
      <c r="R179" s="89"/>
      <c r="S179" s="89"/>
      <c r="T179" s="89"/>
      <c r="U179" s="89"/>
      <c r="V179" s="89"/>
      <c r="W179" s="89"/>
      <c r="X179" s="90"/>
      <c r="Y179" s="36"/>
      <c r="Z179" s="36"/>
      <c r="AA179" s="36"/>
      <c r="AB179" s="36"/>
      <c r="AC179" s="36"/>
      <c r="AD179" s="36"/>
      <c r="AE179" s="36"/>
      <c r="AT179" s="15" t="s">
        <v>148</v>
      </c>
      <c r="AU179" s="15" t="s">
        <v>87</v>
      </c>
    </row>
    <row r="180" s="2" customFormat="1">
      <c r="A180" s="36"/>
      <c r="B180" s="37"/>
      <c r="C180" s="38"/>
      <c r="D180" s="238" t="s">
        <v>150</v>
      </c>
      <c r="E180" s="38"/>
      <c r="F180" s="239" t="s">
        <v>931</v>
      </c>
      <c r="G180" s="38"/>
      <c r="H180" s="38"/>
      <c r="I180" s="235"/>
      <c r="J180" s="235"/>
      <c r="K180" s="38"/>
      <c r="L180" s="38"/>
      <c r="M180" s="42"/>
      <c r="N180" s="236"/>
      <c r="O180" s="237"/>
      <c r="P180" s="89"/>
      <c r="Q180" s="89"/>
      <c r="R180" s="89"/>
      <c r="S180" s="89"/>
      <c r="T180" s="89"/>
      <c r="U180" s="89"/>
      <c r="V180" s="89"/>
      <c r="W180" s="89"/>
      <c r="X180" s="90"/>
      <c r="Y180" s="36"/>
      <c r="Z180" s="36"/>
      <c r="AA180" s="36"/>
      <c r="AB180" s="36"/>
      <c r="AC180" s="36"/>
      <c r="AD180" s="36"/>
      <c r="AE180" s="36"/>
      <c r="AT180" s="15" t="s">
        <v>150</v>
      </c>
      <c r="AU180" s="15" t="s">
        <v>87</v>
      </c>
    </row>
    <row r="181" s="2" customFormat="1">
      <c r="A181" s="36"/>
      <c r="B181" s="37"/>
      <c r="C181" s="38"/>
      <c r="D181" s="233" t="s">
        <v>152</v>
      </c>
      <c r="E181" s="38"/>
      <c r="F181" s="240" t="s">
        <v>932</v>
      </c>
      <c r="G181" s="38"/>
      <c r="H181" s="38"/>
      <c r="I181" s="235"/>
      <c r="J181" s="235"/>
      <c r="K181" s="38"/>
      <c r="L181" s="38"/>
      <c r="M181" s="42"/>
      <c r="N181" s="236"/>
      <c r="O181" s="237"/>
      <c r="P181" s="89"/>
      <c r="Q181" s="89"/>
      <c r="R181" s="89"/>
      <c r="S181" s="89"/>
      <c r="T181" s="89"/>
      <c r="U181" s="89"/>
      <c r="V181" s="89"/>
      <c r="W181" s="89"/>
      <c r="X181" s="90"/>
      <c r="Y181" s="36"/>
      <c r="Z181" s="36"/>
      <c r="AA181" s="36"/>
      <c r="AB181" s="36"/>
      <c r="AC181" s="36"/>
      <c r="AD181" s="36"/>
      <c r="AE181" s="36"/>
      <c r="AT181" s="15" t="s">
        <v>152</v>
      </c>
      <c r="AU181" s="15" t="s">
        <v>87</v>
      </c>
    </row>
    <row r="182" s="2" customFormat="1" ht="24.15" customHeight="1">
      <c r="A182" s="36"/>
      <c r="B182" s="37"/>
      <c r="C182" s="219" t="s">
        <v>226</v>
      </c>
      <c r="D182" s="219" t="s">
        <v>141</v>
      </c>
      <c r="E182" s="220" t="s">
        <v>933</v>
      </c>
      <c r="F182" s="221" t="s">
        <v>934</v>
      </c>
      <c r="G182" s="222" t="s">
        <v>804</v>
      </c>
      <c r="H182" s="223">
        <v>628.04499999999996</v>
      </c>
      <c r="I182" s="224"/>
      <c r="J182" s="224"/>
      <c r="K182" s="225">
        <f>ROUND(P182*H182,2)</f>
        <v>0</v>
      </c>
      <c r="L182" s="221" t="s">
        <v>145</v>
      </c>
      <c r="M182" s="42"/>
      <c r="N182" s="226" t="s">
        <v>1</v>
      </c>
      <c r="O182" s="227" t="s">
        <v>40</v>
      </c>
      <c r="P182" s="228">
        <f>I182+J182</f>
        <v>0</v>
      </c>
      <c r="Q182" s="228">
        <f>ROUND(I182*H182,2)</f>
        <v>0</v>
      </c>
      <c r="R182" s="228">
        <f>ROUND(J182*H182,2)</f>
        <v>0</v>
      </c>
      <c r="S182" s="89"/>
      <c r="T182" s="229">
        <f>S182*H182</f>
        <v>0</v>
      </c>
      <c r="U182" s="229">
        <v>0</v>
      </c>
      <c r="V182" s="229">
        <f>U182*H182</f>
        <v>0</v>
      </c>
      <c r="W182" s="229">
        <v>0</v>
      </c>
      <c r="X182" s="230">
        <f>W182*H182</f>
        <v>0</v>
      </c>
      <c r="Y182" s="36"/>
      <c r="Z182" s="36"/>
      <c r="AA182" s="36"/>
      <c r="AB182" s="36"/>
      <c r="AC182" s="36"/>
      <c r="AD182" s="36"/>
      <c r="AE182" s="36"/>
      <c r="AR182" s="231" t="s">
        <v>146</v>
      </c>
      <c r="AT182" s="231" t="s">
        <v>141</v>
      </c>
      <c r="AU182" s="231" t="s">
        <v>87</v>
      </c>
      <c r="AY182" s="15" t="s">
        <v>138</v>
      </c>
      <c r="BE182" s="232">
        <f>IF(O182="základní",K182,0)</f>
        <v>0</v>
      </c>
      <c r="BF182" s="232">
        <f>IF(O182="snížená",K182,0)</f>
        <v>0</v>
      </c>
      <c r="BG182" s="232">
        <f>IF(O182="zákl. přenesená",K182,0)</f>
        <v>0</v>
      </c>
      <c r="BH182" s="232">
        <f>IF(O182="sníž. přenesená",K182,0)</f>
        <v>0</v>
      </c>
      <c r="BI182" s="232">
        <f>IF(O182="nulová",K182,0)</f>
        <v>0</v>
      </c>
      <c r="BJ182" s="15" t="s">
        <v>85</v>
      </c>
      <c r="BK182" s="232">
        <f>ROUND(P182*H182,2)</f>
        <v>0</v>
      </c>
      <c r="BL182" s="15" t="s">
        <v>146</v>
      </c>
      <c r="BM182" s="231" t="s">
        <v>935</v>
      </c>
    </row>
    <row r="183" s="2" customFormat="1">
      <c r="A183" s="36"/>
      <c r="B183" s="37"/>
      <c r="C183" s="38"/>
      <c r="D183" s="233" t="s">
        <v>148</v>
      </c>
      <c r="E183" s="38"/>
      <c r="F183" s="234" t="s">
        <v>936</v>
      </c>
      <c r="G183" s="38"/>
      <c r="H183" s="38"/>
      <c r="I183" s="235"/>
      <c r="J183" s="235"/>
      <c r="K183" s="38"/>
      <c r="L183" s="38"/>
      <c r="M183" s="42"/>
      <c r="N183" s="236"/>
      <c r="O183" s="237"/>
      <c r="P183" s="89"/>
      <c r="Q183" s="89"/>
      <c r="R183" s="89"/>
      <c r="S183" s="89"/>
      <c r="T183" s="89"/>
      <c r="U183" s="89"/>
      <c r="V183" s="89"/>
      <c r="W183" s="89"/>
      <c r="X183" s="90"/>
      <c r="Y183" s="36"/>
      <c r="Z183" s="36"/>
      <c r="AA183" s="36"/>
      <c r="AB183" s="36"/>
      <c r="AC183" s="36"/>
      <c r="AD183" s="36"/>
      <c r="AE183" s="36"/>
      <c r="AT183" s="15" t="s">
        <v>148</v>
      </c>
      <c r="AU183" s="15" t="s">
        <v>87</v>
      </c>
    </row>
    <row r="184" s="2" customFormat="1">
      <c r="A184" s="36"/>
      <c r="B184" s="37"/>
      <c r="C184" s="38"/>
      <c r="D184" s="238" t="s">
        <v>150</v>
      </c>
      <c r="E184" s="38"/>
      <c r="F184" s="239" t="s">
        <v>937</v>
      </c>
      <c r="G184" s="38"/>
      <c r="H184" s="38"/>
      <c r="I184" s="235"/>
      <c r="J184" s="235"/>
      <c r="K184" s="38"/>
      <c r="L184" s="38"/>
      <c r="M184" s="42"/>
      <c r="N184" s="236"/>
      <c r="O184" s="237"/>
      <c r="P184" s="89"/>
      <c r="Q184" s="89"/>
      <c r="R184" s="89"/>
      <c r="S184" s="89"/>
      <c r="T184" s="89"/>
      <c r="U184" s="89"/>
      <c r="V184" s="89"/>
      <c r="W184" s="89"/>
      <c r="X184" s="90"/>
      <c r="Y184" s="36"/>
      <c r="Z184" s="36"/>
      <c r="AA184" s="36"/>
      <c r="AB184" s="36"/>
      <c r="AC184" s="36"/>
      <c r="AD184" s="36"/>
      <c r="AE184" s="36"/>
      <c r="AT184" s="15" t="s">
        <v>150</v>
      </c>
      <c r="AU184" s="15" t="s">
        <v>87</v>
      </c>
    </row>
    <row r="185" s="13" customFormat="1">
      <c r="A185" s="13"/>
      <c r="B185" s="251"/>
      <c r="C185" s="252"/>
      <c r="D185" s="233" t="s">
        <v>188</v>
      </c>
      <c r="E185" s="253" t="s">
        <v>1</v>
      </c>
      <c r="F185" s="254" t="s">
        <v>938</v>
      </c>
      <c r="G185" s="252"/>
      <c r="H185" s="255">
        <v>628.04499999999996</v>
      </c>
      <c r="I185" s="256"/>
      <c r="J185" s="256"/>
      <c r="K185" s="252"/>
      <c r="L185" s="252"/>
      <c r="M185" s="257"/>
      <c r="N185" s="258"/>
      <c r="O185" s="259"/>
      <c r="P185" s="259"/>
      <c r="Q185" s="259"/>
      <c r="R185" s="259"/>
      <c r="S185" s="259"/>
      <c r="T185" s="259"/>
      <c r="U185" s="259"/>
      <c r="V185" s="259"/>
      <c r="W185" s="259"/>
      <c r="X185" s="260"/>
      <c r="Y185" s="13"/>
      <c r="Z185" s="13"/>
      <c r="AA185" s="13"/>
      <c r="AB185" s="13"/>
      <c r="AC185" s="13"/>
      <c r="AD185" s="13"/>
      <c r="AE185" s="13"/>
      <c r="AT185" s="261" t="s">
        <v>188</v>
      </c>
      <c r="AU185" s="261" t="s">
        <v>87</v>
      </c>
      <c r="AV185" s="13" t="s">
        <v>87</v>
      </c>
      <c r="AW185" s="13" t="s">
        <v>5</v>
      </c>
      <c r="AX185" s="13" t="s">
        <v>85</v>
      </c>
      <c r="AY185" s="261" t="s">
        <v>138</v>
      </c>
    </row>
    <row r="186" s="2" customFormat="1" ht="24.15" customHeight="1">
      <c r="A186" s="36"/>
      <c r="B186" s="37"/>
      <c r="C186" s="219" t="s">
        <v>232</v>
      </c>
      <c r="D186" s="219" t="s">
        <v>141</v>
      </c>
      <c r="E186" s="220" t="s">
        <v>939</v>
      </c>
      <c r="F186" s="221" t="s">
        <v>940</v>
      </c>
      <c r="G186" s="222" t="s">
        <v>529</v>
      </c>
      <c r="H186" s="223">
        <v>330.55000000000001</v>
      </c>
      <c r="I186" s="224"/>
      <c r="J186" s="224"/>
      <c r="K186" s="225">
        <f>ROUND(P186*H186,2)</f>
        <v>0</v>
      </c>
      <c r="L186" s="221" t="s">
        <v>145</v>
      </c>
      <c r="M186" s="42"/>
      <c r="N186" s="226" t="s">
        <v>1</v>
      </c>
      <c r="O186" s="227" t="s">
        <v>40</v>
      </c>
      <c r="P186" s="228">
        <f>I186+J186</f>
        <v>0</v>
      </c>
      <c r="Q186" s="228">
        <f>ROUND(I186*H186,2)</f>
        <v>0</v>
      </c>
      <c r="R186" s="228">
        <f>ROUND(J186*H186,2)</f>
        <v>0</v>
      </c>
      <c r="S186" s="89"/>
      <c r="T186" s="229">
        <f>S186*H186</f>
        <v>0</v>
      </c>
      <c r="U186" s="229">
        <v>0</v>
      </c>
      <c r="V186" s="229">
        <f>U186*H186</f>
        <v>0</v>
      </c>
      <c r="W186" s="229">
        <v>0</v>
      </c>
      <c r="X186" s="230">
        <f>W186*H186</f>
        <v>0</v>
      </c>
      <c r="Y186" s="36"/>
      <c r="Z186" s="36"/>
      <c r="AA186" s="36"/>
      <c r="AB186" s="36"/>
      <c r="AC186" s="36"/>
      <c r="AD186" s="36"/>
      <c r="AE186" s="36"/>
      <c r="AR186" s="231" t="s">
        <v>146</v>
      </c>
      <c r="AT186" s="231" t="s">
        <v>141</v>
      </c>
      <c r="AU186" s="231" t="s">
        <v>87</v>
      </c>
      <c r="AY186" s="15" t="s">
        <v>138</v>
      </c>
      <c r="BE186" s="232">
        <f>IF(O186="základní",K186,0)</f>
        <v>0</v>
      </c>
      <c r="BF186" s="232">
        <f>IF(O186="snížená",K186,0)</f>
        <v>0</v>
      </c>
      <c r="BG186" s="232">
        <f>IF(O186="zákl. přenesená",K186,0)</f>
        <v>0</v>
      </c>
      <c r="BH186" s="232">
        <f>IF(O186="sníž. přenesená",K186,0)</f>
        <v>0</v>
      </c>
      <c r="BI186" s="232">
        <f>IF(O186="nulová",K186,0)</f>
        <v>0</v>
      </c>
      <c r="BJ186" s="15" t="s">
        <v>85</v>
      </c>
      <c r="BK186" s="232">
        <f>ROUND(P186*H186,2)</f>
        <v>0</v>
      </c>
      <c r="BL186" s="15" t="s">
        <v>146</v>
      </c>
      <c r="BM186" s="231" t="s">
        <v>941</v>
      </c>
    </row>
    <row r="187" s="2" customFormat="1">
      <c r="A187" s="36"/>
      <c r="B187" s="37"/>
      <c r="C187" s="38"/>
      <c r="D187" s="233" t="s">
        <v>148</v>
      </c>
      <c r="E187" s="38"/>
      <c r="F187" s="234" t="s">
        <v>942</v>
      </c>
      <c r="G187" s="38"/>
      <c r="H187" s="38"/>
      <c r="I187" s="235"/>
      <c r="J187" s="235"/>
      <c r="K187" s="38"/>
      <c r="L187" s="38"/>
      <c r="M187" s="42"/>
      <c r="N187" s="236"/>
      <c r="O187" s="237"/>
      <c r="P187" s="89"/>
      <c r="Q187" s="89"/>
      <c r="R187" s="89"/>
      <c r="S187" s="89"/>
      <c r="T187" s="89"/>
      <c r="U187" s="89"/>
      <c r="V187" s="89"/>
      <c r="W187" s="89"/>
      <c r="X187" s="90"/>
      <c r="Y187" s="36"/>
      <c r="Z187" s="36"/>
      <c r="AA187" s="36"/>
      <c r="AB187" s="36"/>
      <c r="AC187" s="36"/>
      <c r="AD187" s="36"/>
      <c r="AE187" s="36"/>
      <c r="AT187" s="15" t="s">
        <v>148</v>
      </c>
      <c r="AU187" s="15" t="s">
        <v>87</v>
      </c>
    </row>
    <row r="188" s="2" customFormat="1">
      <c r="A188" s="36"/>
      <c r="B188" s="37"/>
      <c r="C188" s="38"/>
      <c r="D188" s="238" t="s">
        <v>150</v>
      </c>
      <c r="E188" s="38"/>
      <c r="F188" s="239" t="s">
        <v>943</v>
      </c>
      <c r="G188" s="38"/>
      <c r="H188" s="38"/>
      <c r="I188" s="235"/>
      <c r="J188" s="235"/>
      <c r="K188" s="38"/>
      <c r="L188" s="38"/>
      <c r="M188" s="42"/>
      <c r="N188" s="236"/>
      <c r="O188" s="237"/>
      <c r="P188" s="89"/>
      <c r="Q188" s="89"/>
      <c r="R188" s="89"/>
      <c r="S188" s="89"/>
      <c r="T188" s="89"/>
      <c r="U188" s="89"/>
      <c r="V188" s="89"/>
      <c r="W188" s="89"/>
      <c r="X188" s="90"/>
      <c r="Y188" s="36"/>
      <c r="Z188" s="36"/>
      <c r="AA188" s="36"/>
      <c r="AB188" s="36"/>
      <c r="AC188" s="36"/>
      <c r="AD188" s="36"/>
      <c r="AE188" s="36"/>
      <c r="AT188" s="15" t="s">
        <v>150</v>
      </c>
      <c r="AU188" s="15" t="s">
        <v>87</v>
      </c>
    </row>
    <row r="189" s="2" customFormat="1" ht="24.15" customHeight="1">
      <c r="A189" s="36"/>
      <c r="B189" s="37"/>
      <c r="C189" s="219" t="s">
        <v>239</v>
      </c>
      <c r="D189" s="219" t="s">
        <v>141</v>
      </c>
      <c r="E189" s="220" t="s">
        <v>944</v>
      </c>
      <c r="F189" s="221" t="s">
        <v>945</v>
      </c>
      <c r="G189" s="222" t="s">
        <v>144</v>
      </c>
      <c r="H189" s="223">
        <v>58</v>
      </c>
      <c r="I189" s="224"/>
      <c r="J189" s="224"/>
      <c r="K189" s="225">
        <f>ROUND(P189*H189,2)</f>
        <v>0</v>
      </c>
      <c r="L189" s="221" t="s">
        <v>145</v>
      </c>
      <c r="M189" s="42"/>
      <c r="N189" s="226" t="s">
        <v>1</v>
      </c>
      <c r="O189" s="227" t="s">
        <v>40</v>
      </c>
      <c r="P189" s="228">
        <f>I189+J189</f>
        <v>0</v>
      </c>
      <c r="Q189" s="228">
        <f>ROUND(I189*H189,2)</f>
        <v>0</v>
      </c>
      <c r="R189" s="228">
        <f>ROUND(J189*H189,2)</f>
        <v>0</v>
      </c>
      <c r="S189" s="89"/>
      <c r="T189" s="229">
        <f>S189*H189</f>
        <v>0</v>
      </c>
      <c r="U189" s="229">
        <v>0</v>
      </c>
      <c r="V189" s="229">
        <f>U189*H189</f>
        <v>0</v>
      </c>
      <c r="W189" s="229">
        <v>0</v>
      </c>
      <c r="X189" s="230">
        <f>W189*H189</f>
        <v>0</v>
      </c>
      <c r="Y189" s="36"/>
      <c r="Z189" s="36"/>
      <c r="AA189" s="36"/>
      <c r="AB189" s="36"/>
      <c r="AC189" s="36"/>
      <c r="AD189" s="36"/>
      <c r="AE189" s="36"/>
      <c r="AR189" s="231" t="s">
        <v>146</v>
      </c>
      <c r="AT189" s="231" t="s">
        <v>141</v>
      </c>
      <c r="AU189" s="231" t="s">
        <v>87</v>
      </c>
      <c r="AY189" s="15" t="s">
        <v>138</v>
      </c>
      <c r="BE189" s="232">
        <f>IF(O189="základní",K189,0)</f>
        <v>0</v>
      </c>
      <c r="BF189" s="232">
        <f>IF(O189="snížená",K189,0)</f>
        <v>0</v>
      </c>
      <c r="BG189" s="232">
        <f>IF(O189="zákl. přenesená",K189,0)</f>
        <v>0</v>
      </c>
      <c r="BH189" s="232">
        <f>IF(O189="sníž. přenesená",K189,0)</f>
        <v>0</v>
      </c>
      <c r="BI189" s="232">
        <f>IF(O189="nulová",K189,0)</f>
        <v>0</v>
      </c>
      <c r="BJ189" s="15" t="s">
        <v>85</v>
      </c>
      <c r="BK189" s="232">
        <f>ROUND(P189*H189,2)</f>
        <v>0</v>
      </c>
      <c r="BL189" s="15" t="s">
        <v>146</v>
      </c>
      <c r="BM189" s="231" t="s">
        <v>946</v>
      </c>
    </row>
    <row r="190" s="2" customFormat="1">
      <c r="A190" s="36"/>
      <c r="B190" s="37"/>
      <c r="C190" s="38"/>
      <c r="D190" s="233" t="s">
        <v>148</v>
      </c>
      <c r="E190" s="38"/>
      <c r="F190" s="234" t="s">
        <v>947</v>
      </c>
      <c r="G190" s="38"/>
      <c r="H190" s="38"/>
      <c r="I190" s="235"/>
      <c r="J190" s="235"/>
      <c r="K190" s="38"/>
      <c r="L190" s="38"/>
      <c r="M190" s="42"/>
      <c r="N190" s="236"/>
      <c r="O190" s="237"/>
      <c r="P190" s="89"/>
      <c r="Q190" s="89"/>
      <c r="R190" s="89"/>
      <c r="S190" s="89"/>
      <c r="T190" s="89"/>
      <c r="U190" s="89"/>
      <c r="V190" s="89"/>
      <c r="W190" s="89"/>
      <c r="X190" s="90"/>
      <c r="Y190" s="36"/>
      <c r="Z190" s="36"/>
      <c r="AA190" s="36"/>
      <c r="AB190" s="36"/>
      <c r="AC190" s="36"/>
      <c r="AD190" s="36"/>
      <c r="AE190" s="36"/>
      <c r="AT190" s="15" t="s">
        <v>148</v>
      </c>
      <c r="AU190" s="15" t="s">
        <v>87</v>
      </c>
    </row>
    <row r="191" s="2" customFormat="1">
      <c r="A191" s="36"/>
      <c r="B191" s="37"/>
      <c r="C191" s="38"/>
      <c r="D191" s="238" t="s">
        <v>150</v>
      </c>
      <c r="E191" s="38"/>
      <c r="F191" s="239" t="s">
        <v>948</v>
      </c>
      <c r="G191" s="38"/>
      <c r="H191" s="38"/>
      <c r="I191" s="235"/>
      <c r="J191" s="235"/>
      <c r="K191" s="38"/>
      <c r="L191" s="38"/>
      <c r="M191" s="42"/>
      <c r="N191" s="236"/>
      <c r="O191" s="237"/>
      <c r="P191" s="89"/>
      <c r="Q191" s="89"/>
      <c r="R191" s="89"/>
      <c r="S191" s="89"/>
      <c r="T191" s="89"/>
      <c r="U191" s="89"/>
      <c r="V191" s="89"/>
      <c r="W191" s="89"/>
      <c r="X191" s="90"/>
      <c r="Y191" s="36"/>
      <c r="Z191" s="36"/>
      <c r="AA191" s="36"/>
      <c r="AB191" s="36"/>
      <c r="AC191" s="36"/>
      <c r="AD191" s="36"/>
      <c r="AE191" s="36"/>
      <c r="AT191" s="15" t="s">
        <v>150</v>
      </c>
      <c r="AU191" s="15" t="s">
        <v>87</v>
      </c>
    </row>
    <row r="192" s="2" customFormat="1" ht="24.15" customHeight="1">
      <c r="A192" s="36"/>
      <c r="B192" s="37"/>
      <c r="C192" s="219" t="s">
        <v>245</v>
      </c>
      <c r="D192" s="219" t="s">
        <v>141</v>
      </c>
      <c r="E192" s="220" t="s">
        <v>949</v>
      </c>
      <c r="F192" s="221" t="s">
        <v>950</v>
      </c>
      <c r="G192" s="222" t="s">
        <v>144</v>
      </c>
      <c r="H192" s="223">
        <v>58</v>
      </c>
      <c r="I192" s="224"/>
      <c r="J192" s="224"/>
      <c r="K192" s="225">
        <f>ROUND(P192*H192,2)</f>
        <v>0</v>
      </c>
      <c r="L192" s="221" t="s">
        <v>145</v>
      </c>
      <c r="M192" s="42"/>
      <c r="N192" s="226" t="s">
        <v>1</v>
      </c>
      <c r="O192" s="227" t="s">
        <v>40</v>
      </c>
      <c r="P192" s="228">
        <f>I192+J192</f>
        <v>0</v>
      </c>
      <c r="Q192" s="228">
        <f>ROUND(I192*H192,2)</f>
        <v>0</v>
      </c>
      <c r="R192" s="228">
        <f>ROUND(J192*H192,2)</f>
        <v>0</v>
      </c>
      <c r="S192" s="89"/>
      <c r="T192" s="229">
        <f>S192*H192</f>
        <v>0</v>
      </c>
      <c r="U192" s="229">
        <v>0</v>
      </c>
      <c r="V192" s="229">
        <f>U192*H192</f>
        <v>0</v>
      </c>
      <c r="W192" s="229">
        <v>0</v>
      </c>
      <c r="X192" s="230">
        <f>W192*H192</f>
        <v>0</v>
      </c>
      <c r="Y192" s="36"/>
      <c r="Z192" s="36"/>
      <c r="AA192" s="36"/>
      <c r="AB192" s="36"/>
      <c r="AC192" s="36"/>
      <c r="AD192" s="36"/>
      <c r="AE192" s="36"/>
      <c r="AR192" s="231" t="s">
        <v>146</v>
      </c>
      <c r="AT192" s="231" t="s">
        <v>141</v>
      </c>
      <c r="AU192" s="231" t="s">
        <v>87</v>
      </c>
      <c r="AY192" s="15" t="s">
        <v>138</v>
      </c>
      <c r="BE192" s="232">
        <f>IF(O192="základní",K192,0)</f>
        <v>0</v>
      </c>
      <c r="BF192" s="232">
        <f>IF(O192="snížená",K192,0)</f>
        <v>0</v>
      </c>
      <c r="BG192" s="232">
        <f>IF(O192="zákl. přenesená",K192,0)</f>
        <v>0</v>
      </c>
      <c r="BH192" s="232">
        <f>IF(O192="sníž. přenesená",K192,0)</f>
        <v>0</v>
      </c>
      <c r="BI192" s="232">
        <f>IF(O192="nulová",K192,0)</f>
        <v>0</v>
      </c>
      <c r="BJ192" s="15" t="s">
        <v>85</v>
      </c>
      <c r="BK192" s="232">
        <f>ROUND(P192*H192,2)</f>
        <v>0</v>
      </c>
      <c r="BL192" s="15" t="s">
        <v>146</v>
      </c>
      <c r="BM192" s="231" t="s">
        <v>951</v>
      </c>
    </row>
    <row r="193" s="2" customFormat="1">
      <c r="A193" s="36"/>
      <c r="B193" s="37"/>
      <c r="C193" s="38"/>
      <c r="D193" s="233" t="s">
        <v>148</v>
      </c>
      <c r="E193" s="38"/>
      <c r="F193" s="234" t="s">
        <v>952</v>
      </c>
      <c r="G193" s="38"/>
      <c r="H193" s="38"/>
      <c r="I193" s="235"/>
      <c r="J193" s="235"/>
      <c r="K193" s="38"/>
      <c r="L193" s="38"/>
      <c r="M193" s="42"/>
      <c r="N193" s="236"/>
      <c r="O193" s="237"/>
      <c r="P193" s="89"/>
      <c r="Q193" s="89"/>
      <c r="R193" s="89"/>
      <c r="S193" s="89"/>
      <c r="T193" s="89"/>
      <c r="U193" s="89"/>
      <c r="V193" s="89"/>
      <c r="W193" s="89"/>
      <c r="X193" s="90"/>
      <c r="Y193" s="36"/>
      <c r="Z193" s="36"/>
      <c r="AA193" s="36"/>
      <c r="AB193" s="36"/>
      <c r="AC193" s="36"/>
      <c r="AD193" s="36"/>
      <c r="AE193" s="36"/>
      <c r="AT193" s="15" t="s">
        <v>148</v>
      </c>
      <c r="AU193" s="15" t="s">
        <v>87</v>
      </c>
    </row>
    <row r="194" s="2" customFormat="1">
      <c r="A194" s="36"/>
      <c r="B194" s="37"/>
      <c r="C194" s="38"/>
      <c r="D194" s="238" t="s">
        <v>150</v>
      </c>
      <c r="E194" s="38"/>
      <c r="F194" s="239" t="s">
        <v>953</v>
      </c>
      <c r="G194" s="38"/>
      <c r="H194" s="38"/>
      <c r="I194" s="235"/>
      <c r="J194" s="235"/>
      <c r="K194" s="38"/>
      <c r="L194" s="38"/>
      <c r="M194" s="42"/>
      <c r="N194" s="236"/>
      <c r="O194" s="237"/>
      <c r="P194" s="89"/>
      <c r="Q194" s="89"/>
      <c r="R194" s="89"/>
      <c r="S194" s="89"/>
      <c r="T194" s="89"/>
      <c r="U194" s="89"/>
      <c r="V194" s="89"/>
      <c r="W194" s="89"/>
      <c r="X194" s="90"/>
      <c r="Y194" s="36"/>
      <c r="Z194" s="36"/>
      <c r="AA194" s="36"/>
      <c r="AB194" s="36"/>
      <c r="AC194" s="36"/>
      <c r="AD194" s="36"/>
      <c r="AE194" s="36"/>
      <c r="AT194" s="15" t="s">
        <v>150</v>
      </c>
      <c r="AU194" s="15" t="s">
        <v>87</v>
      </c>
    </row>
    <row r="195" s="2" customFormat="1" ht="24.15" customHeight="1">
      <c r="A195" s="36"/>
      <c r="B195" s="37"/>
      <c r="C195" s="219" t="s">
        <v>251</v>
      </c>
      <c r="D195" s="219" t="s">
        <v>141</v>
      </c>
      <c r="E195" s="220" t="s">
        <v>954</v>
      </c>
      <c r="F195" s="221" t="s">
        <v>955</v>
      </c>
      <c r="G195" s="222" t="s">
        <v>144</v>
      </c>
      <c r="H195" s="223">
        <v>180.69999999999999</v>
      </c>
      <c r="I195" s="224"/>
      <c r="J195" s="224"/>
      <c r="K195" s="225">
        <f>ROUND(P195*H195,2)</f>
        <v>0</v>
      </c>
      <c r="L195" s="221" t="s">
        <v>145</v>
      </c>
      <c r="M195" s="42"/>
      <c r="N195" s="226" t="s">
        <v>1</v>
      </c>
      <c r="O195" s="227" t="s">
        <v>40</v>
      </c>
      <c r="P195" s="228">
        <f>I195+J195</f>
        <v>0</v>
      </c>
      <c r="Q195" s="228">
        <f>ROUND(I195*H195,2)</f>
        <v>0</v>
      </c>
      <c r="R195" s="228">
        <f>ROUND(J195*H195,2)</f>
        <v>0</v>
      </c>
      <c r="S195" s="89"/>
      <c r="T195" s="229">
        <f>S195*H195</f>
        <v>0</v>
      </c>
      <c r="U195" s="229">
        <v>0</v>
      </c>
      <c r="V195" s="229">
        <f>U195*H195</f>
        <v>0</v>
      </c>
      <c r="W195" s="229">
        <v>0</v>
      </c>
      <c r="X195" s="230">
        <f>W195*H195</f>
        <v>0</v>
      </c>
      <c r="Y195" s="36"/>
      <c r="Z195" s="36"/>
      <c r="AA195" s="36"/>
      <c r="AB195" s="36"/>
      <c r="AC195" s="36"/>
      <c r="AD195" s="36"/>
      <c r="AE195" s="36"/>
      <c r="AR195" s="231" t="s">
        <v>146</v>
      </c>
      <c r="AT195" s="231" t="s">
        <v>141</v>
      </c>
      <c r="AU195" s="231" t="s">
        <v>87</v>
      </c>
      <c r="AY195" s="15" t="s">
        <v>138</v>
      </c>
      <c r="BE195" s="232">
        <f>IF(O195="základní",K195,0)</f>
        <v>0</v>
      </c>
      <c r="BF195" s="232">
        <f>IF(O195="snížená",K195,0)</f>
        <v>0</v>
      </c>
      <c r="BG195" s="232">
        <f>IF(O195="zákl. přenesená",K195,0)</f>
        <v>0</v>
      </c>
      <c r="BH195" s="232">
        <f>IF(O195="sníž. přenesená",K195,0)</f>
        <v>0</v>
      </c>
      <c r="BI195" s="232">
        <f>IF(O195="nulová",K195,0)</f>
        <v>0</v>
      </c>
      <c r="BJ195" s="15" t="s">
        <v>85</v>
      </c>
      <c r="BK195" s="232">
        <f>ROUND(P195*H195,2)</f>
        <v>0</v>
      </c>
      <c r="BL195" s="15" t="s">
        <v>146</v>
      </c>
      <c r="BM195" s="231" t="s">
        <v>956</v>
      </c>
    </row>
    <row r="196" s="2" customFormat="1">
      <c r="A196" s="36"/>
      <c r="B196" s="37"/>
      <c r="C196" s="38"/>
      <c r="D196" s="233" t="s">
        <v>148</v>
      </c>
      <c r="E196" s="38"/>
      <c r="F196" s="234" t="s">
        <v>957</v>
      </c>
      <c r="G196" s="38"/>
      <c r="H196" s="38"/>
      <c r="I196" s="235"/>
      <c r="J196" s="235"/>
      <c r="K196" s="38"/>
      <c r="L196" s="38"/>
      <c r="M196" s="42"/>
      <c r="N196" s="236"/>
      <c r="O196" s="237"/>
      <c r="P196" s="89"/>
      <c r="Q196" s="89"/>
      <c r="R196" s="89"/>
      <c r="S196" s="89"/>
      <c r="T196" s="89"/>
      <c r="U196" s="89"/>
      <c r="V196" s="89"/>
      <c r="W196" s="89"/>
      <c r="X196" s="90"/>
      <c r="Y196" s="36"/>
      <c r="Z196" s="36"/>
      <c r="AA196" s="36"/>
      <c r="AB196" s="36"/>
      <c r="AC196" s="36"/>
      <c r="AD196" s="36"/>
      <c r="AE196" s="36"/>
      <c r="AT196" s="15" t="s">
        <v>148</v>
      </c>
      <c r="AU196" s="15" t="s">
        <v>87</v>
      </c>
    </row>
    <row r="197" s="2" customFormat="1">
      <c r="A197" s="36"/>
      <c r="B197" s="37"/>
      <c r="C197" s="38"/>
      <c r="D197" s="238" t="s">
        <v>150</v>
      </c>
      <c r="E197" s="38"/>
      <c r="F197" s="239" t="s">
        <v>958</v>
      </c>
      <c r="G197" s="38"/>
      <c r="H197" s="38"/>
      <c r="I197" s="235"/>
      <c r="J197" s="235"/>
      <c r="K197" s="38"/>
      <c r="L197" s="38"/>
      <c r="M197" s="42"/>
      <c r="N197" s="236"/>
      <c r="O197" s="237"/>
      <c r="P197" s="89"/>
      <c r="Q197" s="89"/>
      <c r="R197" s="89"/>
      <c r="S197" s="89"/>
      <c r="T197" s="89"/>
      <c r="U197" s="89"/>
      <c r="V197" s="89"/>
      <c r="W197" s="89"/>
      <c r="X197" s="90"/>
      <c r="Y197" s="36"/>
      <c r="Z197" s="36"/>
      <c r="AA197" s="36"/>
      <c r="AB197" s="36"/>
      <c r="AC197" s="36"/>
      <c r="AD197" s="36"/>
      <c r="AE197" s="36"/>
      <c r="AT197" s="15" t="s">
        <v>150</v>
      </c>
      <c r="AU197" s="15" t="s">
        <v>87</v>
      </c>
    </row>
    <row r="198" s="2" customFormat="1" ht="24.15" customHeight="1">
      <c r="A198" s="36"/>
      <c r="B198" s="37"/>
      <c r="C198" s="241" t="s">
        <v>258</v>
      </c>
      <c r="D198" s="241" t="s">
        <v>161</v>
      </c>
      <c r="E198" s="242" t="s">
        <v>959</v>
      </c>
      <c r="F198" s="243" t="s">
        <v>960</v>
      </c>
      <c r="G198" s="244" t="s">
        <v>445</v>
      </c>
      <c r="H198" s="245">
        <v>8.7720000000000002</v>
      </c>
      <c r="I198" s="246"/>
      <c r="J198" s="247"/>
      <c r="K198" s="248">
        <f>ROUND(P198*H198,2)</f>
        <v>0</v>
      </c>
      <c r="L198" s="243" t="s">
        <v>145</v>
      </c>
      <c r="M198" s="249"/>
      <c r="N198" s="250" t="s">
        <v>1</v>
      </c>
      <c r="O198" s="227" t="s">
        <v>40</v>
      </c>
      <c r="P198" s="228">
        <f>I198+J198</f>
        <v>0</v>
      </c>
      <c r="Q198" s="228">
        <f>ROUND(I198*H198,2)</f>
        <v>0</v>
      </c>
      <c r="R198" s="228">
        <f>ROUND(J198*H198,2)</f>
        <v>0</v>
      </c>
      <c r="S198" s="89"/>
      <c r="T198" s="229">
        <f>S198*H198</f>
        <v>0</v>
      </c>
      <c r="U198" s="229">
        <v>0.001</v>
      </c>
      <c r="V198" s="229">
        <f>U198*H198</f>
        <v>0.0087720000000000003</v>
      </c>
      <c r="W198" s="229">
        <v>0</v>
      </c>
      <c r="X198" s="230">
        <f>W198*H198</f>
        <v>0</v>
      </c>
      <c r="Y198" s="36"/>
      <c r="Z198" s="36"/>
      <c r="AA198" s="36"/>
      <c r="AB198" s="36"/>
      <c r="AC198" s="36"/>
      <c r="AD198" s="36"/>
      <c r="AE198" s="36"/>
      <c r="AR198" s="231" t="s">
        <v>165</v>
      </c>
      <c r="AT198" s="231" t="s">
        <v>161</v>
      </c>
      <c r="AU198" s="231" t="s">
        <v>87</v>
      </c>
      <c r="AY198" s="15" t="s">
        <v>138</v>
      </c>
      <c r="BE198" s="232">
        <f>IF(O198="základní",K198,0)</f>
        <v>0</v>
      </c>
      <c r="BF198" s="232">
        <f>IF(O198="snížená",K198,0)</f>
        <v>0</v>
      </c>
      <c r="BG198" s="232">
        <f>IF(O198="zákl. přenesená",K198,0)</f>
        <v>0</v>
      </c>
      <c r="BH198" s="232">
        <f>IF(O198="sníž. přenesená",K198,0)</f>
        <v>0</v>
      </c>
      <c r="BI198" s="232">
        <f>IF(O198="nulová",K198,0)</f>
        <v>0</v>
      </c>
      <c r="BJ198" s="15" t="s">
        <v>85</v>
      </c>
      <c r="BK198" s="232">
        <f>ROUND(P198*H198,2)</f>
        <v>0</v>
      </c>
      <c r="BL198" s="15" t="s">
        <v>146</v>
      </c>
      <c r="BM198" s="231" t="s">
        <v>961</v>
      </c>
    </row>
    <row r="199" s="2" customFormat="1">
      <c r="A199" s="36"/>
      <c r="B199" s="37"/>
      <c r="C199" s="38"/>
      <c r="D199" s="233" t="s">
        <v>148</v>
      </c>
      <c r="E199" s="38"/>
      <c r="F199" s="234" t="s">
        <v>960</v>
      </c>
      <c r="G199" s="38"/>
      <c r="H199" s="38"/>
      <c r="I199" s="235"/>
      <c r="J199" s="235"/>
      <c r="K199" s="38"/>
      <c r="L199" s="38"/>
      <c r="M199" s="42"/>
      <c r="N199" s="236"/>
      <c r="O199" s="237"/>
      <c r="P199" s="89"/>
      <c r="Q199" s="89"/>
      <c r="R199" s="89"/>
      <c r="S199" s="89"/>
      <c r="T199" s="89"/>
      <c r="U199" s="89"/>
      <c r="V199" s="89"/>
      <c r="W199" s="89"/>
      <c r="X199" s="90"/>
      <c r="Y199" s="36"/>
      <c r="Z199" s="36"/>
      <c r="AA199" s="36"/>
      <c r="AB199" s="36"/>
      <c r="AC199" s="36"/>
      <c r="AD199" s="36"/>
      <c r="AE199" s="36"/>
      <c r="AT199" s="15" t="s">
        <v>148</v>
      </c>
      <c r="AU199" s="15" t="s">
        <v>87</v>
      </c>
    </row>
    <row r="200" s="13" customFormat="1">
      <c r="A200" s="13"/>
      <c r="B200" s="251"/>
      <c r="C200" s="252"/>
      <c r="D200" s="233" t="s">
        <v>188</v>
      </c>
      <c r="E200" s="253" t="s">
        <v>1</v>
      </c>
      <c r="F200" s="254" t="s">
        <v>962</v>
      </c>
      <c r="G200" s="252"/>
      <c r="H200" s="255">
        <v>8.7720000000000002</v>
      </c>
      <c r="I200" s="256"/>
      <c r="J200" s="256"/>
      <c r="K200" s="252"/>
      <c r="L200" s="252"/>
      <c r="M200" s="257"/>
      <c r="N200" s="258"/>
      <c r="O200" s="259"/>
      <c r="P200" s="259"/>
      <c r="Q200" s="259"/>
      <c r="R200" s="259"/>
      <c r="S200" s="259"/>
      <c r="T200" s="259"/>
      <c r="U200" s="259"/>
      <c r="V200" s="259"/>
      <c r="W200" s="259"/>
      <c r="X200" s="260"/>
      <c r="Y200" s="13"/>
      <c r="Z200" s="13"/>
      <c r="AA200" s="13"/>
      <c r="AB200" s="13"/>
      <c r="AC200" s="13"/>
      <c r="AD200" s="13"/>
      <c r="AE200" s="13"/>
      <c r="AT200" s="261" t="s">
        <v>188</v>
      </c>
      <c r="AU200" s="261" t="s">
        <v>87</v>
      </c>
      <c r="AV200" s="13" t="s">
        <v>87</v>
      </c>
      <c r="AW200" s="13" t="s">
        <v>5</v>
      </c>
      <c r="AX200" s="13" t="s">
        <v>85</v>
      </c>
      <c r="AY200" s="261" t="s">
        <v>138</v>
      </c>
    </row>
    <row r="201" s="2" customFormat="1" ht="24.15" customHeight="1">
      <c r="A201" s="36"/>
      <c r="B201" s="37"/>
      <c r="C201" s="219" t="s">
        <v>322</v>
      </c>
      <c r="D201" s="219" t="s">
        <v>141</v>
      </c>
      <c r="E201" s="220" t="s">
        <v>963</v>
      </c>
      <c r="F201" s="221" t="s">
        <v>964</v>
      </c>
      <c r="G201" s="222" t="s">
        <v>144</v>
      </c>
      <c r="H201" s="223">
        <v>238.69999999999999</v>
      </c>
      <c r="I201" s="224"/>
      <c r="J201" s="224"/>
      <c r="K201" s="225">
        <f>ROUND(P201*H201,2)</f>
        <v>0</v>
      </c>
      <c r="L201" s="221" t="s">
        <v>145</v>
      </c>
      <c r="M201" s="42"/>
      <c r="N201" s="226" t="s">
        <v>1</v>
      </c>
      <c r="O201" s="227" t="s">
        <v>40</v>
      </c>
      <c r="P201" s="228">
        <f>I201+J201</f>
        <v>0</v>
      </c>
      <c r="Q201" s="228">
        <f>ROUND(I201*H201,2)</f>
        <v>0</v>
      </c>
      <c r="R201" s="228">
        <f>ROUND(J201*H201,2)</f>
        <v>0</v>
      </c>
      <c r="S201" s="89"/>
      <c r="T201" s="229">
        <f>S201*H201</f>
        <v>0</v>
      </c>
      <c r="U201" s="229">
        <v>0</v>
      </c>
      <c r="V201" s="229">
        <f>U201*H201</f>
        <v>0</v>
      </c>
      <c r="W201" s="229">
        <v>0</v>
      </c>
      <c r="X201" s="230">
        <f>W201*H201</f>
        <v>0</v>
      </c>
      <c r="Y201" s="36"/>
      <c r="Z201" s="36"/>
      <c r="AA201" s="36"/>
      <c r="AB201" s="36"/>
      <c r="AC201" s="36"/>
      <c r="AD201" s="36"/>
      <c r="AE201" s="36"/>
      <c r="AR201" s="231" t="s">
        <v>146</v>
      </c>
      <c r="AT201" s="231" t="s">
        <v>141</v>
      </c>
      <c r="AU201" s="231" t="s">
        <v>87</v>
      </c>
      <c r="AY201" s="15" t="s">
        <v>138</v>
      </c>
      <c r="BE201" s="232">
        <f>IF(O201="základní",K201,0)</f>
        <v>0</v>
      </c>
      <c r="BF201" s="232">
        <f>IF(O201="snížená",K201,0)</f>
        <v>0</v>
      </c>
      <c r="BG201" s="232">
        <f>IF(O201="zákl. přenesená",K201,0)</f>
        <v>0</v>
      </c>
      <c r="BH201" s="232">
        <f>IF(O201="sníž. přenesená",K201,0)</f>
        <v>0</v>
      </c>
      <c r="BI201" s="232">
        <f>IF(O201="nulová",K201,0)</f>
        <v>0</v>
      </c>
      <c r="BJ201" s="15" t="s">
        <v>85</v>
      </c>
      <c r="BK201" s="232">
        <f>ROUND(P201*H201,2)</f>
        <v>0</v>
      </c>
      <c r="BL201" s="15" t="s">
        <v>146</v>
      </c>
      <c r="BM201" s="231" t="s">
        <v>965</v>
      </c>
    </row>
    <row r="202" s="2" customFormat="1">
      <c r="A202" s="36"/>
      <c r="B202" s="37"/>
      <c r="C202" s="38"/>
      <c r="D202" s="233" t="s">
        <v>148</v>
      </c>
      <c r="E202" s="38"/>
      <c r="F202" s="234" t="s">
        <v>966</v>
      </c>
      <c r="G202" s="38"/>
      <c r="H202" s="38"/>
      <c r="I202" s="235"/>
      <c r="J202" s="235"/>
      <c r="K202" s="38"/>
      <c r="L202" s="38"/>
      <c r="M202" s="42"/>
      <c r="N202" s="236"/>
      <c r="O202" s="237"/>
      <c r="P202" s="89"/>
      <c r="Q202" s="89"/>
      <c r="R202" s="89"/>
      <c r="S202" s="89"/>
      <c r="T202" s="89"/>
      <c r="U202" s="89"/>
      <c r="V202" s="89"/>
      <c r="W202" s="89"/>
      <c r="X202" s="90"/>
      <c r="Y202" s="36"/>
      <c r="Z202" s="36"/>
      <c r="AA202" s="36"/>
      <c r="AB202" s="36"/>
      <c r="AC202" s="36"/>
      <c r="AD202" s="36"/>
      <c r="AE202" s="36"/>
      <c r="AT202" s="15" t="s">
        <v>148</v>
      </c>
      <c r="AU202" s="15" t="s">
        <v>87</v>
      </c>
    </row>
    <row r="203" s="2" customFormat="1">
      <c r="A203" s="36"/>
      <c r="B203" s="37"/>
      <c r="C203" s="38"/>
      <c r="D203" s="238" t="s">
        <v>150</v>
      </c>
      <c r="E203" s="38"/>
      <c r="F203" s="239" t="s">
        <v>967</v>
      </c>
      <c r="G203" s="38"/>
      <c r="H203" s="38"/>
      <c r="I203" s="235"/>
      <c r="J203" s="235"/>
      <c r="K203" s="38"/>
      <c r="L203" s="38"/>
      <c r="M203" s="42"/>
      <c r="N203" s="236"/>
      <c r="O203" s="237"/>
      <c r="P203" s="89"/>
      <c r="Q203" s="89"/>
      <c r="R203" s="89"/>
      <c r="S203" s="89"/>
      <c r="T203" s="89"/>
      <c r="U203" s="89"/>
      <c r="V203" s="89"/>
      <c r="W203" s="89"/>
      <c r="X203" s="90"/>
      <c r="Y203" s="36"/>
      <c r="Z203" s="36"/>
      <c r="AA203" s="36"/>
      <c r="AB203" s="36"/>
      <c r="AC203" s="36"/>
      <c r="AD203" s="36"/>
      <c r="AE203" s="36"/>
      <c r="AT203" s="15" t="s">
        <v>150</v>
      </c>
      <c r="AU203" s="15" t="s">
        <v>87</v>
      </c>
    </row>
    <row r="204" s="2" customFormat="1" ht="24.15" customHeight="1">
      <c r="A204" s="36"/>
      <c r="B204" s="37"/>
      <c r="C204" s="219" t="s">
        <v>8</v>
      </c>
      <c r="D204" s="219" t="s">
        <v>141</v>
      </c>
      <c r="E204" s="220" t="s">
        <v>968</v>
      </c>
      <c r="F204" s="221" t="s">
        <v>969</v>
      </c>
      <c r="G204" s="222" t="s">
        <v>144</v>
      </c>
      <c r="H204" s="223">
        <v>614</v>
      </c>
      <c r="I204" s="224"/>
      <c r="J204" s="224"/>
      <c r="K204" s="225">
        <f>ROUND(P204*H204,2)</f>
        <v>0</v>
      </c>
      <c r="L204" s="221" t="s">
        <v>145</v>
      </c>
      <c r="M204" s="42"/>
      <c r="N204" s="226" t="s">
        <v>1</v>
      </c>
      <c r="O204" s="227" t="s">
        <v>40</v>
      </c>
      <c r="P204" s="228">
        <f>I204+J204</f>
        <v>0</v>
      </c>
      <c r="Q204" s="228">
        <f>ROUND(I204*H204,2)</f>
        <v>0</v>
      </c>
      <c r="R204" s="228">
        <f>ROUND(J204*H204,2)</f>
        <v>0</v>
      </c>
      <c r="S204" s="89"/>
      <c r="T204" s="229">
        <f>S204*H204</f>
        <v>0</v>
      </c>
      <c r="U204" s="229">
        <v>0</v>
      </c>
      <c r="V204" s="229">
        <f>U204*H204</f>
        <v>0</v>
      </c>
      <c r="W204" s="229">
        <v>0</v>
      </c>
      <c r="X204" s="230">
        <f>W204*H204</f>
        <v>0</v>
      </c>
      <c r="Y204" s="36"/>
      <c r="Z204" s="36"/>
      <c r="AA204" s="36"/>
      <c r="AB204" s="36"/>
      <c r="AC204" s="36"/>
      <c r="AD204" s="36"/>
      <c r="AE204" s="36"/>
      <c r="AR204" s="231" t="s">
        <v>146</v>
      </c>
      <c r="AT204" s="231" t="s">
        <v>141</v>
      </c>
      <c r="AU204" s="231" t="s">
        <v>87</v>
      </c>
      <c r="AY204" s="15" t="s">
        <v>138</v>
      </c>
      <c r="BE204" s="232">
        <f>IF(O204="základní",K204,0)</f>
        <v>0</v>
      </c>
      <c r="BF204" s="232">
        <f>IF(O204="snížená",K204,0)</f>
        <v>0</v>
      </c>
      <c r="BG204" s="232">
        <f>IF(O204="zákl. přenesená",K204,0)</f>
        <v>0</v>
      </c>
      <c r="BH204" s="232">
        <f>IF(O204="sníž. přenesená",K204,0)</f>
        <v>0</v>
      </c>
      <c r="BI204" s="232">
        <f>IF(O204="nulová",K204,0)</f>
        <v>0</v>
      </c>
      <c r="BJ204" s="15" t="s">
        <v>85</v>
      </c>
      <c r="BK204" s="232">
        <f>ROUND(P204*H204,2)</f>
        <v>0</v>
      </c>
      <c r="BL204" s="15" t="s">
        <v>146</v>
      </c>
      <c r="BM204" s="231" t="s">
        <v>970</v>
      </c>
    </row>
    <row r="205" s="2" customFormat="1">
      <c r="A205" s="36"/>
      <c r="B205" s="37"/>
      <c r="C205" s="38"/>
      <c r="D205" s="233" t="s">
        <v>148</v>
      </c>
      <c r="E205" s="38"/>
      <c r="F205" s="234" t="s">
        <v>971</v>
      </c>
      <c r="G205" s="38"/>
      <c r="H205" s="38"/>
      <c r="I205" s="235"/>
      <c r="J205" s="235"/>
      <c r="K205" s="38"/>
      <c r="L205" s="38"/>
      <c r="M205" s="42"/>
      <c r="N205" s="236"/>
      <c r="O205" s="237"/>
      <c r="P205" s="89"/>
      <c r="Q205" s="89"/>
      <c r="R205" s="89"/>
      <c r="S205" s="89"/>
      <c r="T205" s="89"/>
      <c r="U205" s="89"/>
      <c r="V205" s="89"/>
      <c r="W205" s="89"/>
      <c r="X205" s="90"/>
      <c r="Y205" s="36"/>
      <c r="Z205" s="36"/>
      <c r="AA205" s="36"/>
      <c r="AB205" s="36"/>
      <c r="AC205" s="36"/>
      <c r="AD205" s="36"/>
      <c r="AE205" s="36"/>
      <c r="AT205" s="15" t="s">
        <v>148</v>
      </c>
      <c r="AU205" s="15" t="s">
        <v>87</v>
      </c>
    </row>
    <row r="206" s="2" customFormat="1">
      <c r="A206" s="36"/>
      <c r="B206" s="37"/>
      <c r="C206" s="38"/>
      <c r="D206" s="238" t="s">
        <v>150</v>
      </c>
      <c r="E206" s="38"/>
      <c r="F206" s="239" t="s">
        <v>972</v>
      </c>
      <c r="G206" s="38"/>
      <c r="H206" s="38"/>
      <c r="I206" s="235"/>
      <c r="J206" s="235"/>
      <c r="K206" s="38"/>
      <c r="L206" s="38"/>
      <c r="M206" s="42"/>
      <c r="N206" s="236"/>
      <c r="O206" s="237"/>
      <c r="P206" s="89"/>
      <c r="Q206" s="89"/>
      <c r="R206" s="89"/>
      <c r="S206" s="89"/>
      <c r="T206" s="89"/>
      <c r="U206" s="89"/>
      <c r="V206" s="89"/>
      <c r="W206" s="89"/>
      <c r="X206" s="90"/>
      <c r="Y206" s="36"/>
      <c r="Z206" s="36"/>
      <c r="AA206" s="36"/>
      <c r="AB206" s="36"/>
      <c r="AC206" s="36"/>
      <c r="AD206" s="36"/>
      <c r="AE206" s="36"/>
      <c r="AT206" s="15" t="s">
        <v>150</v>
      </c>
      <c r="AU206" s="15" t="s">
        <v>87</v>
      </c>
    </row>
    <row r="207" s="2" customFormat="1" ht="24.15" customHeight="1">
      <c r="A207" s="36"/>
      <c r="B207" s="37"/>
      <c r="C207" s="241" t="s">
        <v>332</v>
      </c>
      <c r="D207" s="241" t="s">
        <v>161</v>
      </c>
      <c r="E207" s="242" t="s">
        <v>973</v>
      </c>
      <c r="F207" s="243" t="s">
        <v>974</v>
      </c>
      <c r="G207" s="244" t="s">
        <v>804</v>
      </c>
      <c r="H207" s="245">
        <v>33.460000000000001</v>
      </c>
      <c r="I207" s="246"/>
      <c r="J207" s="247"/>
      <c r="K207" s="248">
        <f>ROUND(P207*H207,2)</f>
        <v>0</v>
      </c>
      <c r="L207" s="243" t="s">
        <v>145</v>
      </c>
      <c r="M207" s="249"/>
      <c r="N207" s="250" t="s">
        <v>1</v>
      </c>
      <c r="O207" s="227" t="s">
        <v>40</v>
      </c>
      <c r="P207" s="228">
        <f>I207+J207</f>
        <v>0</v>
      </c>
      <c r="Q207" s="228">
        <f>ROUND(I207*H207,2)</f>
        <v>0</v>
      </c>
      <c r="R207" s="228">
        <f>ROUND(J207*H207,2)</f>
        <v>0</v>
      </c>
      <c r="S207" s="89"/>
      <c r="T207" s="229">
        <f>S207*H207</f>
        <v>0</v>
      </c>
      <c r="U207" s="229">
        <v>1</v>
      </c>
      <c r="V207" s="229">
        <f>U207*H207</f>
        <v>33.460000000000001</v>
      </c>
      <c r="W207" s="229">
        <v>0</v>
      </c>
      <c r="X207" s="230">
        <f>W207*H207</f>
        <v>0</v>
      </c>
      <c r="Y207" s="36"/>
      <c r="Z207" s="36"/>
      <c r="AA207" s="36"/>
      <c r="AB207" s="36"/>
      <c r="AC207" s="36"/>
      <c r="AD207" s="36"/>
      <c r="AE207" s="36"/>
      <c r="AR207" s="231" t="s">
        <v>165</v>
      </c>
      <c r="AT207" s="231" t="s">
        <v>161</v>
      </c>
      <c r="AU207" s="231" t="s">
        <v>87</v>
      </c>
      <c r="AY207" s="15" t="s">
        <v>138</v>
      </c>
      <c r="BE207" s="232">
        <f>IF(O207="základní",K207,0)</f>
        <v>0</v>
      </c>
      <c r="BF207" s="232">
        <f>IF(O207="snížená",K207,0)</f>
        <v>0</v>
      </c>
      <c r="BG207" s="232">
        <f>IF(O207="zákl. přenesená",K207,0)</f>
        <v>0</v>
      </c>
      <c r="BH207" s="232">
        <f>IF(O207="sníž. přenesená",K207,0)</f>
        <v>0</v>
      </c>
      <c r="BI207" s="232">
        <f>IF(O207="nulová",K207,0)</f>
        <v>0</v>
      </c>
      <c r="BJ207" s="15" t="s">
        <v>85</v>
      </c>
      <c r="BK207" s="232">
        <f>ROUND(P207*H207,2)</f>
        <v>0</v>
      </c>
      <c r="BL207" s="15" t="s">
        <v>146</v>
      </c>
      <c r="BM207" s="231" t="s">
        <v>975</v>
      </c>
    </row>
    <row r="208" s="2" customFormat="1">
      <c r="A208" s="36"/>
      <c r="B208" s="37"/>
      <c r="C208" s="38"/>
      <c r="D208" s="233" t="s">
        <v>148</v>
      </c>
      <c r="E208" s="38"/>
      <c r="F208" s="234" t="s">
        <v>974</v>
      </c>
      <c r="G208" s="38"/>
      <c r="H208" s="38"/>
      <c r="I208" s="235"/>
      <c r="J208" s="235"/>
      <c r="K208" s="38"/>
      <c r="L208" s="38"/>
      <c r="M208" s="42"/>
      <c r="N208" s="236"/>
      <c r="O208" s="237"/>
      <c r="P208" s="89"/>
      <c r="Q208" s="89"/>
      <c r="R208" s="89"/>
      <c r="S208" s="89"/>
      <c r="T208" s="89"/>
      <c r="U208" s="89"/>
      <c r="V208" s="89"/>
      <c r="W208" s="89"/>
      <c r="X208" s="90"/>
      <c r="Y208" s="36"/>
      <c r="Z208" s="36"/>
      <c r="AA208" s="36"/>
      <c r="AB208" s="36"/>
      <c r="AC208" s="36"/>
      <c r="AD208" s="36"/>
      <c r="AE208" s="36"/>
      <c r="AT208" s="15" t="s">
        <v>148</v>
      </c>
      <c r="AU208" s="15" t="s">
        <v>87</v>
      </c>
    </row>
    <row r="209" s="13" customFormat="1">
      <c r="A209" s="13"/>
      <c r="B209" s="251"/>
      <c r="C209" s="252"/>
      <c r="D209" s="233" t="s">
        <v>188</v>
      </c>
      <c r="E209" s="253" t="s">
        <v>1</v>
      </c>
      <c r="F209" s="254" t="s">
        <v>976</v>
      </c>
      <c r="G209" s="252"/>
      <c r="H209" s="255">
        <v>33.460000000000001</v>
      </c>
      <c r="I209" s="256"/>
      <c r="J209" s="256"/>
      <c r="K209" s="252"/>
      <c r="L209" s="252"/>
      <c r="M209" s="257"/>
      <c r="N209" s="258"/>
      <c r="O209" s="259"/>
      <c r="P209" s="259"/>
      <c r="Q209" s="259"/>
      <c r="R209" s="259"/>
      <c r="S209" s="259"/>
      <c r="T209" s="259"/>
      <c r="U209" s="259"/>
      <c r="V209" s="259"/>
      <c r="W209" s="259"/>
      <c r="X209" s="260"/>
      <c r="Y209" s="13"/>
      <c r="Z209" s="13"/>
      <c r="AA209" s="13"/>
      <c r="AB209" s="13"/>
      <c r="AC209" s="13"/>
      <c r="AD209" s="13"/>
      <c r="AE209" s="13"/>
      <c r="AT209" s="261" t="s">
        <v>188</v>
      </c>
      <c r="AU209" s="261" t="s">
        <v>87</v>
      </c>
      <c r="AV209" s="13" t="s">
        <v>87</v>
      </c>
      <c r="AW209" s="13" t="s">
        <v>5</v>
      </c>
      <c r="AX209" s="13" t="s">
        <v>85</v>
      </c>
      <c r="AY209" s="261" t="s">
        <v>138</v>
      </c>
    </row>
    <row r="210" s="2" customFormat="1" ht="24.15" customHeight="1">
      <c r="A210" s="36"/>
      <c r="B210" s="37"/>
      <c r="C210" s="219" t="s">
        <v>334</v>
      </c>
      <c r="D210" s="219" t="s">
        <v>141</v>
      </c>
      <c r="E210" s="220" t="s">
        <v>977</v>
      </c>
      <c r="F210" s="221" t="s">
        <v>978</v>
      </c>
      <c r="G210" s="222" t="s">
        <v>144</v>
      </c>
      <c r="H210" s="223">
        <v>180.69999999999999</v>
      </c>
      <c r="I210" s="224"/>
      <c r="J210" s="224"/>
      <c r="K210" s="225">
        <f>ROUND(P210*H210,2)</f>
        <v>0</v>
      </c>
      <c r="L210" s="221" t="s">
        <v>145</v>
      </c>
      <c r="M210" s="42"/>
      <c r="N210" s="226" t="s">
        <v>1</v>
      </c>
      <c r="O210" s="227" t="s">
        <v>40</v>
      </c>
      <c r="P210" s="228">
        <f>I210+J210</f>
        <v>0</v>
      </c>
      <c r="Q210" s="228">
        <f>ROUND(I210*H210,2)</f>
        <v>0</v>
      </c>
      <c r="R210" s="228">
        <f>ROUND(J210*H210,2)</f>
        <v>0</v>
      </c>
      <c r="S210" s="89"/>
      <c r="T210" s="229">
        <f>S210*H210</f>
        <v>0</v>
      </c>
      <c r="U210" s="229">
        <v>0</v>
      </c>
      <c r="V210" s="229">
        <f>U210*H210</f>
        <v>0</v>
      </c>
      <c r="W210" s="229">
        <v>0</v>
      </c>
      <c r="X210" s="230">
        <f>W210*H210</f>
        <v>0</v>
      </c>
      <c r="Y210" s="36"/>
      <c r="Z210" s="36"/>
      <c r="AA210" s="36"/>
      <c r="AB210" s="36"/>
      <c r="AC210" s="36"/>
      <c r="AD210" s="36"/>
      <c r="AE210" s="36"/>
      <c r="AR210" s="231" t="s">
        <v>146</v>
      </c>
      <c r="AT210" s="231" t="s">
        <v>141</v>
      </c>
      <c r="AU210" s="231" t="s">
        <v>87</v>
      </c>
      <c r="AY210" s="15" t="s">
        <v>138</v>
      </c>
      <c r="BE210" s="232">
        <f>IF(O210="základní",K210,0)</f>
        <v>0</v>
      </c>
      <c r="BF210" s="232">
        <f>IF(O210="snížená",K210,0)</f>
        <v>0</v>
      </c>
      <c r="BG210" s="232">
        <f>IF(O210="zákl. přenesená",K210,0)</f>
        <v>0</v>
      </c>
      <c r="BH210" s="232">
        <f>IF(O210="sníž. přenesená",K210,0)</f>
        <v>0</v>
      </c>
      <c r="BI210" s="232">
        <f>IF(O210="nulová",K210,0)</f>
        <v>0</v>
      </c>
      <c r="BJ210" s="15" t="s">
        <v>85</v>
      </c>
      <c r="BK210" s="232">
        <f>ROUND(P210*H210,2)</f>
        <v>0</v>
      </c>
      <c r="BL210" s="15" t="s">
        <v>146</v>
      </c>
      <c r="BM210" s="231" t="s">
        <v>979</v>
      </c>
    </row>
    <row r="211" s="2" customFormat="1">
      <c r="A211" s="36"/>
      <c r="B211" s="37"/>
      <c r="C211" s="38"/>
      <c r="D211" s="233" t="s">
        <v>148</v>
      </c>
      <c r="E211" s="38"/>
      <c r="F211" s="234" t="s">
        <v>980</v>
      </c>
      <c r="G211" s="38"/>
      <c r="H211" s="38"/>
      <c r="I211" s="235"/>
      <c r="J211" s="235"/>
      <c r="K211" s="38"/>
      <c r="L211" s="38"/>
      <c r="M211" s="42"/>
      <c r="N211" s="236"/>
      <c r="O211" s="237"/>
      <c r="P211" s="89"/>
      <c r="Q211" s="89"/>
      <c r="R211" s="89"/>
      <c r="S211" s="89"/>
      <c r="T211" s="89"/>
      <c r="U211" s="89"/>
      <c r="V211" s="89"/>
      <c r="W211" s="89"/>
      <c r="X211" s="90"/>
      <c r="Y211" s="36"/>
      <c r="Z211" s="36"/>
      <c r="AA211" s="36"/>
      <c r="AB211" s="36"/>
      <c r="AC211" s="36"/>
      <c r="AD211" s="36"/>
      <c r="AE211" s="36"/>
      <c r="AT211" s="15" t="s">
        <v>148</v>
      </c>
      <c r="AU211" s="15" t="s">
        <v>87</v>
      </c>
    </row>
    <row r="212" s="2" customFormat="1">
      <c r="A212" s="36"/>
      <c r="B212" s="37"/>
      <c r="C212" s="38"/>
      <c r="D212" s="238" t="s">
        <v>150</v>
      </c>
      <c r="E212" s="38"/>
      <c r="F212" s="239" t="s">
        <v>981</v>
      </c>
      <c r="G212" s="38"/>
      <c r="H212" s="38"/>
      <c r="I212" s="235"/>
      <c r="J212" s="235"/>
      <c r="K212" s="38"/>
      <c r="L212" s="38"/>
      <c r="M212" s="42"/>
      <c r="N212" s="236"/>
      <c r="O212" s="237"/>
      <c r="P212" s="89"/>
      <c r="Q212" s="89"/>
      <c r="R212" s="89"/>
      <c r="S212" s="89"/>
      <c r="T212" s="89"/>
      <c r="U212" s="89"/>
      <c r="V212" s="89"/>
      <c r="W212" s="89"/>
      <c r="X212" s="90"/>
      <c r="Y212" s="36"/>
      <c r="Z212" s="36"/>
      <c r="AA212" s="36"/>
      <c r="AB212" s="36"/>
      <c r="AC212" s="36"/>
      <c r="AD212" s="36"/>
      <c r="AE212" s="36"/>
      <c r="AT212" s="15" t="s">
        <v>150</v>
      </c>
      <c r="AU212" s="15" t="s">
        <v>87</v>
      </c>
    </row>
    <row r="213" s="2" customFormat="1" ht="24.15" customHeight="1">
      <c r="A213" s="36"/>
      <c r="B213" s="37"/>
      <c r="C213" s="219" t="s">
        <v>339</v>
      </c>
      <c r="D213" s="219" t="s">
        <v>141</v>
      </c>
      <c r="E213" s="220" t="s">
        <v>982</v>
      </c>
      <c r="F213" s="221" t="s">
        <v>983</v>
      </c>
      <c r="G213" s="222" t="s">
        <v>144</v>
      </c>
      <c r="H213" s="223">
        <v>180.69999999999999</v>
      </c>
      <c r="I213" s="224"/>
      <c r="J213" s="224"/>
      <c r="K213" s="225">
        <f>ROUND(P213*H213,2)</f>
        <v>0</v>
      </c>
      <c r="L213" s="221" t="s">
        <v>145</v>
      </c>
      <c r="M213" s="42"/>
      <c r="N213" s="226" t="s">
        <v>1</v>
      </c>
      <c r="O213" s="227" t="s">
        <v>40</v>
      </c>
      <c r="P213" s="228">
        <f>I213+J213</f>
        <v>0</v>
      </c>
      <c r="Q213" s="228">
        <f>ROUND(I213*H213,2)</f>
        <v>0</v>
      </c>
      <c r="R213" s="228">
        <f>ROUND(J213*H213,2)</f>
        <v>0</v>
      </c>
      <c r="S213" s="89"/>
      <c r="T213" s="229">
        <f>S213*H213</f>
        <v>0</v>
      </c>
      <c r="U213" s="229">
        <v>0</v>
      </c>
      <c r="V213" s="229">
        <f>U213*H213</f>
        <v>0</v>
      </c>
      <c r="W213" s="229">
        <v>0</v>
      </c>
      <c r="X213" s="230">
        <f>W213*H213</f>
        <v>0</v>
      </c>
      <c r="Y213" s="36"/>
      <c r="Z213" s="36"/>
      <c r="AA213" s="36"/>
      <c r="AB213" s="36"/>
      <c r="AC213" s="36"/>
      <c r="AD213" s="36"/>
      <c r="AE213" s="36"/>
      <c r="AR213" s="231" t="s">
        <v>146</v>
      </c>
      <c r="AT213" s="231" t="s">
        <v>141</v>
      </c>
      <c r="AU213" s="231" t="s">
        <v>87</v>
      </c>
      <c r="AY213" s="15" t="s">
        <v>138</v>
      </c>
      <c r="BE213" s="232">
        <f>IF(O213="základní",K213,0)</f>
        <v>0</v>
      </c>
      <c r="BF213" s="232">
        <f>IF(O213="snížená",K213,0)</f>
        <v>0</v>
      </c>
      <c r="BG213" s="232">
        <f>IF(O213="zákl. přenesená",K213,0)</f>
        <v>0</v>
      </c>
      <c r="BH213" s="232">
        <f>IF(O213="sníž. přenesená",K213,0)</f>
        <v>0</v>
      </c>
      <c r="BI213" s="232">
        <f>IF(O213="nulová",K213,0)</f>
        <v>0</v>
      </c>
      <c r="BJ213" s="15" t="s">
        <v>85</v>
      </c>
      <c r="BK213" s="232">
        <f>ROUND(P213*H213,2)</f>
        <v>0</v>
      </c>
      <c r="BL213" s="15" t="s">
        <v>146</v>
      </c>
      <c r="BM213" s="231" t="s">
        <v>984</v>
      </c>
    </row>
    <row r="214" s="2" customFormat="1">
      <c r="A214" s="36"/>
      <c r="B214" s="37"/>
      <c r="C214" s="38"/>
      <c r="D214" s="233" t="s">
        <v>148</v>
      </c>
      <c r="E214" s="38"/>
      <c r="F214" s="234" t="s">
        <v>985</v>
      </c>
      <c r="G214" s="38"/>
      <c r="H214" s="38"/>
      <c r="I214" s="235"/>
      <c r="J214" s="235"/>
      <c r="K214" s="38"/>
      <c r="L214" s="38"/>
      <c r="M214" s="42"/>
      <c r="N214" s="236"/>
      <c r="O214" s="237"/>
      <c r="P214" s="89"/>
      <c r="Q214" s="89"/>
      <c r="R214" s="89"/>
      <c r="S214" s="89"/>
      <c r="T214" s="89"/>
      <c r="U214" s="89"/>
      <c r="V214" s="89"/>
      <c r="W214" s="89"/>
      <c r="X214" s="90"/>
      <c r="Y214" s="36"/>
      <c r="Z214" s="36"/>
      <c r="AA214" s="36"/>
      <c r="AB214" s="36"/>
      <c r="AC214" s="36"/>
      <c r="AD214" s="36"/>
      <c r="AE214" s="36"/>
      <c r="AT214" s="15" t="s">
        <v>148</v>
      </c>
      <c r="AU214" s="15" t="s">
        <v>87</v>
      </c>
    </row>
    <row r="215" s="2" customFormat="1">
      <c r="A215" s="36"/>
      <c r="B215" s="37"/>
      <c r="C215" s="38"/>
      <c r="D215" s="238" t="s">
        <v>150</v>
      </c>
      <c r="E215" s="38"/>
      <c r="F215" s="239" t="s">
        <v>986</v>
      </c>
      <c r="G215" s="38"/>
      <c r="H215" s="38"/>
      <c r="I215" s="235"/>
      <c r="J215" s="235"/>
      <c r="K215" s="38"/>
      <c r="L215" s="38"/>
      <c r="M215" s="42"/>
      <c r="N215" s="236"/>
      <c r="O215" s="237"/>
      <c r="P215" s="89"/>
      <c r="Q215" s="89"/>
      <c r="R215" s="89"/>
      <c r="S215" s="89"/>
      <c r="T215" s="89"/>
      <c r="U215" s="89"/>
      <c r="V215" s="89"/>
      <c r="W215" s="89"/>
      <c r="X215" s="90"/>
      <c r="Y215" s="36"/>
      <c r="Z215" s="36"/>
      <c r="AA215" s="36"/>
      <c r="AB215" s="36"/>
      <c r="AC215" s="36"/>
      <c r="AD215" s="36"/>
      <c r="AE215" s="36"/>
      <c r="AT215" s="15" t="s">
        <v>150</v>
      </c>
      <c r="AU215" s="15" t="s">
        <v>87</v>
      </c>
    </row>
    <row r="216" s="12" customFormat="1" ht="22.8" customHeight="1">
      <c r="A216" s="12"/>
      <c r="B216" s="202"/>
      <c r="C216" s="203"/>
      <c r="D216" s="204" t="s">
        <v>76</v>
      </c>
      <c r="E216" s="217" t="s">
        <v>87</v>
      </c>
      <c r="F216" s="217" t="s">
        <v>987</v>
      </c>
      <c r="G216" s="203"/>
      <c r="H216" s="203"/>
      <c r="I216" s="206"/>
      <c r="J216" s="206"/>
      <c r="K216" s="218">
        <f>BK216</f>
        <v>0</v>
      </c>
      <c r="L216" s="203"/>
      <c r="M216" s="208"/>
      <c r="N216" s="209"/>
      <c r="O216" s="210"/>
      <c r="P216" s="210"/>
      <c r="Q216" s="211">
        <f>SUM(Q217:Q219)</f>
        <v>0</v>
      </c>
      <c r="R216" s="211">
        <f>SUM(R217:R219)</f>
        <v>0</v>
      </c>
      <c r="S216" s="210"/>
      <c r="T216" s="212">
        <f>SUM(T217:T219)</f>
        <v>0</v>
      </c>
      <c r="U216" s="210"/>
      <c r="V216" s="212">
        <f>SUM(V217:V219)</f>
        <v>21.354840000000003</v>
      </c>
      <c r="W216" s="210"/>
      <c r="X216" s="213">
        <f>SUM(X217:X219)</f>
        <v>0</v>
      </c>
      <c r="Y216" s="12"/>
      <c r="Z216" s="12"/>
      <c r="AA216" s="12"/>
      <c r="AB216" s="12"/>
      <c r="AC216" s="12"/>
      <c r="AD216" s="12"/>
      <c r="AE216" s="12"/>
      <c r="AR216" s="214" t="s">
        <v>85</v>
      </c>
      <c r="AT216" s="215" t="s">
        <v>76</v>
      </c>
      <c r="AU216" s="215" t="s">
        <v>85</v>
      </c>
      <c r="AY216" s="214" t="s">
        <v>138</v>
      </c>
      <c r="BK216" s="216">
        <f>SUM(BK217:BK219)</f>
        <v>0</v>
      </c>
    </row>
    <row r="217" s="2" customFormat="1" ht="37.8" customHeight="1">
      <c r="A217" s="36"/>
      <c r="B217" s="37"/>
      <c r="C217" s="219" t="s">
        <v>341</v>
      </c>
      <c r="D217" s="219" t="s">
        <v>141</v>
      </c>
      <c r="E217" s="220" t="s">
        <v>988</v>
      </c>
      <c r="F217" s="221" t="s">
        <v>989</v>
      </c>
      <c r="G217" s="222" t="s">
        <v>254</v>
      </c>
      <c r="H217" s="223">
        <v>78</v>
      </c>
      <c r="I217" s="224"/>
      <c r="J217" s="224"/>
      <c r="K217" s="225">
        <f>ROUND(P217*H217,2)</f>
        <v>0</v>
      </c>
      <c r="L217" s="221" t="s">
        <v>145</v>
      </c>
      <c r="M217" s="42"/>
      <c r="N217" s="226" t="s">
        <v>1</v>
      </c>
      <c r="O217" s="227" t="s">
        <v>40</v>
      </c>
      <c r="P217" s="228">
        <f>I217+J217</f>
        <v>0</v>
      </c>
      <c r="Q217" s="228">
        <f>ROUND(I217*H217,2)</f>
        <v>0</v>
      </c>
      <c r="R217" s="228">
        <f>ROUND(J217*H217,2)</f>
        <v>0</v>
      </c>
      <c r="S217" s="89"/>
      <c r="T217" s="229">
        <f>S217*H217</f>
        <v>0</v>
      </c>
      <c r="U217" s="229">
        <v>0.27378000000000002</v>
      </c>
      <c r="V217" s="229">
        <f>U217*H217</f>
        <v>21.354840000000003</v>
      </c>
      <c r="W217" s="229">
        <v>0</v>
      </c>
      <c r="X217" s="230">
        <f>W217*H217</f>
        <v>0</v>
      </c>
      <c r="Y217" s="36"/>
      <c r="Z217" s="36"/>
      <c r="AA217" s="36"/>
      <c r="AB217" s="36"/>
      <c r="AC217" s="36"/>
      <c r="AD217" s="36"/>
      <c r="AE217" s="36"/>
      <c r="AR217" s="231" t="s">
        <v>146</v>
      </c>
      <c r="AT217" s="231" t="s">
        <v>141</v>
      </c>
      <c r="AU217" s="231" t="s">
        <v>87</v>
      </c>
      <c r="AY217" s="15" t="s">
        <v>138</v>
      </c>
      <c r="BE217" s="232">
        <f>IF(O217="základní",K217,0)</f>
        <v>0</v>
      </c>
      <c r="BF217" s="232">
        <f>IF(O217="snížená",K217,0)</f>
        <v>0</v>
      </c>
      <c r="BG217" s="232">
        <f>IF(O217="zákl. přenesená",K217,0)</f>
        <v>0</v>
      </c>
      <c r="BH217" s="232">
        <f>IF(O217="sníž. přenesená",K217,0)</f>
        <v>0</v>
      </c>
      <c r="BI217" s="232">
        <f>IF(O217="nulová",K217,0)</f>
        <v>0</v>
      </c>
      <c r="BJ217" s="15" t="s">
        <v>85</v>
      </c>
      <c r="BK217" s="232">
        <f>ROUND(P217*H217,2)</f>
        <v>0</v>
      </c>
      <c r="BL217" s="15" t="s">
        <v>146</v>
      </c>
      <c r="BM217" s="231" t="s">
        <v>990</v>
      </c>
    </row>
    <row r="218" s="2" customFormat="1">
      <c r="A218" s="36"/>
      <c r="B218" s="37"/>
      <c r="C218" s="38"/>
      <c r="D218" s="233" t="s">
        <v>148</v>
      </c>
      <c r="E218" s="38"/>
      <c r="F218" s="234" t="s">
        <v>991</v>
      </c>
      <c r="G218" s="38"/>
      <c r="H218" s="38"/>
      <c r="I218" s="235"/>
      <c r="J218" s="235"/>
      <c r="K218" s="38"/>
      <c r="L218" s="38"/>
      <c r="M218" s="42"/>
      <c r="N218" s="236"/>
      <c r="O218" s="237"/>
      <c r="P218" s="89"/>
      <c r="Q218" s="89"/>
      <c r="R218" s="89"/>
      <c r="S218" s="89"/>
      <c r="T218" s="89"/>
      <c r="U218" s="89"/>
      <c r="V218" s="89"/>
      <c r="W218" s="89"/>
      <c r="X218" s="90"/>
      <c r="Y218" s="36"/>
      <c r="Z218" s="36"/>
      <c r="AA218" s="36"/>
      <c r="AB218" s="36"/>
      <c r="AC218" s="36"/>
      <c r="AD218" s="36"/>
      <c r="AE218" s="36"/>
      <c r="AT218" s="15" t="s">
        <v>148</v>
      </c>
      <c r="AU218" s="15" t="s">
        <v>87</v>
      </c>
    </row>
    <row r="219" s="2" customFormat="1">
      <c r="A219" s="36"/>
      <c r="B219" s="37"/>
      <c r="C219" s="38"/>
      <c r="D219" s="238" t="s">
        <v>150</v>
      </c>
      <c r="E219" s="38"/>
      <c r="F219" s="239" t="s">
        <v>992</v>
      </c>
      <c r="G219" s="38"/>
      <c r="H219" s="38"/>
      <c r="I219" s="235"/>
      <c r="J219" s="235"/>
      <c r="K219" s="38"/>
      <c r="L219" s="38"/>
      <c r="M219" s="42"/>
      <c r="N219" s="236"/>
      <c r="O219" s="237"/>
      <c r="P219" s="89"/>
      <c r="Q219" s="89"/>
      <c r="R219" s="89"/>
      <c r="S219" s="89"/>
      <c r="T219" s="89"/>
      <c r="U219" s="89"/>
      <c r="V219" s="89"/>
      <c r="W219" s="89"/>
      <c r="X219" s="90"/>
      <c r="Y219" s="36"/>
      <c r="Z219" s="36"/>
      <c r="AA219" s="36"/>
      <c r="AB219" s="36"/>
      <c r="AC219" s="36"/>
      <c r="AD219" s="36"/>
      <c r="AE219" s="36"/>
      <c r="AT219" s="15" t="s">
        <v>150</v>
      </c>
      <c r="AU219" s="15" t="s">
        <v>87</v>
      </c>
    </row>
    <row r="220" s="12" customFormat="1" ht="22.8" customHeight="1">
      <c r="A220" s="12"/>
      <c r="B220" s="202"/>
      <c r="C220" s="203"/>
      <c r="D220" s="204" t="s">
        <v>76</v>
      </c>
      <c r="E220" s="217" t="s">
        <v>146</v>
      </c>
      <c r="F220" s="217" t="s">
        <v>993</v>
      </c>
      <c r="G220" s="203"/>
      <c r="H220" s="203"/>
      <c r="I220" s="206"/>
      <c r="J220" s="206"/>
      <c r="K220" s="218">
        <f>BK220</f>
        <v>0</v>
      </c>
      <c r="L220" s="203"/>
      <c r="M220" s="208"/>
      <c r="N220" s="209"/>
      <c r="O220" s="210"/>
      <c r="P220" s="210"/>
      <c r="Q220" s="211">
        <f>SUM(Q221:Q223)</f>
        <v>0</v>
      </c>
      <c r="R220" s="211">
        <f>SUM(R221:R223)</f>
        <v>0</v>
      </c>
      <c r="S220" s="210"/>
      <c r="T220" s="212">
        <f>SUM(T221:T223)</f>
        <v>0</v>
      </c>
      <c r="U220" s="210"/>
      <c r="V220" s="212">
        <f>SUM(V221:V223)</f>
        <v>0</v>
      </c>
      <c r="W220" s="210"/>
      <c r="X220" s="213">
        <f>SUM(X221:X223)</f>
        <v>0</v>
      </c>
      <c r="Y220" s="12"/>
      <c r="Z220" s="12"/>
      <c r="AA220" s="12"/>
      <c r="AB220" s="12"/>
      <c r="AC220" s="12"/>
      <c r="AD220" s="12"/>
      <c r="AE220" s="12"/>
      <c r="AR220" s="214" t="s">
        <v>85</v>
      </c>
      <c r="AT220" s="215" t="s">
        <v>76</v>
      </c>
      <c r="AU220" s="215" t="s">
        <v>85</v>
      </c>
      <c r="AY220" s="214" t="s">
        <v>138</v>
      </c>
      <c r="BK220" s="216">
        <f>SUM(BK221:BK223)</f>
        <v>0</v>
      </c>
    </row>
    <row r="221" s="2" customFormat="1" ht="33" customHeight="1">
      <c r="A221" s="36"/>
      <c r="B221" s="37"/>
      <c r="C221" s="219" t="s">
        <v>346</v>
      </c>
      <c r="D221" s="219" t="s">
        <v>141</v>
      </c>
      <c r="E221" s="220" t="s">
        <v>994</v>
      </c>
      <c r="F221" s="221" t="s">
        <v>995</v>
      </c>
      <c r="G221" s="222" t="s">
        <v>144</v>
      </c>
      <c r="H221" s="223">
        <v>41.600000000000001</v>
      </c>
      <c r="I221" s="224"/>
      <c r="J221" s="224"/>
      <c r="K221" s="225">
        <f>ROUND(P221*H221,2)</f>
        <v>0</v>
      </c>
      <c r="L221" s="221" t="s">
        <v>145</v>
      </c>
      <c r="M221" s="42"/>
      <c r="N221" s="226" t="s">
        <v>1</v>
      </c>
      <c r="O221" s="227" t="s">
        <v>40</v>
      </c>
      <c r="P221" s="228">
        <f>I221+J221</f>
        <v>0</v>
      </c>
      <c r="Q221" s="228">
        <f>ROUND(I221*H221,2)</f>
        <v>0</v>
      </c>
      <c r="R221" s="228">
        <f>ROUND(J221*H221,2)</f>
        <v>0</v>
      </c>
      <c r="S221" s="89"/>
      <c r="T221" s="229">
        <f>S221*H221</f>
        <v>0</v>
      </c>
      <c r="U221" s="229">
        <v>0</v>
      </c>
      <c r="V221" s="229">
        <f>U221*H221</f>
        <v>0</v>
      </c>
      <c r="W221" s="229">
        <v>0</v>
      </c>
      <c r="X221" s="230">
        <f>W221*H221</f>
        <v>0</v>
      </c>
      <c r="Y221" s="36"/>
      <c r="Z221" s="36"/>
      <c r="AA221" s="36"/>
      <c r="AB221" s="36"/>
      <c r="AC221" s="36"/>
      <c r="AD221" s="36"/>
      <c r="AE221" s="36"/>
      <c r="AR221" s="231" t="s">
        <v>146</v>
      </c>
      <c r="AT221" s="231" t="s">
        <v>141</v>
      </c>
      <c r="AU221" s="231" t="s">
        <v>87</v>
      </c>
      <c r="AY221" s="15" t="s">
        <v>138</v>
      </c>
      <c r="BE221" s="232">
        <f>IF(O221="základní",K221,0)</f>
        <v>0</v>
      </c>
      <c r="BF221" s="232">
        <f>IF(O221="snížená",K221,0)</f>
        <v>0</v>
      </c>
      <c r="BG221" s="232">
        <f>IF(O221="zákl. přenesená",K221,0)</f>
        <v>0</v>
      </c>
      <c r="BH221" s="232">
        <f>IF(O221="sníž. přenesená",K221,0)</f>
        <v>0</v>
      </c>
      <c r="BI221" s="232">
        <f>IF(O221="nulová",K221,0)</f>
        <v>0</v>
      </c>
      <c r="BJ221" s="15" t="s">
        <v>85</v>
      </c>
      <c r="BK221" s="232">
        <f>ROUND(P221*H221,2)</f>
        <v>0</v>
      </c>
      <c r="BL221" s="15" t="s">
        <v>146</v>
      </c>
      <c r="BM221" s="231" t="s">
        <v>996</v>
      </c>
    </row>
    <row r="222" s="2" customFormat="1">
      <c r="A222" s="36"/>
      <c r="B222" s="37"/>
      <c r="C222" s="38"/>
      <c r="D222" s="233" t="s">
        <v>148</v>
      </c>
      <c r="E222" s="38"/>
      <c r="F222" s="234" t="s">
        <v>997</v>
      </c>
      <c r="G222" s="38"/>
      <c r="H222" s="38"/>
      <c r="I222" s="235"/>
      <c r="J222" s="235"/>
      <c r="K222" s="38"/>
      <c r="L222" s="38"/>
      <c r="M222" s="42"/>
      <c r="N222" s="236"/>
      <c r="O222" s="237"/>
      <c r="P222" s="89"/>
      <c r="Q222" s="89"/>
      <c r="R222" s="89"/>
      <c r="S222" s="89"/>
      <c r="T222" s="89"/>
      <c r="U222" s="89"/>
      <c r="V222" s="89"/>
      <c r="W222" s="89"/>
      <c r="X222" s="90"/>
      <c r="Y222" s="36"/>
      <c r="Z222" s="36"/>
      <c r="AA222" s="36"/>
      <c r="AB222" s="36"/>
      <c r="AC222" s="36"/>
      <c r="AD222" s="36"/>
      <c r="AE222" s="36"/>
      <c r="AT222" s="15" t="s">
        <v>148</v>
      </c>
      <c r="AU222" s="15" t="s">
        <v>87</v>
      </c>
    </row>
    <row r="223" s="2" customFormat="1">
      <c r="A223" s="36"/>
      <c r="B223" s="37"/>
      <c r="C223" s="38"/>
      <c r="D223" s="238" t="s">
        <v>150</v>
      </c>
      <c r="E223" s="38"/>
      <c r="F223" s="239" t="s">
        <v>998</v>
      </c>
      <c r="G223" s="38"/>
      <c r="H223" s="38"/>
      <c r="I223" s="235"/>
      <c r="J223" s="235"/>
      <c r="K223" s="38"/>
      <c r="L223" s="38"/>
      <c r="M223" s="42"/>
      <c r="N223" s="236"/>
      <c r="O223" s="237"/>
      <c r="P223" s="89"/>
      <c r="Q223" s="89"/>
      <c r="R223" s="89"/>
      <c r="S223" s="89"/>
      <c r="T223" s="89"/>
      <c r="U223" s="89"/>
      <c r="V223" s="89"/>
      <c r="W223" s="89"/>
      <c r="X223" s="90"/>
      <c r="Y223" s="36"/>
      <c r="Z223" s="36"/>
      <c r="AA223" s="36"/>
      <c r="AB223" s="36"/>
      <c r="AC223" s="36"/>
      <c r="AD223" s="36"/>
      <c r="AE223" s="36"/>
      <c r="AT223" s="15" t="s">
        <v>150</v>
      </c>
      <c r="AU223" s="15" t="s">
        <v>87</v>
      </c>
    </row>
    <row r="224" s="12" customFormat="1" ht="22.8" customHeight="1">
      <c r="A224" s="12"/>
      <c r="B224" s="202"/>
      <c r="C224" s="203"/>
      <c r="D224" s="204" t="s">
        <v>76</v>
      </c>
      <c r="E224" s="217" t="s">
        <v>139</v>
      </c>
      <c r="F224" s="217" t="s">
        <v>140</v>
      </c>
      <c r="G224" s="203"/>
      <c r="H224" s="203"/>
      <c r="I224" s="206"/>
      <c r="J224" s="206"/>
      <c r="K224" s="218">
        <f>BK224</f>
        <v>0</v>
      </c>
      <c r="L224" s="203"/>
      <c r="M224" s="208"/>
      <c r="N224" s="209"/>
      <c r="O224" s="210"/>
      <c r="P224" s="210"/>
      <c r="Q224" s="211">
        <f>SUM(Q225:Q266)</f>
        <v>0</v>
      </c>
      <c r="R224" s="211">
        <f>SUM(R225:R266)</f>
        <v>0</v>
      </c>
      <c r="S224" s="210"/>
      <c r="T224" s="212">
        <f>SUM(T225:T266)</f>
        <v>0</v>
      </c>
      <c r="U224" s="210"/>
      <c r="V224" s="212">
        <f>SUM(V225:V266)</f>
        <v>7.3549759999999997</v>
      </c>
      <c r="W224" s="210"/>
      <c r="X224" s="213">
        <f>SUM(X225:X266)</f>
        <v>0</v>
      </c>
      <c r="Y224" s="12"/>
      <c r="Z224" s="12"/>
      <c r="AA224" s="12"/>
      <c r="AB224" s="12"/>
      <c r="AC224" s="12"/>
      <c r="AD224" s="12"/>
      <c r="AE224" s="12"/>
      <c r="AR224" s="214" t="s">
        <v>85</v>
      </c>
      <c r="AT224" s="215" t="s">
        <v>76</v>
      </c>
      <c r="AU224" s="215" t="s">
        <v>85</v>
      </c>
      <c r="AY224" s="214" t="s">
        <v>138</v>
      </c>
      <c r="BK224" s="216">
        <f>SUM(BK225:BK266)</f>
        <v>0</v>
      </c>
    </row>
    <row r="225" s="2" customFormat="1" ht="24.15" customHeight="1">
      <c r="A225" s="36"/>
      <c r="B225" s="37"/>
      <c r="C225" s="219" t="s">
        <v>348</v>
      </c>
      <c r="D225" s="219" t="s">
        <v>141</v>
      </c>
      <c r="E225" s="220" t="s">
        <v>999</v>
      </c>
      <c r="F225" s="221" t="s">
        <v>1000</v>
      </c>
      <c r="G225" s="222" t="s">
        <v>144</v>
      </c>
      <c r="H225" s="223">
        <v>472</v>
      </c>
      <c r="I225" s="224"/>
      <c r="J225" s="224"/>
      <c r="K225" s="225">
        <f>ROUND(P225*H225,2)</f>
        <v>0</v>
      </c>
      <c r="L225" s="221" t="s">
        <v>145</v>
      </c>
      <c r="M225" s="42"/>
      <c r="N225" s="226" t="s">
        <v>1</v>
      </c>
      <c r="O225" s="227" t="s">
        <v>40</v>
      </c>
      <c r="P225" s="228">
        <f>I225+J225</f>
        <v>0</v>
      </c>
      <c r="Q225" s="228">
        <f>ROUND(I225*H225,2)</f>
        <v>0</v>
      </c>
      <c r="R225" s="228">
        <f>ROUND(J225*H225,2)</f>
        <v>0</v>
      </c>
      <c r="S225" s="89"/>
      <c r="T225" s="229">
        <f>S225*H225</f>
        <v>0</v>
      </c>
      <c r="U225" s="229">
        <v>0</v>
      </c>
      <c r="V225" s="229">
        <f>U225*H225</f>
        <v>0</v>
      </c>
      <c r="W225" s="229">
        <v>0</v>
      </c>
      <c r="X225" s="230">
        <f>W225*H225</f>
        <v>0</v>
      </c>
      <c r="Y225" s="36"/>
      <c r="Z225" s="36"/>
      <c r="AA225" s="36"/>
      <c r="AB225" s="36"/>
      <c r="AC225" s="36"/>
      <c r="AD225" s="36"/>
      <c r="AE225" s="36"/>
      <c r="AR225" s="231" t="s">
        <v>146</v>
      </c>
      <c r="AT225" s="231" t="s">
        <v>141</v>
      </c>
      <c r="AU225" s="231" t="s">
        <v>87</v>
      </c>
      <c r="AY225" s="15" t="s">
        <v>138</v>
      </c>
      <c r="BE225" s="232">
        <f>IF(O225="základní",K225,0)</f>
        <v>0</v>
      </c>
      <c r="BF225" s="232">
        <f>IF(O225="snížená",K225,0)</f>
        <v>0</v>
      </c>
      <c r="BG225" s="232">
        <f>IF(O225="zákl. přenesená",K225,0)</f>
        <v>0</v>
      </c>
      <c r="BH225" s="232">
        <f>IF(O225="sníž. přenesená",K225,0)</f>
        <v>0</v>
      </c>
      <c r="BI225" s="232">
        <f>IF(O225="nulová",K225,0)</f>
        <v>0</v>
      </c>
      <c r="BJ225" s="15" t="s">
        <v>85</v>
      </c>
      <c r="BK225" s="232">
        <f>ROUND(P225*H225,2)</f>
        <v>0</v>
      </c>
      <c r="BL225" s="15" t="s">
        <v>146</v>
      </c>
      <c r="BM225" s="231" t="s">
        <v>1001</v>
      </c>
    </row>
    <row r="226" s="2" customFormat="1">
      <c r="A226" s="36"/>
      <c r="B226" s="37"/>
      <c r="C226" s="38"/>
      <c r="D226" s="233" t="s">
        <v>148</v>
      </c>
      <c r="E226" s="38"/>
      <c r="F226" s="234" t="s">
        <v>1002</v>
      </c>
      <c r="G226" s="38"/>
      <c r="H226" s="38"/>
      <c r="I226" s="235"/>
      <c r="J226" s="235"/>
      <c r="K226" s="38"/>
      <c r="L226" s="38"/>
      <c r="M226" s="42"/>
      <c r="N226" s="236"/>
      <c r="O226" s="237"/>
      <c r="P226" s="89"/>
      <c r="Q226" s="89"/>
      <c r="R226" s="89"/>
      <c r="S226" s="89"/>
      <c r="T226" s="89"/>
      <c r="U226" s="89"/>
      <c r="V226" s="89"/>
      <c r="W226" s="89"/>
      <c r="X226" s="90"/>
      <c r="Y226" s="36"/>
      <c r="Z226" s="36"/>
      <c r="AA226" s="36"/>
      <c r="AB226" s="36"/>
      <c r="AC226" s="36"/>
      <c r="AD226" s="36"/>
      <c r="AE226" s="36"/>
      <c r="AT226" s="15" t="s">
        <v>148</v>
      </c>
      <c r="AU226" s="15" t="s">
        <v>87</v>
      </c>
    </row>
    <row r="227" s="2" customFormat="1">
      <c r="A227" s="36"/>
      <c r="B227" s="37"/>
      <c r="C227" s="38"/>
      <c r="D227" s="238" t="s">
        <v>150</v>
      </c>
      <c r="E227" s="38"/>
      <c r="F227" s="239" t="s">
        <v>1003</v>
      </c>
      <c r="G227" s="38"/>
      <c r="H227" s="38"/>
      <c r="I227" s="235"/>
      <c r="J227" s="235"/>
      <c r="K227" s="38"/>
      <c r="L227" s="38"/>
      <c r="M227" s="42"/>
      <c r="N227" s="236"/>
      <c r="O227" s="237"/>
      <c r="P227" s="89"/>
      <c r="Q227" s="89"/>
      <c r="R227" s="89"/>
      <c r="S227" s="89"/>
      <c r="T227" s="89"/>
      <c r="U227" s="89"/>
      <c r="V227" s="89"/>
      <c r="W227" s="89"/>
      <c r="X227" s="90"/>
      <c r="Y227" s="36"/>
      <c r="Z227" s="36"/>
      <c r="AA227" s="36"/>
      <c r="AB227" s="36"/>
      <c r="AC227" s="36"/>
      <c r="AD227" s="36"/>
      <c r="AE227" s="36"/>
      <c r="AT227" s="15" t="s">
        <v>150</v>
      </c>
      <c r="AU227" s="15" t="s">
        <v>87</v>
      </c>
    </row>
    <row r="228" s="2" customFormat="1">
      <c r="A228" s="36"/>
      <c r="B228" s="37"/>
      <c r="C228" s="38"/>
      <c r="D228" s="233" t="s">
        <v>152</v>
      </c>
      <c r="E228" s="38"/>
      <c r="F228" s="240" t="s">
        <v>1004</v>
      </c>
      <c r="G228" s="38"/>
      <c r="H228" s="38"/>
      <c r="I228" s="235"/>
      <c r="J228" s="235"/>
      <c r="K228" s="38"/>
      <c r="L228" s="38"/>
      <c r="M228" s="42"/>
      <c r="N228" s="236"/>
      <c r="O228" s="237"/>
      <c r="P228" s="89"/>
      <c r="Q228" s="89"/>
      <c r="R228" s="89"/>
      <c r="S228" s="89"/>
      <c r="T228" s="89"/>
      <c r="U228" s="89"/>
      <c r="V228" s="89"/>
      <c r="W228" s="89"/>
      <c r="X228" s="90"/>
      <c r="Y228" s="36"/>
      <c r="Z228" s="36"/>
      <c r="AA228" s="36"/>
      <c r="AB228" s="36"/>
      <c r="AC228" s="36"/>
      <c r="AD228" s="36"/>
      <c r="AE228" s="36"/>
      <c r="AT228" s="15" t="s">
        <v>152</v>
      </c>
      <c r="AU228" s="15" t="s">
        <v>87</v>
      </c>
    </row>
    <row r="229" s="2" customFormat="1" ht="24.15" customHeight="1">
      <c r="A229" s="36"/>
      <c r="B229" s="37"/>
      <c r="C229" s="219" t="s">
        <v>353</v>
      </c>
      <c r="D229" s="219" t="s">
        <v>141</v>
      </c>
      <c r="E229" s="220" t="s">
        <v>1005</v>
      </c>
      <c r="F229" s="221" t="s">
        <v>1006</v>
      </c>
      <c r="G229" s="222" t="s">
        <v>144</v>
      </c>
      <c r="H229" s="223">
        <v>142</v>
      </c>
      <c r="I229" s="224"/>
      <c r="J229" s="224"/>
      <c r="K229" s="225">
        <f>ROUND(P229*H229,2)</f>
        <v>0</v>
      </c>
      <c r="L229" s="221" t="s">
        <v>145</v>
      </c>
      <c r="M229" s="42"/>
      <c r="N229" s="226" t="s">
        <v>1</v>
      </c>
      <c r="O229" s="227" t="s">
        <v>40</v>
      </c>
      <c r="P229" s="228">
        <f>I229+J229</f>
        <v>0</v>
      </c>
      <c r="Q229" s="228">
        <f>ROUND(I229*H229,2)</f>
        <v>0</v>
      </c>
      <c r="R229" s="228">
        <f>ROUND(J229*H229,2)</f>
        <v>0</v>
      </c>
      <c r="S229" s="89"/>
      <c r="T229" s="229">
        <f>S229*H229</f>
        <v>0</v>
      </c>
      <c r="U229" s="229">
        <v>0</v>
      </c>
      <c r="V229" s="229">
        <f>U229*H229</f>
        <v>0</v>
      </c>
      <c r="W229" s="229">
        <v>0</v>
      </c>
      <c r="X229" s="230">
        <f>W229*H229</f>
        <v>0</v>
      </c>
      <c r="Y229" s="36"/>
      <c r="Z229" s="36"/>
      <c r="AA229" s="36"/>
      <c r="AB229" s="36"/>
      <c r="AC229" s="36"/>
      <c r="AD229" s="36"/>
      <c r="AE229" s="36"/>
      <c r="AR229" s="231" t="s">
        <v>146</v>
      </c>
      <c r="AT229" s="231" t="s">
        <v>141</v>
      </c>
      <c r="AU229" s="231" t="s">
        <v>87</v>
      </c>
      <c r="AY229" s="15" t="s">
        <v>138</v>
      </c>
      <c r="BE229" s="232">
        <f>IF(O229="základní",K229,0)</f>
        <v>0</v>
      </c>
      <c r="BF229" s="232">
        <f>IF(O229="snížená",K229,0)</f>
        <v>0</v>
      </c>
      <c r="BG229" s="232">
        <f>IF(O229="zákl. přenesená",K229,0)</f>
        <v>0</v>
      </c>
      <c r="BH229" s="232">
        <f>IF(O229="sníž. přenesená",K229,0)</f>
        <v>0</v>
      </c>
      <c r="BI229" s="232">
        <f>IF(O229="nulová",K229,0)</f>
        <v>0</v>
      </c>
      <c r="BJ229" s="15" t="s">
        <v>85</v>
      </c>
      <c r="BK229" s="232">
        <f>ROUND(P229*H229,2)</f>
        <v>0</v>
      </c>
      <c r="BL229" s="15" t="s">
        <v>146</v>
      </c>
      <c r="BM229" s="231" t="s">
        <v>1007</v>
      </c>
    </row>
    <row r="230" s="2" customFormat="1">
      <c r="A230" s="36"/>
      <c r="B230" s="37"/>
      <c r="C230" s="38"/>
      <c r="D230" s="233" t="s">
        <v>148</v>
      </c>
      <c r="E230" s="38"/>
      <c r="F230" s="234" t="s">
        <v>1008</v>
      </c>
      <c r="G230" s="38"/>
      <c r="H230" s="38"/>
      <c r="I230" s="235"/>
      <c r="J230" s="235"/>
      <c r="K230" s="38"/>
      <c r="L230" s="38"/>
      <c r="M230" s="42"/>
      <c r="N230" s="236"/>
      <c r="O230" s="237"/>
      <c r="P230" s="89"/>
      <c r="Q230" s="89"/>
      <c r="R230" s="89"/>
      <c r="S230" s="89"/>
      <c r="T230" s="89"/>
      <c r="U230" s="89"/>
      <c r="V230" s="89"/>
      <c r="W230" s="89"/>
      <c r="X230" s="90"/>
      <c r="Y230" s="36"/>
      <c r="Z230" s="36"/>
      <c r="AA230" s="36"/>
      <c r="AB230" s="36"/>
      <c r="AC230" s="36"/>
      <c r="AD230" s="36"/>
      <c r="AE230" s="36"/>
      <c r="AT230" s="15" t="s">
        <v>148</v>
      </c>
      <c r="AU230" s="15" t="s">
        <v>87</v>
      </c>
    </row>
    <row r="231" s="2" customFormat="1">
      <c r="A231" s="36"/>
      <c r="B231" s="37"/>
      <c r="C231" s="38"/>
      <c r="D231" s="238" t="s">
        <v>150</v>
      </c>
      <c r="E231" s="38"/>
      <c r="F231" s="239" t="s">
        <v>1009</v>
      </c>
      <c r="G231" s="38"/>
      <c r="H231" s="38"/>
      <c r="I231" s="235"/>
      <c r="J231" s="235"/>
      <c r="K231" s="38"/>
      <c r="L231" s="38"/>
      <c r="M231" s="42"/>
      <c r="N231" s="236"/>
      <c r="O231" s="237"/>
      <c r="P231" s="89"/>
      <c r="Q231" s="89"/>
      <c r="R231" s="89"/>
      <c r="S231" s="89"/>
      <c r="T231" s="89"/>
      <c r="U231" s="89"/>
      <c r="V231" s="89"/>
      <c r="W231" s="89"/>
      <c r="X231" s="90"/>
      <c r="Y231" s="36"/>
      <c r="Z231" s="36"/>
      <c r="AA231" s="36"/>
      <c r="AB231" s="36"/>
      <c r="AC231" s="36"/>
      <c r="AD231" s="36"/>
      <c r="AE231" s="36"/>
      <c r="AT231" s="15" t="s">
        <v>150</v>
      </c>
      <c r="AU231" s="15" t="s">
        <v>87</v>
      </c>
    </row>
    <row r="232" s="2" customFormat="1">
      <c r="A232" s="36"/>
      <c r="B232" s="37"/>
      <c r="C232" s="38"/>
      <c r="D232" s="233" t="s">
        <v>152</v>
      </c>
      <c r="E232" s="38"/>
      <c r="F232" s="240" t="s">
        <v>1010</v>
      </c>
      <c r="G232" s="38"/>
      <c r="H232" s="38"/>
      <c r="I232" s="235"/>
      <c r="J232" s="235"/>
      <c r="K232" s="38"/>
      <c r="L232" s="38"/>
      <c r="M232" s="42"/>
      <c r="N232" s="236"/>
      <c r="O232" s="237"/>
      <c r="P232" s="89"/>
      <c r="Q232" s="89"/>
      <c r="R232" s="89"/>
      <c r="S232" s="89"/>
      <c r="T232" s="89"/>
      <c r="U232" s="89"/>
      <c r="V232" s="89"/>
      <c r="W232" s="89"/>
      <c r="X232" s="90"/>
      <c r="Y232" s="36"/>
      <c r="Z232" s="36"/>
      <c r="AA232" s="36"/>
      <c r="AB232" s="36"/>
      <c r="AC232" s="36"/>
      <c r="AD232" s="36"/>
      <c r="AE232" s="36"/>
      <c r="AT232" s="15" t="s">
        <v>152</v>
      </c>
      <c r="AU232" s="15" t="s">
        <v>87</v>
      </c>
    </row>
    <row r="233" s="2" customFormat="1" ht="24.15" customHeight="1">
      <c r="A233" s="36"/>
      <c r="B233" s="37"/>
      <c r="C233" s="219" t="s">
        <v>355</v>
      </c>
      <c r="D233" s="219" t="s">
        <v>141</v>
      </c>
      <c r="E233" s="220" t="s">
        <v>1011</v>
      </c>
      <c r="F233" s="221" t="s">
        <v>1012</v>
      </c>
      <c r="G233" s="222" t="s">
        <v>144</v>
      </c>
      <c r="H233" s="223">
        <v>472</v>
      </c>
      <c r="I233" s="224"/>
      <c r="J233" s="224"/>
      <c r="K233" s="225">
        <f>ROUND(P233*H233,2)</f>
        <v>0</v>
      </c>
      <c r="L233" s="221" t="s">
        <v>145</v>
      </c>
      <c r="M233" s="42"/>
      <c r="N233" s="226" t="s">
        <v>1</v>
      </c>
      <c r="O233" s="227" t="s">
        <v>40</v>
      </c>
      <c r="P233" s="228">
        <f>I233+J233</f>
        <v>0</v>
      </c>
      <c r="Q233" s="228">
        <f>ROUND(I233*H233,2)</f>
        <v>0</v>
      </c>
      <c r="R233" s="228">
        <f>ROUND(J233*H233,2)</f>
        <v>0</v>
      </c>
      <c r="S233" s="89"/>
      <c r="T233" s="229">
        <f>S233*H233</f>
        <v>0</v>
      </c>
      <c r="U233" s="229">
        <v>0</v>
      </c>
      <c r="V233" s="229">
        <f>U233*H233</f>
        <v>0</v>
      </c>
      <c r="W233" s="229">
        <v>0</v>
      </c>
      <c r="X233" s="230">
        <f>W233*H233</f>
        <v>0</v>
      </c>
      <c r="Y233" s="36"/>
      <c r="Z233" s="36"/>
      <c r="AA233" s="36"/>
      <c r="AB233" s="36"/>
      <c r="AC233" s="36"/>
      <c r="AD233" s="36"/>
      <c r="AE233" s="36"/>
      <c r="AR233" s="231" t="s">
        <v>146</v>
      </c>
      <c r="AT233" s="231" t="s">
        <v>141</v>
      </c>
      <c r="AU233" s="231" t="s">
        <v>87</v>
      </c>
      <c r="AY233" s="15" t="s">
        <v>138</v>
      </c>
      <c r="BE233" s="232">
        <f>IF(O233="základní",K233,0)</f>
        <v>0</v>
      </c>
      <c r="BF233" s="232">
        <f>IF(O233="snížená",K233,0)</f>
        <v>0</v>
      </c>
      <c r="BG233" s="232">
        <f>IF(O233="zákl. přenesená",K233,0)</f>
        <v>0</v>
      </c>
      <c r="BH233" s="232">
        <f>IF(O233="sníž. přenesená",K233,0)</f>
        <v>0</v>
      </c>
      <c r="BI233" s="232">
        <f>IF(O233="nulová",K233,0)</f>
        <v>0</v>
      </c>
      <c r="BJ233" s="15" t="s">
        <v>85</v>
      </c>
      <c r="BK233" s="232">
        <f>ROUND(P233*H233,2)</f>
        <v>0</v>
      </c>
      <c r="BL233" s="15" t="s">
        <v>146</v>
      </c>
      <c r="BM233" s="231" t="s">
        <v>1013</v>
      </c>
    </row>
    <row r="234" s="2" customFormat="1">
      <c r="A234" s="36"/>
      <c r="B234" s="37"/>
      <c r="C234" s="38"/>
      <c r="D234" s="233" t="s">
        <v>148</v>
      </c>
      <c r="E234" s="38"/>
      <c r="F234" s="234" t="s">
        <v>1014</v>
      </c>
      <c r="G234" s="38"/>
      <c r="H234" s="38"/>
      <c r="I234" s="235"/>
      <c r="J234" s="235"/>
      <c r="K234" s="38"/>
      <c r="L234" s="38"/>
      <c r="M234" s="42"/>
      <c r="N234" s="236"/>
      <c r="O234" s="237"/>
      <c r="P234" s="89"/>
      <c r="Q234" s="89"/>
      <c r="R234" s="89"/>
      <c r="S234" s="89"/>
      <c r="T234" s="89"/>
      <c r="U234" s="89"/>
      <c r="V234" s="89"/>
      <c r="W234" s="89"/>
      <c r="X234" s="90"/>
      <c r="Y234" s="36"/>
      <c r="Z234" s="36"/>
      <c r="AA234" s="36"/>
      <c r="AB234" s="36"/>
      <c r="AC234" s="36"/>
      <c r="AD234" s="36"/>
      <c r="AE234" s="36"/>
      <c r="AT234" s="15" t="s">
        <v>148</v>
      </c>
      <c r="AU234" s="15" t="s">
        <v>87</v>
      </c>
    </row>
    <row r="235" s="2" customFormat="1">
      <c r="A235" s="36"/>
      <c r="B235" s="37"/>
      <c r="C235" s="38"/>
      <c r="D235" s="238" t="s">
        <v>150</v>
      </c>
      <c r="E235" s="38"/>
      <c r="F235" s="239" t="s">
        <v>1015</v>
      </c>
      <c r="G235" s="38"/>
      <c r="H235" s="38"/>
      <c r="I235" s="235"/>
      <c r="J235" s="235"/>
      <c r="K235" s="38"/>
      <c r="L235" s="38"/>
      <c r="M235" s="42"/>
      <c r="N235" s="236"/>
      <c r="O235" s="237"/>
      <c r="P235" s="89"/>
      <c r="Q235" s="89"/>
      <c r="R235" s="89"/>
      <c r="S235" s="89"/>
      <c r="T235" s="89"/>
      <c r="U235" s="89"/>
      <c r="V235" s="89"/>
      <c r="W235" s="89"/>
      <c r="X235" s="90"/>
      <c r="Y235" s="36"/>
      <c r="Z235" s="36"/>
      <c r="AA235" s="36"/>
      <c r="AB235" s="36"/>
      <c r="AC235" s="36"/>
      <c r="AD235" s="36"/>
      <c r="AE235" s="36"/>
      <c r="AT235" s="15" t="s">
        <v>150</v>
      </c>
      <c r="AU235" s="15" t="s">
        <v>87</v>
      </c>
    </row>
    <row r="236" s="2" customFormat="1">
      <c r="A236" s="36"/>
      <c r="B236" s="37"/>
      <c r="C236" s="38"/>
      <c r="D236" s="233" t="s">
        <v>152</v>
      </c>
      <c r="E236" s="38"/>
      <c r="F236" s="240" t="s">
        <v>1004</v>
      </c>
      <c r="G236" s="38"/>
      <c r="H236" s="38"/>
      <c r="I236" s="235"/>
      <c r="J236" s="235"/>
      <c r="K236" s="38"/>
      <c r="L236" s="38"/>
      <c r="M236" s="42"/>
      <c r="N236" s="236"/>
      <c r="O236" s="237"/>
      <c r="P236" s="89"/>
      <c r="Q236" s="89"/>
      <c r="R236" s="89"/>
      <c r="S236" s="89"/>
      <c r="T236" s="89"/>
      <c r="U236" s="89"/>
      <c r="V236" s="89"/>
      <c r="W236" s="89"/>
      <c r="X236" s="90"/>
      <c r="Y236" s="36"/>
      <c r="Z236" s="36"/>
      <c r="AA236" s="36"/>
      <c r="AB236" s="36"/>
      <c r="AC236" s="36"/>
      <c r="AD236" s="36"/>
      <c r="AE236" s="36"/>
      <c r="AT236" s="15" t="s">
        <v>152</v>
      </c>
      <c r="AU236" s="15" t="s">
        <v>87</v>
      </c>
    </row>
    <row r="237" s="2" customFormat="1" ht="24.15" customHeight="1">
      <c r="A237" s="36"/>
      <c r="B237" s="37"/>
      <c r="C237" s="219" t="s">
        <v>360</v>
      </c>
      <c r="D237" s="219" t="s">
        <v>141</v>
      </c>
      <c r="E237" s="220" t="s">
        <v>1016</v>
      </c>
      <c r="F237" s="221" t="s">
        <v>1017</v>
      </c>
      <c r="G237" s="222" t="s">
        <v>144</v>
      </c>
      <c r="H237" s="223">
        <v>472</v>
      </c>
      <c r="I237" s="224"/>
      <c r="J237" s="224"/>
      <c r="K237" s="225">
        <f>ROUND(P237*H237,2)</f>
        <v>0</v>
      </c>
      <c r="L237" s="221" t="s">
        <v>145</v>
      </c>
      <c r="M237" s="42"/>
      <c r="N237" s="226" t="s">
        <v>1</v>
      </c>
      <c r="O237" s="227" t="s">
        <v>40</v>
      </c>
      <c r="P237" s="228">
        <f>I237+J237</f>
        <v>0</v>
      </c>
      <c r="Q237" s="228">
        <f>ROUND(I237*H237,2)</f>
        <v>0</v>
      </c>
      <c r="R237" s="228">
        <f>ROUND(J237*H237,2)</f>
        <v>0</v>
      </c>
      <c r="S237" s="89"/>
      <c r="T237" s="229">
        <f>S237*H237</f>
        <v>0</v>
      </c>
      <c r="U237" s="229">
        <v>0</v>
      </c>
      <c r="V237" s="229">
        <f>U237*H237</f>
        <v>0</v>
      </c>
      <c r="W237" s="229">
        <v>0</v>
      </c>
      <c r="X237" s="230">
        <f>W237*H237</f>
        <v>0</v>
      </c>
      <c r="Y237" s="36"/>
      <c r="Z237" s="36"/>
      <c r="AA237" s="36"/>
      <c r="AB237" s="36"/>
      <c r="AC237" s="36"/>
      <c r="AD237" s="36"/>
      <c r="AE237" s="36"/>
      <c r="AR237" s="231" t="s">
        <v>146</v>
      </c>
      <c r="AT237" s="231" t="s">
        <v>141</v>
      </c>
      <c r="AU237" s="231" t="s">
        <v>87</v>
      </c>
      <c r="AY237" s="15" t="s">
        <v>138</v>
      </c>
      <c r="BE237" s="232">
        <f>IF(O237="základní",K237,0)</f>
        <v>0</v>
      </c>
      <c r="BF237" s="232">
        <f>IF(O237="snížená",K237,0)</f>
        <v>0</v>
      </c>
      <c r="BG237" s="232">
        <f>IF(O237="zákl. přenesená",K237,0)</f>
        <v>0</v>
      </c>
      <c r="BH237" s="232">
        <f>IF(O237="sníž. přenesená",K237,0)</f>
        <v>0</v>
      </c>
      <c r="BI237" s="232">
        <f>IF(O237="nulová",K237,0)</f>
        <v>0</v>
      </c>
      <c r="BJ237" s="15" t="s">
        <v>85</v>
      </c>
      <c r="BK237" s="232">
        <f>ROUND(P237*H237,2)</f>
        <v>0</v>
      </c>
      <c r="BL237" s="15" t="s">
        <v>146</v>
      </c>
      <c r="BM237" s="231" t="s">
        <v>1018</v>
      </c>
    </row>
    <row r="238" s="2" customFormat="1">
      <c r="A238" s="36"/>
      <c r="B238" s="37"/>
      <c r="C238" s="38"/>
      <c r="D238" s="233" t="s">
        <v>148</v>
      </c>
      <c r="E238" s="38"/>
      <c r="F238" s="234" t="s">
        <v>1019</v>
      </c>
      <c r="G238" s="38"/>
      <c r="H238" s="38"/>
      <c r="I238" s="235"/>
      <c r="J238" s="235"/>
      <c r="K238" s="38"/>
      <c r="L238" s="38"/>
      <c r="M238" s="42"/>
      <c r="N238" s="236"/>
      <c r="O238" s="237"/>
      <c r="P238" s="89"/>
      <c r="Q238" s="89"/>
      <c r="R238" s="89"/>
      <c r="S238" s="89"/>
      <c r="T238" s="89"/>
      <c r="U238" s="89"/>
      <c r="V238" s="89"/>
      <c r="W238" s="89"/>
      <c r="X238" s="90"/>
      <c r="Y238" s="36"/>
      <c r="Z238" s="36"/>
      <c r="AA238" s="36"/>
      <c r="AB238" s="36"/>
      <c r="AC238" s="36"/>
      <c r="AD238" s="36"/>
      <c r="AE238" s="36"/>
      <c r="AT238" s="15" t="s">
        <v>148</v>
      </c>
      <c r="AU238" s="15" t="s">
        <v>87</v>
      </c>
    </row>
    <row r="239" s="2" customFormat="1">
      <c r="A239" s="36"/>
      <c r="B239" s="37"/>
      <c r="C239" s="38"/>
      <c r="D239" s="238" t="s">
        <v>150</v>
      </c>
      <c r="E239" s="38"/>
      <c r="F239" s="239" t="s">
        <v>1020</v>
      </c>
      <c r="G239" s="38"/>
      <c r="H239" s="38"/>
      <c r="I239" s="235"/>
      <c r="J239" s="235"/>
      <c r="K239" s="38"/>
      <c r="L239" s="38"/>
      <c r="M239" s="42"/>
      <c r="N239" s="236"/>
      <c r="O239" s="237"/>
      <c r="P239" s="89"/>
      <c r="Q239" s="89"/>
      <c r="R239" s="89"/>
      <c r="S239" s="89"/>
      <c r="T239" s="89"/>
      <c r="U239" s="89"/>
      <c r="V239" s="89"/>
      <c r="W239" s="89"/>
      <c r="X239" s="90"/>
      <c r="Y239" s="36"/>
      <c r="Z239" s="36"/>
      <c r="AA239" s="36"/>
      <c r="AB239" s="36"/>
      <c r="AC239" s="36"/>
      <c r="AD239" s="36"/>
      <c r="AE239" s="36"/>
      <c r="AT239" s="15" t="s">
        <v>150</v>
      </c>
      <c r="AU239" s="15" t="s">
        <v>87</v>
      </c>
    </row>
    <row r="240" s="2" customFormat="1">
      <c r="A240" s="36"/>
      <c r="B240" s="37"/>
      <c r="C240" s="38"/>
      <c r="D240" s="233" t="s">
        <v>152</v>
      </c>
      <c r="E240" s="38"/>
      <c r="F240" s="240" t="s">
        <v>1004</v>
      </c>
      <c r="G240" s="38"/>
      <c r="H240" s="38"/>
      <c r="I240" s="235"/>
      <c r="J240" s="235"/>
      <c r="K240" s="38"/>
      <c r="L240" s="38"/>
      <c r="M240" s="42"/>
      <c r="N240" s="236"/>
      <c r="O240" s="237"/>
      <c r="P240" s="89"/>
      <c r="Q240" s="89"/>
      <c r="R240" s="89"/>
      <c r="S240" s="89"/>
      <c r="T240" s="89"/>
      <c r="U240" s="89"/>
      <c r="V240" s="89"/>
      <c r="W240" s="89"/>
      <c r="X240" s="90"/>
      <c r="Y240" s="36"/>
      <c r="Z240" s="36"/>
      <c r="AA240" s="36"/>
      <c r="AB240" s="36"/>
      <c r="AC240" s="36"/>
      <c r="AD240" s="36"/>
      <c r="AE240" s="36"/>
      <c r="AT240" s="15" t="s">
        <v>152</v>
      </c>
      <c r="AU240" s="15" t="s">
        <v>87</v>
      </c>
    </row>
    <row r="241" s="2" customFormat="1" ht="24.15" customHeight="1">
      <c r="A241" s="36"/>
      <c r="B241" s="37"/>
      <c r="C241" s="219" t="s">
        <v>366</v>
      </c>
      <c r="D241" s="219" t="s">
        <v>141</v>
      </c>
      <c r="E241" s="220" t="s">
        <v>1016</v>
      </c>
      <c r="F241" s="221" t="s">
        <v>1017</v>
      </c>
      <c r="G241" s="222" t="s">
        <v>144</v>
      </c>
      <c r="H241" s="223">
        <v>123.40000000000001</v>
      </c>
      <c r="I241" s="224"/>
      <c r="J241" s="224"/>
      <c r="K241" s="225">
        <f>ROUND(P241*H241,2)</f>
        <v>0</v>
      </c>
      <c r="L241" s="221" t="s">
        <v>145</v>
      </c>
      <c r="M241" s="42"/>
      <c r="N241" s="226" t="s">
        <v>1</v>
      </c>
      <c r="O241" s="227" t="s">
        <v>40</v>
      </c>
      <c r="P241" s="228">
        <f>I241+J241</f>
        <v>0</v>
      </c>
      <c r="Q241" s="228">
        <f>ROUND(I241*H241,2)</f>
        <v>0</v>
      </c>
      <c r="R241" s="228">
        <f>ROUND(J241*H241,2)</f>
        <v>0</v>
      </c>
      <c r="S241" s="89"/>
      <c r="T241" s="229">
        <f>S241*H241</f>
        <v>0</v>
      </c>
      <c r="U241" s="229">
        <v>0</v>
      </c>
      <c r="V241" s="229">
        <f>U241*H241</f>
        <v>0</v>
      </c>
      <c r="W241" s="229">
        <v>0</v>
      </c>
      <c r="X241" s="230">
        <f>W241*H241</f>
        <v>0</v>
      </c>
      <c r="Y241" s="36"/>
      <c r="Z241" s="36"/>
      <c r="AA241" s="36"/>
      <c r="AB241" s="36"/>
      <c r="AC241" s="36"/>
      <c r="AD241" s="36"/>
      <c r="AE241" s="36"/>
      <c r="AR241" s="231" t="s">
        <v>146</v>
      </c>
      <c r="AT241" s="231" t="s">
        <v>141</v>
      </c>
      <c r="AU241" s="231" t="s">
        <v>87</v>
      </c>
      <c r="AY241" s="15" t="s">
        <v>138</v>
      </c>
      <c r="BE241" s="232">
        <f>IF(O241="základní",K241,0)</f>
        <v>0</v>
      </c>
      <c r="BF241" s="232">
        <f>IF(O241="snížená",K241,0)</f>
        <v>0</v>
      </c>
      <c r="BG241" s="232">
        <f>IF(O241="zákl. přenesená",K241,0)</f>
        <v>0</v>
      </c>
      <c r="BH241" s="232">
        <f>IF(O241="sníž. přenesená",K241,0)</f>
        <v>0</v>
      </c>
      <c r="BI241" s="232">
        <f>IF(O241="nulová",K241,0)</f>
        <v>0</v>
      </c>
      <c r="BJ241" s="15" t="s">
        <v>85</v>
      </c>
      <c r="BK241" s="232">
        <f>ROUND(P241*H241,2)</f>
        <v>0</v>
      </c>
      <c r="BL241" s="15" t="s">
        <v>146</v>
      </c>
      <c r="BM241" s="231" t="s">
        <v>1021</v>
      </c>
    </row>
    <row r="242" s="2" customFormat="1">
      <c r="A242" s="36"/>
      <c r="B242" s="37"/>
      <c r="C242" s="38"/>
      <c r="D242" s="233" t="s">
        <v>148</v>
      </c>
      <c r="E242" s="38"/>
      <c r="F242" s="234" t="s">
        <v>1019</v>
      </c>
      <c r="G242" s="38"/>
      <c r="H242" s="38"/>
      <c r="I242" s="235"/>
      <c r="J242" s="235"/>
      <c r="K242" s="38"/>
      <c r="L242" s="38"/>
      <c r="M242" s="42"/>
      <c r="N242" s="236"/>
      <c r="O242" s="237"/>
      <c r="P242" s="89"/>
      <c r="Q242" s="89"/>
      <c r="R242" s="89"/>
      <c r="S242" s="89"/>
      <c r="T242" s="89"/>
      <c r="U242" s="89"/>
      <c r="V242" s="89"/>
      <c r="W242" s="89"/>
      <c r="X242" s="90"/>
      <c r="Y242" s="36"/>
      <c r="Z242" s="36"/>
      <c r="AA242" s="36"/>
      <c r="AB242" s="36"/>
      <c r="AC242" s="36"/>
      <c r="AD242" s="36"/>
      <c r="AE242" s="36"/>
      <c r="AT242" s="15" t="s">
        <v>148</v>
      </c>
      <c r="AU242" s="15" t="s">
        <v>87</v>
      </c>
    </row>
    <row r="243" s="2" customFormat="1">
      <c r="A243" s="36"/>
      <c r="B243" s="37"/>
      <c r="C243" s="38"/>
      <c r="D243" s="238" t="s">
        <v>150</v>
      </c>
      <c r="E243" s="38"/>
      <c r="F243" s="239" t="s">
        <v>1020</v>
      </c>
      <c r="G243" s="38"/>
      <c r="H243" s="38"/>
      <c r="I243" s="235"/>
      <c r="J243" s="235"/>
      <c r="K243" s="38"/>
      <c r="L243" s="38"/>
      <c r="M243" s="42"/>
      <c r="N243" s="236"/>
      <c r="O243" s="237"/>
      <c r="P243" s="89"/>
      <c r="Q243" s="89"/>
      <c r="R243" s="89"/>
      <c r="S243" s="89"/>
      <c r="T243" s="89"/>
      <c r="U243" s="89"/>
      <c r="V243" s="89"/>
      <c r="W243" s="89"/>
      <c r="X243" s="90"/>
      <c r="Y243" s="36"/>
      <c r="Z243" s="36"/>
      <c r="AA243" s="36"/>
      <c r="AB243" s="36"/>
      <c r="AC243" s="36"/>
      <c r="AD243" s="36"/>
      <c r="AE243" s="36"/>
      <c r="AT243" s="15" t="s">
        <v>150</v>
      </c>
      <c r="AU243" s="15" t="s">
        <v>87</v>
      </c>
    </row>
    <row r="244" s="2" customFormat="1">
      <c r="A244" s="36"/>
      <c r="B244" s="37"/>
      <c r="C244" s="38"/>
      <c r="D244" s="233" t="s">
        <v>152</v>
      </c>
      <c r="E244" s="38"/>
      <c r="F244" s="240" t="s">
        <v>1010</v>
      </c>
      <c r="G244" s="38"/>
      <c r="H244" s="38"/>
      <c r="I244" s="235"/>
      <c r="J244" s="235"/>
      <c r="K244" s="38"/>
      <c r="L244" s="38"/>
      <c r="M244" s="42"/>
      <c r="N244" s="236"/>
      <c r="O244" s="237"/>
      <c r="P244" s="89"/>
      <c r="Q244" s="89"/>
      <c r="R244" s="89"/>
      <c r="S244" s="89"/>
      <c r="T244" s="89"/>
      <c r="U244" s="89"/>
      <c r="V244" s="89"/>
      <c r="W244" s="89"/>
      <c r="X244" s="90"/>
      <c r="Y244" s="36"/>
      <c r="Z244" s="36"/>
      <c r="AA244" s="36"/>
      <c r="AB244" s="36"/>
      <c r="AC244" s="36"/>
      <c r="AD244" s="36"/>
      <c r="AE244" s="36"/>
      <c r="AT244" s="15" t="s">
        <v>152</v>
      </c>
      <c r="AU244" s="15" t="s">
        <v>87</v>
      </c>
    </row>
    <row r="245" s="2" customFormat="1" ht="24.15" customHeight="1">
      <c r="A245" s="36"/>
      <c r="B245" s="37"/>
      <c r="C245" s="219" t="s">
        <v>373</v>
      </c>
      <c r="D245" s="219" t="s">
        <v>141</v>
      </c>
      <c r="E245" s="220" t="s">
        <v>1022</v>
      </c>
      <c r="F245" s="221" t="s">
        <v>1023</v>
      </c>
      <c r="G245" s="222" t="s">
        <v>144</v>
      </c>
      <c r="H245" s="223">
        <v>20.5</v>
      </c>
      <c r="I245" s="224"/>
      <c r="J245" s="224"/>
      <c r="K245" s="225">
        <f>ROUND(P245*H245,2)</f>
        <v>0</v>
      </c>
      <c r="L245" s="221" t="s">
        <v>145</v>
      </c>
      <c r="M245" s="42"/>
      <c r="N245" s="226" t="s">
        <v>1</v>
      </c>
      <c r="O245" s="227" t="s">
        <v>40</v>
      </c>
      <c r="P245" s="228">
        <f>I245+J245</f>
        <v>0</v>
      </c>
      <c r="Q245" s="228">
        <f>ROUND(I245*H245,2)</f>
        <v>0</v>
      </c>
      <c r="R245" s="228">
        <f>ROUND(J245*H245,2)</f>
        <v>0</v>
      </c>
      <c r="S245" s="89"/>
      <c r="T245" s="229">
        <f>S245*H245</f>
        <v>0</v>
      </c>
      <c r="U245" s="229">
        <v>0</v>
      </c>
      <c r="V245" s="229">
        <f>U245*H245</f>
        <v>0</v>
      </c>
      <c r="W245" s="229">
        <v>0</v>
      </c>
      <c r="X245" s="230">
        <f>W245*H245</f>
        <v>0</v>
      </c>
      <c r="Y245" s="36"/>
      <c r="Z245" s="36"/>
      <c r="AA245" s="36"/>
      <c r="AB245" s="36"/>
      <c r="AC245" s="36"/>
      <c r="AD245" s="36"/>
      <c r="AE245" s="36"/>
      <c r="AR245" s="231" t="s">
        <v>146</v>
      </c>
      <c r="AT245" s="231" t="s">
        <v>141</v>
      </c>
      <c r="AU245" s="231" t="s">
        <v>87</v>
      </c>
      <c r="AY245" s="15" t="s">
        <v>138</v>
      </c>
      <c r="BE245" s="232">
        <f>IF(O245="základní",K245,0)</f>
        <v>0</v>
      </c>
      <c r="BF245" s="232">
        <f>IF(O245="snížená",K245,0)</f>
        <v>0</v>
      </c>
      <c r="BG245" s="232">
        <f>IF(O245="zákl. přenesená",K245,0)</f>
        <v>0</v>
      </c>
      <c r="BH245" s="232">
        <f>IF(O245="sníž. přenesená",K245,0)</f>
        <v>0</v>
      </c>
      <c r="BI245" s="232">
        <f>IF(O245="nulová",K245,0)</f>
        <v>0</v>
      </c>
      <c r="BJ245" s="15" t="s">
        <v>85</v>
      </c>
      <c r="BK245" s="232">
        <f>ROUND(P245*H245,2)</f>
        <v>0</v>
      </c>
      <c r="BL245" s="15" t="s">
        <v>146</v>
      </c>
      <c r="BM245" s="231" t="s">
        <v>1024</v>
      </c>
    </row>
    <row r="246" s="2" customFormat="1">
      <c r="A246" s="36"/>
      <c r="B246" s="37"/>
      <c r="C246" s="38"/>
      <c r="D246" s="233" t="s">
        <v>148</v>
      </c>
      <c r="E246" s="38"/>
      <c r="F246" s="234" t="s">
        <v>1023</v>
      </c>
      <c r="G246" s="38"/>
      <c r="H246" s="38"/>
      <c r="I246" s="235"/>
      <c r="J246" s="235"/>
      <c r="K246" s="38"/>
      <c r="L246" s="38"/>
      <c r="M246" s="42"/>
      <c r="N246" s="236"/>
      <c r="O246" s="237"/>
      <c r="P246" s="89"/>
      <c r="Q246" s="89"/>
      <c r="R246" s="89"/>
      <c r="S246" s="89"/>
      <c r="T246" s="89"/>
      <c r="U246" s="89"/>
      <c r="V246" s="89"/>
      <c r="W246" s="89"/>
      <c r="X246" s="90"/>
      <c r="Y246" s="36"/>
      <c r="Z246" s="36"/>
      <c r="AA246" s="36"/>
      <c r="AB246" s="36"/>
      <c r="AC246" s="36"/>
      <c r="AD246" s="36"/>
      <c r="AE246" s="36"/>
      <c r="AT246" s="15" t="s">
        <v>148</v>
      </c>
      <c r="AU246" s="15" t="s">
        <v>87</v>
      </c>
    </row>
    <row r="247" s="2" customFormat="1">
      <c r="A247" s="36"/>
      <c r="B247" s="37"/>
      <c r="C247" s="38"/>
      <c r="D247" s="238" t="s">
        <v>150</v>
      </c>
      <c r="E247" s="38"/>
      <c r="F247" s="239" t="s">
        <v>1025</v>
      </c>
      <c r="G247" s="38"/>
      <c r="H247" s="38"/>
      <c r="I247" s="235"/>
      <c r="J247" s="235"/>
      <c r="K247" s="38"/>
      <c r="L247" s="38"/>
      <c r="M247" s="42"/>
      <c r="N247" s="236"/>
      <c r="O247" s="237"/>
      <c r="P247" s="89"/>
      <c r="Q247" s="89"/>
      <c r="R247" s="89"/>
      <c r="S247" s="89"/>
      <c r="T247" s="89"/>
      <c r="U247" s="89"/>
      <c r="V247" s="89"/>
      <c r="W247" s="89"/>
      <c r="X247" s="90"/>
      <c r="Y247" s="36"/>
      <c r="Z247" s="36"/>
      <c r="AA247" s="36"/>
      <c r="AB247" s="36"/>
      <c r="AC247" s="36"/>
      <c r="AD247" s="36"/>
      <c r="AE247" s="36"/>
      <c r="AT247" s="15" t="s">
        <v>150</v>
      </c>
      <c r="AU247" s="15" t="s">
        <v>87</v>
      </c>
    </row>
    <row r="248" s="2" customFormat="1">
      <c r="A248" s="36"/>
      <c r="B248" s="37"/>
      <c r="C248" s="219" t="s">
        <v>371</v>
      </c>
      <c r="D248" s="219" t="s">
        <v>141</v>
      </c>
      <c r="E248" s="220" t="s">
        <v>1026</v>
      </c>
      <c r="F248" s="221" t="s">
        <v>1027</v>
      </c>
      <c r="G248" s="222" t="s">
        <v>144</v>
      </c>
      <c r="H248" s="223">
        <v>472</v>
      </c>
      <c r="I248" s="224"/>
      <c r="J248" s="224"/>
      <c r="K248" s="225">
        <f>ROUND(P248*H248,2)</f>
        <v>0</v>
      </c>
      <c r="L248" s="221" t="s">
        <v>145</v>
      </c>
      <c r="M248" s="42"/>
      <c r="N248" s="226" t="s">
        <v>1</v>
      </c>
      <c r="O248" s="227" t="s">
        <v>40</v>
      </c>
      <c r="P248" s="228">
        <f>I248+J248</f>
        <v>0</v>
      </c>
      <c r="Q248" s="228">
        <f>ROUND(I248*H248,2)</f>
        <v>0</v>
      </c>
      <c r="R248" s="228">
        <f>ROUND(J248*H248,2)</f>
        <v>0</v>
      </c>
      <c r="S248" s="89"/>
      <c r="T248" s="229">
        <f>S248*H248</f>
        <v>0</v>
      </c>
      <c r="U248" s="229">
        <v>0</v>
      </c>
      <c r="V248" s="229">
        <f>U248*H248</f>
        <v>0</v>
      </c>
      <c r="W248" s="229">
        <v>0</v>
      </c>
      <c r="X248" s="230">
        <f>W248*H248</f>
        <v>0</v>
      </c>
      <c r="Y248" s="36"/>
      <c r="Z248" s="36"/>
      <c r="AA248" s="36"/>
      <c r="AB248" s="36"/>
      <c r="AC248" s="36"/>
      <c r="AD248" s="36"/>
      <c r="AE248" s="36"/>
      <c r="AR248" s="231" t="s">
        <v>146</v>
      </c>
      <c r="AT248" s="231" t="s">
        <v>141</v>
      </c>
      <c r="AU248" s="231" t="s">
        <v>87</v>
      </c>
      <c r="AY248" s="15" t="s">
        <v>138</v>
      </c>
      <c r="BE248" s="232">
        <f>IF(O248="základní",K248,0)</f>
        <v>0</v>
      </c>
      <c r="BF248" s="232">
        <f>IF(O248="snížená",K248,0)</f>
        <v>0</v>
      </c>
      <c r="BG248" s="232">
        <f>IF(O248="zákl. přenesená",K248,0)</f>
        <v>0</v>
      </c>
      <c r="BH248" s="232">
        <f>IF(O248="sníž. přenesená",K248,0)</f>
        <v>0</v>
      </c>
      <c r="BI248" s="232">
        <f>IF(O248="nulová",K248,0)</f>
        <v>0</v>
      </c>
      <c r="BJ248" s="15" t="s">
        <v>85</v>
      </c>
      <c r="BK248" s="232">
        <f>ROUND(P248*H248,2)</f>
        <v>0</v>
      </c>
      <c r="BL248" s="15" t="s">
        <v>146</v>
      </c>
      <c r="BM248" s="231" t="s">
        <v>1028</v>
      </c>
    </row>
    <row r="249" s="2" customFormat="1">
      <c r="A249" s="36"/>
      <c r="B249" s="37"/>
      <c r="C249" s="38"/>
      <c r="D249" s="233" t="s">
        <v>148</v>
      </c>
      <c r="E249" s="38"/>
      <c r="F249" s="234" t="s">
        <v>1029</v>
      </c>
      <c r="G249" s="38"/>
      <c r="H249" s="38"/>
      <c r="I249" s="235"/>
      <c r="J249" s="235"/>
      <c r="K249" s="38"/>
      <c r="L249" s="38"/>
      <c r="M249" s="42"/>
      <c r="N249" s="236"/>
      <c r="O249" s="237"/>
      <c r="P249" s="89"/>
      <c r="Q249" s="89"/>
      <c r="R249" s="89"/>
      <c r="S249" s="89"/>
      <c r="T249" s="89"/>
      <c r="U249" s="89"/>
      <c r="V249" s="89"/>
      <c r="W249" s="89"/>
      <c r="X249" s="90"/>
      <c r="Y249" s="36"/>
      <c r="Z249" s="36"/>
      <c r="AA249" s="36"/>
      <c r="AB249" s="36"/>
      <c r="AC249" s="36"/>
      <c r="AD249" s="36"/>
      <c r="AE249" s="36"/>
      <c r="AT249" s="15" t="s">
        <v>148</v>
      </c>
      <c r="AU249" s="15" t="s">
        <v>87</v>
      </c>
    </row>
    <row r="250" s="2" customFormat="1">
      <c r="A250" s="36"/>
      <c r="B250" s="37"/>
      <c r="C250" s="38"/>
      <c r="D250" s="238" t="s">
        <v>150</v>
      </c>
      <c r="E250" s="38"/>
      <c r="F250" s="239" t="s">
        <v>1030</v>
      </c>
      <c r="G250" s="38"/>
      <c r="H250" s="38"/>
      <c r="I250" s="235"/>
      <c r="J250" s="235"/>
      <c r="K250" s="38"/>
      <c r="L250" s="38"/>
      <c r="M250" s="42"/>
      <c r="N250" s="236"/>
      <c r="O250" s="237"/>
      <c r="P250" s="89"/>
      <c r="Q250" s="89"/>
      <c r="R250" s="89"/>
      <c r="S250" s="89"/>
      <c r="T250" s="89"/>
      <c r="U250" s="89"/>
      <c r="V250" s="89"/>
      <c r="W250" s="89"/>
      <c r="X250" s="90"/>
      <c r="Y250" s="36"/>
      <c r="Z250" s="36"/>
      <c r="AA250" s="36"/>
      <c r="AB250" s="36"/>
      <c r="AC250" s="36"/>
      <c r="AD250" s="36"/>
      <c r="AE250" s="36"/>
      <c r="AT250" s="15" t="s">
        <v>150</v>
      </c>
      <c r="AU250" s="15" t="s">
        <v>87</v>
      </c>
    </row>
    <row r="251" s="2" customFormat="1">
      <c r="A251" s="36"/>
      <c r="B251" s="37"/>
      <c r="C251" s="38"/>
      <c r="D251" s="233" t="s">
        <v>152</v>
      </c>
      <c r="E251" s="38"/>
      <c r="F251" s="240" t="s">
        <v>1004</v>
      </c>
      <c r="G251" s="38"/>
      <c r="H251" s="38"/>
      <c r="I251" s="235"/>
      <c r="J251" s="235"/>
      <c r="K251" s="38"/>
      <c r="L251" s="38"/>
      <c r="M251" s="42"/>
      <c r="N251" s="236"/>
      <c r="O251" s="237"/>
      <c r="P251" s="89"/>
      <c r="Q251" s="89"/>
      <c r="R251" s="89"/>
      <c r="S251" s="89"/>
      <c r="T251" s="89"/>
      <c r="U251" s="89"/>
      <c r="V251" s="89"/>
      <c r="W251" s="89"/>
      <c r="X251" s="90"/>
      <c r="Y251" s="36"/>
      <c r="Z251" s="36"/>
      <c r="AA251" s="36"/>
      <c r="AB251" s="36"/>
      <c r="AC251" s="36"/>
      <c r="AD251" s="36"/>
      <c r="AE251" s="36"/>
      <c r="AT251" s="15" t="s">
        <v>152</v>
      </c>
      <c r="AU251" s="15" t="s">
        <v>87</v>
      </c>
    </row>
    <row r="252" s="2" customFormat="1" ht="24.15" customHeight="1">
      <c r="A252" s="36"/>
      <c r="B252" s="37"/>
      <c r="C252" s="219" t="s">
        <v>378</v>
      </c>
      <c r="D252" s="219" t="s">
        <v>141</v>
      </c>
      <c r="E252" s="220" t="s">
        <v>1031</v>
      </c>
      <c r="F252" s="221" t="s">
        <v>1032</v>
      </c>
      <c r="G252" s="222" t="s">
        <v>144</v>
      </c>
      <c r="H252" s="223">
        <v>472</v>
      </c>
      <c r="I252" s="224"/>
      <c r="J252" s="224"/>
      <c r="K252" s="225">
        <f>ROUND(P252*H252,2)</f>
        <v>0</v>
      </c>
      <c r="L252" s="221" t="s">
        <v>145</v>
      </c>
      <c r="M252" s="42"/>
      <c r="N252" s="226" t="s">
        <v>1</v>
      </c>
      <c r="O252" s="227" t="s">
        <v>40</v>
      </c>
      <c r="P252" s="228">
        <f>I252+J252</f>
        <v>0</v>
      </c>
      <c r="Q252" s="228">
        <f>ROUND(I252*H252,2)</f>
        <v>0</v>
      </c>
      <c r="R252" s="228">
        <f>ROUND(J252*H252,2)</f>
        <v>0</v>
      </c>
      <c r="S252" s="89"/>
      <c r="T252" s="229">
        <f>S252*H252</f>
        <v>0</v>
      </c>
      <c r="U252" s="229">
        <v>0</v>
      </c>
      <c r="V252" s="229">
        <f>U252*H252</f>
        <v>0</v>
      </c>
      <c r="W252" s="229">
        <v>0</v>
      </c>
      <c r="X252" s="230">
        <f>W252*H252</f>
        <v>0</v>
      </c>
      <c r="Y252" s="36"/>
      <c r="Z252" s="36"/>
      <c r="AA252" s="36"/>
      <c r="AB252" s="36"/>
      <c r="AC252" s="36"/>
      <c r="AD252" s="36"/>
      <c r="AE252" s="36"/>
      <c r="AR252" s="231" t="s">
        <v>146</v>
      </c>
      <c r="AT252" s="231" t="s">
        <v>141</v>
      </c>
      <c r="AU252" s="231" t="s">
        <v>87</v>
      </c>
      <c r="AY252" s="15" t="s">
        <v>138</v>
      </c>
      <c r="BE252" s="232">
        <f>IF(O252="základní",K252,0)</f>
        <v>0</v>
      </c>
      <c r="BF252" s="232">
        <f>IF(O252="snížená",K252,0)</f>
        <v>0</v>
      </c>
      <c r="BG252" s="232">
        <f>IF(O252="zákl. přenesená",K252,0)</f>
        <v>0</v>
      </c>
      <c r="BH252" s="232">
        <f>IF(O252="sníž. přenesená",K252,0)</f>
        <v>0</v>
      </c>
      <c r="BI252" s="232">
        <f>IF(O252="nulová",K252,0)</f>
        <v>0</v>
      </c>
      <c r="BJ252" s="15" t="s">
        <v>85</v>
      </c>
      <c r="BK252" s="232">
        <f>ROUND(P252*H252,2)</f>
        <v>0</v>
      </c>
      <c r="BL252" s="15" t="s">
        <v>146</v>
      </c>
      <c r="BM252" s="231" t="s">
        <v>1033</v>
      </c>
    </row>
    <row r="253" s="2" customFormat="1">
      <c r="A253" s="36"/>
      <c r="B253" s="37"/>
      <c r="C253" s="38"/>
      <c r="D253" s="233" t="s">
        <v>148</v>
      </c>
      <c r="E253" s="38"/>
      <c r="F253" s="234" t="s">
        <v>1034</v>
      </c>
      <c r="G253" s="38"/>
      <c r="H253" s="38"/>
      <c r="I253" s="235"/>
      <c r="J253" s="235"/>
      <c r="K253" s="38"/>
      <c r="L253" s="38"/>
      <c r="M253" s="42"/>
      <c r="N253" s="236"/>
      <c r="O253" s="237"/>
      <c r="P253" s="89"/>
      <c r="Q253" s="89"/>
      <c r="R253" s="89"/>
      <c r="S253" s="89"/>
      <c r="T253" s="89"/>
      <c r="U253" s="89"/>
      <c r="V253" s="89"/>
      <c r="W253" s="89"/>
      <c r="X253" s="90"/>
      <c r="Y253" s="36"/>
      <c r="Z253" s="36"/>
      <c r="AA253" s="36"/>
      <c r="AB253" s="36"/>
      <c r="AC253" s="36"/>
      <c r="AD253" s="36"/>
      <c r="AE253" s="36"/>
      <c r="AT253" s="15" t="s">
        <v>148</v>
      </c>
      <c r="AU253" s="15" t="s">
        <v>87</v>
      </c>
    </row>
    <row r="254" s="2" customFormat="1">
      <c r="A254" s="36"/>
      <c r="B254" s="37"/>
      <c r="C254" s="38"/>
      <c r="D254" s="238" t="s">
        <v>150</v>
      </c>
      <c r="E254" s="38"/>
      <c r="F254" s="239" t="s">
        <v>1035</v>
      </c>
      <c r="G254" s="38"/>
      <c r="H254" s="38"/>
      <c r="I254" s="235"/>
      <c r="J254" s="235"/>
      <c r="K254" s="38"/>
      <c r="L254" s="38"/>
      <c r="M254" s="42"/>
      <c r="N254" s="236"/>
      <c r="O254" s="237"/>
      <c r="P254" s="89"/>
      <c r="Q254" s="89"/>
      <c r="R254" s="89"/>
      <c r="S254" s="89"/>
      <c r="T254" s="89"/>
      <c r="U254" s="89"/>
      <c r="V254" s="89"/>
      <c r="W254" s="89"/>
      <c r="X254" s="90"/>
      <c r="Y254" s="36"/>
      <c r="Z254" s="36"/>
      <c r="AA254" s="36"/>
      <c r="AB254" s="36"/>
      <c r="AC254" s="36"/>
      <c r="AD254" s="36"/>
      <c r="AE254" s="36"/>
      <c r="AT254" s="15" t="s">
        <v>150</v>
      </c>
      <c r="AU254" s="15" t="s">
        <v>87</v>
      </c>
    </row>
    <row r="255" s="2" customFormat="1">
      <c r="A255" s="36"/>
      <c r="B255" s="37"/>
      <c r="C255" s="38"/>
      <c r="D255" s="233" t="s">
        <v>152</v>
      </c>
      <c r="E255" s="38"/>
      <c r="F255" s="240" t="s">
        <v>1004</v>
      </c>
      <c r="G255" s="38"/>
      <c r="H255" s="38"/>
      <c r="I255" s="235"/>
      <c r="J255" s="235"/>
      <c r="K255" s="38"/>
      <c r="L255" s="38"/>
      <c r="M255" s="42"/>
      <c r="N255" s="236"/>
      <c r="O255" s="237"/>
      <c r="P255" s="89"/>
      <c r="Q255" s="89"/>
      <c r="R255" s="89"/>
      <c r="S255" s="89"/>
      <c r="T255" s="89"/>
      <c r="U255" s="89"/>
      <c r="V255" s="89"/>
      <c r="W255" s="89"/>
      <c r="X255" s="90"/>
      <c r="Y255" s="36"/>
      <c r="Z255" s="36"/>
      <c r="AA255" s="36"/>
      <c r="AB255" s="36"/>
      <c r="AC255" s="36"/>
      <c r="AD255" s="36"/>
      <c r="AE255" s="36"/>
      <c r="AT255" s="15" t="s">
        <v>152</v>
      </c>
      <c r="AU255" s="15" t="s">
        <v>87</v>
      </c>
    </row>
    <row r="256" s="2" customFormat="1">
      <c r="A256" s="36"/>
      <c r="B256" s="37"/>
      <c r="C256" s="219" t="s">
        <v>380</v>
      </c>
      <c r="D256" s="219" t="s">
        <v>141</v>
      </c>
      <c r="E256" s="220" t="s">
        <v>1036</v>
      </c>
      <c r="F256" s="221" t="s">
        <v>1037</v>
      </c>
      <c r="G256" s="222" t="s">
        <v>144</v>
      </c>
      <c r="H256" s="223">
        <v>123.40000000000001</v>
      </c>
      <c r="I256" s="224"/>
      <c r="J256" s="224"/>
      <c r="K256" s="225">
        <f>ROUND(P256*H256,2)</f>
        <v>0</v>
      </c>
      <c r="L256" s="221" t="s">
        <v>145</v>
      </c>
      <c r="M256" s="42"/>
      <c r="N256" s="226" t="s">
        <v>1</v>
      </c>
      <c r="O256" s="227" t="s">
        <v>40</v>
      </c>
      <c r="P256" s="228">
        <f>I256+J256</f>
        <v>0</v>
      </c>
      <c r="Q256" s="228">
        <f>ROUND(I256*H256,2)</f>
        <v>0</v>
      </c>
      <c r="R256" s="228">
        <f>ROUND(J256*H256,2)</f>
        <v>0</v>
      </c>
      <c r="S256" s="89"/>
      <c r="T256" s="229">
        <f>S256*H256</f>
        <v>0</v>
      </c>
      <c r="U256" s="229">
        <v>0</v>
      </c>
      <c r="V256" s="229">
        <f>U256*H256</f>
        <v>0</v>
      </c>
      <c r="W256" s="229">
        <v>0</v>
      </c>
      <c r="X256" s="230">
        <f>W256*H256</f>
        <v>0</v>
      </c>
      <c r="Y256" s="36"/>
      <c r="Z256" s="36"/>
      <c r="AA256" s="36"/>
      <c r="AB256" s="36"/>
      <c r="AC256" s="36"/>
      <c r="AD256" s="36"/>
      <c r="AE256" s="36"/>
      <c r="AR256" s="231" t="s">
        <v>146</v>
      </c>
      <c r="AT256" s="231" t="s">
        <v>141</v>
      </c>
      <c r="AU256" s="231" t="s">
        <v>87</v>
      </c>
      <c r="AY256" s="15" t="s">
        <v>138</v>
      </c>
      <c r="BE256" s="232">
        <f>IF(O256="základní",K256,0)</f>
        <v>0</v>
      </c>
      <c r="BF256" s="232">
        <f>IF(O256="snížená",K256,0)</f>
        <v>0</v>
      </c>
      <c r="BG256" s="232">
        <f>IF(O256="zákl. přenesená",K256,0)</f>
        <v>0</v>
      </c>
      <c r="BH256" s="232">
        <f>IF(O256="sníž. přenesená",K256,0)</f>
        <v>0</v>
      </c>
      <c r="BI256" s="232">
        <f>IF(O256="nulová",K256,0)</f>
        <v>0</v>
      </c>
      <c r="BJ256" s="15" t="s">
        <v>85</v>
      </c>
      <c r="BK256" s="232">
        <f>ROUND(P256*H256,2)</f>
        <v>0</v>
      </c>
      <c r="BL256" s="15" t="s">
        <v>146</v>
      </c>
      <c r="BM256" s="231" t="s">
        <v>1038</v>
      </c>
    </row>
    <row r="257" s="2" customFormat="1">
      <c r="A257" s="36"/>
      <c r="B257" s="37"/>
      <c r="C257" s="38"/>
      <c r="D257" s="233" t="s">
        <v>148</v>
      </c>
      <c r="E257" s="38"/>
      <c r="F257" s="234" t="s">
        <v>1039</v>
      </c>
      <c r="G257" s="38"/>
      <c r="H257" s="38"/>
      <c r="I257" s="235"/>
      <c r="J257" s="235"/>
      <c r="K257" s="38"/>
      <c r="L257" s="38"/>
      <c r="M257" s="42"/>
      <c r="N257" s="236"/>
      <c r="O257" s="237"/>
      <c r="P257" s="89"/>
      <c r="Q257" s="89"/>
      <c r="R257" s="89"/>
      <c r="S257" s="89"/>
      <c r="T257" s="89"/>
      <c r="U257" s="89"/>
      <c r="V257" s="89"/>
      <c r="W257" s="89"/>
      <c r="X257" s="90"/>
      <c r="Y257" s="36"/>
      <c r="Z257" s="36"/>
      <c r="AA257" s="36"/>
      <c r="AB257" s="36"/>
      <c r="AC257" s="36"/>
      <c r="AD257" s="36"/>
      <c r="AE257" s="36"/>
      <c r="AT257" s="15" t="s">
        <v>148</v>
      </c>
      <c r="AU257" s="15" t="s">
        <v>87</v>
      </c>
    </row>
    <row r="258" s="2" customFormat="1">
      <c r="A258" s="36"/>
      <c r="B258" s="37"/>
      <c r="C258" s="38"/>
      <c r="D258" s="238" t="s">
        <v>150</v>
      </c>
      <c r="E258" s="38"/>
      <c r="F258" s="239" t="s">
        <v>1040</v>
      </c>
      <c r="G258" s="38"/>
      <c r="H258" s="38"/>
      <c r="I258" s="235"/>
      <c r="J258" s="235"/>
      <c r="K258" s="38"/>
      <c r="L258" s="38"/>
      <c r="M258" s="42"/>
      <c r="N258" s="236"/>
      <c r="O258" s="237"/>
      <c r="P258" s="89"/>
      <c r="Q258" s="89"/>
      <c r="R258" s="89"/>
      <c r="S258" s="89"/>
      <c r="T258" s="89"/>
      <c r="U258" s="89"/>
      <c r="V258" s="89"/>
      <c r="W258" s="89"/>
      <c r="X258" s="90"/>
      <c r="Y258" s="36"/>
      <c r="Z258" s="36"/>
      <c r="AA258" s="36"/>
      <c r="AB258" s="36"/>
      <c r="AC258" s="36"/>
      <c r="AD258" s="36"/>
      <c r="AE258" s="36"/>
      <c r="AT258" s="15" t="s">
        <v>150</v>
      </c>
      <c r="AU258" s="15" t="s">
        <v>87</v>
      </c>
    </row>
    <row r="259" s="2" customFormat="1" ht="24.15" customHeight="1">
      <c r="A259" s="36"/>
      <c r="B259" s="37"/>
      <c r="C259" s="219" t="s">
        <v>385</v>
      </c>
      <c r="D259" s="219" t="s">
        <v>141</v>
      </c>
      <c r="E259" s="220" t="s">
        <v>1041</v>
      </c>
      <c r="F259" s="221" t="s">
        <v>1042</v>
      </c>
      <c r="G259" s="222" t="s">
        <v>144</v>
      </c>
      <c r="H259" s="223">
        <v>15.300000000000001</v>
      </c>
      <c r="I259" s="224"/>
      <c r="J259" s="224"/>
      <c r="K259" s="225">
        <f>ROUND(P259*H259,2)</f>
        <v>0</v>
      </c>
      <c r="L259" s="221" t="s">
        <v>145</v>
      </c>
      <c r="M259" s="42"/>
      <c r="N259" s="226" t="s">
        <v>1</v>
      </c>
      <c r="O259" s="227" t="s">
        <v>40</v>
      </c>
      <c r="P259" s="228">
        <f>I259+J259</f>
        <v>0</v>
      </c>
      <c r="Q259" s="228">
        <f>ROUND(I259*H259,2)</f>
        <v>0</v>
      </c>
      <c r="R259" s="228">
        <f>ROUND(J259*H259,2)</f>
        <v>0</v>
      </c>
      <c r="S259" s="89"/>
      <c r="T259" s="229">
        <f>S259*H259</f>
        <v>0</v>
      </c>
      <c r="U259" s="229">
        <v>0.1002</v>
      </c>
      <c r="V259" s="229">
        <f>U259*H259</f>
        <v>1.5330600000000001</v>
      </c>
      <c r="W259" s="229">
        <v>0</v>
      </c>
      <c r="X259" s="230">
        <f>W259*H259</f>
        <v>0</v>
      </c>
      <c r="Y259" s="36"/>
      <c r="Z259" s="36"/>
      <c r="AA259" s="36"/>
      <c r="AB259" s="36"/>
      <c r="AC259" s="36"/>
      <c r="AD259" s="36"/>
      <c r="AE259" s="36"/>
      <c r="AR259" s="231" t="s">
        <v>146</v>
      </c>
      <c r="AT259" s="231" t="s">
        <v>141</v>
      </c>
      <c r="AU259" s="231" t="s">
        <v>87</v>
      </c>
      <c r="AY259" s="15" t="s">
        <v>138</v>
      </c>
      <c r="BE259" s="232">
        <f>IF(O259="základní",K259,0)</f>
        <v>0</v>
      </c>
      <c r="BF259" s="232">
        <f>IF(O259="snížená",K259,0)</f>
        <v>0</v>
      </c>
      <c r="BG259" s="232">
        <f>IF(O259="zákl. přenesená",K259,0)</f>
        <v>0</v>
      </c>
      <c r="BH259" s="232">
        <f>IF(O259="sníž. přenesená",K259,0)</f>
        <v>0</v>
      </c>
      <c r="BI259" s="232">
        <f>IF(O259="nulová",K259,0)</f>
        <v>0</v>
      </c>
      <c r="BJ259" s="15" t="s">
        <v>85</v>
      </c>
      <c r="BK259" s="232">
        <f>ROUND(P259*H259,2)</f>
        <v>0</v>
      </c>
      <c r="BL259" s="15" t="s">
        <v>146</v>
      </c>
      <c r="BM259" s="231" t="s">
        <v>1043</v>
      </c>
    </row>
    <row r="260" s="2" customFormat="1">
      <c r="A260" s="36"/>
      <c r="B260" s="37"/>
      <c r="C260" s="38"/>
      <c r="D260" s="233" t="s">
        <v>148</v>
      </c>
      <c r="E260" s="38"/>
      <c r="F260" s="234" t="s">
        <v>1044</v>
      </c>
      <c r="G260" s="38"/>
      <c r="H260" s="38"/>
      <c r="I260" s="235"/>
      <c r="J260" s="235"/>
      <c r="K260" s="38"/>
      <c r="L260" s="38"/>
      <c r="M260" s="42"/>
      <c r="N260" s="236"/>
      <c r="O260" s="237"/>
      <c r="P260" s="89"/>
      <c r="Q260" s="89"/>
      <c r="R260" s="89"/>
      <c r="S260" s="89"/>
      <c r="T260" s="89"/>
      <c r="U260" s="89"/>
      <c r="V260" s="89"/>
      <c r="W260" s="89"/>
      <c r="X260" s="90"/>
      <c r="Y260" s="36"/>
      <c r="Z260" s="36"/>
      <c r="AA260" s="36"/>
      <c r="AB260" s="36"/>
      <c r="AC260" s="36"/>
      <c r="AD260" s="36"/>
      <c r="AE260" s="36"/>
      <c r="AT260" s="15" t="s">
        <v>148</v>
      </c>
      <c r="AU260" s="15" t="s">
        <v>87</v>
      </c>
    </row>
    <row r="261" s="2" customFormat="1">
      <c r="A261" s="36"/>
      <c r="B261" s="37"/>
      <c r="C261" s="38"/>
      <c r="D261" s="238" t="s">
        <v>150</v>
      </c>
      <c r="E261" s="38"/>
      <c r="F261" s="239" t="s">
        <v>1045</v>
      </c>
      <c r="G261" s="38"/>
      <c r="H261" s="38"/>
      <c r="I261" s="235"/>
      <c r="J261" s="235"/>
      <c r="K261" s="38"/>
      <c r="L261" s="38"/>
      <c r="M261" s="42"/>
      <c r="N261" s="236"/>
      <c r="O261" s="237"/>
      <c r="P261" s="89"/>
      <c r="Q261" s="89"/>
      <c r="R261" s="89"/>
      <c r="S261" s="89"/>
      <c r="T261" s="89"/>
      <c r="U261" s="89"/>
      <c r="V261" s="89"/>
      <c r="W261" s="89"/>
      <c r="X261" s="90"/>
      <c r="Y261" s="36"/>
      <c r="Z261" s="36"/>
      <c r="AA261" s="36"/>
      <c r="AB261" s="36"/>
      <c r="AC261" s="36"/>
      <c r="AD261" s="36"/>
      <c r="AE261" s="36"/>
      <c r="AT261" s="15" t="s">
        <v>150</v>
      </c>
      <c r="AU261" s="15" t="s">
        <v>87</v>
      </c>
    </row>
    <row r="262" s="2" customFormat="1" ht="24.15" customHeight="1">
      <c r="A262" s="36"/>
      <c r="B262" s="37"/>
      <c r="C262" s="241" t="s">
        <v>387</v>
      </c>
      <c r="D262" s="241" t="s">
        <v>161</v>
      </c>
      <c r="E262" s="242" t="s">
        <v>1046</v>
      </c>
      <c r="F262" s="243" t="s">
        <v>1047</v>
      </c>
      <c r="G262" s="244" t="s">
        <v>804</v>
      </c>
      <c r="H262" s="245">
        <v>5</v>
      </c>
      <c r="I262" s="246"/>
      <c r="J262" s="247"/>
      <c r="K262" s="248">
        <f>ROUND(P262*H262,2)</f>
        <v>0</v>
      </c>
      <c r="L262" s="243" t="s">
        <v>145</v>
      </c>
      <c r="M262" s="249"/>
      <c r="N262" s="250" t="s">
        <v>1</v>
      </c>
      <c r="O262" s="227" t="s">
        <v>40</v>
      </c>
      <c r="P262" s="228">
        <f>I262+J262</f>
        <v>0</v>
      </c>
      <c r="Q262" s="228">
        <f>ROUND(I262*H262,2)</f>
        <v>0</v>
      </c>
      <c r="R262" s="228">
        <f>ROUND(J262*H262,2)</f>
        <v>0</v>
      </c>
      <c r="S262" s="89"/>
      <c r="T262" s="229">
        <f>S262*H262</f>
        <v>0</v>
      </c>
      <c r="U262" s="229">
        <v>1</v>
      </c>
      <c r="V262" s="229">
        <f>U262*H262</f>
        <v>5</v>
      </c>
      <c r="W262" s="229">
        <v>0</v>
      </c>
      <c r="X262" s="230">
        <f>W262*H262</f>
        <v>0</v>
      </c>
      <c r="Y262" s="36"/>
      <c r="Z262" s="36"/>
      <c r="AA262" s="36"/>
      <c r="AB262" s="36"/>
      <c r="AC262" s="36"/>
      <c r="AD262" s="36"/>
      <c r="AE262" s="36"/>
      <c r="AR262" s="231" t="s">
        <v>165</v>
      </c>
      <c r="AT262" s="231" t="s">
        <v>161</v>
      </c>
      <c r="AU262" s="231" t="s">
        <v>87</v>
      </c>
      <c r="AY262" s="15" t="s">
        <v>138</v>
      </c>
      <c r="BE262" s="232">
        <f>IF(O262="základní",K262,0)</f>
        <v>0</v>
      </c>
      <c r="BF262" s="232">
        <f>IF(O262="snížená",K262,0)</f>
        <v>0</v>
      </c>
      <c r="BG262" s="232">
        <f>IF(O262="zákl. přenesená",K262,0)</f>
        <v>0</v>
      </c>
      <c r="BH262" s="232">
        <f>IF(O262="sníž. přenesená",K262,0)</f>
        <v>0</v>
      </c>
      <c r="BI262" s="232">
        <f>IF(O262="nulová",K262,0)</f>
        <v>0</v>
      </c>
      <c r="BJ262" s="15" t="s">
        <v>85</v>
      </c>
      <c r="BK262" s="232">
        <f>ROUND(P262*H262,2)</f>
        <v>0</v>
      </c>
      <c r="BL262" s="15" t="s">
        <v>146</v>
      </c>
      <c r="BM262" s="231" t="s">
        <v>1048</v>
      </c>
    </row>
    <row r="263" s="2" customFormat="1">
      <c r="A263" s="36"/>
      <c r="B263" s="37"/>
      <c r="C263" s="38"/>
      <c r="D263" s="233" t="s">
        <v>148</v>
      </c>
      <c r="E263" s="38"/>
      <c r="F263" s="234" t="s">
        <v>1047</v>
      </c>
      <c r="G263" s="38"/>
      <c r="H263" s="38"/>
      <c r="I263" s="235"/>
      <c r="J263" s="235"/>
      <c r="K263" s="38"/>
      <c r="L263" s="38"/>
      <c r="M263" s="42"/>
      <c r="N263" s="236"/>
      <c r="O263" s="237"/>
      <c r="P263" s="89"/>
      <c r="Q263" s="89"/>
      <c r="R263" s="89"/>
      <c r="S263" s="89"/>
      <c r="T263" s="89"/>
      <c r="U263" s="89"/>
      <c r="V263" s="89"/>
      <c r="W263" s="89"/>
      <c r="X263" s="90"/>
      <c r="Y263" s="36"/>
      <c r="Z263" s="36"/>
      <c r="AA263" s="36"/>
      <c r="AB263" s="36"/>
      <c r="AC263" s="36"/>
      <c r="AD263" s="36"/>
      <c r="AE263" s="36"/>
      <c r="AT263" s="15" t="s">
        <v>148</v>
      </c>
      <c r="AU263" s="15" t="s">
        <v>87</v>
      </c>
    </row>
    <row r="264" s="2" customFormat="1" ht="24.15" customHeight="1">
      <c r="A264" s="36"/>
      <c r="B264" s="37"/>
      <c r="C264" s="219" t="s">
        <v>391</v>
      </c>
      <c r="D264" s="219" t="s">
        <v>141</v>
      </c>
      <c r="E264" s="220" t="s">
        <v>1049</v>
      </c>
      <c r="F264" s="221" t="s">
        <v>1050</v>
      </c>
      <c r="G264" s="222" t="s">
        <v>144</v>
      </c>
      <c r="H264" s="223">
        <v>15.300000000000001</v>
      </c>
      <c r="I264" s="224"/>
      <c r="J264" s="224"/>
      <c r="K264" s="225">
        <f>ROUND(P264*H264,2)</f>
        <v>0</v>
      </c>
      <c r="L264" s="221" t="s">
        <v>145</v>
      </c>
      <c r="M264" s="42"/>
      <c r="N264" s="226" t="s">
        <v>1</v>
      </c>
      <c r="O264" s="227" t="s">
        <v>40</v>
      </c>
      <c r="P264" s="228">
        <f>I264+J264</f>
        <v>0</v>
      </c>
      <c r="Q264" s="228">
        <f>ROUND(I264*H264,2)</f>
        <v>0</v>
      </c>
      <c r="R264" s="228">
        <f>ROUND(J264*H264,2)</f>
        <v>0</v>
      </c>
      <c r="S264" s="89"/>
      <c r="T264" s="229">
        <f>S264*H264</f>
        <v>0</v>
      </c>
      <c r="U264" s="229">
        <v>0.053719999999999997</v>
      </c>
      <c r="V264" s="229">
        <f>U264*H264</f>
        <v>0.82191599999999998</v>
      </c>
      <c r="W264" s="229">
        <v>0</v>
      </c>
      <c r="X264" s="230">
        <f>W264*H264</f>
        <v>0</v>
      </c>
      <c r="Y264" s="36"/>
      <c r="Z264" s="36"/>
      <c r="AA264" s="36"/>
      <c r="AB264" s="36"/>
      <c r="AC264" s="36"/>
      <c r="AD264" s="36"/>
      <c r="AE264" s="36"/>
      <c r="AR264" s="231" t="s">
        <v>146</v>
      </c>
      <c r="AT264" s="231" t="s">
        <v>141</v>
      </c>
      <c r="AU264" s="231" t="s">
        <v>87</v>
      </c>
      <c r="AY264" s="15" t="s">
        <v>138</v>
      </c>
      <c r="BE264" s="232">
        <f>IF(O264="základní",K264,0)</f>
        <v>0</v>
      </c>
      <c r="BF264" s="232">
        <f>IF(O264="snížená",K264,0)</f>
        <v>0</v>
      </c>
      <c r="BG264" s="232">
        <f>IF(O264="zákl. přenesená",K264,0)</f>
        <v>0</v>
      </c>
      <c r="BH264" s="232">
        <f>IF(O264="sníž. přenesená",K264,0)</f>
        <v>0</v>
      </c>
      <c r="BI264" s="232">
        <f>IF(O264="nulová",K264,0)</f>
        <v>0</v>
      </c>
      <c r="BJ264" s="15" t="s">
        <v>85</v>
      </c>
      <c r="BK264" s="232">
        <f>ROUND(P264*H264,2)</f>
        <v>0</v>
      </c>
      <c r="BL264" s="15" t="s">
        <v>146</v>
      </c>
      <c r="BM264" s="231" t="s">
        <v>1051</v>
      </c>
    </row>
    <row r="265" s="2" customFormat="1">
      <c r="A265" s="36"/>
      <c r="B265" s="37"/>
      <c r="C265" s="38"/>
      <c r="D265" s="233" t="s">
        <v>148</v>
      </c>
      <c r="E265" s="38"/>
      <c r="F265" s="234" t="s">
        <v>1052</v>
      </c>
      <c r="G265" s="38"/>
      <c r="H265" s="38"/>
      <c r="I265" s="235"/>
      <c r="J265" s="235"/>
      <c r="K265" s="38"/>
      <c r="L265" s="38"/>
      <c r="M265" s="42"/>
      <c r="N265" s="236"/>
      <c r="O265" s="237"/>
      <c r="P265" s="89"/>
      <c r="Q265" s="89"/>
      <c r="R265" s="89"/>
      <c r="S265" s="89"/>
      <c r="T265" s="89"/>
      <c r="U265" s="89"/>
      <c r="V265" s="89"/>
      <c r="W265" s="89"/>
      <c r="X265" s="90"/>
      <c r="Y265" s="36"/>
      <c r="Z265" s="36"/>
      <c r="AA265" s="36"/>
      <c r="AB265" s="36"/>
      <c r="AC265" s="36"/>
      <c r="AD265" s="36"/>
      <c r="AE265" s="36"/>
      <c r="AT265" s="15" t="s">
        <v>148</v>
      </c>
      <c r="AU265" s="15" t="s">
        <v>87</v>
      </c>
    </row>
    <row r="266" s="2" customFormat="1">
      <c r="A266" s="36"/>
      <c r="B266" s="37"/>
      <c r="C266" s="38"/>
      <c r="D266" s="238" t="s">
        <v>150</v>
      </c>
      <c r="E266" s="38"/>
      <c r="F266" s="239" t="s">
        <v>1053</v>
      </c>
      <c r="G266" s="38"/>
      <c r="H266" s="38"/>
      <c r="I266" s="235"/>
      <c r="J266" s="235"/>
      <c r="K266" s="38"/>
      <c r="L266" s="38"/>
      <c r="M266" s="42"/>
      <c r="N266" s="236"/>
      <c r="O266" s="237"/>
      <c r="P266" s="89"/>
      <c r="Q266" s="89"/>
      <c r="R266" s="89"/>
      <c r="S266" s="89"/>
      <c r="T266" s="89"/>
      <c r="U266" s="89"/>
      <c r="V266" s="89"/>
      <c r="W266" s="89"/>
      <c r="X266" s="90"/>
      <c r="Y266" s="36"/>
      <c r="Z266" s="36"/>
      <c r="AA266" s="36"/>
      <c r="AB266" s="36"/>
      <c r="AC266" s="36"/>
      <c r="AD266" s="36"/>
      <c r="AE266" s="36"/>
      <c r="AT266" s="15" t="s">
        <v>150</v>
      </c>
      <c r="AU266" s="15" t="s">
        <v>87</v>
      </c>
    </row>
    <row r="267" s="12" customFormat="1" ht="22.8" customHeight="1">
      <c r="A267" s="12"/>
      <c r="B267" s="202"/>
      <c r="C267" s="203"/>
      <c r="D267" s="204" t="s">
        <v>76</v>
      </c>
      <c r="E267" s="217" t="s">
        <v>165</v>
      </c>
      <c r="F267" s="217" t="s">
        <v>1054</v>
      </c>
      <c r="G267" s="203"/>
      <c r="H267" s="203"/>
      <c r="I267" s="206"/>
      <c r="J267" s="206"/>
      <c r="K267" s="218">
        <f>BK267</f>
        <v>0</v>
      </c>
      <c r="L267" s="203"/>
      <c r="M267" s="208"/>
      <c r="N267" s="209"/>
      <c r="O267" s="210"/>
      <c r="P267" s="210"/>
      <c r="Q267" s="211">
        <f>SUM(Q268:Q276)</f>
        <v>0</v>
      </c>
      <c r="R267" s="211">
        <f>SUM(R268:R276)</f>
        <v>0</v>
      </c>
      <c r="S267" s="210"/>
      <c r="T267" s="212">
        <f>SUM(T268:T276)</f>
        <v>0</v>
      </c>
      <c r="U267" s="210"/>
      <c r="V267" s="212">
        <f>SUM(V268:V276)</f>
        <v>0.92781999999999998</v>
      </c>
      <c r="W267" s="210"/>
      <c r="X267" s="213">
        <f>SUM(X268:X276)</f>
        <v>0</v>
      </c>
      <c r="Y267" s="12"/>
      <c r="Z267" s="12"/>
      <c r="AA267" s="12"/>
      <c r="AB267" s="12"/>
      <c r="AC267" s="12"/>
      <c r="AD267" s="12"/>
      <c r="AE267" s="12"/>
      <c r="AR267" s="214" t="s">
        <v>85</v>
      </c>
      <c r="AT267" s="215" t="s">
        <v>76</v>
      </c>
      <c r="AU267" s="215" t="s">
        <v>85</v>
      </c>
      <c r="AY267" s="214" t="s">
        <v>138</v>
      </c>
      <c r="BK267" s="216">
        <f>SUM(BK268:BK276)</f>
        <v>0</v>
      </c>
    </row>
    <row r="268" s="2" customFormat="1" ht="33" customHeight="1">
      <c r="A268" s="36"/>
      <c r="B268" s="37"/>
      <c r="C268" s="219" t="s">
        <v>393</v>
      </c>
      <c r="D268" s="219" t="s">
        <v>141</v>
      </c>
      <c r="E268" s="220" t="s">
        <v>1055</v>
      </c>
      <c r="F268" s="221" t="s">
        <v>1056</v>
      </c>
      <c r="G268" s="222" t="s">
        <v>254</v>
      </c>
      <c r="H268" s="223">
        <v>15</v>
      </c>
      <c r="I268" s="224"/>
      <c r="J268" s="224"/>
      <c r="K268" s="225">
        <f>ROUND(P268*H268,2)</f>
        <v>0</v>
      </c>
      <c r="L268" s="221" t="s">
        <v>1</v>
      </c>
      <c r="M268" s="42"/>
      <c r="N268" s="226" t="s">
        <v>1</v>
      </c>
      <c r="O268" s="227" t="s">
        <v>40</v>
      </c>
      <c r="P268" s="228">
        <f>I268+J268</f>
        <v>0</v>
      </c>
      <c r="Q268" s="228">
        <f>ROUND(I268*H268,2)</f>
        <v>0</v>
      </c>
      <c r="R268" s="228">
        <f>ROUND(J268*H268,2)</f>
        <v>0</v>
      </c>
      <c r="S268" s="89"/>
      <c r="T268" s="229">
        <f>S268*H268</f>
        <v>0</v>
      </c>
      <c r="U268" s="229">
        <v>0</v>
      </c>
      <c r="V268" s="229">
        <f>U268*H268</f>
        <v>0</v>
      </c>
      <c r="W268" s="229">
        <v>0</v>
      </c>
      <c r="X268" s="230">
        <f>W268*H268</f>
        <v>0</v>
      </c>
      <c r="Y268" s="36"/>
      <c r="Z268" s="36"/>
      <c r="AA268" s="36"/>
      <c r="AB268" s="36"/>
      <c r="AC268" s="36"/>
      <c r="AD268" s="36"/>
      <c r="AE268" s="36"/>
      <c r="AR268" s="231" t="s">
        <v>146</v>
      </c>
      <c r="AT268" s="231" t="s">
        <v>141</v>
      </c>
      <c r="AU268" s="231" t="s">
        <v>87</v>
      </c>
      <c r="AY268" s="15" t="s">
        <v>138</v>
      </c>
      <c r="BE268" s="232">
        <f>IF(O268="základní",K268,0)</f>
        <v>0</v>
      </c>
      <c r="BF268" s="232">
        <f>IF(O268="snížená",K268,0)</f>
        <v>0</v>
      </c>
      <c r="BG268" s="232">
        <f>IF(O268="zákl. přenesená",K268,0)</f>
        <v>0</v>
      </c>
      <c r="BH268" s="232">
        <f>IF(O268="sníž. přenesená",K268,0)</f>
        <v>0</v>
      </c>
      <c r="BI268" s="232">
        <f>IF(O268="nulová",K268,0)</f>
        <v>0</v>
      </c>
      <c r="BJ268" s="15" t="s">
        <v>85</v>
      </c>
      <c r="BK268" s="232">
        <f>ROUND(P268*H268,2)</f>
        <v>0</v>
      </c>
      <c r="BL268" s="15" t="s">
        <v>146</v>
      </c>
      <c r="BM268" s="231" t="s">
        <v>1057</v>
      </c>
    </row>
    <row r="269" s="2" customFormat="1">
      <c r="A269" s="36"/>
      <c r="B269" s="37"/>
      <c r="C269" s="38"/>
      <c r="D269" s="233" t="s">
        <v>148</v>
      </c>
      <c r="E269" s="38"/>
      <c r="F269" s="234" t="s">
        <v>1056</v>
      </c>
      <c r="G269" s="38"/>
      <c r="H269" s="38"/>
      <c r="I269" s="235"/>
      <c r="J269" s="235"/>
      <c r="K269" s="38"/>
      <c r="L269" s="38"/>
      <c r="M269" s="42"/>
      <c r="N269" s="236"/>
      <c r="O269" s="237"/>
      <c r="P269" s="89"/>
      <c r="Q269" s="89"/>
      <c r="R269" s="89"/>
      <c r="S269" s="89"/>
      <c r="T269" s="89"/>
      <c r="U269" s="89"/>
      <c r="V269" s="89"/>
      <c r="W269" s="89"/>
      <c r="X269" s="90"/>
      <c r="Y269" s="36"/>
      <c r="Z269" s="36"/>
      <c r="AA269" s="36"/>
      <c r="AB269" s="36"/>
      <c r="AC269" s="36"/>
      <c r="AD269" s="36"/>
      <c r="AE269" s="36"/>
      <c r="AT269" s="15" t="s">
        <v>148</v>
      </c>
      <c r="AU269" s="15" t="s">
        <v>87</v>
      </c>
    </row>
    <row r="270" s="2" customFormat="1" ht="24.15" customHeight="1">
      <c r="A270" s="36"/>
      <c r="B270" s="37"/>
      <c r="C270" s="219" t="s">
        <v>397</v>
      </c>
      <c r="D270" s="219" t="s">
        <v>141</v>
      </c>
      <c r="E270" s="220" t="s">
        <v>1058</v>
      </c>
      <c r="F270" s="221" t="s">
        <v>1059</v>
      </c>
      <c r="G270" s="222" t="s">
        <v>164</v>
      </c>
      <c r="H270" s="223">
        <v>1</v>
      </c>
      <c r="I270" s="224"/>
      <c r="J270" s="224"/>
      <c r="K270" s="225">
        <f>ROUND(P270*H270,2)</f>
        <v>0</v>
      </c>
      <c r="L270" s="221" t="s">
        <v>145</v>
      </c>
      <c r="M270" s="42"/>
      <c r="N270" s="226" t="s">
        <v>1</v>
      </c>
      <c r="O270" s="227" t="s">
        <v>40</v>
      </c>
      <c r="P270" s="228">
        <f>I270+J270</f>
        <v>0</v>
      </c>
      <c r="Q270" s="228">
        <f>ROUND(I270*H270,2)</f>
        <v>0</v>
      </c>
      <c r="R270" s="228">
        <f>ROUND(J270*H270,2)</f>
        <v>0</v>
      </c>
      <c r="S270" s="89"/>
      <c r="T270" s="229">
        <f>S270*H270</f>
        <v>0</v>
      </c>
      <c r="U270" s="229">
        <v>0.58692</v>
      </c>
      <c r="V270" s="229">
        <f>U270*H270</f>
        <v>0.58692</v>
      </c>
      <c r="W270" s="229">
        <v>0</v>
      </c>
      <c r="X270" s="230">
        <f>W270*H270</f>
        <v>0</v>
      </c>
      <c r="Y270" s="36"/>
      <c r="Z270" s="36"/>
      <c r="AA270" s="36"/>
      <c r="AB270" s="36"/>
      <c r="AC270" s="36"/>
      <c r="AD270" s="36"/>
      <c r="AE270" s="36"/>
      <c r="AR270" s="231" t="s">
        <v>146</v>
      </c>
      <c r="AT270" s="231" t="s">
        <v>141</v>
      </c>
      <c r="AU270" s="231" t="s">
        <v>87</v>
      </c>
      <c r="AY270" s="15" t="s">
        <v>138</v>
      </c>
      <c r="BE270" s="232">
        <f>IF(O270="základní",K270,0)</f>
        <v>0</v>
      </c>
      <c r="BF270" s="232">
        <f>IF(O270="snížená",K270,0)</f>
        <v>0</v>
      </c>
      <c r="BG270" s="232">
        <f>IF(O270="zákl. přenesená",K270,0)</f>
        <v>0</v>
      </c>
      <c r="BH270" s="232">
        <f>IF(O270="sníž. přenesená",K270,0)</f>
        <v>0</v>
      </c>
      <c r="BI270" s="232">
        <f>IF(O270="nulová",K270,0)</f>
        <v>0</v>
      </c>
      <c r="BJ270" s="15" t="s">
        <v>85</v>
      </c>
      <c r="BK270" s="232">
        <f>ROUND(P270*H270,2)</f>
        <v>0</v>
      </c>
      <c r="BL270" s="15" t="s">
        <v>146</v>
      </c>
      <c r="BM270" s="231" t="s">
        <v>1060</v>
      </c>
    </row>
    <row r="271" s="2" customFormat="1">
      <c r="A271" s="36"/>
      <c r="B271" s="37"/>
      <c r="C271" s="38"/>
      <c r="D271" s="233" t="s">
        <v>148</v>
      </c>
      <c r="E271" s="38"/>
      <c r="F271" s="234" t="s">
        <v>1059</v>
      </c>
      <c r="G271" s="38"/>
      <c r="H271" s="38"/>
      <c r="I271" s="235"/>
      <c r="J271" s="235"/>
      <c r="K271" s="38"/>
      <c r="L271" s="38"/>
      <c r="M271" s="42"/>
      <c r="N271" s="236"/>
      <c r="O271" s="237"/>
      <c r="P271" s="89"/>
      <c r="Q271" s="89"/>
      <c r="R271" s="89"/>
      <c r="S271" s="89"/>
      <c r="T271" s="89"/>
      <c r="U271" s="89"/>
      <c r="V271" s="89"/>
      <c r="W271" s="89"/>
      <c r="X271" s="90"/>
      <c r="Y271" s="36"/>
      <c r="Z271" s="36"/>
      <c r="AA271" s="36"/>
      <c r="AB271" s="36"/>
      <c r="AC271" s="36"/>
      <c r="AD271" s="36"/>
      <c r="AE271" s="36"/>
      <c r="AT271" s="15" t="s">
        <v>148</v>
      </c>
      <c r="AU271" s="15" t="s">
        <v>87</v>
      </c>
    </row>
    <row r="272" s="2" customFormat="1">
      <c r="A272" s="36"/>
      <c r="B272" s="37"/>
      <c r="C272" s="38"/>
      <c r="D272" s="238" t="s">
        <v>150</v>
      </c>
      <c r="E272" s="38"/>
      <c r="F272" s="239" t="s">
        <v>1061</v>
      </c>
      <c r="G272" s="38"/>
      <c r="H272" s="38"/>
      <c r="I272" s="235"/>
      <c r="J272" s="235"/>
      <c r="K272" s="38"/>
      <c r="L272" s="38"/>
      <c r="M272" s="42"/>
      <c r="N272" s="236"/>
      <c r="O272" s="237"/>
      <c r="P272" s="89"/>
      <c r="Q272" s="89"/>
      <c r="R272" s="89"/>
      <c r="S272" s="89"/>
      <c r="T272" s="89"/>
      <c r="U272" s="89"/>
      <c r="V272" s="89"/>
      <c r="W272" s="89"/>
      <c r="X272" s="90"/>
      <c r="Y272" s="36"/>
      <c r="Z272" s="36"/>
      <c r="AA272" s="36"/>
      <c r="AB272" s="36"/>
      <c r="AC272" s="36"/>
      <c r="AD272" s="36"/>
      <c r="AE272" s="36"/>
      <c r="AT272" s="15" t="s">
        <v>150</v>
      </c>
      <c r="AU272" s="15" t="s">
        <v>87</v>
      </c>
    </row>
    <row r="273" s="2" customFormat="1">
      <c r="A273" s="36"/>
      <c r="B273" s="37"/>
      <c r="C273" s="38"/>
      <c r="D273" s="233" t="s">
        <v>152</v>
      </c>
      <c r="E273" s="38"/>
      <c r="F273" s="240" t="s">
        <v>1062</v>
      </c>
      <c r="G273" s="38"/>
      <c r="H273" s="38"/>
      <c r="I273" s="235"/>
      <c r="J273" s="235"/>
      <c r="K273" s="38"/>
      <c r="L273" s="38"/>
      <c r="M273" s="42"/>
      <c r="N273" s="236"/>
      <c r="O273" s="237"/>
      <c r="P273" s="89"/>
      <c r="Q273" s="89"/>
      <c r="R273" s="89"/>
      <c r="S273" s="89"/>
      <c r="T273" s="89"/>
      <c r="U273" s="89"/>
      <c r="V273" s="89"/>
      <c r="W273" s="89"/>
      <c r="X273" s="90"/>
      <c r="Y273" s="36"/>
      <c r="Z273" s="36"/>
      <c r="AA273" s="36"/>
      <c r="AB273" s="36"/>
      <c r="AC273" s="36"/>
      <c r="AD273" s="36"/>
      <c r="AE273" s="36"/>
      <c r="AT273" s="15" t="s">
        <v>152</v>
      </c>
      <c r="AU273" s="15" t="s">
        <v>87</v>
      </c>
    </row>
    <row r="274" s="2" customFormat="1" ht="24.15" customHeight="1">
      <c r="A274" s="36"/>
      <c r="B274" s="37"/>
      <c r="C274" s="219" t="s">
        <v>403</v>
      </c>
      <c r="D274" s="219" t="s">
        <v>141</v>
      </c>
      <c r="E274" s="220" t="s">
        <v>1063</v>
      </c>
      <c r="F274" s="221" t="s">
        <v>1064</v>
      </c>
      <c r="G274" s="222" t="s">
        <v>164</v>
      </c>
      <c r="H274" s="223">
        <v>1</v>
      </c>
      <c r="I274" s="224"/>
      <c r="J274" s="224"/>
      <c r="K274" s="225">
        <f>ROUND(P274*H274,2)</f>
        <v>0</v>
      </c>
      <c r="L274" s="221" t="s">
        <v>1</v>
      </c>
      <c r="M274" s="42"/>
      <c r="N274" s="226" t="s">
        <v>1</v>
      </c>
      <c r="O274" s="227" t="s">
        <v>40</v>
      </c>
      <c r="P274" s="228">
        <f>I274+J274</f>
        <v>0</v>
      </c>
      <c r="Q274" s="228">
        <f>ROUND(I274*H274,2)</f>
        <v>0</v>
      </c>
      <c r="R274" s="228">
        <f>ROUND(J274*H274,2)</f>
        <v>0</v>
      </c>
      <c r="S274" s="89"/>
      <c r="T274" s="229">
        <f>S274*H274</f>
        <v>0</v>
      </c>
      <c r="U274" s="229">
        <v>0.34089999999999998</v>
      </c>
      <c r="V274" s="229">
        <f>U274*H274</f>
        <v>0.34089999999999998</v>
      </c>
      <c r="W274" s="229">
        <v>0</v>
      </c>
      <c r="X274" s="230">
        <f>W274*H274</f>
        <v>0</v>
      </c>
      <c r="Y274" s="36"/>
      <c r="Z274" s="36"/>
      <c r="AA274" s="36"/>
      <c r="AB274" s="36"/>
      <c r="AC274" s="36"/>
      <c r="AD274" s="36"/>
      <c r="AE274" s="36"/>
      <c r="AR274" s="231" t="s">
        <v>146</v>
      </c>
      <c r="AT274" s="231" t="s">
        <v>141</v>
      </c>
      <c r="AU274" s="231" t="s">
        <v>87</v>
      </c>
      <c r="AY274" s="15" t="s">
        <v>138</v>
      </c>
      <c r="BE274" s="232">
        <f>IF(O274="základní",K274,0)</f>
        <v>0</v>
      </c>
      <c r="BF274" s="232">
        <f>IF(O274="snížená",K274,0)</f>
        <v>0</v>
      </c>
      <c r="BG274" s="232">
        <f>IF(O274="zákl. přenesená",K274,0)</f>
        <v>0</v>
      </c>
      <c r="BH274" s="232">
        <f>IF(O274="sníž. přenesená",K274,0)</f>
        <v>0</v>
      </c>
      <c r="BI274" s="232">
        <f>IF(O274="nulová",K274,0)</f>
        <v>0</v>
      </c>
      <c r="BJ274" s="15" t="s">
        <v>85</v>
      </c>
      <c r="BK274" s="232">
        <f>ROUND(P274*H274,2)</f>
        <v>0</v>
      </c>
      <c r="BL274" s="15" t="s">
        <v>146</v>
      </c>
      <c r="BM274" s="231" t="s">
        <v>1065</v>
      </c>
    </row>
    <row r="275" s="2" customFormat="1">
      <c r="A275" s="36"/>
      <c r="B275" s="37"/>
      <c r="C275" s="38"/>
      <c r="D275" s="233" t="s">
        <v>148</v>
      </c>
      <c r="E275" s="38"/>
      <c r="F275" s="234" t="s">
        <v>1066</v>
      </c>
      <c r="G275" s="38"/>
      <c r="H275" s="38"/>
      <c r="I275" s="235"/>
      <c r="J275" s="235"/>
      <c r="K275" s="38"/>
      <c r="L275" s="38"/>
      <c r="M275" s="42"/>
      <c r="N275" s="236"/>
      <c r="O275" s="237"/>
      <c r="P275" s="89"/>
      <c r="Q275" s="89"/>
      <c r="R275" s="89"/>
      <c r="S275" s="89"/>
      <c r="T275" s="89"/>
      <c r="U275" s="89"/>
      <c r="V275" s="89"/>
      <c r="W275" s="89"/>
      <c r="X275" s="90"/>
      <c r="Y275" s="36"/>
      <c r="Z275" s="36"/>
      <c r="AA275" s="36"/>
      <c r="AB275" s="36"/>
      <c r="AC275" s="36"/>
      <c r="AD275" s="36"/>
      <c r="AE275" s="36"/>
      <c r="AT275" s="15" t="s">
        <v>148</v>
      </c>
      <c r="AU275" s="15" t="s">
        <v>87</v>
      </c>
    </row>
    <row r="276" s="2" customFormat="1">
      <c r="A276" s="36"/>
      <c r="B276" s="37"/>
      <c r="C276" s="38"/>
      <c r="D276" s="233" t="s">
        <v>152</v>
      </c>
      <c r="E276" s="38"/>
      <c r="F276" s="240" t="s">
        <v>1067</v>
      </c>
      <c r="G276" s="38"/>
      <c r="H276" s="38"/>
      <c r="I276" s="235"/>
      <c r="J276" s="235"/>
      <c r="K276" s="38"/>
      <c r="L276" s="38"/>
      <c r="M276" s="42"/>
      <c r="N276" s="236"/>
      <c r="O276" s="237"/>
      <c r="P276" s="89"/>
      <c r="Q276" s="89"/>
      <c r="R276" s="89"/>
      <c r="S276" s="89"/>
      <c r="T276" s="89"/>
      <c r="U276" s="89"/>
      <c r="V276" s="89"/>
      <c r="W276" s="89"/>
      <c r="X276" s="90"/>
      <c r="Y276" s="36"/>
      <c r="Z276" s="36"/>
      <c r="AA276" s="36"/>
      <c r="AB276" s="36"/>
      <c r="AC276" s="36"/>
      <c r="AD276" s="36"/>
      <c r="AE276" s="36"/>
      <c r="AT276" s="15" t="s">
        <v>152</v>
      </c>
      <c r="AU276" s="15" t="s">
        <v>87</v>
      </c>
    </row>
    <row r="277" s="12" customFormat="1" ht="22.8" customHeight="1">
      <c r="A277" s="12"/>
      <c r="B277" s="202"/>
      <c r="C277" s="203"/>
      <c r="D277" s="204" t="s">
        <v>76</v>
      </c>
      <c r="E277" s="217" t="s">
        <v>158</v>
      </c>
      <c r="F277" s="217" t="s">
        <v>159</v>
      </c>
      <c r="G277" s="203"/>
      <c r="H277" s="203"/>
      <c r="I277" s="206"/>
      <c r="J277" s="206"/>
      <c r="K277" s="218">
        <f>BK277</f>
        <v>0</v>
      </c>
      <c r="L277" s="203"/>
      <c r="M277" s="208"/>
      <c r="N277" s="209"/>
      <c r="O277" s="210"/>
      <c r="P277" s="210"/>
      <c r="Q277" s="211">
        <f>Q278+SUM(Q279:Q363)</f>
        <v>0</v>
      </c>
      <c r="R277" s="211">
        <f>R278+SUM(R279:R363)</f>
        <v>0</v>
      </c>
      <c r="S277" s="210"/>
      <c r="T277" s="212">
        <f>T278+SUM(T279:T363)</f>
        <v>0</v>
      </c>
      <c r="U277" s="210"/>
      <c r="V277" s="212">
        <f>V278+SUM(V279:V363)</f>
        <v>96.738819000000021</v>
      </c>
      <c r="W277" s="210"/>
      <c r="X277" s="213">
        <f>X278+SUM(X279:X363)</f>
        <v>0.25600000000000001</v>
      </c>
      <c r="Y277" s="12"/>
      <c r="Z277" s="12"/>
      <c r="AA277" s="12"/>
      <c r="AB277" s="12"/>
      <c r="AC277" s="12"/>
      <c r="AD277" s="12"/>
      <c r="AE277" s="12"/>
      <c r="AR277" s="214" t="s">
        <v>85</v>
      </c>
      <c r="AT277" s="215" t="s">
        <v>76</v>
      </c>
      <c r="AU277" s="215" t="s">
        <v>85</v>
      </c>
      <c r="AY277" s="214" t="s">
        <v>138</v>
      </c>
      <c r="BK277" s="216">
        <f>BK278+SUM(BK279:BK363)</f>
        <v>0</v>
      </c>
    </row>
    <row r="278" s="2" customFormat="1" ht="24.15" customHeight="1">
      <c r="A278" s="36"/>
      <c r="B278" s="37"/>
      <c r="C278" s="219" t="s">
        <v>409</v>
      </c>
      <c r="D278" s="219" t="s">
        <v>141</v>
      </c>
      <c r="E278" s="220" t="s">
        <v>1068</v>
      </c>
      <c r="F278" s="221" t="s">
        <v>1069</v>
      </c>
      <c r="G278" s="222" t="s">
        <v>164</v>
      </c>
      <c r="H278" s="223">
        <v>5</v>
      </c>
      <c r="I278" s="224"/>
      <c r="J278" s="224"/>
      <c r="K278" s="225">
        <f>ROUND(P278*H278,2)</f>
        <v>0</v>
      </c>
      <c r="L278" s="221" t="s">
        <v>145</v>
      </c>
      <c r="M278" s="42"/>
      <c r="N278" s="226" t="s">
        <v>1</v>
      </c>
      <c r="O278" s="227" t="s">
        <v>40</v>
      </c>
      <c r="P278" s="228">
        <f>I278+J278</f>
        <v>0</v>
      </c>
      <c r="Q278" s="228">
        <f>ROUND(I278*H278,2)</f>
        <v>0</v>
      </c>
      <c r="R278" s="228">
        <f>ROUND(J278*H278,2)</f>
        <v>0</v>
      </c>
      <c r="S278" s="89"/>
      <c r="T278" s="229">
        <f>S278*H278</f>
        <v>0</v>
      </c>
      <c r="U278" s="229">
        <v>0.00069999999999999999</v>
      </c>
      <c r="V278" s="229">
        <f>U278*H278</f>
        <v>0.0035000000000000001</v>
      </c>
      <c r="W278" s="229">
        <v>0</v>
      </c>
      <c r="X278" s="230">
        <f>W278*H278</f>
        <v>0</v>
      </c>
      <c r="Y278" s="36"/>
      <c r="Z278" s="36"/>
      <c r="AA278" s="36"/>
      <c r="AB278" s="36"/>
      <c r="AC278" s="36"/>
      <c r="AD278" s="36"/>
      <c r="AE278" s="36"/>
      <c r="AR278" s="231" t="s">
        <v>146</v>
      </c>
      <c r="AT278" s="231" t="s">
        <v>141</v>
      </c>
      <c r="AU278" s="231" t="s">
        <v>87</v>
      </c>
      <c r="AY278" s="15" t="s">
        <v>138</v>
      </c>
      <c r="BE278" s="232">
        <f>IF(O278="základní",K278,0)</f>
        <v>0</v>
      </c>
      <c r="BF278" s="232">
        <f>IF(O278="snížená",K278,0)</f>
        <v>0</v>
      </c>
      <c r="BG278" s="232">
        <f>IF(O278="zákl. přenesená",K278,0)</f>
        <v>0</v>
      </c>
      <c r="BH278" s="232">
        <f>IF(O278="sníž. přenesená",K278,0)</f>
        <v>0</v>
      </c>
      <c r="BI278" s="232">
        <f>IF(O278="nulová",K278,0)</f>
        <v>0</v>
      </c>
      <c r="BJ278" s="15" t="s">
        <v>85</v>
      </c>
      <c r="BK278" s="232">
        <f>ROUND(P278*H278,2)</f>
        <v>0</v>
      </c>
      <c r="BL278" s="15" t="s">
        <v>146</v>
      </c>
      <c r="BM278" s="231" t="s">
        <v>1070</v>
      </c>
    </row>
    <row r="279" s="2" customFormat="1">
      <c r="A279" s="36"/>
      <c r="B279" s="37"/>
      <c r="C279" s="38"/>
      <c r="D279" s="233" t="s">
        <v>148</v>
      </c>
      <c r="E279" s="38"/>
      <c r="F279" s="234" t="s">
        <v>1071</v>
      </c>
      <c r="G279" s="38"/>
      <c r="H279" s="38"/>
      <c r="I279" s="235"/>
      <c r="J279" s="235"/>
      <c r="K279" s="38"/>
      <c r="L279" s="38"/>
      <c r="M279" s="42"/>
      <c r="N279" s="236"/>
      <c r="O279" s="237"/>
      <c r="P279" s="89"/>
      <c r="Q279" s="89"/>
      <c r="R279" s="89"/>
      <c r="S279" s="89"/>
      <c r="T279" s="89"/>
      <c r="U279" s="89"/>
      <c r="V279" s="89"/>
      <c r="W279" s="89"/>
      <c r="X279" s="90"/>
      <c r="Y279" s="36"/>
      <c r="Z279" s="36"/>
      <c r="AA279" s="36"/>
      <c r="AB279" s="36"/>
      <c r="AC279" s="36"/>
      <c r="AD279" s="36"/>
      <c r="AE279" s="36"/>
      <c r="AT279" s="15" t="s">
        <v>148</v>
      </c>
      <c r="AU279" s="15" t="s">
        <v>87</v>
      </c>
    </row>
    <row r="280" s="2" customFormat="1">
      <c r="A280" s="36"/>
      <c r="B280" s="37"/>
      <c r="C280" s="38"/>
      <c r="D280" s="238" t="s">
        <v>150</v>
      </c>
      <c r="E280" s="38"/>
      <c r="F280" s="239" t="s">
        <v>1072</v>
      </c>
      <c r="G280" s="38"/>
      <c r="H280" s="38"/>
      <c r="I280" s="235"/>
      <c r="J280" s="235"/>
      <c r="K280" s="38"/>
      <c r="L280" s="38"/>
      <c r="M280" s="42"/>
      <c r="N280" s="236"/>
      <c r="O280" s="237"/>
      <c r="P280" s="89"/>
      <c r="Q280" s="89"/>
      <c r="R280" s="89"/>
      <c r="S280" s="89"/>
      <c r="T280" s="89"/>
      <c r="U280" s="89"/>
      <c r="V280" s="89"/>
      <c r="W280" s="89"/>
      <c r="X280" s="90"/>
      <c r="Y280" s="36"/>
      <c r="Z280" s="36"/>
      <c r="AA280" s="36"/>
      <c r="AB280" s="36"/>
      <c r="AC280" s="36"/>
      <c r="AD280" s="36"/>
      <c r="AE280" s="36"/>
      <c r="AT280" s="15" t="s">
        <v>150</v>
      </c>
      <c r="AU280" s="15" t="s">
        <v>87</v>
      </c>
    </row>
    <row r="281" s="2" customFormat="1" ht="24.15" customHeight="1">
      <c r="A281" s="36"/>
      <c r="B281" s="37"/>
      <c r="C281" s="219" t="s">
        <v>414</v>
      </c>
      <c r="D281" s="219" t="s">
        <v>141</v>
      </c>
      <c r="E281" s="220" t="s">
        <v>1073</v>
      </c>
      <c r="F281" s="221" t="s">
        <v>1074</v>
      </c>
      <c r="G281" s="222" t="s">
        <v>164</v>
      </c>
      <c r="H281" s="223">
        <v>1</v>
      </c>
      <c r="I281" s="224"/>
      <c r="J281" s="224"/>
      <c r="K281" s="225">
        <f>ROUND(P281*H281,2)</f>
        <v>0</v>
      </c>
      <c r="L281" s="221" t="s">
        <v>145</v>
      </c>
      <c r="M281" s="42"/>
      <c r="N281" s="226" t="s">
        <v>1</v>
      </c>
      <c r="O281" s="227" t="s">
        <v>40</v>
      </c>
      <c r="P281" s="228">
        <f>I281+J281</f>
        <v>0</v>
      </c>
      <c r="Q281" s="228">
        <f>ROUND(I281*H281,2)</f>
        <v>0</v>
      </c>
      <c r="R281" s="228">
        <f>ROUND(J281*H281,2)</f>
        <v>0</v>
      </c>
      <c r="S281" s="89"/>
      <c r="T281" s="229">
        <f>S281*H281</f>
        <v>0</v>
      </c>
      <c r="U281" s="229">
        <v>1.0000000000000001E-05</v>
      </c>
      <c r="V281" s="229">
        <f>U281*H281</f>
        <v>1.0000000000000001E-05</v>
      </c>
      <c r="W281" s="229">
        <v>0</v>
      </c>
      <c r="X281" s="230">
        <f>W281*H281</f>
        <v>0</v>
      </c>
      <c r="Y281" s="36"/>
      <c r="Z281" s="36"/>
      <c r="AA281" s="36"/>
      <c r="AB281" s="36"/>
      <c r="AC281" s="36"/>
      <c r="AD281" s="36"/>
      <c r="AE281" s="36"/>
      <c r="AR281" s="231" t="s">
        <v>146</v>
      </c>
      <c r="AT281" s="231" t="s">
        <v>141</v>
      </c>
      <c r="AU281" s="231" t="s">
        <v>87</v>
      </c>
      <c r="AY281" s="15" t="s">
        <v>138</v>
      </c>
      <c r="BE281" s="232">
        <f>IF(O281="základní",K281,0)</f>
        <v>0</v>
      </c>
      <c r="BF281" s="232">
        <f>IF(O281="snížená",K281,0)</f>
        <v>0</v>
      </c>
      <c r="BG281" s="232">
        <f>IF(O281="zákl. přenesená",K281,0)</f>
        <v>0</v>
      </c>
      <c r="BH281" s="232">
        <f>IF(O281="sníž. přenesená",K281,0)</f>
        <v>0</v>
      </c>
      <c r="BI281" s="232">
        <f>IF(O281="nulová",K281,0)</f>
        <v>0</v>
      </c>
      <c r="BJ281" s="15" t="s">
        <v>85</v>
      </c>
      <c r="BK281" s="232">
        <f>ROUND(P281*H281,2)</f>
        <v>0</v>
      </c>
      <c r="BL281" s="15" t="s">
        <v>146</v>
      </c>
      <c r="BM281" s="231" t="s">
        <v>1075</v>
      </c>
    </row>
    <row r="282" s="2" customFormat="1">
      <c r="A282" s="36"/>
      <c r="B282" s="37"/>
      <c r="C282" s="38"/>
      <c r="D282" s="233" t="s">
        <v>148</v>
      </c>
      <c r="E282" s="38"/>
      <c r="F282" s="234" t="s">
        <v>1076</v>
      </c>
      <c r="G282" s="38"/>
      <c r="H282" s="38"/>
      <c r="I282" s="235"/>
      <c r="J282" s="235"/>
      <c r="K282" s="38"/>
      <c r="L282" s="38"/>
      <c r="M282" s="42"/>
      <c r="N282" s="236"/>
      <c r="O282" s="237"/>
      <c r="P282" s="89"/>
      <c r="Q282" s="89"/>
      <c r="R282" s="89"/>
      <c r="S282" s="89"/>
      <c r="T282" s="89"/>
      <c r="U282" s="89"/>
      <c r="V282" s="89"/>
      <c r="W282" s="89"/>
      <c r="X282" s="90"/>
      <c r="Y282" s="36"/>
      <c r="Z282" s="36"/>
      <c r="AA282" s="36"/>
      <c r="AB282" s="36"/>
      <c r="AC282" s="36"/>
      <c r="AD282" s="36"/>
      <c r="AE282" s="36"/>
      <c r="AT282" s="15" t="s">
        <v>148</v>
      </c>
      <c r="AU282" s="15" t="s">
        <v>87</v>
      </c>
    </row>
    <row r="283" s="2" customFormat="1">
      <c r="A283" s="36"/>
      <c r="B283" s="37"/>
      <c r="C283" s="38"/>
      <c r="D283" s="238" t="s">
        <v>150</v>
      </c>
      <c r="E283" s="38"/>
      <c r="F283" s="239" t="s">
        <v>1077</v>
      </c>
      <c r="G283" s="38"/>
      <c r="H283" s="38"/>
      <c r="I283" s="235"/>
      <c r="J283" s="235"/>
      <c r="K283" s="38"/>
      <c r="L283" s="38"/>
      <c r="M283" s="42"/>
      <c r="N283" s="236"/>
      <c r="O283" s="237"/>
      <c r="P283" s="89"/>
      <c r="Q283" s="89"/>
      <c r="R283" s="89"/>
      <c r="S283" s="89"/>
      <c r="T283" s="89"/>
      <c r="U283" s="89"/>
      <c r="V283" s="89"/>
      <c r="W283" s="89"/>
      <c r="X283" s="90"/>
      <c r="Y283" s="36"/>
      <c r="Z283" s="36"/>
      <c r="AA283" s="36"/>
      <c r="AB283" s="36"/>
      <c r="AC283" s="36"/>
      <c r="AD283" s="36"/>
      <c r="AE283" s="36"/>
      <c r="AT283" s="15" t="s">
        <v>150</v>
      </c>
      <c r="AU283" s="15" t="s">
        <v>87</v>
      </c>
    </row>
    <row r="284" s="2" customFormat="1">
      <c r="A284" s="36"/>
      <c r="B284" s="37"/>
      <c r="C284" s="241" t="s">
        <v>418</v>
      </c>
      <c r="D284" s="241" t="s">
        <v>161</v>
      </c>
      <c r="E284" s="242" t="s">
        <v>1078</v>
      </c>
      <c r="F284" s="243" t="s">
        <v>1079</v>
      </c>
      <c r="G284" s="244" t="s">
        <v>164</v>
      </c>
      <c r="H284" s="245">
        <v>6</v>
      </c>
      <c r="I284" s="246"/>
      <c r="J284" s="247"/>
      <c r="K284" s="248">
        <f>ROUND(P284*H284,2)</f>
        <v>0</v>
      </c>
      <c r="L284" s="243" t="s">
        <v>145</v>
      </c>
      <c r="M284" s="249"/>
      <c r="N284" s="250" t="s">
        <v>1</v>
      </c>
      <c r="O284" s="227" t="s">
        <v>40</v>
      </c>
      <c r="P284" s="228">
        <f>I284+J284</f>
        <v>0</v>
      </c>
      <c r="Q284" s="228">
        <f>ROUND(I284*H284,2)</f>
        <v>0</v>
      </c>
      <c r="R284" s="228">
        <f>ROUND(J284*H284,2)</f>
        <v>0</v>
      </c>
      <c r="S284" s="89"/>
      <c r="T284" s="229">
        <f>S284*H284</f>
        <v>0</v>
      </c>
      <c r="U284" s="229">
        <v>0.0061000000000000004</v>
      </c>
      <c r="V284" s="229">
        <f>U284*H284</f>
        <v>0.036600000000000001</v>
      </c>
      <c r="W284" s="229">
        <v>0</v>
      </c>
      <c r="X284" s="230">
        <f>W284*H284</f>
        <v>0</v>
      </c>
      <c r="Y284" s="36"/>
      <c r="Z284" s="36"/>
      <c r="AA284" s="36"/>
      <c r="AB284" s="36"/>
      <c r="AC284" s="36"/>
      <c r="AD284" s="36"/>
      <c r="AE284" s="36"/>
      <c r="AR284" s="231" t="s">
        <v>165</v>
      </c>
      <c r="AT284" s="231" t="s">
        <v>161</v>
      </c>
      <c r="AU284" s="231" t="s">
        <v>87</v>
      </c>
      <c r="AY284" s="15" t="s">
        <v>138</v>
      </c>
      <c r="BE284" s="232">
        <f>IF(O284="základní",K284,0)</f>
        <v>0</v>
      </c>
      <c r="BF284" s="232">
        <f>IF(O284="snížená",K284,0)</f>
        <v>0</v>
      </c>
      <c r="BG284" s="232">
        <f>IF(O284="zákl. přenesená",K284,0)</f>
        <v>0</v>
      </c>
      <c r="BH284" s="232">
        <f>IF(O284="sníž. přenesená",K284,0)</f>
        <v>0</v>
      </c>
      <c r="BI284" s="232">
        <f>IF(O284="nulová",K284,0)</f>
        <v>0</v>
      </c>
      <c r="BJ284" s="15" t="s">
        <v>85</v>
      </c>
      <c r="BK284" s="232">
        <f>ROUND(P284*H284,2)</f>
        <v>0</v>
      </c>
      <c r="BL284" s="15" t="s">
        <v>146</v>
      </c>
      <c r="BM284" s="231" t="s">
        <v>1080</v>
      </c>
    </row>
    <row r="285" s="2" customFormat="1">
      <c r="A285" s="36"/>
      <c r="B285" s="37"/>
      <c r="C285" s="38"/>
      <c r="D285" s="233" t="s">
        <v>148</v>
      </c>
      <c r="E285" s="38"/>
      <c r="F285" s="234" t="s">
        <v>1079</v>
      </c>
      <c r="G285" s="38"/>
      <c r="H285" s="38"/>
      <c r="I285" s="235"/>
      <c r="J285" s="235"/>
      <c r="K285" s="38"/>
      <c r="L285" s="38"/>
      <c r="M285" s="42"/>
      <c r="N285" s="236"/>
      <c r="O285" s="237"/>
      <c r="P285" s="89"/>
      <c r="Q285" s="89"/>
      <c r="R285" s="89"/>
      <c r="S285" s="89"/>
      <c r="T285" s="89"/>
      <c r="U285" s="89"/>
      <c r="V285" s="89"/>
      <c r="W285" s="89"/>
      <c r="X285" s="90"/>
      <c r="Y285" s="36"/>
      <c r="Z285" s="36"/>
      <c r="AA285" s="36"/>
      <c r="AB285" s="36"/>
      <c r="AC285" s="36"/>
      <c r="AD285" s="36"/>
      <c r="AE285" s="36"/>
      <c r="AT285" s="15" t="s">
        <v>148</v>
      </c>
      <c r="AU285" s="15" t="s">
        <v>87</v>
      </c>
    </row>
    <row r="286" s="2" customFormat="1" ht="24.15" customHeight="1">
      <c r="A286" s="36"/>
      <c r="B286" s="37"/>
      <c r="C286" s="241" t="s">
        <v>423</v>
      </c>
      <c r="D286" s="241" t="s">
        <v>161</v>
      </c>
      <c r="E286" s="242" t="s">
        <v>1081</v>
      </c>
      <c r="F286" s="243" t="s">
        <v>1082</v>
      </c>
      <c r="G286" s="244" t="s">
        <v>164</v>
      </c>
      <c r="H286" s="245">
        <v>2</v>
      </c>
      <c r="I286" s="246"/>
      <c r="J286" s="247"/>
      <c r="K286" s="248">
        <f>ROUND(P286*H286,2)</f>
        <v>0</v>
      </c>
      <c r="L286" s="243" t="s">
        <v>145</v>
      </c>
      <c r="M286" s="249"/>
      <c r="N286" s="250" t="s">
        <v>1</v>
      </c>
      <c r="O286" s="227" t="s">
        <v>40</v>
      </c>
      <c r="P286" s="228">
        <f>I286+J286</f>
        <v>0</v>
      </c>
      <c r="Q286" s="228">
        <f>ROUND(I286*H286,2)</f>
        <v>0</v>
      </c>
      <c r="R286" s="228">
        <f>ROUND(J286*H286,2)</f>
        <v>0</v>
      </c>
      <c r="S286" s="89"/>
      <c r="T286" s="229">
        <f>S286*H286</f>
        <v>0</v>
      </c>
      <c r="U286" s="229">
        <v>0.0050000000000000001</v>
      </c>
      <c r="V286" s="229">
        <f>U286*H286</f>
        <v>0.01</v>
      </c>
      <c r="W286" s="229">
        <v>0</v>
      </c>
      <c r="X286" s="230">
        <f>W286*H286</f>
        <v>0</v>
      </c>
      <c r="Y286" s="36"/>
      <c r="Z286" s="36"/>
      <c r="AA286" s="36"/>
      <c r="AB286" s="36"/>
      <c r="AC286" s="36"/>
      <c r="AD286" s="36"/>
      <c r="AE286" s="36"/>
      <c r="AR286" s="231" t="s">
        <v>165</v>
      </c>
      <c r="AT286" s="231" t="s">
        <v>161</v>
      </c>
      <c r="AU286" s="231" t="s">
        <v>87</v>
      </c>
      <c r="AY286" s="15" t="s">
        <v>138</v>
      </c>
      <c r="BE286" s="232">
        <f>IF(O286="základní",K286,0)</f>
        <v>0</v>
      </c>
      <c r="BF286" s="232">
        <f>IF(O286="snížená",K286,0)</f>
        <v>0</v>
      </c>
      <c r="BG286" s="232">
        <f>IF(O286="zákl. přenesená",K286,0)</f>
        <v>0</v>
      </c>
      <c r="BH286" s="232">
        <f>IF(O286="sníž. přenesená",K286,0)</f>
        <v>0</v>
      </c>
      <c r="BI286" s="232">
        <f>IF(O286="nulová",K286,0)</f>
        <v>0</v>
      </c>
      <c r="BJ286" s="15" t="s">
        <v>85</v>
      </c>
      <c r="BK286" s="232">
        <f>ROUND(P286*H286,2)</f>
        <v>0</v>
      </c>
      <c r="BL286" s="15" t="s">
        <v>146</v>
      </c>
      <c r="BM286" s="231" t="s">
        <v>1083</v>
      </c>
    </row>
    <row r="287" s="2" customFormat="1">
      <c r="A287" s="36"/>
      <c r="B287" s="37"/>
      <c r="C287" s="38"/>
      <c r="D287" s="233" t="s">
        <v>148</v>
      </c>
      <c r="E287" s="38"/>
      <c r="F287" s="234" t="s">
        <v>1082</v>
      </c>
      <c r="G287" s="38"/>
      <c r="H287" s="38"/>
      <c r="I287" s="235"/>
      <c r="J287" s="235"/>
      <c r="K287" s="38"/>
      <c r="L287" s="38"/>
      <c r="M287" s="42"/>
      <c r="N287" s="236"/>
      <c r="O287" s="237"/>
      <c r="P287" s="89"/>
      <c r="Q287" s="89"/>
      <c r="R287" s="89"/>
      <c r="S287" s="89"/>
      <c r="T287" s="89"/>
      <c r="U287" s="89"/>
      <c r="V287" s="89"/>
      <c r="W287" s="89"/>
      <c r="X287" s="90"/>
      <c r="Y287" s="36"/>
      <c r="Z287" s="36"/>
      <c r="AA287" s="36"/>
      <c r="AB287" s="36"/>
      <c r="AC287" s="36"/>
      <c r="AD287" s="36"/>
      <c r="AE287" s="36"/>
      <c r="AT287" s="15" t="s">
        <v>148</v>
      </c>
      <c r="AU287" s="15" t="s">
        <v>87</v>
      </c>
    </row>
    <row r="288" s="2" customFormat="1">
      <c r="A288" s="36"/>
      <c r="B288" s="37"/>
      <c r="C288" s="38"/>
      <c r="D288" s="233" t="s">
        <v>152</v>
      </c>
      <c r="E288" s="38"/>
      <c r="F288" s="240" t="s">
        <v>1084</v>
      </c>
      <c r="G288" s="38"/>
      <c r="H288" s="38"/>
      <c r="I288" s="235"/>
      <c r="J288" s="235"/>
      <c r="K288" s="38"/>
      <c r="L288" s="38"/>
      <c r="M288" s="42"/>
      <c r="N288" s="236"/>
      <c r="O288" s="237"/>
      <c r="P288" s="89"/>
      <c r="Q288" s="89"/>
      <c r="R288" s="89"/>
      <c r="S288" s="89"/>
      <c r="T288" s="89"/>
      <c r="U288" s="89"/>
      <c r="V288" s="89"/>
      <c r="W288" s="89"/>
      <c r="X288" s="90"/>
      <c r="Y288" s="36"/>
      <c r="Z288" s="36"/>
      <c r="AA288" s="36"/>
      <c r="AB288" s="36"/>
      <c r="AC288" s="36"/>
      <c r="AD288" s="36"/>
      <c r="AE288" s="36"/>
      <c r="AT288" s="15" t="s">
        <v>152</v>
      </c>
      <c r="AU288" s="15" t="s">
        <v>87</v>
      </c>
    </row>
    <row r="289" s="2" customFormat="1" ht="24.15" customHeight="1">
      <c r="A289" s="36"/>
      <c r="B289" s="37"/>
      <c r="C289" s="241" t="s">
        <v>427</v>
      </c>
      <c r="D289" s="241" t="s">
        <v>161</v>
      </c>
      <c r="E289" s="242" t="s">
        <v>1085</v>
      </c>
      <c r="F289" s="243" t="s">
        <v>1086</v>
      </c>
      <c r="G289" s="244" t="s">
        <v>164</v>
      </c>
      <c r="H289" s="245">
        <v>1</v>
      </c>
      <c r="I289" s="246"/>
      <c r="J289" s="247"/>
      <c r="K289" s="248">
        <f>ROUND(P289*H289,2)</f>
        <v>0</v>
      </c>
      <c r="L289" s="243" t="s">
        <v>145</v>
      </c>
      <c r="M289" s="249"/>
      <c r="N289" s="250" t="s">
        <v>1</v>
      </c>
      <c r="O289" s="227" t="s">
        <v>40</v>
      </c>
      <c r="P289" s="228">
        <f>I289+J289</f>
        <v>0</v>
      </c>
      <c r="Q289" s="228">
        <f>ROUND(I289*H289,2)</f>
        <v>0</v>
      </c>
      <c r="R289" s="228">
        <f>ROUND(J289*H289,2)</f>
        <v>0</v>
      </c>
      <c r="S289" s="89"/>
      <c r="T289" s="229">
        <f>S289*H289</f>
        <v>0</v>
      </c>
      <c r="U289" s="229">
        <v>0.0012999999999999999</v>
      </c>
      <c r="V289" s="229">
        <f>U289*H289</f>
        <v>0.0012999999999999999</v>
      </c>
      <c r="W289" s="229">
        <v>0</v>
      </c>
      <c r="X289" s="230">
        <f>W289*H289</f>
        <v>0</v>
      </c>
      <c r="Y289" s="36"/>
      <c r="Z289" s="36"/>
      <c r="AA289" s="36"/>
      <c r="AB289" s="36"/>
      <c r="AC289" s="36"/>
      <c r="AD289" s="36"/>
      <c r="AE289" s="36"/>
      <c r="AR289" s="231" t="s">
        <v>165</v>
      </c>
      <c r="AT289" s="231" t="s">
        <v>161</v>
      </c>
      <c r="AU289" s="231" t="s">
        <v>87</v>
      </c>
      <c r="AY289" s="15" t="s">
        <v>138</v>
      </c>
      <c r="BE289" s="232">
        <f>IF(O289="základní",K289,0)</f>
        <v>0</v>
      </c>
      <c r="BF289" s="232">
        <f>IF(O289="snížená",K289,0)</f>
        <v>0</v>
      </c>
      <c r="BG289" s="232">
        <f>IF(O289="zákl. přenesená",K289,0)</f>
        <v>0</v>
      </c>
      <c r="BH289" s="232">
        <f>IF(O289="sníž. přenesená",K289,0)</f>
        <v>0</v>
      </c>
      <c r="BI289" s="232">
        <f>IF(O289="nulová",K289,0)</f>
        <v>0</v>
      </c>
      <c r="BJ289" s="15" t="s">
        <v>85</v>
      </c>
      <c r="BK289" s="232">
        <f>ROUND(P289*H289,2)</f>
        <v>0</v>
      </c>
      <c r="BL289" s="15" t="s">
        <v>146</v>
      </c>
      <c r="BM289" s="231" t="s">
        <v>1087</v>
      </c>
    </row>
    <row r="290" s="2" customFormat="1">
      <c r="A290" s="36"/>
      <c r="B290" s="37"/>
      <c r="C290" s="38"/>
      <c r="D290" s="233" t="s">
        <v>148</v>
      </c>
      <c r="E290" s="38"/>
      <c r="F290" s="234" t="s">
        <v>1086</v>
      </c>
      <c r="G290" s="38"/>
      <c r="H290" s="38"/>
      <c r="I290" s="235"/>
      <c r="J290" s="235"/>
      <c r="K290" s="38"/>
      <c r="L290" s="38"/>
      <c r="M290" s="42"/>
      <c r="N290" s="236"/>
      <c r="O290" s="237"/>
      <c r="P290" s="89"/>
      <c r="Q290" s="89"/>
      <c r="R290" s="89"/>
      <c r="S290" s="89"/>
      <c r="T290" s="89"/>
      <c r="U290" s="89"/>
      <c r="V290" s="89"/>
      <c r="W290" s="89"/>
      <c r="X290" s="90"/>
      <c r="Y290" s="36"/>
      <c r="Z290" s="36"/>
      <c r="AA290" s="36"/>
      <c r="AB290" s="36"/>
      <c r="AC290" s="36"/>
      <c r="AD290" s="36"/>
      <c r="AE290" s="36"/>
      <c r="AT290" s="15" t="s">
        <v>148</v>
      </c>
      <c r="AU290" s="15" t="s">
        <v>87</v>
      </c>
    </row>
    <row r="291" s="2" customFormat="1">
      <c r="A291" s="36"/>
      <c r="B291" s="37"/>
      <c r="C291" s="241" t="s">
        <v>432</v>
      </c>
      <c r="D291" s="241" t="s">
        <v>161</v>
      </c>
      <c r="E291" s="242" t="s">
        <v>1088</v>
      </c>
      <c r="F291" s="243" t="s">
        <v>1089</v>
      </c>
      <c r="G291" s="244" t="s">
        <v>164</v>
      </c>
      <c r="H291" s="245">
        <v>1</v>
      </c>
      <c r="I291" s="246"/>
      <c r="J291" s="247"/>
      <c r="K291" s="248">
        <f>ROUND(P291*H291,2)</f>
        <v>0</v>
      </c>
      <c r="L291" s="243" t="s">
        <v>145</v>
      </c>
      <c r="M291" s="249"/>
      <c r="N291" s="250" t="s">
        <v>1</v>
      </c>
      <c r="O291" s="227" t="s">
        <v>40</v>
      </c>
      <c r="P291" s="228">
        <f>I291+J291</f>
        <v>0</v>
      </c>
      <c r="Q291" s="228">
        <f>ROUND(I291*H291,2)</f>
        <v>0</v>
      </c>
      <c r="R291" s="228">
        <f>ROUND(J291*H291,2)</f>
        <v>0</v>
      </c>
      <c r="S291" s="89"/>
      <c r="T291" s="229">
        <f>S291*H291</f>
        <v>0</v>
      </c>
      <c r="U291" s="229">
        <v>0.0035999999999999999</v>
      </c>
      <c r="V291" s="229">
        <f>U291*H291</f>
        <v>0.0035999999999999999</v>
      </c>
      <c r="W291" s="229">
        <v>0</v>
      </c>
      <c r="X291" s="230">
        <f>W291*H291</f>
        <v>0</v>
      </c>
      <c r="Y291" s="36"/>
      <c r="Z291" s="36"/>
      <c r="AA291" s="36"/>
      <c r="AB291" s="36"/>
      <c r="AC291" s="36"/>
      <c r="AD291" s="36"/>
      <c r="AE291" s="36"/>
      <c r="AR291" s="231" t="s">
        <v>165</v>
      </c>
      <c r="AT291" s="231" t="s">
        <v>161</v>
      </c>
      <c r="AU291" s="231" t="s">
        <v>87</v>
      </c>
      <c r="AY291" s="15" t="s">
        <v>138</v>
      </c>
      <c r="BE291" s="232">
        <f>IF(O291="základní",K291,0)</f>
        <v>0</v>
      </c>
      <c r="BF291" s="232">
        <f>IF(O291="snížená",K291,0)</f>
        <v>0</v>
      </c>
      <c r="BG291" s="232">
        <f>IF(O291="zákl. přenesená",K291,0)</f>
        <v>0</v>
      </c>
      <c r="BH291" s="232">
        <f>IF(O291="sníž. přenesená",K291,0)</f>
        <v>0</v>
      </c>
      <c r="BI291" s="232">
        <f>IF(O291="nulová",K291,0)</f>
        <v>0</v>
      </c>
      <c r="BJ291" s="15" t="s">
        <v>85</v>
      </c>
      <c r="BK291" s="232">
        <f>ROUND(P291*H291,2)</f>
        <v>0</v>
      </c>
      <c r="BL291" s="15" t="s">
        <v>146</v>
      </c>
      <c r="BM291" s="231" t="s">
        <v>1090</v>
      </c>
    </row>
    <row r="292" s="2" customFormat="1">
      <c r="A292" s="36"/>
      <c r="B292" s="37"/>
      <c r="C292" s="38"/>
      <c r="D292" s="233" t="s">
        <v>148</v>
      </c>
      <c r="E292" s="38"/>
      <c r="F292" s="234" t="s">
        <v>1089</v>
      </c>
      <c r="G292" s="38"/>
      <c r="H292" s="38"/>
      <c r="I292" s="235"/>
      <c r="J292" s="235"/>
      <c r="K292" s="38"/>
      <c r="L292" s="38"/>
      <c r="M292" s="42"/>
      <c r="N292" s="236"/>
      <c r="O292" s="237"/>
      <c r="P292" s="89"/>
      <c r="Q292" s="89"/>
      <c r="R292" s="89"/>
      <c r="S292" s="89"/>
      <c r="T292" s="89"/>
      <c r="U292" s="89"/>
      <c r="V292" s="89"/>
      <c r="W292" s="89"/>
      <c r="X292" s="90"/>
      <c r="Y292" s="36"/>
      <c r="Z292" s="36"/>
      <c r="AA292" s="36"/>
      <c r="AB292" s="36"/>
      <c r="AC292" s="36"/>
      <c r="AD292" s="36"/>
      <c r="AE292" s="36"/>
      <c r="AT292" s="15" t="s">
        <v>148</v>
      </c>
      <c r="AU292" s="15" t="s">
        <v>87</v>
      </c>
    </row>
    <row r="293" s="2" customFormat="1">
      <c r="A293" s="36"/>
      <c r="B293" s="37"/>
      <c r="C293" s="38"/>
      <c r="D293" s="233" t="s">
        <v>152</v>
      </c>
      <c r="E293" s="38"/>
      <c r="F293" s="240" t="s">
        <v>1091</v>
      </c>
      <c r="G293" s="38"/>
      <c r="H293" s="38"/>
      <c r="I293" s="235"/>
      <c r="J293" s="235"/>
      <c r="K293" s="38"/>
      <c r="L293" s="38"/>
      <c r="M293" s="42"/>
      <c r="N293" s="236"/>
      <c r="O293" s="237"/>
      <c r="P293" s="89"/>
      <c r="Q293" s="89"/>
      <c r="R293" s="89"/>
      <c r="S293" s="89"/>
      <c r="T293" s="89"/>
      <c r="U293" s="89"/>
      <c r="V293" s="89"/>
      <c r="W293" s="89"/>
      <c r="X293" s="90"/>
      <c r="Y293" s="36"/>
      <c r="Z293" s="36"/>
      <c r="AA293" s="36"/>
      <c r="AB293" s="36"/>
      <c r="AC293" s="36"/>
      <c r="AD293" s="36"/>
      <c r="AE293" s="36"/>
      <c r="AT293" s="15" t="s">
        <v>152</v>
      </c>
      <c r="AU293" s="15" t="s">
        <v>87</v>
      </c>
    </row>
    <row r="294" s="2" customFormat="1" ht="24.15" customHeight="1">
      <c r="A294" s="36"/>
      <c r="B294" s="37"/>
      <c r="C294" s="241" t="s">
        <v>436</v>
      </c>
      <c r="D294" s="241" t="s">
        <v>161</v>
      </c>
      <c r="E294" s="242" t="s">
        <v>1092</v>
      </c>
      <c r="F294" s="243" t="s">
        <v>1093</v>
      </c>
      <c r="G294" s="244" t="s">
        <v>164</v>
      </c>
      <c r="H294" s="245">
        <v>2</v>
      </c>
      <c r="I294" s="246"/>
      <c r="J294" s="247"/>
      <c r="K294" s="248">
        <f>ROUND(P294*H294,2)</f>
        <v>0</v>
      </c>
      <c r="L294" s="243" t="s">
        <v>145</v>
      </c>
      <c r="M294" s="249"/>
      <c r="N294" s="250" t="s">
        <v>1</v>
      </c>
      <c r="O294" s="227" t="s">
        <v>40</v>
      </c>
      <c r="P294" s="228">
        <f>I294+J294</f>
        <v>0</v>
      </c>
      <c r="Q294" s="228">
        <f>ROUND(I294*H294,2)</f>
        <v>0</v>
      </c>
      <c r="R294" s="228">
        <f>ROUND(J294*H294,2)</f>
        <v>0</v>
      </c>
      <c r="S294" s="89"/>
      <c r="T294" s="229">
        <f>S294*H294</f>
        <v>0</v>
      </c>
      <c r="U294" s="229">
        <v>0.0025999999999999999</v>
      </c>
      <c r="V294" s="229">
        <f>U294*H294</f>
        <v>0.0051999999999999998</v>
      </c>
      <c r="W294" s="229">
        <v>0</v>
      </c>
      <c r="X294" s="230">
        <f>W294*H294</f>
        <v>0</v>
      </c>
      <c r="Y294" s="36"/>
      <c r="Z294" s="36"/>
      <c r="AA294" s="36"/>
      <c r="AB294" s="36"/>
      <c r="AC294" s="36"/>
      <c r="AD294" s="36"/>
      <c r="AE294" s="36"/>
      <c r="AR294" s="231" t="s">
        <v>165</v>
      </c>
      <c r="AT294" s="231" t="s">
        <v>161</v>
      </c>
      <c r="AU294" s="231" t="s">
        <v>87</v>
      </c>
      <c r="AY294" s="15" t="s">
        <v>138</v>
      </c>
      <c r="BE294" s="232">
        <f>IF(O294="základní",K294,0)</f>
        <v>0</v>
      </c>
      <c r="BF294" s="232">
        <f>IF(O294="snížená",K294,0)</f>
        <v>0</v>
      </c>
      <c r="BG294" s="232">
        <f>IF(O294="zákl. přenesená",K294,0)</f>
        <v>0</v>
      </c>
      <c r="BH294" s="232">
        <f>IF(O294="sníž. přenesená",K294,0)</f>
        <v>0</v>
      </c>
      <c r="BI294" s="232">
        <f>IF(O294="nulová",K294,0)</f>
        <v>0</v>
      </c>
      <c r="BJ294" s="15" t="s">
        <v>85</v>
      </c>
      <c r="BK294" s="232">
        <f>ROUND(P294*H294,2)</f>
        <v>0</v>
      </c>
      <c r="BL294" s="15" t="s">
        <v>146</v>
      </c>
      <c r="BM294" s="231" t="s">
        <v>1094</v>
      </c>
    </row>
    <row r="295" s="2" customFormat="1">
      <c r="A295" s="36"/>
      <c r="B295" s="37"/>
      <c r="C295" s="38"/>
      <c r="D295" s="233" t="s">
        <v>148</v>
      </c>
      <c r="E295" s="38"/>
      <c r="F295" s="234" t="s">
        <v>1093</v>
      </c>
      <c r="G295" s="38"/>
      <c r="H295" s="38"/>
      <c r="I295" s="235"/>
      <c r="J295" s="235"/>
      <c r="K295" s="38"/>
      <c r="L295" s="38"/>
      <c r="M295" s="42"/>
      <c r="N295" s="236"/>
      <c r="O295" s="237"/>
      <c r="P295" s="89"/>
      <c r="Q295" s="89"/>
      <c r="R295" s="89"/>
      <c r="S295" s="89"/>
      <c r="T295" s="89"/>
      <c r="U295" s="89"/>
      <c r="V295" s="89"/>
      <c r="W295" s="89"/>
      <c r="X295" s="90"/>
      <c r="Y295" s="36"/>
      <c r="Z295" s="36"/>
      <c r="AA295" s="36"/>
      <c r="AB295" s="36"/>
      <c r="AC295" s="36"/>
      <c r="AD295" s="36"/>
      <c r="AE295" s="36"/>
      <c r="AT295" s="15" t="s">
        <v>148</v>
      </c>
      <c r="AU295" s="15" t="s">
        <v>87</v>
      </c>
    </row>
    <row r="296" s="2" customFormat="1">
      <c r="A296" s="36"/>
      <c r="B296" s="37"/>
      <c r="C296" s="38"/>
      <c r="D296" s="233" t="s">
        <v>152</v>
      </c>
      <c r="E296" s="38"/>
      <c r="F296" s="240" t="s">
        <v>1095</v>
      </c>
      <c r="G296" s="38"/>
      <c r="H296" s="38"/>
      <c r="I296" s="235"/>
      <c r="J296" s="235"/>
      <c r="K296" s="38"/>
      <c r="L296" s="38"/>
      <c r="M296" s="42"/>
      <c r="N296" s="236"/>
      <c r="O296" s="237"/>
      <c r="P296" s="89"/>
      <c r="Q296" s="89"/>
      <c r="R296" s="89"/>
      <c r="S296" s="89"/>
      <c r="T296" s="89"/>
      <c r="U296" s="89"/>
      <c r="V296" s="89"/>
      <c r="W296" s="89"/>
      <c r="X296" s="90"/>
      <c r="Y296" s="36"/>
      <c r="Z296" s="36"/>
      <c r="AA296" s="36"/>
      <c r="AB296" s="36"/>
      <c r="AC296" s="36"/>
      <c r="AD296" s="36"/>
      <c r="AE296" s="36"/>
      <c r="AT296" s="15" t="s">
        <v>152</v>
      </c>
      <c r="AU296" s="15" t="s">
        <v>87</v>
      </c>
    </row>
    <row r="297" s="2" customFormat="1" ht="24.15" customHeight="1">
      <c r="A297" s="36"/>
      <c r="B297" s="37"/>
      <c r="C297" s="219" t="s">
        <v>442</v>
      </c>
      <c r="D297" s="219" t="s">
        <v>141</v>
      </c>
      <c r="E297" s="220" t="s">
        <v>1096</v>
      </c>
      <c r="F297" s="221" t="s">
        <v>1097</v>
      </c>
      <c r="G297" s="222" t="s">
        <v>164</v>
      </c>
      <c r="H297" s="223">
        <v>8</v>
      </c>
      <c r="I297" s="224"/>
      <c r="J297" s="224"/>
      <c r="K297" s="225">
        <f>ROUND(P297*H297,2)</f>
        <v>0</v>
      </c>
      <c r="L297" s="221" t="s">
        <v>145</v>
      </c>
      <c r="M297" s="42"/>
      <c r="N297" s="226" t="s">
        <v>1</v>
      </c>
      <c r="O297" s="227" t="s">
        <v>40</v>
      </c>
      <c r="P297" s="228">
        <f>I297+J297</f>
        <v>0</v>
      </c>
      <c r="Q297" s="228">
        <f>ROUND(I297*H297,2)</f>
        <v>0</v>
      </c>
      <c r="R297" s="228">
        <f>ROUND(J297*H297,2)</f>
        <v>0</v>
      </c>
      <c r="S297" s="89"/>
      <c r="T297" s="229">
        <f>S297*H297</f>
        <v>0</v>
      </c>
      <c r="U297" s="229">
        <v>0.11241</v>
      </c>
      <c r="V297" s="229">
        <f>U297*H297</f>
        <v>0.89927999999999997</v>
      </c>
      <c r="W297" s="229">
        <v>0</v>
      </c>
      <c r="X297" s="230">
        <f>W297*H297</f>
        <v>0</v>
      </c>
      <c r="Y297" s="36"/>
      <c r="Z297" s="36"/>
      <c r="AA297" s="36"/>
      <c r="AB297" s="36"/>
      <c r="AC297" s="36"/>
      <c r="AD297" s="36"/>
      <c r="AE297" s="36"/>
      <c r="AR297" s="231" t="s">
        <v>146</v>
      </c>
      <c r="AT297" s="231" t="s">
        <v>141</v>
      </c>
      <c r="AU297" s="231" t="s">
        <v>87</v>
      </c>
      <c r="AY297" s="15" t="s">
        <v>138</v>
      </c>
      <c r="BE297" s="232">
        <f>IF(O297="základní",K297,0)</f>
        <v>0</v>
      </c>
      <c r="BF297" s="232">
        <f>IF(O297="snížená",K297,0)</f>
        <v>0</v>
      </c>
      <c r="BG297" s="232">
        <f>IF(O297="zákl. přenesená",K297,0)</f>
        <v>0</v>
      </c>
      <c r="BH297" s="232">
        <f>IF(O297="sníž. přenesená",K297,0)</f>
        <v>0</v>
      </c>
      <c r="BI297" s="232">
        <f>IF(O297="nulová",K297,0)</f>
        <v>0</v>
      </c>
      <c r="BJ297" s="15" t="s">
        <v>85</v>
      </c>
      <c r="BK297" s="232">
        <f>ROUND(P297*H297,2)</f>
        <v>0</v>
      </c>
      <c r="BL297" s="15" t="s">
        <v>146</v>
      </c>
      <c r="BM297" s="231" t="s">
        <v>1098</v>
      </c>
    </row>
    <row r="298" s="2" customFormat="1">
      <c r="A298" s="36"/>
      <c r="B298" s="37"/>
      <c r="C298" s="38"/>
      <c r="D298" s="233" t="s">
        <v>148</v>
      </c>
      <c r="E298" s="38"/>
      <c r="F298" s="234" t="s">
        <v>1099</v>
      </c>
      <c r="G298" s="38"/>
      <c r="H298" s="38"/>
      <c r="I298" s="235"/>
      <c r="J298" s="235"/>
      <c r="K298" s="38"/>
      <c r="L298" s="38"/>
      <c r="M298" s="42"/>
      <c r="N298" s="236"/>
      <c r="O298" s="237"/>
      <c r="P298" s="89"/>
      <c r="Q298" s="89"/>
      <c r="R298" s="89"/>
      <c r="S298" s="89"/>
      <c r="T298" s="89"/>
      <c r="U298" s="89"/>
      <c r="V298" s="89"/>
      <c r="W298" s="89"/>
      <c r="X298" s="90"/>
      <c r="Y298" s="36"/>
      <c r="Z298" s="36"/>
      <c r="AA298" s="36"/>
      <c r="AB298" s="36"/>
      <c r="AC298" s="36"/>
      <c r="AD298" s="36"/>
      <c r="AE298" s="36"/>
      <c r="AT298" s="15" t="s">
        <v>148</v>
      </c>
      <c r="AU298" s="15" t="s">
        <v>87</v>
      </c>
    </row>
    <row r="299" s="2" customFormat="1">
      <c r="A299" s="36"/>
      <c r="B299" s="37"/>
      <c r="C299" s="38"/>
      <c r="D299" s="238" t="s">
        <v>150</v>
      </c>
      <c r="E299" s="38"/>
      <c r="F299" s="239" t="s">
        <v>1100</v>
      </c>
      <c r="G299" s="38"/>
      <c r="H299" s="38"/>
      <c r="I299" s="235"/>
      <c r="J299" s="235"/>
      <c r="K299" s="38"/>
      <c r="L299" s="38"/>
      <c r="M299" s="42"/>
      <c r="N299" s="236"/>
      <c r="O299" s="237"/>
      <c r="P299" s="89"/>
      <c r="Q299" s="89"/>
      <c r="R299" s="89"/>
      <c r="S299" s="89"/>
      <c r="T299" s="89"/>
      <c r="U299" s="89"/>
      <c r="V299" s="89"/>
      <c r="W299" s="89"/>
      <c r="X299" s="90"/>
      <c r="Y299" s="36"/>
      <c r="Z299" s="36"/>
      <c r="AA299" s="36"/>
      <c r="AB299" s="36"/>
      <c r="AC299" s="36"/>
      <c r="AD299" s="36"/>
      <c r="AE299" s="36"/>
      <c r="AT299" s="15" t="s">
        <v>150</v>
      </c>
      <c r="AU299" s="15" t="s">
        <v>87</v>
      </c>
    </row>
    <row r="300" s="2" customFormat="1" ht="24.15" customHeight="1">
      <c r="A300" s="36"/>
      <c r="B300" s="37"/>
      <c r="C300" s="219" t="s">
        <v>451</v>
      </c>
      <c r="D300" s="219" t="s">
        <v>141</v>
      </c>
      <c r="E300" s="220" t="s">
        <v>1101</v>
      </c>
      <c r="F300" s="221" t="s">
        <v>1102</v>
      </c>
      <c r="G300" s="222" t="s">
        <v>144</v>
      </c>
      <c r="H300" s="223">
        <v>12</v>
      </c>
      <c r="I300" s="224"/>
      <c r="J300" s="224"/>
      <c r="K300" s="225">
        <f>ROUND(P300*H300,2)</f>
        <v>0</v>
      </c>
      <c r="L300" s="221" t="s">
        <v>145</v>
      </c>
      <c r="M300" s="42"/>
      <c r="N300" s="226" t="s">
        <v>1</v>
      </c>
      <c r="O300" s="227" t="s">
        <v>40</v>
      </c>
      <c r="P300" s="228">
        <f>I300+J300</f>
        <v>0</v>
      </c>
      <c r="Q300" s="228">
        <f>ROUND(I300*H300,2)</f>
        <v>0</v>
      </c>
      <c r="R300" s="228">
        <f>ROUND(J300*H300,2)</f>
        <v>0</v>
      </c>
      <c r="S300" s="89"/>
      <c r="T300" s="229">
        <f>S300*H300</f>
        <v>0</v>
      </c>
      <c r="U300" s="229">
        <v>0.0014499999999999999</v>
      </c>
      <c r="V300" s="229">
        <f>U300*H300</f>
        <v>0.017399999999999999</v>
      </c>
      <c r="W300" s="229">
        <v>0</v>
      </c>
      <c r="X300" s="230">
        <f>W300*H300</f>
        <v>0</v>
      </c>
      <c r="Y300" s="36"/>
      <c r="Z300" s="36"/>
      <c r="AA300" s="36"/>
      <c r="AB300" s="36"/>
      <c r="AC300" s="36"/>
      <c r="AD300" s="36"/>
      <c r="AE300" s="36"/>
      <c r="AR300" s="231" t="s">
        <v>146</v>
      </c>
      <c r="AT300" s="231" t="s">
        <v>141</v>
      </c>
      <c r="AU300" s="231" t="s">
        <v>87</v>
      </c>
      <c r="AY300" s="15" t="s">
        <v>138</v>
      </c>
      <c r="BE300" s="232">
        <f>IF(O300="základní",K300,0)</f>
        <v>0</v>
      </c>
      <c r="BF300" s="232">
        <f>IF(O300="snížená",K300,0)</f>
        <v>0</v>
      </c>
      <c r="BG300" s="232">
        <f>IF(O300="zákl. přenesená",K300,0)</f>
        <v>0</v>
      </c>
      <c r="BH300" s="232">
        <f>IF(O300="sníž. přenesená",K300,0)</f>
        <v>0</v>
      </c>
      <c r="BI300" s="232">
        <f>IF(O300="nulová",K300,0)</f>
        <v>0</v>
      </c>
      <c r="BJ300" s="15" t="s">
        <v>85</v>
      </c>
      <c r="BK300" s="232">
        <f>ROUND(P300*H300,2)</f>
        <v>0</v>
      </c>
      <c r="BL300" s="15" t="s">
        <v>146</v>
      </c>
      <c r="BM300" s="231" t="s">
        <v>1103</v>
      </c>
    </row>
    <row r="301" s="2" customFormat="1">
      <c r="A301" s="36"/>
      <c r="B301" s="37"/>
      <c r="C301" s="38"/>
      <c r="D301" s="233" t="s">
        <v>148</v>
      </c>
      <c r="E301" s="38"/>
      <c r="F301" s="234" t="s">
        <v>1104</v>
      </c>
      <c r="G301" s="38"/>
      <c r="H301" s="38"/>
      <c r="I301" s="235"/>
      <c r="J301" s="235"/>
      <c r="K301" s="38"/>
      <c r="L301" s="38"/>
      <c r="M301" s="42"/>
      <c r="N301" s="236"/>
      <c r="O301" s="237"/>
      <c r="P301" s="89"/>
      <c r="Q301" s="89"/>
      <c r="R301" s="89"/>
      <c r="S301" s="89"/>
      <c r="T301" s="89"/>
      <c r="U301" s="89"/>
      <c r="V301" s="89"/>
      <c r="W301" s="89"/>
      <c r="X301" s="90"/>
      <c r="Y301" s="36"/>
      <c r="Z301" s="36"/>
      <c r="AA301" s="36"/>
      <c r="AB301" s="36"/>
      <c r="AC301" s="36"/>
      <c r="AD301" s="36"/>
      <c r="AE301" s="36"/>
      <c r="AT301" s="15" t="s">
        <v>148</v>
      </c>
      <c r="AU301" s="15" t="s">
        <v>87</v>
      </c>
    </row>
    <row r="302" s="2" customFormat="1">
      <c r="A302" s="36"/>
      <c r="B302" s="37"/>
      <c r="C302" s="38"/>
      <c r="D302" s="238" t="s">
        <v>150</v>
      </c>
      <c r="E302" s="38"/>
      <c r="F302" s="239" t="s">
        <v>1105</v>
      </c>
      <c r="G302" s="38"/>
      <c r="H302" s="38"/>
      <c r="I302" s="235"/>
      <c r="J302" s="235"/>
      <c r="K302" s="38"/>
      <c r="L302" s="38"/>
      <c r="M302" s="42"/>
      <c r="N302" s="236"/>
      <c r="O302" s="237"/>
      <c r="P302" s="89"/>
      <c r="Q302" s="89"/>
      <c r="R302" s="89"/>
      <c r="S302" s="89"/>
      <c r="T302" s="89"/>
      <c r="U302" s="89"/>
      <c r="V302" s="89"/>
      <c r="W302" s="89"/>
      <c r="X302" s="90"/>
      <c r="Y302" s="36"/>
      <c r="Z302" s="36"/>
      <c r="AA302" s="36"/>
      <c r="AB302" s="36"/>
      <c r="AC302" s="36"/>
      <c r="AD302" s="36"/>
      <c r="AE302" s="36"/>
      <c r="AT302" s="15" t="s">
        <v>150</v>
      </c>
      <c r="AU302" s="15" t="s">
        <v>87</v>
      </c>
    </row>
    <row r="303" s="2" customFormat="1" ht="24.15" customHeight="1">
      <c r="A303" s="36"/>
      <c r="B303" s="37"/>
      <c r="C303" s="219" t="s">
        <v>457</v>
      </c>
      <c r="D303" s="219" t="s">
        <v>141</v>
      </c>
      <c r="E303" s="220" t="s">
        <v>1106</v>
      </c>
      <c r="F303" s="221" t="s">
        <v>1107</v>
      </c>
      <c r="G303" s="222" t="s">
        <v>144</v>
      </c>
      <c r="H303" s="223">
        <v>12</v>
      </c>
      <c r="I303" s="224"/>
      <c r="J303" s="224"/>
      <c r="K303" s="225">
        <f>ROUND(P303*H303,2)</f>
        <v>0</v>
      </c>
      <c r="L303" s="221" t="s">
        <v>145</v>
      </c>
      <c r="M303" s="42"/>
      <c r="N303" s="226" t="s">
        <v>1</v>
      </c>
      <c r="O303" s="227" t="s">
        <v>40</v>
      </c>
      <c r="P303" s="228">
        <f>I303+J303</f>
        <v>0</v>
      </c>
      <c r="Q303" s="228">
        <f>ROUND(I303*H303,2)</f>
        <v>0</v>
      </c>
      <c r="R303" s="228">
        <f>ROUND(J303*H303,2)</f>
        <v>0</v>
      </c>
      <c r="S303" s="89"/>
      <c r="T303" s="229">
        <f>S303*H303</f>
        <v>0</v>
      </c>
      <c r="U303" s="229">
        <v>1.0000000000000001E-05</v>
      </c>
      <c r="V303" s="229">
        <f>U303*H303</f>
        <v>0.00012000000000000002</v>
      </c>
      <c r="W303" s="229">
        <v>0</v>
      </c>
      <c r="X303" s="230">
        <f>W303*H303</f>
        <v>0</v>
      </c>
      <c r="Y303" s="36"/>
      <c r="Z303" s="36"/>
      <c r="AA303" s="36"/>
      <c r="AB303" s="36"/>
      <c r="AC303" s="36"/>
      <c r="AD303" s="36"/>
      <c r="AE303" s="36"/>
      <c r="AR303" s="231" t="s">
        <v>146</v>
      </c>
      <c r="AT303" s="231" t="s">
        <v>141</v>
      </c>
      <c r="AU303" s="231" t="s">
        <v>87</v>
      </c>
      <c r="AY303" s="15" t="s">
        <v>138</v>
      </c>
      <c r="BE303" s="232">
        <f>IF(O303="základní",K303,0)</f>
        <v>0</v>
      </c>
      <c r="BF303" s="232">
        <f>IF(O303="snížená",K303,0)</f>
        <v>0</v>
      </c>
      <c r="BG303" s="232">
        <f>IF(O303="zákl. přenesená",K303,0)</f>
        <v>0</v>
      </c>
      <c r="BH303" s="232">
        <f>IF(O303="sníž. přenesená",K303,0)</f>
        <v>0</v>
      </c>
      <c r="BI303" s="232">
        <f>IF(O303="nulová",K303,0)</f>
        <v>0</v>
      </c>
      <c r="BJ303" s="15" t="s">
        <v>85</v>
      </c>
      <c r="BK303" s="232">
        <f>ROUND(P303*H303,2)</f>
        <v>0</v>
      </c>
      <c r="BL303" s="15" t="s">
        <v>146</v>
      </c>
      <c r="BM303" s="231" t="s">
        <v>1108</v>
      </c>
    </row>
    <row r="304" s="2" customFormat="1">
      <c r="A304" s="36"/>
      <c r="B304" s="37"/>
      <c r="C304" s="38"/>
      <c r="D304" s="233" t="s">
        <v>148</v>
      </c>
      <c r="E304" s="38"/>
      <c r="F304" s="234" t="s">
        <v>1109</v>
      </c>
      <c r="G304" s="38"/>
      <c r="H304" s="38"/>
      <c r="I304" s="235"/>
      <c r="J304" s="235"/>
      <c r="K304" s="38"/>
      <c r="L304" s="38"/>
      <c r="M304" s="42"/>
      <c r="N304" s="236"/>
      <c r="O304" s="237"/>
      <c r="P304" s="89"/>
      <c r="Q304" s="89"/>
      <c r="R304" s="89"/>
      <c r="S304" s="89"/>
      <c r="T304" s="89"/>
      <c r="U304" s="89"/>
      <c r="V304" s="89"/>
      <c r="W304" s="89"/>
      <c r="X304" s="90"/>
      <c r="Y304" s="36"/>
      <c r="Z304" s="36"/>
      <c r="AA304" s="36"/>
      <c r="AB304" s="36"/>
      <c r="AC304" s="36"/>
      <c r="AD304" s="36"/>
      <c r="AE304" s="36"/>
      <c r="AT304" s="15" t="s">
        <v>148</v>
      </c>
      <c r="AU304" s="15" t="s">
        <v>87</v>
      </c>
    </row>
    <row r="305" s="2" customFormat="1">
      <c r="A305" s="36"/>
      <c r="B305" s="37"/>
      <c r="C305" s="38"/>
      <c r="D305" s="238" t="s">
        <v>150</v>
      </c>
      <c r="E305" s="38"/>
      <c r="F305" s="239" t="s">
        <v>1110</v>
      </c>
      <c r="G305" s="38"/>
      <c r="H305" s="38"/>
      <c r="I305" s="235"/>
      <c r="J305" s="235"/>
      <c r="K305" s="38"/>
      <c r="L305" s="38"/>
      <c r="M305" s="42"/>
      <c r="N305" s="236"/>
      <c r="O305" s="237"/>
      <c r="P305" s="89"/>
      <c r="Q305" s="89"/>
      <c r="R305" s="89"/>
      <c r="S305" s="89"/>
      <c r="T305" s="89"/>
      <c r="U305" s="89"/>
      <c r="V305" s="89"/>
      <c r="W305" s="89"/>
      <c r="X305" s="90"/>
      <c r="Y305" s="36"/>
      <c r="Z305" s="36"/>
      <c r="AA305" s="36"/>
      <c r="AB305" s="36"/>
      <c r="AC305" s="36"/>
      <c r="AD305" s="36"/>
      <c r="AE305" s="36"/>
      <c r="AT305" s="15" t="s">
        <v>150</v>
      </c>
      <c r="AU305" s="15" t="s">
        <v>87</v>
      </c>
    </row>
    <row r="306" s="2" customFormat="1" ht="24.15" customHeight="1">
      <c r="A306" s="36"/>
      <c r="B306" s="37"/>
      <c r="C306" s="219" t="s">
        <v>461</v>
      </c>
      <c r="D306" s="219" t="s">
        <v>141</v>
      </c>
      <c r="E306" s="220" t="s">
        <v>1111</v>
      </c>
      <c r="F306" s="221" t="s">
        <v>1112</v>
      </c>
      <c r="G306" s="222" t="s">
        <v>254</v>
      </c>
      <c r="H306" s="223">
        <v>52.200000000000003</v>
      </c>
      <c r="I306" s="224"/>
      <c r="J306" s="224"/>
      <c r="K306" s="225">
        <f>ROUND(P306*H306,2)</f>
        <v>0</v>
      </c>
      <c r="L306" s="221" t="s">
        <v>145</v>
      </c>
      <c r="M306" s="42"/>
      <c r="N306" s="226" t="s">
        <v>1</v>
      </c>
      <c r="O306" s="227" t="s">
        <v>40</v>
      </c>
      <c r="P306" s="228">
        <f>I306+J306</f>
        <v>0</v>
      </c>
      <c r="Q306" s="228">
        <f>ROUND(I306*H306,2)</f>
        <v>0</v>
      </c>
      <c r="R306" s="228">
        <f>ROUND(J306*H306,2)</f>
        <v>0</v>
      </c>
      <c r="S306" s="89"/>
      <c r="T306" s="229">
        <f>S306*H306</f>
        <v>0</v>
      </c>
      <c r="U306" s="229">
        <v>0.10988000000000001</v>
      </c>
      <c r="V306" s="229">
        <f>U306*H306</f>
        <v>5.7357360000000002</v>
      </c>
      <c r="W306" s="229">
        <v>0</v>
      </c>
      <c r="X306" s="230">
        <f>W306*H306</f>
        <v>0</v>
      </c>
      <c r="Y306" s="36"/>
      <c r="Z306" s="36"/>
      <c r="AA306" s="36"/>
      <c r="AB306" s="36"/>
      <c r="AC306" s="36"/>
      <c r="AD306" s="36"/>
      <c r="AE306" s="36"/>
      <c r="AR306" s="231" t="s">
        <v>146</v>
      </c>
      <c r="AT306" s="231" t="s">
        <v>141</v>
      </c>
      <c r="AU306" s="231" t="s">
        <v>87</v>
      </c>
      <c r="AY306" s="15" t="s">
        <v>138</v>
      </c>
      <c r="BE306" s="232">
        <f>IF(O306="základní",K306,0)</f>
        <v>0</v>
      </c>
      <c r="BF306" s="232">
        <f>IF(O306="snížená",K306,0)</f>
        <v>0</v>
      </c>
      <c r="BG306" s="232">
        <f>IF(O306="zákl. přenesená",K306,0)</f>
        <v>0</v>
      </c>
      <c r="BH306" s="232">
        <f>IF(O306="sníž. přenesená",K306,0)</f>
        <v>0</v>
      </c>
      <c r="BI306" s="232">
        <f>IF(O306="nulová",K306,0)</f>
        <v>0</v>
      </c>
      <c r="BJ306" s="15" t="s">
        <v>85</v>
      </c>
      <c r="BK306" s="232">
        <f>ROUND(P306*H306,2)</f>
        <v>0</v>
      </c>
      <c r="BL306" s="15" t="s">
        <v>146</v>
      </c>
      <c r="BM306" s="231" t="s">
        <v>1113</v>
      </c>
    </row>
    <row r="307" s="2" customFormat="1">
      <c r="A307" s="36"/>
      <c r="B307" s="37"/>
      <c r="C307" s="38"/>
      <c r="D307" s="233" t="s">
        <v>148</v>
      </c>
      <c r="E307" s="38"/>
      <c r="F307" s="234" t="s">
        <v>1114</v>
      </c>
      <c r="G307" s="38"/>
      <c r="H307" s="38"/>
      <c r="I307" s="235"/>
      <c r="J307" s="235"/>
      <c r="K307" s="38"/>
      <c r="L307" s="38"/>
      <c r="M307" s="42"/>
      <c r="N307" s="236"/>
      <c r="O307" s="237"/>
      <c r="P307" s="89"/>
      <c r="Q307" s="89"/>
      <c r="R307" s="89"/>
      <c r="S307" s="89"/>
      <c r="T307" s="89"/>
      <c r="U307" s="89"/>
      <c r="V307" s="89"/>
      <c r="W307" s="89"/>
      <c r="X307" s="90"/>
      <c r="Y307" s="36"/>
      <c r="Z307" s="36"/>
      <c r="AA307" s="36"/>
      <c r="AB307" s="36"/>
      <c r="AC307" s="36"/>
      <c r="AD307" s="36"/>
      <c r="AE307" s="36"/>
      <c r="AT307" s="15" t="s">
        <v>148</v>
      </c>
      <c r="AU307" s="15" t="s">
        <v>87</v>
      </c>
    </row>
    <row r="308" s="2" customFormat="1">
      <c r="A308" s="36"/>
      <c r="B308" s="37"/>
      <c r="C308" s="38"/>
      <c r="D308" s="238" t="s">
        <v>150</v>
      </c>
      <c r="E308" s="38"/>
      <c r="F308" s="239" t="s">
        <v>1115</v>
      </c>
      <c r="G308" s="38"/>
      <c r="H308" s="38"/>
      <c r="I308" s="235"/>
      <c r="J308" s="235"/>
      <c r="K308" s="38"/>
      <c r="L308" s="38"/>
      <c r="M308" s="42"/>
      <c r="N308" s="236"/>
      <c r="O308" s="237"/>
      <c r="P308" s="89"/>
      <c r="Q308" s="89"/>
      <c r="R308" s="89"/>
      <c r="S308" s="89"/>
      <c r="T308" s="89"/>
      <c r="U308" s="89"/>
      <c r="V308" s="89"/>
      <c r="W308" s="89"/>
      <c r="X308" s="90"/>
      <c r="Y308" s="36"/>
      <c r="Z308" s="36"/>
      <c r="AA308" s="36"/>
      <c r="AB308" s="36"/>
      <c r="AC308" s="36"/>
      <c r="AD308" s="36"/>
      <c r="AE308" s="36"/>
      <c r="AT308" s="15" t="s">
        <v>150</v>
      </c>
      <c r="AU308" s="15" t="s">
        <v>87</v>
      </c>
    </row>
    <row r="309" s="2" customFormat="1" ht="24.15" customHeight="1">
      <c r="A309" s="36"/>
      <c r="B309" s="37"/>
      <c r="C309" s="241" t="s">
        <v>467</v>
      </c>
      <c r="D309" s="241" t="s">
        <v>161</v>
      </c>
      <c r="E309" s="242" t="s">
        <v>1116</v>
      </c>
      <c r="F309" s="243" t="s">
        <v>1117</v>
      </c>
      <c r="G309" s="244" t="s">
        <v>254</v>
      </c>
      <c r="H309" s="245">
        <v>52.200000000000003</v>
      </c>
      <c r="I309" s="246"/>
      <c r="J309" s="247"/>
      <c r="K309" s="248">
        <f>ROUND(P309*H309,2)</f>
        <v>0</v>
      </c>
      <c r="L309" s="243" t="s">
        <v>145</v>
      </c>
      <c r="M309" s="249"/>
      <c r="N309" s="250" t="s">
        <v>1</v>
      </c>
      <c r="O309" s="227" t="s">
        <v>40</v>
      </c>
      <c r="P309" s="228">
        <f>I309+J309</f>
        <v>0</v>
      </c>
      <c r="Q309" s="228">
        <f>ROUND(I309*H309,2)</f>
        <v>0</v>
      </c>
      <c r="R309" s="228">
        <f>ROUND(J309*H309,2)</f>
        <v>0</v>
      </c>
      <c r="S309" s="89"/>
      <c r="T309" s="229">
        <f>S309*H309</f>
        <v>0</v>
      </c>
      <c r="U309" s="229">
        <v>0.028129999999999999</v>
      </c>
      <c r="V309" s="229">
        <f>U309*H309</f>
        <v>1.468386</v>
      </c>
      <c r="W309" s="229">
        <v>0</v>
      </c>
      <c r="X309" s="230">
        <f>W309*H309</f>
        <v>0</v>
      </c>
      <c r="Y309" s="36"/>
      <c r="Z309" s="36"/>
      <c r="AA309" s="36"/>
      <c r="AB309" s="36"/>
      <c r="AC309" s="36"/>
      <c r="AD309" s="36"/>
      <c r="AE309" s="36"/>
      <c r="AR309" s="231" t="s">
        <v>165</v>
      </c>
      <c r="AT309" s="231" t="s">
        <v>161</v>
      </c>
      <c r="AU309" s="231" t="s">
        <v>87</v>
      </c>
      <c r="AY309" s="15" t="s">
        <v>138</v>
      </c>
      <c r="BE309" s="232">
        <f>IF(O309="základní",K309,0)</f>
        <v>0</v>
      </c>
      <c r="BF309" s="232">
        <f>IF(O309="snížená",K309,0)</f>
        <v>0</v>
      </c>
      <c r="BG309" s="232">
        <f>IF(O309="zákl. přenesená",K309,0)</f>
        <v>0</v>
      </c>
      <c r="BH309" s="232">
        <f>IF(O309="sníž. přenesená",K309,0)</f>
        <v>0</v>
      </c>
      <c r="BI309" s="232">
        <f>IF(O309="nulová",K309,0)</f>
        <v>0</v>
      </c>
      <c r="BJ309" s="15" t="s">
        <v>85</v>
      </c>
      <c r="BK309" s="232">
        <f>ROUND(P309*H309,2)</f>
        <v>0</v>
      </c>
      <c r="BL309" s="15" t="s">
        <v>146</v>
      </c>
      <c r="BM309" s="231" t="s">
        <v>1118</v>
      </c>
    </row>
    <row r="310" s="2" customFormat="1">
      <c r="A310" s="36"/>
      <c r="B310" s="37"/>
      <c r="C310" s="38"/>
      <c r="D310" s="233" t="s">
        <v>148</v>
      </c>
      <c r="E310" s="38"/>
      <c r="F310" s="234" t="s">
        <v>1117</v>
      </c>
      <c r="G310" s="38"/>
      <c r="H310" s="38"/>
      <c r="I310" s="235"/>
      <c r="J310" s="235"/>
      <c r="K310" s="38"/>
      <c r="L310" s="38"/>
      <c r="M310" s="42"/>
      <c r="N310" s="236"/>
      <c r="O310" s="237"/>
      <c r="P310" s="89"/>
      <c r="Q310" s="89"/>
      <c r="R310" s="89"/>
      <c r="S310" s="89"/>
      <c r="T310" s="89"/>
      <c r="U310" s="89"/>
      <c r="V310" s="89"/>
      <c r="W310" s="89"/>
      <c r="X310" s="90"/>
      <c r="Y310" s="36"/>
      <c r="Z310" s="36"/>
      <c r="AA310" s="36"/>
      <c r="AB310" s="36"/>
      <c r="AC310" s="36"/>
      <c r="AD310" s="36"/>
      <c r="AE310" s="36"/>
      <c r="AT310" s="15" t="s">
        <v>148</v>
      </c>
      <c r="AU310" s="15" t="s">
        <v>87</v>
      </c>
    </row>
    <row r="311" s="2" customFormat="1" ht="33" customHeight="1">
      <c r="A311" s="36"/>
      <c r="B311" s="37"/>
      <c r="C311" s="219" t="s">
        <v>494</v>
      </c>
      <c r="D311" s="219" t="s">
        <v>141</v>
      </c>
      <c r="E311" s="220" t="s">
        <v>1119</v>
      </c>
      <c r="F311" s="221" t="s">
        <v>1120</v>
      </c>
      <c r="G311" s="222" t="s">
        <v>254</v>
      </c>
      <c r="H311" s="223">
        <v>52.200000000000003</v>
      </c>
      <c r="I311" s="224"/>
      <c r="J311" s="224"/>
      <c r="K311" s="225">
        <f>ROUND(P311*H311,2)</f>
        <v>0</v>
      </c>
      <c r="L311" s="221" t="s">
        <v>145</v>
      </c>
      <c r="M311" s="42"/>
      <c r="N311" s="226" t="s">
        <v>1</v>
      </c>
      <c r="O311" s="227" t="s">
        <v>40</v>
      </c>
      <c r="P311" s="228">
        <f>I311+J311</f>
        <v>0</v>
      </c>
      <c r="Q311" s="228">
        <f>ROUND(I311*H311,2)</f>
        <v>0</v>
      </c>
      <c r="R311" s="228">
        <f>ROUND(J311*H311,2)</f>
        <v>0</v>
      </c>
      <c r="S311" s="89"/>
      <c r="T311" s="229">
        <f>S311*H311</f>
        <v>0</v>
      </c>
      <c r="U311" s="229">
        <v>0.16850000000000001</v>
      </c>
      <c r="V311" s="229">
        <f>U311*H311</f>
        <v>8.7957000000000018</v>
      </c>
      <c r="W311" s="229">
        <v>0</v>
      </c>
      <c r="X311" s="230">
        <f>W311*H311</f>
        <v>0</v>
      </c>
      <c r="Y311" s="36"/>
      <c r="Z311" s="36"/>
      <c r="AA311" s="36"/>
      <c r="AB311" s="36"/>
      <c r="AC311" s="36"/>
      <c r="AD311" s="36"/>
      <c r="AE311" s="36"/>
      <c r="AR311" s="231" t="s">
        <v>146</v>
      </c>
      <c r="AT311" s="231" t="s">
        <v>141</v>
      </c>
      <c r="AU311" s="231" t="s">
        <v>87</v>
      </c>
      <c r="AY311" s="15" t="s">
        <v>138</v>
      </c>
      <c r="BE311" s="232">
        <f>IF(O311="základní",K311,0)</f>
        <v>0</v>
      </c>
      <c r="BF311" s="232">
        <f>IF(O311="snížená",K311,0)</f>
        <v>0</v>
      </c>
      <c r="BG311" s="232">
        <f>IF(O311="zákl. přenesená",K311,0)</f>
        <v>0</v>
      </c>
      <c r="BH311" s="232">
        <f>IF(O311="sníž. přenesená",K311,0)</f>
        <v>0</v>
      </c>
      <c r="BI311" s="232">
        <f>IF(O311="nulová",K311,0)</f>
        <v>0</v>
      </c>
      <c r="BJ311" s="15" t="s">
        <v>85</v>
      </c>
      <c r="BK311" s="232">
        <f>ROUND(P311*H311,2)</f>
        <v>0</v>
      </c>
      <c r="BL311" s="15" t="s">
        <v>146</v>
      </c>
      <c r="BM311" s="231" t="s">
        <v>1121</v>
      </c>
    </row>
    <row r="312" s="2" customFormat="1">
      <c r="A312" s="36"/>
      <c r="B312" s="37"/>
      <c r="C312" s="38"/>
      <c r="D312" s="233" t="s">
        <v>148</v>
      </c>
      <c r="E312" s="38"/>
      <c r="F312" s="234" t="s">
        <v>1122</v>
      </c>
      <c r="G312" s="38"/>
      <c r="H312" s="38"/>
      <c r="I312" s="235"/>
      <c r="J312" s="235"/>
      <c r="K312" s="38"/>
      <c r="L312" s="38"/>
      <c r="M312" s="42"/>
      <c r="N312" s="236"/>
      <c r="O312" s="237"/>
      <c r="P312" s="89"/>
      <c r="Q312" s="89"/>
      <c r="R312" s="89"/>
      <c r="S312" s="89"/>
      <c r="T312" s="89"/>
      <c r="U312" s="89"/>
      <c r="V312" s="89"/>
      <c r="W312" s="89"/>
      <c r="X312" s="90"/>
      <c r="Y312" s="36"/>
      <c r="Z312" s="36"/>
      <c r="AA312" s="36"/>
      <c r="AB312" s="36"/>
      <c r="AC312" s="36"/>
      <c r="AD312" s="36"/>
      <c r="AE312" s="36"/>
      <c r="AT312" s="15" t="s">
        <v>148</v>
      </c>
      <c r="AU312" s="15" t="s">
        <v>87</v>
      </c>
    </row>
    <row r="313" s="2" customFormat="1">
      <c r="A313" s="36"/>
      <c r="B313" s="37"/>
      <c r="C313" s="38"/>
      <c r="D313" s="238" t="s">
        <v>150</v>
      </c>
      <c r="E313" s="38"/>
      <c r="F313" s="239" t="s">
        <v>1123</v>
      </c>
      <c r="G313" s="38"/>
      <c r="H313" s="38"/>
      <c r="I313" s="235"/>
      <c r="J313" s="235"/>
      <c r="K313" s="38"/>
      <c r="L313" s="38"/>
      <c r="M313" s="42"/>
      <c r="N313" s="236"/>
      <c r="O313" s="237"/>
      <c r="P313" s="89"/>
      <c r="Q313" s="89"/>
      <c r="R313" s="89"/>
      <c r="S313" s="89"/>
      <c r="T313" s="89"/>
      <c r="U313" s="89"/>
      <c r="V313" s="89"/>
      <c r="W313" s="89"/>
      <c r="X313" s="90"/>
      <c r="Y313" s="36"/>
      <c r="Z313" s="36"/>
      <c r="AA313" s="36"/>
      <c r="AB313" s="36"/>
      <c r="AC313" s="36"/>
      <c r="AD313" s="36"/>
      <c r="AE313" s="36"/>
      <c r="AT313" s="15" t="s">
        <v>150</v>
      </c>
      <c r="AU313" s="15" t="s">
        <v>87</v>
      </c>
    </row>
    <row r="314" s="2" customFormat="1" ht="24.15" customHeight="1">
      <c r="A314" s="36"/>
      <c r="B314" s="37"/>
      <c r="C314" s="219" t="s">
        <v>500</v>
      </c>
      <c r="D314" s="219" t="s">
        <v>141</v>
      </c>
      <c r="E314" s="220" t="s">
        <v>1124</v>
      </c>
      <c r="F314" s="221" t="s">
        <v>1125</v>
      </c>
      <c r="G314" s="222" t="s">
        <v>254</v>
      </c>
      <c r="H314" s="223">
        <v>61.899999999999999</v>
      </c>
      <c r="I314" s="224"/>
      <c r="J314" s="224"/>
      <c r="K314" s="225">
        <f>ROUND(P314*H314,2)</f>
        <v>0</v>
      </c>
      <c r="L314" s="221" t="s">
        <v>145</v>
      </c>
      <c r="M314" s="42"/>
      <c r="N314" s="226" t="s">
        <v>1</v>
      </c>
      <c r="O314" s="227" t="s">
        <v>40</v>
      </c>
      <c r="P314" s="228">
        <f>I314+J314</f>
        <v>0</v>
      </c>
      <c r="Q314" s="228">
        <f>ROUND(I314*H314,2)</f>
        <v>0</v>
      </c>
      <c r="R314" s="228">
        <f>ROUND(J314*H314,2)</f>
        <v>0</v>
      </c>
      <c r="S314" s="89"/>
      <c r="T314" s="229">
        <f>S314*H314</f>
        <v>0</v>
      </c>
      <c r="U314" s="229">
        <v>0.15256</v>
      </c>
      <c r="V314" s="229">
        <f>U314*H314</f>
        <v>9.4434640000000005</v>
      </c>
      <c r="W314" s="229">
        <v>0</v>
      </c>
      <c r="X314" s="230">
        <f>W314*H314</f>
        <v>0</v>
      </c>
      <c r="Y314" s="36"/>
      <c r="Z314" s="36"/>
      <c r="AA314" s="36"/>
      <c r="AB314" s="36"/>
      <c r="AC314" s="36"/>
      <c r="AD314" s="36"/>
      <c r="AE314" s="36"/>
      <c r="AR314" s="231" t="s">
        <v>146</v>
      </c>
      <c r="AT314" s="231" t="s">
        <v>141</v>
      </c>
      <c r="AU314" s="231" t="s">
        <v>87</v>
      </c>
      <c r="AY314" s="15" t="s">
        <v>138</v>
      </c>
      <c r="BE314" s="232">
        <f>IF(O314="základní",K314,0)</f>
        <v>0</v>
      </c>
      <c r="BF314" s="232">
        <f>IF(O314="snížená",K314,0)</f>
        <v>0</v>
      </c>
      <c r="BG314" s="232">
        <f>IF(O314="zákl. přenesená",K314,0)</f>
        <v>0</v>
      </c>
      <c r="BH314" s="232">
        <f>IF(O314="sníž. přenesená",K314,0)</f>
        <v>0</v>
      </c>
      <c r="BI314" s="232">
        <f>IF(O314="nulová",K314,0)</f>
        <v>0</v>
      </c>
      <c r="BJ314" s="15" t="s">
        <v>85</v>
      </c>
      <c r="BK314" s="232">
        <f>ROUND(P314*H314,2)</f>
        <v>0</v>
      </c>
      <c r="BL314" s="15" t="s">
        <v>146</v>
      </c>
      <c r="BM314" s="231" t="s">
        <v>1126</v>
      </c>
    </row>
    <row r="315" s="2" customFormat="1">
      <c r="A315" s="36"/>
      <c r="B315" s="37"/>
      <c r="C315" s="38"/>
      <c r="D315" s="233" t="s">
        <v>148</v>
      </c>
      <c r="E315" s="38"/>
      <c r="F315" s="234" t="s">
        <v>1127</v>
      </c>
      <c r="G315" s="38"/>
      <c r="H315" s="38"/>
      <c r="I315" s="235"/>
      <c r="J315" s="235"/>
      <c r="K315" s="38"/>
      <c r="L315" s="38"/>
      <c r="M315" s="42"/>
      <c r="N315" s="236"/>
      <c r="O315" s="237"/>
      <c r="P315" s="89"/>
      <c r="Q315" s="89"/>
      <c r="R315" s="89"/>
      <c r="S315" s="89"/>
      <c r="T315" s="89"/>
      <c r="U315" s="89"/>
      <c r="V315" s="89"/>
      <c r="W315" s="89"/>
      <c r="X315" s="90"/>
      <c r="Y315" s="36"/>
      <c r="Z315" s="36"/>
      <c r="AA315" s="36"/>
      <c r="AB315" s="36"/>
      <c r="AC315" s="36"/>
      <c r="AD315" s="36"/>
      <c r="AE315" s="36"/>
      <c r="AT315" s="15" t="s">
        <v>148</v>
      </c>
      <c r="AU315" s="15" t="s">
        <v>87</v>
      </c>
    </row>
    <row r="316" s="2" customFormat="1">
      <c r="A316" s="36"/>
      <c r="B316" s="37"/>
      <c r="C316" s="38"/>
      <c r="D316" s="238" t="s">
        <v>150</v>
      </c>
      <c r="E316" s="38"/>
      <c r="F316" s="239" t="s">
        <v>1128</v>
      </c>
      <c r="G316" s="38"/>
      <c r="H316" s="38"/>
      <c r="I316" s="235"/>
      <c r="J316" s="235"/>
      <c r="K316" s="38"/>
      <c r="L316" s="38"/>
      <c r="M316" s="42"/>
      <c r="N316" s="236"/>
      <c r="O316" s="237"/>
      <c r="P316" s="89"/>
      <c r="Q316" s="89"/>
      <c r="R316" s="89"/>
      <c r="S316" s="89"/>
      <c r="T316" s="89"/>
      <c r="U316" s="89"/>
      <c r="V316" s="89"/>
      <c r="W316" s="89"/>
      <c r="X316" s="90"/>
      <c r="Y316" s="36"/>
      <c r="Z316" s="36"/>
      <c r="AA316" s="36"/>
      <c r="AB316" s="36"/>
      <c r="AC316" s="36"/>
      <c r="AD316" s="36"/>
      <c r="AE316" s="36"/>
      <c r="AT316" s="15" t="s">
        <v>150</v>
      </c>
      <c r="AU316" s="15" t="s">
        <v>87</v>
      </c>
    </row>
    <row r="317" s="2" customFormat="1" ht="24.15" customHeight="1">
      <c r="A317" s="36"/>
      <c r="B317" s="37"/>
      <c r="C317" s="219" t="s">
        <v>505</v>
      </c>
      <c r="D317" s="219" t="s">
        <v>141</v>
      </c>
      <c r="E317" s="220" t="s">
        <v>1129</v>
      </c>
      <c r="F317" s="221" t="s">
        <v>1130</v>
      </c>
      <c r="G317" s="222" t="s">
        <v>254</v>
      </c>
      <c r="H317" s="223">
        <v>61.100000000000001</v>
      </c>
      <c r="I317" s="224"/>
      <c r="J317" s="224"/>
      <c r="K317" s="225">
        <f>ROUND(P317*H317,2)</f>
        <v>0</v>
      </c>
      <c r="L317" s="221" t="s">
        <v>145</v>
      </c>
      <c r="M317" s="42"/>
      <c r="N317" s="226" t="s">
        <v>1</v>
      </c>
      <c r="O317" s="227" t="s">
        <v>40</v>
      </c>
      <c r="P317" s="228">
        <f>I317+J317</f>
        <v>0</v>
      </c>
      <c r="Q317" s="228">
        <f>ROUND(I317*H317,2)</f>
        <v>0</v>
      </c>
      <c r="R317" s="228">
        <f>ROUND(J317*H317,2)</f>
        <v>0</v>
      </c>
      <c r="S317" s="89"/>
      <c r="T317" s="229">
        <f>S317*H317</f>
        <v>0</v>
      </c>
      <c r="U317" s="229">
        <v>0.10095</v>
      </c>
      <c r="V317" s="229">
        <f>U317*H317</f>
        <v>6.1680450000000002</v>
      </c>
      <c r="W317" s="229">
        <v>0</v>
      </c>
      <c r="X317" s="230">
        <f>W317*H317</f>
        <v>0</v>
      </c>
      <c r="Y317" s="36"/>
      <c r="Z317" s="36"/>
      <c r="AA317" s="36"/>
      <c r="AB317" s="36"/>
      <c r="AC317" s="36"/>
      <c r="AD317" s="36"/>
      <c r="AE317" s="36"/>
      <c r="AR317" s="231" t="s">
        <v>146</v>
      </c>
      <c r="AT317" s="231" t="s">
        <v>141</v>
      </c>
      <c r="AU317" s="231" t="s">
        <v>87</v>
      </c>
      <c r="AY317" s="15" t="s">
        <v>138</v>
      </c>
      <c r="BE317" s="232">
        <f>IF(O317="základní",K317,0)</f>
        <v>0</v>
      </c>
      <c r="BF317" s="232">
        <f>IF(O317="snížená",K317,0)</f>
        <v>0</v>
      </c>
      <c r="BG317" s="232">
        <f>IF(O317="zákl. přenesená",K317,0)</f>
        <v>0</v>
      </c>
      <c r="BH317" s="232">
        <f>IF(O317="sníž. přenesená",K317,0)</f>
        <v>0</v>
      </c>
      <c r="BI317" s="232">
        <f>IF(O317="nulová",K317,0)</f>
        <v>0</v>
      </c>
      <c r="BJ317" s="15" t="s">
        <v>85</v>
      </c>
      <c r="BK317" s="232">
        <f>ROUND(P317*H317,2)</f>
        <v>0</v>
      </c>
      <c r="BL317" s="15" t="s">
        <v>146</v>
      </c>
      <c r="BM317" s="231" t="s">
        <v>1131</v>
      </c>
    </row>
    <row r="318" s="2" customFormat="1">
      <c r="A318" s="36"/>
      <c r="B318" s="37"/>
      <c r="C318" s="38"/>
      <c r="D318" s="233" t="s">
        <v>148</v>
      </c>
      <c r="E318" s="38"/>
      <c r="F318" s="234" t="s">
        <v>1132</v>
      </c>
      <c r="G318" s="38"/>
      <c r="H318" s="38"/>
      <c r="I318" s="235"/>
      <c r="J318" s="235"/>
      <c r="K318" s="38"/>
      <c r="L318" s="38"/>
      <c r="M318" s="42"/>
      <c r="N318" s="236"/>
      <c r="O318" s="237"/>
      <c r="P318" s="89"/>
      <c r="Q318" s="89"/>
      <c r="R318" s="89"/>
      <c r="S318" s="89"/>
      <c r="T318" s="89"/>
      <c r="U318" s="89"/>
      <c r="V318" s="89"/>
      <c r="W318" s="89"/>
      <c r="X318" s="90"/>
      <c r="Y318" s="36"/>
      <c r="Z318" s="36"/>
      <c r="AA318" s="36"/>
      <c r="AB318" s="36"/>
      <c r="AC318" s="36"/>
      <c r="AD318" s="36"/>
      <c r="AE318" s="36"/>
      <c r="AT318" s="15" t="s">
        <v>148</v>
      </c>
      <c r="AU318" s="15" t="s">
        <v>87</v>
      </c>
    </row>
    <row r="319" s="2" customFormat="1">
      <c r="A319" s="36"/>
      <c r="B319" s="37"/>
      <c r="C319" s="38"/>
      <c r="D319" s="238" t="s">
        <v>150</v>
      </c>
      <c r="E319" s="38"/>
      <c r="F319" s="239" t="s">
        <v>1133</v>
      </c>
      <c r="G319" s="38"/>
      <c r="H319" s="38"/>
      <c r="I319" s="235"/>
      <c r="J319" s="235"/>
      <c r="K319" s="38"/>
      <c r="L319" s="38"/>
      <c r="M319" s="42"/>
      <c r="N319" s="236"/>
      <c r="O319" s="237"/>
      <c r="P319" s="89"/>
      <c r="Q319" s="89"/>
      <c r="R319" s="89"/>
      <c r="S319" s="89"/>
      <c r="T319" s="89"/>
      <c r="U319" s="89"/>
      <c r="V319" s="89"/>
      <c r="W319" s="89"/>
      <c r="X319" s="90"/>
      <c r="Y319" s="36"/>
      <c r="Z319" s="36"/>
      <c r="AA319" s="36"/>
      <c r="AB319" s="36"/>
      <c r="AC319" s="36"/>
      <c r="AD319" s="36"/>
      <c r="AE319" s="36"/>
      <c r="AT319" s="15" t="s">
        <v>150</v>
      </c>
      <c r="AU319" s="15" t="s">
        <v>87</v>
      </c>
    </row>
    <row r="320" s="2" customFormat="1" ht="24.15" customHeight="1">
      <c r="A320" s="36"/>
      <c r="B320" s="37"/>
      <c r="C320" s="241" t="s">
        <v>511</v>
      </c>
      <c r="D320" s="241" t="s">
        <v>161</v>
      </c>
      <c r="E320" s="242" t="s">
        <v>1134</v>
      </c>
      <c r="F320" s="243" t="s">
        <v>1135</v>
      </c>
      <c r="G320" s="244" t="s">
        <v>254</v>
      </c>
      <c r="H320" s="245">
        <v>61.899999999999999</v>
      </c>
      <c r="I320" s="246"/>
      <c r="J320" s="247"/>
      <c r="K320" s="248">
        <f>ROUND(P320*H320,2)</f>
        <v>0</v>
      </c>
      <c r="L320" s="243" t="s">
        <v>145</v>
      </c>
      <c r="M320" s="249"/>
      <c r="N320" s="250" t="s">
        <v>1</v>
      </c>
      <c r="O320" s="227" t="s">
        <v>40</v>
      </c>
      <c r="P320" s="228">
        <f>I320+J320</f>
        <v>0</v>
      </c>
      <c r="Q320" s="228">
        <f>ROUND(I320*H320,2)</f>
        <v>0</v>
      </c>
      <c r="R320" s="228">
        <f>ROUND(J320*H320,2)</f>
        <v>0</v>
      </c>
      <c r="S320" s="89"/>
      <c r="T320" s="229">
        <f>S320*H320</f>
        <v>0</v>
      </c>
      <c r="U320" s="229">
        <v>0.14999999999999999</v>
      </c>
      <c r="V320" s="229">
        <f>U320*H320</f>
        <v>9.2850000000000001</v>
      </c>
      <c r="W320" s="229">
        <v>0</v>
      </c>
      <c r="X320" s="230">
        <f>W320*H320</f>
        <v>0</v>
      </c>
      <c r="Y320" s="36"/>
      <c r="Z320" s="36"/>
      <c r="AA320" s="36"/>
      <c r="AB320" s="36"/>
      <c r="AC320" s="36"/>
      <c r="AD320" s="36"/>
      <c r="AE320" s="36"/>
      <c r="AR320" s="231" t="s">
        <v>165</v>
      </c>
      <c r="AT320" s="231" t="s">
        <v>161</v>
      </c>
      <c r="AU320" s="231" t="s">
        <v>87</v>
      </c>
      <c r="AY320" s="15" t="s">
        <v>138</v>
      </c>
      <c r="BE320" s="232">
        <f>IF(O320="základní",K320,0)</f>
        <v>0</v>
      </c>
      <c r="BF320" s="232">
        <f>IF(O320="snížená",K320,0)</f>
        <v>0</v>
      </c>
      <c r="BG320" s="232">
        <f>IF(O320="zákl. přenesená",K320,0)</f>
        <v>0</v>
      </c>
      <c r="BH320" s="232">
        <f>IF(O320="sníž. přenesená",K320,0)</f>
        <v>0</v>
      </c>
      <c r="BI320" s="232">
        <f>IF(O320="nulová",K320,0)</f>
        <v>0</v>
      </c>
      <c r="BJ320" s="15" t="s">
        <v>85</v>
      </c>
      <c r="BK320" s="232">
        <f>ROUND(P320*H320,2)</f>
        <v>0</v>
      </c>
      <c r="BL320" s="15" t="s">
        <v>146</v>
      </c>
      <c r="BM320" s="231" t="s">
        <v>1136</v>
      </c>
    </row>
    <row r="321" s="2" customFormat="1">
      <c r="A321" s="36"/>
      <c r="B321" s="37"/>
      <c r="C321" s="38"/>
      <c r="D321" s="233" t="s">
        <v>148</v>
      </c>
      <c r="E321" s="38"/>
      <c r="F321" s="234" t="s">
        <v>1135</v>
      </c>
      <c r="G321" s="38"/>
      <c r="H321" s="38"/>
      <c r="I321" s="235"/>
      <c r="J321" s="235"/>
      <c r="K321" s="38"/>
      <c r="L321" s="38"/>
      <c r="M321" s="42"/>
      <c r="N321" s="236"/>
      <c r="O321" s="237"/>
      <c r="P321" s="89"/>
      <c r="Q321" s="89"/>
      <c r="R321" s="89"/>
      <c r="S321" s="89"/>
      <c r="T321" s="89"/>
      <c r="U321" s="89"/>
      <c r="V321" s="89"/>
      <c r="W321" s="89"/>
      <c r="X321" s="90"/>
      <c r="Y321" s="36"/>
      <c r="Z321" s="36"/>
      <c r="AA321" s="36"/>
      <c r="AB321" s="36"/>
      <c r="AC321" s="36"/>
      <c r="AD321" s="36"/>
      <c r="AE321" s="36"/>
      <c r="AT321" s="15" t="s">
        <v>148</v>
      </c>
      <c r="AU321" s="15" t="s">
        <v>87</v>
      </c>
    </row>
    <row r="322" s="2" customFormat="1">
      <c r="A322" s="36"/>
      <c r="B322" s="37"/>
      <c r="C322" s="38"/>
      <c r="D322" s="233" t="s">
        <v>152</v>
      </c>
      <c r="E322" s="38"/>
      <c r="F322" s="240" t="s">
        <v>1137</v>
      </c>
      <c r="G322" s="38"/>
      <c r="H322" s="38"/>
      <c r="I322" s="235"/>
      <c r="J322" s="235"/>
      <c r="K322" s="38"/>
      <c r="L322" s="38"/>
      <c r="M322" s="42"/>
      <c r="N322" s="236"/>
      <c r="O322" s="237"/>
      <c r="P322" s="89"/>
      <c r="Q322" s="89"/>
      <c r="R322" s="89"/>
      <c r="S322" s="89"/>
      <c r="T322" s="89"/>
      <c r="U322" s="89"/>
      <c r="V322" s="89"/>
      <c r="W322" s="89"/>
      <c r="X322" s="90"/>
      <c r="Y322" s="36"/>
      <c r="Z322" s="36"/>
      <c r="AA322" s="36"/>
      <c r="AB322" s="36"/>
      <c r="AC322" s="36"/>
      <c r="AD322" s="36"/>
      <c r="AE322" s="36"/>
      <c r="AT322" s="15" t="s">
        <v>152</v>
      </c>
      <c r="AU322" s="15" t="s">
        <v>87</v>
      </c>
    </row>
    <row r="323" s="2" customFormat="1" ht="24.15" customHeight="1">
      <c r="A323" s="36"/>
      <c r="B323" s="37"/>
      <c r="C323" s="241" t="s">
        <v>620</v>
      </c>
      <c r="D323" s="241" t="s">
        <v>161</v>
      </c>
      <c r="E323" s="242" t="s">
        <v>1138</v>
      </c>
      <c r="F323" s="243" t="s">
        <v>1139</v>
      </c>
      <c r="G323" s="244" t="s">
        <v>254</v>
      </c>
      <c r="H323" s="245">
        <v>61.100000000000001</v>
      </c>
      <c r="I323" s="246"/>
      <c r="J323" s="247"/>
      <c r="K323" s="248">
        <f>ROUND(P323*H323,2)</f>
        <v>0</v>
      </c>
      <c r="L323" s="243" t="s">
        <v>145</v>
      </c>
      <c r="M323" s="249"/>
      <c r="N323" s="250" t="s">
        <v>1</v>
      </c>
      <c r="O323" s="227" t="s">
        <v>40</v>
      </c>
      <c r="P323" s="228">
        <f>I323+J323</f>
        <v>0</v>
      </c>
      <c r="Q323" s="228">
        <f>ROUND(I323*H323,2)</f>
        <v>0</v>
      </c>
      <c r="R323" s="228">
        <f>ROUND(J323*H323,2)</f>
        <v>0</v>
      </c>
      <c r="S323" s="89"/>
      <c r="T323" s="229">
        <f>S323*H323</f>
        <v>0</v>
      </c>
      <c r="U323" s="229">
        <v>0.044999999999999998</v>
      </c>
      <c r="V323" s="229">
        <f>U323*H323</f>
        <v>2.7494999999999998</v>
      </c>
      <c r="W323" s="229">
        <v>0</v>
      </c>
      <c r="X323" s="230">
        <f>W323*H323</f>
        <v>0</v>
      </c>
      <c r="Y323" s="36"/>
      <c r="Z323" s="36"/>
      <c r="AA323" s="36"/>
      <c r="AB323" s="36"/>
      <c r="AC323" s="36"/>
      <c r="AD323" s="36"/>
      <c r="AE323" s="36"/>
      <c r="AR323" s="231" t="s">
        <v>165</v>
      </c>
      <c r="AT323" s="231" t="s">
        <v>161</v>
      </c>
      <c r="AU323" s="231" t="s">
        <v>87</v>
      </c>
      <c r="AY323" s="15" t="s">
        <v>138</v>
      </c>
      <c r="BE323" s="232">
        <f>IF(O323="základní",K323,0)</f>
        <v>0</v>
      </c>
      <c r="BF323" s="232">
        <f>IF(O323="snížená",K323,0)</f>
        <v>0</v>
      </c>
      <c r="BG323" s="232">
        <f>IF(O323="zákl. přenesená",K323,0)</f>
        <v>0</v>
      </c>
      <c r="BH323" s="232">
        <f>IF(O323="sníž. přenesená",K323,0)</f>
        <v>0</v>
      </c>
      <c r="BI323" s="232">
        <f>IF(O323="nulová",K323,0)</f>
        <v>0</v>
      </c>
      <c r="BJ323" s="15" t="s">
        <v>85</v>
      </c>
      <c r="BK323" s="232">
        <f>ROUND(P323*H323,2)</f>
        <v>0</v>
      </c>
      <c r="BL323" s="15" t="s">
        <v>146</v>
      </c>
      <c r="BM323" s="231" t="s">
        <v>1140</v>
      </c>
    </row>
    <row r="324" s="2" customFormat="1">
      <c r="A324" s="36"/>
      <c r="B324" s="37"/>
      <c r="C324" s="38"/>
      <c r="D324" s="233" t="s">
        <v>148</v>
      </c>
      <c r="E324" s="38"/>
      <c r="F324" s="234" t="s">
        <v>1139</v>
      </c>
      <c r="G324" s="38"/>
      <c r="H324" s="38"/>
      <c r="I324" s="235"/>
      <c r="J324" s="235"/>
      <c r="K324" s="38"/>
      <c r="L324" s="38"/>
      <c r="M324" s="42"/>
      <c r="N324" s="236"/>
      <c r="O324" s="237"/>
      <c r="P324" s="89"/>
      <c r="Q324" s="89"/>
      <c r="R324" s="89"/>
      <c r="S324" s="89"/>
      <c r="T324" s="89"/>
      <c r="U324" s="89"/>
      <c r="V324" s="89"/>
      <c r="W324" s="89"/>
      <c r="X324" s="90"/>
      <c r="Y324" s="36"/>
      <c r="Z324" s="36"/>
      <c r="AA324" s="36"/>
      <c r="AB324" s="36"/>
      <c r="AC324" s="36"/>
      <c r="AD324" s="36"/>
      <c r="AE324" s="36"/>
      <c r="AT324" s="15" t="s">
        <v>148</v>
      </c>
      <c r="AU324" s="15" t="s">
        <v>87</v>
      </c>
    </row>
    <row r="325" s="2" customFormat="1" ht="24.15" customHeight="1">
      <c r="A325" s="36"/>
      <c r="B325" s="37"/>
      <c r="C325" s="241" t="s">
        <v>627</v>
      </c>
      <c r="D325" s="241" t="s">
        <v>161</v>
      </c>
      <c r="E325" s="242" t="s">
        <v>1141</v>
      </c>
      <c r="F325" s="243" t="s">
        <v>1142</v>
      </c>
      <c r="G325" s="244" t="s">
        <v>254</v>
      </c>
      <c r="H325" s="245">
        <v>52.200000000000003</v>
      </c>
      <c r="I325" s="246"/>
      <c r="J325" s="247"/>
      <c r="K325" s="248">
        <f>ROUND(P325*H325,2)</f>
        <v>0</v>
      </c>
      <c r="L325" s="243" t="s">
        <v>145</v>
      </c>
      <c r="M325" s="249"/>
      <c r="N325" s="250" t="s">
        <v>1</v>
      </c>
      <c r="O325" s="227" t="s">
        <v>40</v>
      </c>
      <c r="P325" s="228">
        <f>I325+J325</f>
        <v>0</v>
      </c>
      <c r="Q325" s="228">
        <f>ROUND(I325*H325,2)</f>
        <v>0</v>
      </c>
      <c r="R325" s="228">
        <f>ROUND(J325*H325,2)</f>
        <v>0</v>
      </c>
      <c r="S325" s="89"/>
      <c r="T325" s="229">
        <f>S325*H325</f>
        <v>0</v>
      </c>
      <c r="U325" s="229">
        <v>0.085000000000000006</v>
      </c>
      <c r="V325" s="229">
        <f>U325*H325</f>
        <v>4.4370000000000003</v>
      </c>
      <c r="W325" s="229">
        <v>0</v>
      </c>
      <c r="X325" s="230">
        <f>W325*H325</f>
        <v>0</v>
      </c>
      <c r="Y325" s="36"/>
      <c r="Z325" s="36"/>
      <c r="AA325" s="36"/>
      <c r="AB325" s="36"/>
      <c r="AC325" s="36"/>
      <c r="AD325" s="36"/>
      <c r="AE325" s="36"/>
      <c r="AR325" s="231" t="s">
        <v>165</v>
      </c>
      <c r="AT325" s="231" t="s">
        <v>161</v>
      </c>
      <c r="AU325" s="231" t="s">
        <v>87</v>
      </c>
      <c r="AY325" s="15" t="s">
        <v>138</v>
      </c>
      <c r="BE325" s="232">
        <f>IF(O325="základní",K325,0)</f>
        <v>0</v>
      </c>
      <c r="BF325" s="232">
        <f>IF(O325="snížená",K325,0)</f>
        <v>0</v>
      </c>
      <c r="BG325" s="232">
        <f>IF(O325="zákl. přenesená",K325,0)</f>
        <v>0</v>
      </c>
      <c r="BH325" s="232">
        <f>IF(O325="sníž. přenesená",K325,0)</f>
        <v>0</v>
      </c>
      <c r="BI325" s="232">
        <f>IF(O325="nulová",K325,0)</f>
        <v>0</v>
      </c>
      <c r="BJ325" s="15" t="s">
        <v>85</v>
      </c>
      <c r="BK325" s="232">
        <f>ROUND(P325*H325,2)</f>
        <v>0</v>
      </c>
      <c r="BL325" s="15" t="s">
        <v>146</v>
      </c>
      <c r="BM325" s="231" t="s">
        <v>1143</v>
      </c>
    </row>
    <row r="326" s="2" customFormat="1">
      <c r="A326" s="36"/>
      <c r="B326" s="37"/>
      <c r="C326" s="38"/>
      <c r="D326" s="233" t="s">
        <v>148</v>
      </c>
      <c r="E326" s="38"/>
      <c r="F326" s="234" t="s">
        <v>1142</v>
      </c>
      <c r="G326" s="38"/>
      <c r="H326" s="38"/>
      <c r="I326" s="235"/>
      <c r="J326" s="235"/>
      <c r="K326" s="38"/>
      <c r="L326" s="38"/>
      <c r="M326" s="42"/>
      <c r="N326" s="236"/>
      <c r="O326" s="237"/>
      <c r="P326" s="89"/>
      <c r="Q326" s="89"/>
      <c r="R326" s="89"/>
      <c r="S326" s="89"/>
      <c r="T326" s="89"/>
      <c r="U326" s="89"/>
      <c r="V326" s="89"/>
      <c r="W326" s="89"/>
      <c r="X326" s="90"/>
      <c r="Y326" s="36"/>
      <c r="Z326" s="36"/>
      <c r="AA326" s="36"/>
      <c r="AB326" s="36"/>
      <c r="AC326" s="36"/>
      <c r="AD326" s="36"/>
      <c r="AE326" s="36"/>
      <c r="AT326" s="15" t="s">
        <v>148</v>
      </c>
      <c r="AU326" s="15" t="s">
        <v>87</v>
      </c>
    </row>
    <row r="327" s="2" customFormat="1" ht="24.15" customHeight="1">
      <c r="A327" s="36"/>
      <c r="B327" s="37"/>
      <c r="C327" s="219" t="s">
        <v>519</v>
      </c>
      <c r="D327" s="219" t="s">
        <v>141</v>
      </c>
      <c r="E327" s="220" t="s">
        <v>1144</v>
      </c>
      <c r="F327" s="221" t="s">
        <v>1145</v>
      </c>
      <c r="G327" s="222" t="s">
        <v>529</v>
      </c>
      <c r="H327" s="223">
        <v>5.7000000000000002</v>
      </c>
      <c r="I327" s="224"/>
      <c r="J327" s="224"/>
      <c r="K327" s="225">
        <f>ROUND(P327*H327,2)</f>
        <v>0</v>
      </c>
      <c r="L327" s="221" t="s">
        <v>145</v>
      </c>
      <c r="M327" s="42"/>
      <c r="N327" s="226" t="s">
        <v>1</v>
      </c>
      <c r="O327" s="227" t="s">
        <v>40</v>
      </c>
      <c r="P327" s="228">
        <f>I327+J327</f>
        <v>0</v>
      </c>
      <c r="Q327" s="228">
        <f>ROUND(I327*H327,2)</f>
        <v>0</v>
      </c>
      <c r="R327" s="228">
        <f>ROUND(J327*H327,2)</f>
        <v>0</v>
      </c>
      <c r="S327" s="89"/>
      <c r="T327" s="229">
        <f>S327*H327</f>
        <v>0</v>
      </c>
      <c r="U327" s="229">
        <v>2.2563399999999998</v>
      </c>
      <c r="V327" s="229">
        <f>U327*H327</f>
        <v>12.861137999999999</v>
      </c>
      <c r="W327" s="229">
        <v>0</v>
      </c>
      <c r="X327" s="230">
        <f>W327*H327</f>
        <v>0</v>
      </c>
      <c r="Y327" s="36"/>
      <c r="Z327" s="36"/>
      <c r="AA327" s="36"/>
      <c r="AB327" s="36"/>
      <c r="AC327" s="36"/>
      <c r="AD327" s="36"/>
      <c r="AE327" s="36"/>
      <c r="AR327" s="231" t="s">
        <v>146</v>
      </c>
      <c r="AT327" s="231" t="s">
        <v>141</v>
      </c>
      <c r="AU327" s="231" t="s">
        <v>87</v>
      </c>
      <c r="AY327" s="15" t="s">
        <v>138</v>
      </c>
      <c r="BE327" s="232">
        <f>IF(O327="základní",K327,0)</f>
        <v>0</v>
      </c>
      <c r="BF327" s="232">
        <f>IF(O327="snížená",K327,0)</f>
        <v>0</v>
      </c>
      <c r="BG327" s="232">
        <f>IF(O327="zákl. přenesená",K327,0)</f>
        <v>0</v>
      </c>
      <c r="BH327" s="232">
        <f>IF(O327="sníž. přenesená",K327,0)</f>
        <v>0</v>
      </c>
      <c r="BI327" s="232">
        <f>IF(O327="nulová",K327,0)</f>
        <v>0</v>
      </c>
      <c r="BJ327" s="15" t="s">
        <v>85</v>
      </c>
      <c r="BK327" s="232">
        <f>ROUND(P327*H327,2)</f>
        <v>0</v>
      </c>
      <c r="BL327" s="15" t="s">
        <v>146</v>
      </c>
      <c r="BM327" s="231" t="s">
        <v>1146</v>
      </c>
    </row>
    <row r="328" s="2" customFormat="1">
      <c r="A328" s="36"/>
      <c r="B328" s="37"/>
      <c r="C328" s="38"/>
      <c r="D328" s="233" t="s">
        <v>148</v>
      </c>
      <c r="E328" s="38"/>
      <c r="F328" s="234" t="s">
        <v>1145</v>
      </c>
      <c r="G328" s="38"/>
      <c r="H328" s="38"/>
      <c r="I328" s="235"/>
      <c r="J328" s="235"/>
      <c r="K328" s="38"/>
      <c r="L328" s="38"/>
      <c r="M328" s="42"/>
      <c r="N328" s="236"/>
      <c r="O328" s="237"/>
      <c r="P328" s="89"/>
      <c r="Q328" s="89"/>
      <c r="R328" s="89"/>
      <c r="S328" s="89"/>
      <c r="T328" s="89"/>
      <c r="U328" s="89"/>
      <c r="V328" s="89"/>
      <c r="W328" s="89"/>
      <c r="X328" s="90"/>
      <c r="Y328" s="36"/>
      <c r="Z328" s="36"/>
      <c r="AA328" s="36"/>
      <c r="AB328" s="36"/>
      <c r="AC328" s="36"/>
      <c r="AD328" s="36"/>
      <c r="AE328" s="36"/>
      <c r="AT328" s="15" t="s">
        <v>148</v>
      </c>
      <c r="AU328" s="15" t="s">
        <v>87</v>
      </c>
    </row>
    <row r="329" s="2" customFormat="1">
      <c r="A329" s="36"/>
      <c r="B329" s="37"/>
      <c r="C329" s="38"/>
      <c r="D329" s="238" t="s">
        <v>150</v>
      </c>
      <c r="E329" s="38"/>
      <c r="F329" s="239" t="s">
        <v>1147</v>
      </c>
      <c r="G329" s="38"/>
      <c r="H329" s="38"/>
      <c r="I329" s="235"/>
      <c r="J329" s="235"/>
      <c r="K329" s="38"/>
      <c r="L329" s="38"/>
      <c r="M329" s="42"/>
      <c r="N329" s="236"/>
      <c r="O329" s="237"/>
      <c r="P329" s="89"/>
      <c r="Q329" s="89"/>
      <c r="R329" s="89"/>
      <c r="S329" s="89"/>
      <c r="T329" s="89"/>
      <c r="U329" s="89"/>
      <c r="V329" s="89"/>
      <c r="W329" s="89"/>
      <c r="X329" s="90"/>
      <c r="Y329" s="36"/>
      <c r="Z329" s="36"/>
      <c r="AA329" s="36"/>
      <c r="AB329" s="36"/>
      <c r="AC329" s="36"/>
      <c r="AD329" s="36"/>
      <c r="AE329" s="36"/>
      <c r="AT329" s="15" t="s">
        <v>150</v>
      </c>
      <c r="AU329" s="15" t="s">
        <v>87</v>
      </c>
    </row>
    <row r="330" s="2" customFormat="1">
      <c r="A330" s="36"/>
      <c r="B330" s="37"/>
      <c r="C330" s="38"/>
      <c r="D330" s="233" t="s">
        <v>152</v>
      </c>
      <c r="E330" s="38"/>
      <c r="F330" s="240" t="s">
        <v>1148</v>
      </c>
      <c r="G330" s="38"/>
      <c r="H330" s="38"/>
      <c r="I330" s="235"/>
      <c r="J330" s="235"/>
      <c r="K330" s="38"/>
      <c r="L330" s="38"/>
      <c r="M330" s="42"/>
      <c r="N330" s="236"/>
      <c r="O330" s="237"/>
      <c r="P330" s="89"/>
      <c r="Q330" s="89"/>
      <c r="R330" s="89"/>
      <c r="S330" s="89"/>
      <c r="T330" s="89"/>
      <c r="U330" s="89"/>
      <c r="V330" s="89"/>
      <c r="W330" s="89"/>
      <c r="X330" s="90"/>
      <c r="Y330" s="36"/>
      <c r="Z330" s="36"/>
      <c r="AA330" s="36"/>
      <c r="AB330" s="36"/>
      <c r="AC330" s="36"/>
      <c r="AD330" s="36"/>
      <c r="AE330" s="36"/>
      <c r="AT330" s="15" t="s">
        <v>152</v>
      </c>
      <c r="AU330" s="15" t="s">
        <v>87</v>
      </c>
    </row>
    <row r="331" s="2" customFormat="1" ht="24.15" customHeight="1">
      <c r="A331" s="36"/>
      <c r="B331" s="37"/>
      <c r="C331" s="219" t="s">
        <v>526</v>
      </c>
      <c r="D331" s="219" t="s">
        <v>141</v>
      </c>
      <c r="E331" s="220" t="s">
        <v>1149</v>
      </c>
      <c r="F331" s="221" t="s">
        <v>1150</v>
      </c>
      <c r="G331" s="222" t="s">
        <v>164</v>
      </c>
      <c r="H331" s="223">
        <v>95</v>
      </c>
      <c r="I331" s="224"/>
      <c r="J331" s="224"/>
      <c r="K331" s="225">
        <f>ROUND(P331*H331,2)</f>
        <v>0</v>
      </c>
      <c r="L331" s="221" t="s">
        <v>145</v>
      </c>
      <c r="M331" s="42"/>
      <c r="N331" s="226" t="s">
        <v>1</v>
      </c>
      <c r="O331" s="227" t="s">
        <v>40</v>
      </c>
      <c r="P331" s="228">
        <f>I331+J331</f>
        <v>0</v>
      </c>
      <c r="Q331" s="228">
        <f>ROUND(I331*H331,2)</f>
        <v>0</v>
      </c>
      <c r="R331" s="228">
        <f>ROUND(J331*H331,2)</f>
        <v>0</v>
      </c>
      <c r="S331" s="89"/>
      <c r="T331" s="229">
        <f>S331*H331</f>
        <v>0</v>
      </c>
      <c r="U331" s="229">
        <v>0.0020200000000000001</v>
      </c>
      <c r="V331" s="229">
        <f>U331*H331</f>
        <v>0.19190000000000002</v>
      </c>
      <c r="W331" s="229">
        <v>0</v>
      </c>
      <c r="X331" s="230">
        <f>W331*H331</f>
        <v>0</v>
      </c>
      <c r="Y331" s="36"/>
      <c r="Z331" s="36"/>
      <c r="AA331" s="36"/>
      <c r="AB331" s="36"/>
      <c r="AC331" s="36"/>
      <c r="AD331" s="36"/>
      <c r="AE331" s="36"/>
      <c r="AR331" s="231" t="s">
        <v>146</v>
      </c>
      <c r="AT331" s="231" t="s">
        <v>141</v>
      </c>
      <c r="AU331" s="231" t="s">
        <v>87</v>
      </c>
      <c r="AY331" s="15" t="s">
        <v>138</v>
      </c>
      <c r="BE331" s="232">
        <f>IF(O331="základní",K331,0)</f>
        <v>0</v>
      </c>
      <c r="BF331" s="232">
        <f>IF(O331="snížená",K331,0)</f>
        <v>0</v>
      </c>
      <c r="BG331" s="232">
        <f>IF(O331="zákl. přenesená",K331,0)</f>
        <v>0</v>
      </c>
      <c r="BH331" s="232">
        <f>IF(O331="sníž. přenesená",K331,0)</f>
        <v>0</v>
      </c>
      <c r="BI331" s="232">
        <f>IF(O331="nulová",K331,0)</f>
        <v>0</v>
      </c>
      <c r="BJ331" s="15" t="s">
        <v>85</v>
      </c>
      <c r="BK331" s="232">
        <f>ROUND(P331*H331,2)</f>
        <v>0</v>
      </c>
      <c r="BL331" s="15" t="s">
        <v>146</v>
      </c>
      <c r="BM331" s="231" t="s">
        <v>1151</v>
      </c>
    </row>
    <row r="332" s="2" customFormat="1">
      <c r="A332" s="36"/>
      <c r="B332" s="37"/>
      <c r="C332" s="38"/>
      <c r="D332" s="233" t="s">
        <v>148</v>
      </c>
      <c r="E332" s="38"/>
      <c r="F332" s="234" t="s">
        <v>1152</v>
      </c>
      <c r="G332" s="38"/>
      <c r="H332" s="38"/>
      <c r="I332" s="235"/>
      <c r="J332" s="235"/>
      <c r="K332" s="38"/>
      <c r="L332" s="38"/>
      <c r="M332" s="42"/>
      <c r="N332" s="236"/>
      <c r="O332" s="237"/>
      <c r="P332" s="89"/>
      <c r="Q332" s="89"/>
      <c r="R332" s="89"/>
      <c r="S332" s="89"/>
      <c r="T332" s="89"/>
      <c r="U332" s="89"/>
      <c r="V332" s="89"/>
      <c r="W332" s="89"/>
      <c r="X332" s="90"/>
      <c r="Y332" s="36"/>
      <c r="Z332" s="36"/>
      <c r="AA332" s="36"/>
      <c r="AB332" s="36"/>
      <c r="AC332" s="36"/>
      <c r="AD332" s="36"/>
      <c r="AE332" s="36"/>
      <c r="AT332" s="15" t="s">
        <v>148</v>
      </c>
      <c r="AU332" s="15" t="s">
        <v>87</v>
      </c>
    </row>
    <row r="333" s="2" customFormat="1">
      <c r="A333" s="36"/>
      <c r="B333" s="37"/>
      <c r="C333" s="38"/>
      <c r="D333" s="238" t="s">
        <v>150</v>
      </c>
      <c r="E333" s="38"/>
      <c r="F333" s="239" t="s">
        <v>1153</v>
      </c>
      <c r="G333" s="38"/>
      <c r="H333" s="38"/>
      <c r="I333" s="235"/>
      <c r="J333" s="235"/>
      <c r="K333" s="38"/>
      <c r="L333" s="38"/>
      <c r="M333" s="42"/>
      <c r="N333" s="236"/>
      <c r="O333" s="237"/>
      <c r="P333" s="89"/>
      <c r="Q333" s="89"/>
      <c r="R333" s="89"/>
      <c r="S333" s="89"/>
      <c r="T333" s="89"/>
      <c r="U333" s="89"/>
      <c r="V333" s="89"/>
      <c r="W333" s="89"/>
      <c r="X333" s="90"/>
      <c r="Y333" s="36"/>
      <c r="Z333" s="36"/>
      <c r="AA333" s="36"/>
      <c r="AB333" s="36"/>
      <c r="AC333" s="36"/>
      <c r="AD333" s="36"/>
      <c r="AE333" s="36"/>
      <c r="AT333" s="15" t="s">
        <v>150</v>
      </c>
      <c r="AU333" s="15" t="s">
        <v>87</v>
      </c>
    </row>
    <row r="334" s="2" customFormat="1">
      <c r="A334" s="36"/>
      <c r="B334" s="37"/>
      <c r="C334" s="38"/>
      <c r="D334" s="233" t="s">
        <v>152</v>
      </c>
      <c r="E334" s="38"/>
      <c r="F334" s="240" t="s">
        <v>1154</v>
      </c>
      <c r="G334" s="38"/>
      <c r="H334" s="38"/>
      <c r="I334" s="235"/>
      <c r="J334" s="235"/>
      <c r="K334" s="38"/>
      <c r="L334" s="38"/>
      <c r="M334" s="42"/>
      <c r="N334" s="236"/>
      <c r="O334" s="237"/>
      <c r="P334" s="89"/>
      <c r="Q334" s="89"/>
      <c r="R334" s="89"/>
      <c r="S334" s="89"/>
      <c r="T334" s="89"/>
      <c r="U334" s="89"/>
      <c r="V334" s="89"/>
      <c r="W334" s="89"/>
      <c r="X334" s="90"/>
      <c r="Y334" s="36"/>
      <c r="Z334" s="36"/>
      <c r="AA334" s="36"/>
      <c r="AB334" s="36"/>
      <c r="AC334" s="36"/>
      <c r="AD334" s="36"/>
      <c r="AE334" s="36"/>
      <c r="AT334" s="15" t="s">
        <v>152</v>
      </c>
      <c r="AU334" s="15" t="s">
        <v>87</v>
      </c>
    </row>
    <row r="335" s="2" customFormat="1" ht="33" customHeight="1">
      <c r="A335" s="36"/>
      <c r="B335" s="37"/>
      <c r="C335" s="219" t="s">
        <v>540</v>
      </c>
      <c r="D335" s="219" t="s">
        <v>141</v>
      </c>
      <c r="E335" s="220" t="s">
        <v>1155</v>
      </c>
      <c r="F335" s="221" t="s">
        <v>1156</v>
      </c>
      <c r="G335" s="222" t="s">
        <v>254</v>
      </c>
      <c r="H335" s="223">
        <v>206.90000000000001</v>
      </c>
      <c r="I335" s="224"/>
      <c r="J335" s="224"/>
      <c r="K335" s="225">
        <f>ROUND(P335*H335,2)</f>
        <v>0</v>
      </c>
      <c r="L335" s="221" t="s">
        <v>145</v>
      </c>
      <c r="M335" s="42"/>
      <c r="N335" s="226" t="s">
        <v>1</v>
      </c>
      <c r="O335" s="227" t="s">
        <v>40</v>
      </c>
      <c r="P335" s="228">
        <f>I335+J335</f>
        <v>0</v>
      </c>
      <c r="Q335" s="228">
        <f>ROUND(I335*H335,2)</f>
        <v>0</v>
      </c>
      <c r="R335" s="228">
        <f>ROUND(J335*H335,2)</f>
        <v>0</v>
      </c>
      <c r="S335" s="89"/>
      <c r="T335" s="229">
        <f>S335*H335</f>
        <v>0</v>
      </c>
      <c r="U335" s="229">
        <v>0.00060999999999999997</v>
      </c>
      <c r="V335" s="229">
        <f>U335*H335</f>
        <v>0.12620899999999999</v>
      </c>
      <c r="W335" s="229">
        <v>0</v>
      </c>
      <c r="X335" s="230">
        <f>W335*H335</f>
        <v>0</v>
      </c>
      <c r="Y335" s="36"/>
      <c r="Z335" s="36"/>
      <c r="AA335" s="36"/>
      <c r="AB335" s="36"/>
      <c r="AC335" s="36"/>
      <c r="AD335" s="36"/>
      <c r="AE335" s="36"/>
      <c r="AR335" s="231" t="s">
        <v>146</v>
      </c>
      <c r="AT335" s="231" t="s">
        <v>141</v>
      </c>
      <c r="AU335" s="231" t="s">
        <v>87</v>
      </c>
      <c r="AY335" s="15" t="s">
        <v>138</v>
      </c>
      <c r="BE335" s="232">
        <f>IF(O335="základní",K335,0)</f>
        <v>0</v>
      </c>
      <c r="BF335" s="232">
        <f>IF(O335="snížená",K335,0)</f>
        <v>0</v>
      </c>
      <c r="BG335" s="232">
        <f>IF(O335="zákl. přenesená",K335,0)</f>
        <v>0</v>
      </c>
      <c r="BH335" s="232">
        <f>IF(O335="sníž. přenesená",K335,0)</f>
        <v>0</v>
      </c>
      <c r="BI335" s="232">
        <f>IF(O335="nulová",K335,0)</f>
        <v>0</v>
      </c>
      <c r="BJ335" s="15" t="s">
        <v>85</v>
      </c>
      <c r="BK335" s="232">
        <f>ROUND(P335*H335,2)</f>
        <v>0</v>
      </c>
      <c r="BL335" s="15" t="s">
        <v>146</v>
      </c>
      <c r="BM335" s="231" t="s">
        <v>1157</v>
      </c>
    </row>
    <row r="336" s="2" customFormat="1">
      <c r="A336" s="36"/>
      <c r="B336" s="37"/>
      <c r="C336" s="38"/>
      <c r="D336" s="233" t="s">
        <v>148</v>
      </c>
      <c r="E336" s="38"/>
      <c r="F336" s="234" t="s">
        <v>1158</v>
      </c>
      <c r="G336" s="38"/>
      <c r="H336" s="38"/>
      <c r="I336" s="235"/>
      <c r="J336" s="235"/>
      <c r="K336" s="38"/>
      <c r="L336" s="38"/>
      <c r="M336" s="42"/>
      <c r="N336" s="236"/>
      <c r="O336" s="237"/>
      <c r="P336" s="89"/>
      <c r="Q336" s="89"/>
      <c r="R336" s="89"/>
      <c r="S336" s="89"/>
      <c r="T336" s="89"/>
      <c r="U336" s="89"/>
      <c r="V336" s="89"/>
      <c r="W336" s="89"/>
      <c r="X336" s="90"/>
      <c r="Y336" s="36"/>
      <c r="Z336" s="36"/>
      <c r="AA336" s="36"/>
      <c r="AB336" s="36"/>
      <c r="AC336" s="36"/>
      <c r="AD336" s="36"/>
      <c r="AE336" s="36"/>
      <c r="AT336" s="15" t="s">
        <v>148</v>
      </c>
      <c r="AU336" s="15" t="s">
        <v>87</v>
      </c>
    </row>
    <row r="337" s="2" customFormat="1">
      <c r="A337" s="36"/>
      <c r="B337" s="37"/>
      <c r="C337" s="38"/>
      <c r="D337" s="238" t="s">
        <v>150</v>
      </c>
      <c r="E337" s="38"/>
      <c r="F337" s="239" t="s">
        <v>1159</v>
      </c>
      <c r="G337" s="38"/>
      <c r="H337" s="38"/>
      <c r="I337" s="235"/>
      <c r="J337" s="235"/>
      <c r="K337" s="38"/>
      <c r="L337" s="38"/>
      <c r="M337" s="42"/>
      <c r="N337" s="236"/>
      <c r="O337" s="237"/>
      <c r="P337" s="89"/>
      <c r="Q337" s="89"/>
      <c r="R337" s="89"/>
      <c r="S337" s="89"/>
      <c r="T337" s="89"/>
      <c r="U337" s="89"/>
      <c r="V337" s="89"/>
      <c r="W337" s="89"/>
      <c r="X337" s="90"/>
      <c r="Y337" s="36"/>
      <c r="Z337" s="36"/>
      <c r="AA337" s="36"/>
      <c r="AB337" s="36"/>
      <c r="AC337" s="36"/>
      <c r="AD337" s="36"/>
      <c r="AE337" s="36"/>
      <c r="AT337" s="15" t="s">
        <v>150</v>
      </c>
      <c r="AU337" s="15" t="s">
        <v>87</v>
      </c>
    </row>
    <row r="338" s="2" customFormat="1" ht="24.15" customHeight="1">
      <c r="A338" s="36"/>
      <c r="B338" s="37"/>
      <c r="C338" s="219" t="s">
        <v>544</v>
      </c>
      <c r="D338" s="219" t="s">
        <v>141</v>
      </c>
      <c r="E338" s="220" t="s">
        <v>1160</v>
      </c>
      <c r="F338" s="221" t="s">
        <v>1161</v>
      </c>
      <c r="G338" s="222" t="s">
        <v>254</v>
      </c>
      <c r="H338" s="223">
        <v>155.40000000000001</v>
      </c>
      <c r="I338" s="224"/>
      <c r="J338" s="224"/>
      <c r="K338" s="225">
        <f>ROUND(P338*H338,2)</f>
        <v>0</v>
      </c>
      <c r="L338" s="221" t="s">
        <v>145</v>
      </c>
      <c r="M338" s="42"/>
      <c r="N338" s="226" t="s">
        <v>1</v>
      </c>
      <c r="O338" s="227" t="s">
        <v>40</v>
      </c>
      <c r="P338" s="228">
        <f>I338+J338</f>
        <v>0</v>
      </c>
      <c r="Q338" s="228">
        <f>ROUND(I338*H338,2)</f>
        <v>0</v>
      </c>
      <c r="R338" s="228">
        <f>ROUND(J338*H338,2)</f>
        <v>0</v>
      </c>
      <c r="S338" s="89"/>
      <c r="T338" s="229">
        <f>S338*H338</f>
        <v>0</v>
      </c>
      <c r="U338" s="229">
        <v>0</v>
      </c>
      <c r="V338" s="229">
        <f>U338*H338</f>
        <v>0</v>
      </c>
      <c r="W338" s="229">
        <v>0</v>
      </c>
      <c r="X338" s="230">
        <f>W338*H338</f>
        <v>0</v>
      </c>
      <c r="Y338" s="36"/>
      <c r="Z338" s="36"/>
      <c r="AA338" s="36"/>
      <c r="AB338" s="36"/>
      <c r="AC338" s="36"/>
      <c r="AD338" s="36"/>
      <c r="AE338" s="36"/>
      <c r="AR338" s="231" t="s">
        <v>146</v>
      </c>
      <c r="AT338" s="231" t="s">
        <v>141</v>
      </c>
      <c r="AU338" s="231" t="s">
        <v>87</v>
      </c>
      <c r="AY338" s="15" t="s">
        <v>138</v>
      </c>
      <c r="BE338" s="232">
        <f>IF(O338="základní",K338,0)</f>
        <v>0</v>
      </c>
      <c r="BF338" s="232">
        <f>IF(O338="snížená",K338,0)</f>
        <v>0</v>
      </c>
      <c r="BG338" s="232">
        <f>IF(O338="zákl. přenesená",K338,0)</f>
        <v>0</v>
      </c>
      <c r="BH338" s="232">
        <f>IF(O338="sníž. přenesená",K338,0)</f>
        <v>0</v>
      </c>
      <c r="BI338" s="232">
        <f>IF(O338="nulová",K338,0)</f>
        <v>0</v>
      </c>
      <c r="BJ338" s="15" t="s">
        <v>85</v>
      </c>
      <c r="BK338" s="232">
        <f>ROUND(P338*H338,2)</f>
        <v>0</v>
      </c>
      <c r="BL338" s="15" t="s">
        <v>146</v>
      </c>
      <c r="BM338" s="231" t="s">
        <v>1162</v>
      </c>
    </row>
    <row r="339" s="2" customFormat="1">
      <c r="A339" s="36"/>
      <c r="B339" s="37"/>
      <c r="C339" s="38"/>
      <c r="D339" s="233" t="s">
        <v>148</v>
      </c>
      <c r="E339" s="38"/>
      <c r="F339" s="234" t="s">
        <v>1163</v>
      </c>
      <c r="G339" s="38"/>
      <c r="H339" s="38"/>
      <c r="I339" s="235"/>
      <c r="J339" s="235"/>
      <c r="K339" s="38"/>
      <c r="L339" s="38"/>
      <c r="M339" s="42"/>
      <c r="N339" s="236"/>
      <c r="O339" s="237"/>
      <c r="P339" s="89"/>
      <c r="Q339" s="89"/>
      <c r="R339" s="89"/>
      <c r="S339" s="89"/>
      <c r="T339" s="89"/>
      <c r="U339" s="89"/>
      <c r="V339" s="89"/>
      <c r="W339" s="89"/>
      <c r="X339" s="90"/>
      <c r="Y339" s="36"/>
      <c r="Z339" s="36"/>
      <c r="AA339" s="36"/>
      <c r="AB339" s="36"/>
      <c r="AC339" s="36"/>
      <c r="AD339" s="36"/>
      <c r="AE339" s="36"/>
      <c r="AT339" s="15" t="s">
        <v>148</v>
      </c>
      <c r="AU339" s="15" t="s">
        <v>87</v>
      </c>
    </row>
    <row r="340" s="2" customFormat="1">
      <c r="A340" s="36"/>
      <c r="B340" s="37"/>
      <c r="C340" s="38"/>
      <c r="D340" s="238" t="s">
        <v>150</v>
      </c>
      <c r="E340" s="38"/>
      <c r="F340" s="239" t="s">
        <v>1164</v>
      </c>
      <c r="G340" s="38"/>
      <c r="H340" s="38"/>
      <c r="I340" s="235"/>
      <c r="J340" s="235"/>
      <c r="K340" s="38"/>
      <c r="L340" s="38"/>
      <c r="M340" s="42"/>
      <c r="N340" s="236"/>
      <c r="O340" s="237"/>
      <c r="P340" s="89"/>
      <c r="Q340" s="89"/>
      <c r="R340" s="89"/>
      <c r="S340" s="89"/>
      <c r="T340" s="89"/>
      <c r="U340" s="89"/>
      <c r="V340" s="89"/>
      <c r="W340" s="89"/>
      <c r="X340" s="90"/>
      <c r="Y340" s="36"/>
      <c r="Z340" s="36"/>
      <c r="AA340" s="36"/>
      <c r="AB340" s="36"/>
      <c r="AC340" s="36"/>
      <c r="AD340" s="36"/>
      <c r="AE340" s="36"/>
      <c r="AT340" s="15" t="s">
        <v>150</v>
      </c>
      <c r="AU340" s="15" t="s">
        <v>87</v>
      </c>
    </row>
    <row r="341" s="2" customFormat="1" ht="24.15" customHeight="1">
      <c r="A341" s="36"/>
      <c r="B341" s="37"/>
      <c r="C341" s="219" t="s">
        <v>279</v>
      </c>
      <c r="D341" s="219" t="s">
        <v>141</v>
      </c>
      <c r="E341" s="220" t="s">
        <v>1165</v>
      </c>
      <c r="F341" s="221" t="s">
        <v>1166</v>
      </c>
      <c r="G341" s="222" t="s">
        <v>144</v>
      </c>
      <c r="H341" s="223">
        <v>18.5</v>
      </c>
      <c r="I341" s="224"/>
      <c r="J341" s="224"/>
      <c r="K341" s="225">
        <f>ROUND(P341*H341,2)</f>
        <v>0</v>
      </c>
      <c r="L341" s="221" t="s">
        <v>145</v>
      </c>
      <c r="M341" s="42"/>
      <c r="N341" s="226" t="s">
        <v>1</v>
      </c>
      <c r="O341" s="227" t="s">
        <v>40</v>
      </c>
      <c r="P341" s="228">
        <f>I341+J341</f>
        <v>0</v>
      </c>
      <c r="Q341" s="228">
        <f>ROUND(I341*H341,2)</f>
        <v>0</v>
      </c>
      <c r="R341" s="228">
        <f>ROUND(J341*H341,2)</f>
        <v>0</v>
      </c>
      <c r="S341" s="89"/>
      <c r="T341" s="229">
        <f>S341*H341</f>
        <v>0</v>
      </c>
      <c r="U341" s="229">
        <v>0.28028999999999998</v>
      </c>
      <c r="V341" s="229">
        <f>U341*H341</f>
        <v>5.185365</v>
      </c>
      <c r="W341" s="229">
        <v>0</v>
      </c>
      <c r="X341" s="230">
        <f>W341*H341</f>
        <v>0</v>
      </c>
      <c r="Y341" s="36"/>
      <c r="Z341" s="36"/>
      <c r="AA341" s="36"/>
      <c r="AB341" s="36"/>
      <c r="AC341" s="36"/>
      <c r="AD341" s="36"/>
      <c r="AE341" s="36"/>
      <c r="AR341" s="231" t="s">
        <v>146</v>
      </c>
      <c r="AT341" s="231" t="s">
        <v>141</v>
      </c>
      <c r="AU341" s="231" t="s">
        <v>87</v>
      </c>
      <c r="AY341" s="15" t="s">
        <v>138</v>
      </c>
      <c r="BE341" s="232">
        <f>IF(O341="základní",K341,0)</f>
        <v>0</v>
      </c>
      <c r="BF341" s="232">
        <f>IF(O341="snížená",K341,0)</f>
        <v>0</v>
      </c>
      <c r="BG341" s="232">
        <f>IF(O341="zákl. přenesená",K341,0)</f>
        <v>0</v>
      </c>
      <c r="BH341" s="232">
        <f>IF(O341="sníž. přenesená",K341,0)</f>
        <v>0</v>
      </c>
      <c r="BI341" s="232">
        <f>IF(O341="nulová",K341,0)</f>
        <v>0</v>
      </c>
      <c r="BJ341" s="15" t="s">
        <v>85</v>
      </c>
      <c r="BK341" s="232">
        <f>ROUND(P341*H341,2)</f>
        <v>0</v>
      </c>
      <c r="BL341" s="15" t="s">
        <v>146</v>
      </c>
      <c r="BM341" s="231" t="s">
        <v>1167</v>
      </c>
    </row>
    <row r="342" s="2" customFormat="1">
      <c r="A342" s="36"/>
      <c r="B342" s="37"/>
      <c r="C342" s="38"/>
      <c r="D342" s="233" t="s">
        <v>148</v>
      </c>
      <c r="E342" s="38"/>
      <c r="F342" s="234" t="s">
        <v>1168</v>
      </c>
      <c r="G342" s="38"/>
      <c r="H342" s="38"/>
      <c r="I342" s="235"/>
      <c r="J342" s="235"/>
      <c r="K342" s="38"/>
      <c r="L342" s="38"/>
      <c r="M342" s="42"/>
      <c r="N342" s="236"/>
      <c r="O342" s="237"/>
      <c r="P342" s="89"/>
      <c r="Q342" s="89"/>
      <c r="R342" s="89"/>
      <c r="S342" s="89"/>
      <c r="T342" s="89"/>
      <c r="U342" s="89"/>
      <c r="V342" s="89"/>
      <c r="W342" s="89"/>
      <c r="X342" s="90"/>
      <c r="Y342" s="36"/>
      <c r="Z342" s="36"/>
      <c r="AA342" s="36"/>
      <c r="AB342" s="36"/>
      <c r="AC342" s="36"/>
      <c r="AD342" s="36"/>
      <c r="AE342" s="36"/>
      <c r="AT342" s="15" t="s">
        <v>148</v>
      </c>
      <c r="AU342" s="15" t="s">
        <v>87</v>
      </c>
    </row>
    <row r="343" s="2" customFormat="1">
      <c r="A343" s="36"/>
      <c r="B343" s="37"/>
      <c r="C343" s="38"/>
      <c r="D343" s="238" t="s">
        <v>150</v>
      </c>
      <c r="E343" s="38"/>
      <c r="F343" s="239" t="s">
        <v>1169</v>
      </c>
      <c r="G343" s="38"/>
      <c r="H343" s="38"/>
      <c r="I343" s="235"/>
      <c r="J343" s="235"/>
      <c r="K343" s="38"/>
      <c r="L343" s="38"/>
      <c r="M343" s="42"/>
      <c r="N343" s="236"/>
      <c r="O343" s="237"/>
      <c r="P343" s="89"/>
      <c r="Q343" s="89"/>
      <c r="R343" s="89"/>
      <c r="S343" s="89"/>
      <c r="T343" s="89"/>
      <c r="U343" s="89"/>
      <c r="V343" s="89"/>
      <c r="W343" s="89"/>
      <c r="X343" s="90"/>
      <c r="Y343" s="36"/>
      <c r="Z343" s="36"/>
      <c r="AA343" s="36"/>
      <c r="AB343" s="36"/>
      <c r="AC343" s="36"/>
      <c r="AD343" s="36"/>
      <c r="AE343" s="36"/>
      <c r="AT343" s="15" t="s">
        <v>150</v>
      </c>
      <c r="AU343" s="15" t="s">
        <v>87</v>
      </c>
    </row>
    <row r="344" s="2" customFormat="1" ht="24.15" customHeight="1">
      <c r="A344" s="36"/>
      <c r="B344" s="37"/>
      <c r="C344" s="241" t="s">
        <v>555</v>
      </c>
      <c r="D344" s="241" t="s">
        <v>161</v>
      </c>
      <c r="E344" s="242" t="s">
        <v>1170</v>
      </c>
      <c r="F344" s="243" t="s">
        <v>1171</v>
      </c>
      <c r="G344" s="244" t="s">
        <v>164</v>
      </c>
      <c r="H344" s="245">
        <v>113</v>
      </c>
      <c r="I344" s="246"/>
      <c r="J344" s="247"/>
      <c r="K344" s="248">
        <f>ROUND(P344*H344,2)</f>
        <v>0</v>
      </c>
      <c r="L344" s="243" t="s">
        <v>145</v>
      </c>
      <c r="M344" s="249"/>
      <c r="N344" s="250" t="s">
        <v>1</v>
      </c>
      <c r="O344" s="227" t="s">
        <v>40</v>
      </c>
      <c r="P344" s="228">
        <f>I344+J344</f>
        <v>0</v>
      </c>
      <c r="Q344" s="228">
        <f>ROUND(I344*H344,2)</f>
        <v>0</v>
      </c>
      <c r="R344" s="228">
        <f>ROUND(J344*H344,2)</f>
        <v>0</v>
      </c>
      <c r="S344" s="89"/>
      <c r="T344" s="229">
        <f>S344*H344</f>
        <v>0</v>
      </c>
      <c r="U344" s="229">
        <v>0.029999999999999999</v>
      </c>
      <c r="V344" s="229">
        <f>U344*H344</f>
        <v>3.3899999999999997</v>
      </c>
      <c r="W344" s="229">
        <v>0</v>
      </c>
      <c r="X344" s="230">
        <f>W344*H344</f>
        <v>0</v>
      </c>
      <c r="Y344" s="36"/>
      <c r="Z344" s="36"/>
      <c r="AA344" s="36"/>
      <c r="AB344" s="36"/>
      <c r="AC344" s="36"/>
      <c r="AD344" s="36"/>
      <c r="AE344" s="36"/>
      <c r="AR344" s="231" t="s">
        <v>165</v>
      </c>
      <c r="AT344" s="231" t="s">
        <v>161</v>
      </c>
      <c r="AU344" s="231" t="s">
        <v>87</v>
      </c>
      <c r="AY344" s="15" t="s">
        <v>138</v>
      </c>
      <c r="BE344" s="232">
        <f>IF(O344="základní",K344,0)</f>
        <v>0</v>
      </c>
      <c r="BF344" s="232">
        <f>IF(O344="snížená",K344,0)</f>
        <v>0</v>
      </c>
      <c r="BG344" s="232">
        <f>IF(O344="zákl. přenesená",K344,0)</f>
        <v>0</v>
      </c>
      <c r="BH344" s="232">
        <f>IF(O344="sníž. přenesená",K344,0)</f>
        <v>0</v>
      </c>
      <c r="BI344" s="232">
        <f>IF(O344="nulová",K344,0)</f>
        <v>0</v>
      </c>
      <c r="BJ344" s="15" t="s">
        <v>85</v>
      </c>
      <c r="BK344" s="232">
        <f>ROUND(P344*H344,2)</f>
        <v>0</v>
      </c>
      <c r="BL344" s="15" t="s">
        <v>146</v>
      </c>
      <c r="BM344" s="231" t="s">
        <v>1172</v>
      </c>
    </row>
    <row r="345" s="2" customFormat="1">
      <c r="A345" s="36"/>
      <c r="B345" s="37"/>
      <c r="C345" s="38"/>
      <c r="D345" s="233" t="s">
        <v>148</v>
      </c>
      <c r="E345" s="38"/>
      <c r="F345" s="234" t="s">
        <v>1171</v>
      </c>
      <c r="G345" s="38"/>
      <c r="H345" s="38"/>
      <c r="I345" s="235"/>
      <c r="J345" s="235"/>
      <c r="K345" s="38"/>
      <c r="L345" s="38"/>
      <c r="M345" s="42"/>
      <c r="N345" s="236"/>
      <c r="O345" s="237"/>
      <c r="P345" s="89"/>
      <c r="Q345" s="89"/>
      <c r="R345" s="89"/>
      <c r="S345" s="89"/>
      <c r="T345" s="89"/>
      <c r="U345" s="89"/>
      <c r="V345" s="89"/>
      <c r="W345" s="89"/>
      <c r="X345" s="90"/>
      <c r="Y345" s="36"/>
      <c r="Z345" s="36"/>
      <c r="AA345" s="36"/>
      <c r="AB345" s="36"/>
      <c r="AC345" s="36"/>
      <c r="AD345" s="36"/>
      <c r="AE345" s="36"/>
      <c r="AT345" s="15" t="s">
        <v>148</v>
      </c>
      <c r="AU345" s="15" t="s">
        <v>87</v>
      </c>
    </row>
    <row r="346" s="2" customFormat="1" ht="33" customHeight="1">
      <c r="A346" s="36"/>
      <c r="B346" s="37"/>
      <c r="C346" s="219" t="s">
        <v>574</v>
      </c>
      <c r="D346" s="219" t="s">
        <v>141</v>
      </c>
      <c r="E346" s="220" t="s">
        <v>1173</v>
      </c>
      <c r="F346" s="221" t="s">
        <v>1174</v>
      </c>
      <c r="G346" s="222" t="s">
        <v>254</v>
      </c>
      <c r="H346" s="223">
        <v>36</v>
      </c>
      <c r="I346" s="224"/>
      <c r="J346" s="224"/>
      <c r="K346" s="225">
        <f>ROUND(P346*H346,2)</f>
        <v>0</v>
      </c>
      <c r="L346" s="221" t="s">
        <v>145</v>
      </c>
      <c r="M346" s="42"/>
      <c r="N346" s="226" t="s">
        <v>1</v>
      </c>
      <c r="O346" s="227" t="s">
        <v>40</v>
      </c>
      <c r="P346" s="228">
        <f>I346+J346</f>
        <v>0</v>
      </c>
      <c r="Q346" s="228">
        <f>ROUND(I346*H346,2)</f>
        <v>0</v>
      </c>
      <c r="R346" s="228">
        <f>ROUND(J346*H346,2)</f>
        <v>0</v>
      </c>
      <c r="S346" s="89"/>
      <c r="T346" s="229">
        <f>S346*H346</f>
        <v>0</v>
      </c>
      <c r="U346" s="229">
        <v>0.16370999999999999</v>
      </c>
      <c r="V346" s="229">
        <f>U346*H346</f>
        <v>5.8935599999999999</v>
      </c>
      <c r="W346" s="229">
        <v>0</v>
      </c>
      <c r="X346" s="230">
        <f>W346*H346</f>
        <v>0</v>
      </c>
      <c r="Y346" s="36"/>
      <c r="Z346" s="36"/>
      <c r="AA346" s="36"/>
      <c r="AB346" s="36"/>
      <c r="AC346" s="36"/>
      <c r="AD346" s="36"/>
      <c r="AE346" s="36"/>
      <c r="AR346" s="231" t="s">
        <v>146</v>
      </c>
      <c r="AT346" s="231" t="s">
        <v>141</v>
      </c>
      <c r="AU346" s="231" t="s">
        <v>87</v>
      </c>
      <c r="AY346" s="15" t="s">
        <v>138</v>
      </c>
      <c r="BE346" s="232">
        <f>IF(O346="základní",K346,0)</f>
        <v>0</v>
      </c>
      <c r="BF346" s="232">
        <f>IF(O346="snížená",K346,0)</f>
        <v>0</v>
      </c>
      <c r="BG346" s="232">
        <f>IF(O346="zákl. přenesená",K346,0)</f>
        <v>0</v>
      </c>
      <c r="BH346" s="232">
        <f>IF(O346="sníž. přenesená",K346,0)</f>
        <v>0</v>
      </c>
      <c r="BI346" s="232">
        <f>IF(O346="nulová",K346,0)</f>
        <v>0</v>
      </c>
      <c r="BJ346" s="15" t="s">
        <v>85</v>
      </c>
      <c r="BK346" s="232">
        <f>ROUND(P346*H346,2)</f>
        <v>0</v>
      </c>
      <c r="BL346" s="15" t="s">
        <v>146</v>
      </c>
      <c r="BM346" s="231" t="s">
        <v>1175</v>
      </c>
    </row>
    <row r="347" s="2" customFormat="1">
      <c r="A347" s="36"/>
      <c r="B347" s="37"/>
      <c r="C347" s="38"/>
      <c r="D347" s="233" t="s">
        <v>148</v>
      </c>
      <c r="E347" s="38"/>
      <c r="F347" s="234" t="s">
        <v>1176</v>
      </c>
      <c r="G347" s="38"/>
      <c r="H347" s="38"/>
      <c r="I347" s="235"/>
      <c r="J347" s="235"/>
      <c r="K347" s="38"/>
      <c r="L347" s="38"/>
      <c r="M347" s="42"/>
      <c r="N347" s="236"/>
      <c r="O347" s="237"/>
      <c r="P347" s="89"/>
      <c r="Q347" s="89"/>
      <c r="R347" s="89"/>
      <c r="S347" s="89"/>
      <c r="T347" s="89"/>
      <c r="U347" s="89"/>
      <c r="V347" s="89"/>
      <c r="W347" s="89"/>
      <c r="X347" s="90"/>
      <c r="Y347" s="36"/>
      <c r="Z347" s="36"/>
      <c r="AA347" s="36"/>
      <c r="AB347" s="36"/>
      <c r="AC347" s="36"/>
      <c r="AD347" s="36"/>
      <c r="AE347" s="36"/>
      <c r="AT347" s="15" t="s">
        <v>148</v>
      </c>
      <c r="AU347" s="15" t="s">
        <v>87</v>
      </c>
    </row>
    <row r="348" s="2" customFormat="1">
      <c r="A348" s="36"/>
      <c r="B348" s="37"/>
      <c r="C348" s="38"/>
      <c r="D348" s="238" t="s">
        <v>150</v>
      </c>
      <c r="E348" s="38"/>
      <c r="F348" s="239" t="s">
        <v>1177</v>
      </c>
      <c r="G348" s="38"/>
      <c r="H348" s="38"/>
      <c r="I348" s="235"/>
      <c r="J348" s="235"/>
      <c r="K348" s="38"/>
      <c r="L348" s="38"/>
      <c r="M348" s="42"/>
      <c r="N348" s="236"/>
      <c r="O348" s="237"/>
      <c r="P348" s="89"/>
      <c r="Q348" s="89"/>
      <c r="R348" s="89"/>
      <c r="S348" s="89"/>
      <c r="T348" s="89"/>
      <c r="U348" s="89"/>
      <c r="V348" s="89"/>
      <c r="W348" s="89"/>
      <c r="X348" s="90"/>
      <c r="Y348" s="36"/>
      <c r="Z348" s="36"/>
      <c r="AA348" s="36"/>
      <c r="AB348" s="36"/>
      <c r="AC348" s="36"/>
      <c r="AD348" s="36"/>
      <c r="AE348" s="36"/>
      <c r="AT348" s="15" t="s">
        <v>150</v>
      </c>
      <c r="AU348" s="15" t="s">
        <v>87</v>
      </c>
    </row>
    <row r="349" s="2" customFormat="1" ht="24.15" customHeight="1">
      <c r="A349" s="36"/>
      <c r="B349" s="37"/>
      <c r="C349" s="241" t="s">
        <v>582</v>
      </c>
      <c r="D349" s="241" t="s">
        <v>161</v>
      </c>
      <c r="E349" s="242" t="s">
        <v>1178</v>
      </c>
      <c r="F349" s="243" t="s">
        <v>1179</v>
      </c>
      <c r="G349" s="244" t="s">
        <v>254</v>
      </c>
      <c r="H349" s="245">
        <v>36</v>
      </c>
      <c r="I349" s="246"/>
      <c r="J349" s="247"/>
      <c r="K349" s="248">
        <f>ROUND(P349*H349,2)</f>
        <v>0</v>
      </c>
      <c r="L349" s="243" t="s">
        <v>145</v>
      </c>
      <c r="M349" s="249"/>
      <c r="N349" s="250" t="s">
        <v>1</v>
      </c>
      <c r="O349" s="227" t="s">
        <v>40</v>
      </c>
      <c r="P349" s="228">
        <f>I349+J349</f>
        <v>0</v>
      </c>
      <c r="Q349" s="228">
        <f>ROUND(I349*H349,2)</f>
        <v>0</v>
      </c>
      <c r="R349" s="228">
        <f>ROUND(J349*H349,2)</f>
        <v>0</v>
      </c>
      <c r="S349" s="89"/>
      <c r="T349" s="229">
        <f>S349*H349</f>
        <v>0</v>
      </c>
      <c r="U349" s="229">
        <v>0.11394</v>
      </c>
      <c r="V349" s="229">
        <f>U349*H349</f>
        <v>4.1018400000000002</v>
      </c>
      <c r="W349" s="229">
        <v>0</v>
      </c>
      <c r="X349" s="230">
        <f>W349*H349</f>
        <v>0</v>
      </c>
      <c r="Y349" s="36"/>
      <c r="Z349" s="36"/>
      <c r="AA349" s="36"/>
      <c r="AB349" s="36"/>
      <c r="AC349" s="36"/>
      <c r="AD349" s="36"/>
      <c r="AE349" s="36"/>
      <c r="AR349" s="231" t="s">
        <v>165</v>
      </c>
      <c r="AT349" s="231" t="s">
        <v>161</v>
      </c>
      <c r="AU349" s="231" t="s">
        <v>87</v>
      </c>
      <c r="AY349" s="15" t="s">
        <v>138</v>
      </c>
      <c r="BE349" s="232">
        <f>IF(O349="základní",K349,0)</f>
        <v>0</v>
      </c>
      <c r="BF349" s="232">
        <f>IF(O349="snížená",K349,0)</f>
        <v>0</v>
      </c>
      <c r="BG349" s="232">
        <f>IF(O349="zákl. přenesená",K349,0)</f>
        <v>0</v>
      </c>
      <c r="BH349" s="232">
        <f>IF(O349="sníž. přenesená",K349,0)</f>
        <v>0</v>
      </c>
      <c r="BI349" s="232">
        <f>IF(O349="nulová",K349,0)</f>
        <v>0</v>
      </c>
      <c r="BJ349" s="15" t="s">
        <v>85</v>
      </c>
      <c r="BK349" s="232">
        <f>ROUND(P349*H349,2)</f>
        <v>0</v>
      </c>
      <c r="BL349" s="15" t="s">
        <v>146</v>
      </c>
      <c r="BM349" s="231" t="s">
        <v>1180</v>
      </c>
    </row>
    <row r="350" s="2" customFormat="1">
      <c r="A350" s="36"/>
      <c r="B350" s="37"/>
      <c r="C350" s="38"/>
      <c r="D350" s="233" t="s">
        <v>148</v>
      </c>
      <c r="E350" s="38"/>
      <c r="F350" s="234" t="s">
        <v>1179</v>
      </c>
      <c r="G350" s="38"/>
      <c r="H350" s="38"/>
      <c r="I350" s="235"/>
      <c r="J350" s="235"/>
      <c r="K350" s="38"/>
      <c r="L350" s="38"/>
      <c r="M350" s="42"/>
      <c r="N350" s="236"/>
      <c r="O350" s="237"/>
      <c r="P350" s="89"/>
      <c r="Q350" s="89"/>
      <c r="R350" s="89"/>
      <c r="S350" s="89"/>
      <c r="T350" s="89"/>
      <c r="U350" s="89"/>
      <c r="V350" s="89"/>
      <c r="W350" s="89"/>
      <c r="X350" s="90"/>
      <c r="Y350" s="36"/>
      <c r="Z350" s="36"/>
      <c r="AA350" s="36"/>
      <c r="AB350" s="36"/>
      <c r="AC350" s="36"/>
      <c r="AD350" s="36"/>
      <c r="AE350" s="36"/>
      <c r="AT350" s="15" t="s">
        <v>148</v>
      </c>
      <c r="AU350" s="15" t="s">
        <v>87</v>
      </c>
    </row>
    <row r="351" s="2" customFormat="1" ht="24.15" customHeight="1">
      <c r="A351" s="36"/>
      <c r="B351" s="37"/>
      <c r="C351" s="219" t="s">
        <v>586</v>
      </c>
      <c r="D351" s="219" t="s">
        <v>141</v>
      </c>
      <c r="E351" s="220" t="s">
        <v>1181</v>
      </c>
      <c r="F351" s="221" t="s">
        <v>1182</v>
      </c>
      <c r="G351" s="222" t="s">
        <v>254</v>
      </c>
      <c r="H351" s="223">
        <v>51.5</v>
      </c>
      <c r="I351" s="224"/>
      <c r="J351" s="224"/>
      <c r="K351" s="225">
        <f>ROUND(P351*H351,2)</f>
        <v>0</v>
      </c>
      <c r="L351" s="221" t="s">
        <v>145</v>
      </c>
      <c r="M351" s="42"/>
      <c r="N351" s="226" t="s">
        <v>1</v>
      </c>
      <c r="O351" s="227" t="s">
        <v>40</v>
      </c>
      <c r="P351" s="228">
        <f>I351+J351</f>
        <v>0</v>
      </c>
      <c r="Q351" s="228">
        <f>ROUND(I351*H351,2)</f>
        <v>0</v>
      </c>
      <c r="R351" s="228">
        <f>ROUND(J351*H351,2)</f>
        <v>0</v>
      </c>
      <c r="S351" s="89"/>
      <c r="T351" s="229">
        <f>S351*H351</f>
        <v>0</v>
      </c>
      <c r="U351" s="229">
        <v>0.29221000000000003</v>
      </c>
      <c r="V351" s="229">
        <f>U351*H351</f>
        <v>15.048815000000001</v>
      </c>
      <c r="W351" s="229">
        <v>0</v>
      </c>
      <c r="X351" s="230">
        <f>W351*H351</f>
        <v>0</v>
      </c>
      <c r="Y351" s="36"/>
      <c r="Z351" s="36"/>
      <c r="AA351" s="36"/>
      <c r="AB351" s="36"/>
      <c r="AC351" s="36"/>
      <c r="AD351" s="36"/>
      <c r="AE351" s="36"/>
      <c r="AR351" s="231" t="s">
        <v>146</v>
      </c>
      <c r="AT351" s="231" t="s">
        <v>141</v>
      </c>
      <c r="AU351" s="231" t="s">
        <v>87</v>
      </c>
      <c r="AY351" s="15" t="s">
        <v>138</v>
      </c>
      <c r="BE351" s="232">
        <f>IF(O351="základní",K351,0)</f>
        <v>0</v>
      </c>
      <c r="BF351" s="232">
        <f>IF(O351="snížená",K351,0)</f>
        <v>0</v>
      </c>
      <c r="BG351" s="232">
        <f>IF(O351="zákl. přenesená",K351,0)</f>
        <v>0</v>
      </c>
      <c r="BH351" s="232">
        <f>IF(O351="sníž. přenesená",K351,0)</f>
        <v>0</v>
      </c>
      <c r="BI351" s="232">
        <f>IF(O351="nulová",K351,0)</f>
        <v>0</v>
      </c>
      <c r="BJ351" s="15" t="s">
        <v>85</v>
      </c>
      <c r="BK351" s="232">
        <f>ROUND(P351*H351,2)</f>
        <v>0</v>
      </c>
      <c r="BL351" s="15" t="s">
        <v>146</v>
      </c>
      <c r="BM351" s="231" t="s">
        <v>1183</v>
      </c>
    </row>
    <row r="352" s="2" customFormat="1">
      <c r="A352" s="36"/>
      <c r="B352" s="37"/>
      <c r="C352" s="38"/>
      <c r="D352" s="233" t="s">
        <v>148</v>
      </c>
      <c r="E352" s="38"/>
      <c r="F352" s="234" t="s">
        <v>1184</v>
      </c>
      <c r="G352" s="38"/>
      <c r="H352" s="38"/>
      <c r="I352" s="235"/>
      <c r="J352" s="235"/>
      <c r="K352" s="38"/>
      <c r="L352" s="38"/>
      <c r="M352" s="42"/>
      <c r="N352" s="236"/>
      <c r="O352" s="237"/>
      <c r="P352" s="89"/>
      <c r="Q352" s="89"/>
      <c r="R352" s="89"/>
      <c r="S352" s="89"/>
      <c r="T352" s="89"/>
      <c r="U352" s="89"/>
      <c r="V352" s="89"/>
      <c r="W352" s="89"/>
      <c r="X352" s="90"/>
      <c r="Y352" s="36"/>
      <c r="Z352" s="36"/>
      <c r="AA352" s="36"/>
      <c r="AB352" s="36"/>
      <c r="AC352" s="36"/>
      <c r="AD352" s="36"/>
      <c r="AE352" s="36"/>
      <c r="AT352" s="15" t="s">
        <v>148</v>
      </c>
      <c r="AU352" s="15" t="s">
        <v>87</v>
      </c>
    </row>
    <row r="353" s="2" customFormat="1">
      <c r="A353" s="36"/>
      <c r="B353" s="37"/>
      <c r="C353" s="38"/>
      <c r="D353" s="238" t="s">
        <v>150</v>
      </c>
      <c r="E353" s="38"/>
      <c r="F353" s="239" t="s">
        <v>1185</v>
      </c>
      <c r="G353" s="38"/>
      <c r="H353" s="38"/>
      <c r="I353" s="235"/>
      <c r="J353" s="235"/>
      <c r="K353" s="38"/>
      <c r="L353" s="38"/>
      <c r="M353" s="42"/>
      <c r="N353" s="236"/>
      <c r="O353" s="237"/>
      <c r="P353" s="89"/>
      <c r="Q353" s="89"/>
      <c r="R353" s="89"/>
      <c r="S353" s="89"/>
      <c r="T353" s="89"/>
      <c r="U353" s="89"/>
      <c r="V353" s="89"/>
      <c r="W353" s="89"/>
      <c r="X353" s="90"/>
      <c r="Y353" s="36"/>
      <c r="Z353" s="36"/>
      <c r="AA353" s="36"/>
      <c r="AB353" s="36"/>
      <c r="AC353" s="36"/>
      <c r="AD353" s="36"/>
      <c r="AE353" s="36"/>
      <c r="AT353" s="15" t="s">
        <v>150</v>
      </c>
      <c r="AU353" s="15" t="s">
        <v>87</v>
      </c>
    </row>
    <row r="354" s="2" customFormat="1" ht="24.15" customHeight="1">
      <c r="A354" s="36"/>
      <c r="B354" s="37"/>
      <c r="C354" s="241" t="s">
        <v>592</v>
      </c>
      <c r="D354" s="241" t="s">
        <v>161</v>
      </c>
      <c r="E354" s="242" t="s">
        <v>1186</v>
      </c>
      <c r="F354" s="243" t="s">
        <v>1187</v>
      </c>
      <c r="G354" s="244" t="s">
        <v>254</v>
      </c>
      <c r="H354" s="245">
        <v>51.5</v>
      </c>
      <c r="I354" s="246"/>
      <c r="J354" s="247"/>
      <c r="K354" s="248">
        <f>ROUND(P354*H354,2)</f>
        <v>0</v>
      </c>
      <c r="L354" s="243" t="s">
        <v>145</v>
      </c>
      <c r="M354" s="249"/>
      <c r="N354" s="250" t="s">
        <v>1</v>
      </c>
      <c r="O354" s="227" t="s">
        <v>40</v>
      </c>
      <c r="P354" s="228">
        <f>I354+J354</f>
        <v>0</v>
      </c>
      <c r="Q354" s="228">
        <f>ROUND(I354*H354,2)</f>
        <v>0</v>
      </c>
      <c r="R354" s="228">
        <f>ROUND(J354*H354,2)</f>
        <v>0</v>
      </c>
      <c r="S354" s="89"/>
      <c r="T354" s="229">
        <f>S354*H354</f>
        <v>0</v>
      </c>
      <c r="U354" s="229">
        <v>0.015599999999999999</v>
      </c>
      <c r="V354" s="229">
        <f>U354*H354</f>
        <v>0.8034</v>
      </c>
      <c r="W354" s="229">
        <v>0</v>
      </c>
      <c r="X354" s="230">
        <f>W354*H354</f>
        <v>0</v>
      </c>
      <c r="Y354" s="36"/>
      <c r="Z354" s="36"/>
      <c r="AA354" s="36"/>
      <c r="AB354" s="36"/>
      <c r="AC354" s="36"/>
      <c r="AD354" s="36"/>
      <c r="AE354" s="36"/>
      <c r="AR354" s="231" t="s">
        <v>165</v>
      </c>
      <c r="AT354" s="231" t="s">
        <v>161</v>
      </c>
      <c r="AU354" s="231" t="s">
        <v>87</v>
      </c>
      <c r="AY354" s="15" t="s">
        <v>138</v>
      </c>
      <c r="BE354" s="232">
        <f>IF(O354="základní",K354,0)</f>
        <v>0</v>
      </c>
      <c r="BF354" s="232">
        <f>IF(O354="snížená",K354,0)</f>
        <v>0</v>
      </c>
      <c r="BG354" s="232">
        <f>IF(O354="zákl. přenesená",K354,0)</f>
        <v>0</v>
      </c>
      <c r="BH354" s="232">
        <f>IF(O354="sníž. přenesená",K354,0)</f>
        <v>0</v>
      </c>
      <c r="BI354" s="232">
        <f>IF(O354="nulová",K354,0)</f>
        <v>0</v>
      </c>
      <c r="BJ354" s="15" t="s">
        <v>85</v>
      </c>
      <c r="BK354" s="232">
        <f>ROUND(P354*H354,2)</f>
        <v>0</v>
      </c>
      <c r="BL354" s="15" t="s">
        <v>146</v>
      </c>
      <c r="BM354" s="231" t="s">
        <v>1188</v>
      </c>
    </row>
    <row r="355" s="2" customFormat="1">
      <c r="A355" s="36"/>
      <c r="B355" s="37"/>
      <c r="C355" s="38"/>
      <c r="D355" s="233" t="s">
        <v>148</v>
      </c>
      <c r="E355" s="38"/>
      <c r="F355" s="234" t="s">
        <v>1187</v>
      </c>
      <c r="G355" s="38"/>
      <c r="H355" s="38"/>
      <c r="I355" s="235"/>
      <c r="J355" s="235"/>
      <c r="K355" s="38"/>
      <c r="L355" s="38"/>
      <c r="M355" s="42"/>
      <c r="N355" s="236"/>
      <c r="O355" s="237"/>
      <c r="P355" s="89"/>
      <c r="Q355" s="89"/>
      <c r="R355" s="89"/>
      <c r="S355" s="89"/>
      <c r="T355" s="89"/>
      <c r="U355" s="89"/>
      <c r="V355" s="89"/>
      <c r="W355" s="89"/>
      <c r="X355" s="90"/>
      <c r="Y355" s="36"/>
      <c r="Z355" s="36"/>
      <c r="AA355" s="36"/>
      <c r="AB355" s="36"/>
      <c r="AC355" s="36"/>
      <c r="AD355" s="36"/>
      <c r="AE355" s="36"/>
      <c r="AT355" s="15" t="s">
        <v>148</v>
      </c>
      <c r="AU355" s="15" t="s">
        <v>87</v>
      </c>
    </row>
    <row r="356" s="2" customFormat="1">
      <c r="A356" s="36"/>
      <c r="B356" s="37"/>
      <c r="C356" s="38"/>
      <c r="D356" s="233" t="s">
        <v>152</v>
      </c>
      <c r="E356" s="38"/>
      <c r="F356" s="240" t="s">
        <v>1189</v>
      </c>
      <c r="G356" s="38"/>
      <c r="H356" s="38"/>
      <c r="I356" s="235"/>
      <c r="J356" s="235"/>
      <c r="K356" s="38"/>
      <c r="L356" s="38"/>
      <c r="M356" s="42"/>
      <c r="N356" s="236"/>
      <c r="O356" s="237"/>
      <c r="P356" s="89"/>
      <c r="Q356" s="89"/>
      <c r="R356" s="89"/>
      <c r="S356" s="89"/>
      <c r="T356" s="89"/>
      <c r="U356" s="89"/>
      <c r="V356" s="89"/>
      <c r="W356" s="89"/>
      <c r="X356" s="90"/>
      <c r="Y356" s="36"/>
      <c r="Z356" s="36"/>
      <c r="AA356" s="36"/>
      <c r="AB356" s="36"/>
      <c r="AC356" s="36"/>
      <c r="AD356" s="36"/>
      <c r="AE356" s="36"/>
      <c r="AT356" s="15" t="s">
        <v>152</v>
      </c>
      <c r="AU356" s="15" t="s">
        <v>87</v>
      </c>
    </row>
    <row r="357" s="2" customFormat="1" ht="24.15" customHeight="1">
      <c r="A357" s="36"/>
      <c r="B357" s="37"/>
      <c r="C357" s="219" t="s">
        <v>598</v>
      </c>
      <c r="D357" s="219" t="s">
        <v>141</v>
      </c>
      <c r="E357" s="220" t="s">
        <v>1190</v>
      </c>
      <c r="F357" s="221" t="s">
        <v>1191</v>
      </c>
      <c r="G357" s="222" t="s">
        <v>164</v>
      </c>
      <c r="H357" s="223">
        <v>3</v>
      </c>
      <c r="I357" s="224"/>
      <c r="J357" s="224"/>
      <c r="K357" s="225">
        <f>ROUND(P357*H357,2)</f>
        <v>0</v>
      </c>
      <c r="L357" s="221" t="s">
        <v>145</v>
      </c>
      <c r="M357" s="42"/>
      <c r="N357" s="226" t="s">
        <v>1</v>
      </c>
      <c r="O357" s="227" t="s">
        <v>40</v>
      </c>
      <c r="P357" s="228">
        <f>I357+J357</f>
        <v>0</v>
      </c>
      <c r="Q357" s="228">
        <f>ROUND(I357*H357,2)</f>
        <v>0</v>
      </c>
      <c r="R357" s="228">
        <f>ROUND(J357*H357,2)</f>
        <v>0</v>
      </c>
      <c r="S357" s="89"/>
      <c r="T357" s="229">
        <f>S357*H357</f>
        <v>0</v>
      </c>
      <c r="U357" s="229">
        <v>0</v>
      </c>
      <c r="V357" s="229">
        <f>U357*H357</f>
        <v>0</v>
      </c>
      <c r="W357" s="229">
        <v>0.082000000000000003</v>
      </c>
      <c r="X357" s="230">
        <f>W357*H357</f>
        <v>0.246</v>
      </c>
      <c r="Y357" s="36"/>
      <c r="Z357" s="36"/>
      <c r="AA357" s="36"/>
      <c r="AB357" s="36"/>
      <c r="AC357" s="36"/>
      <c r="AD357" s="36"/>
      <c r="AE357" s="36"/>
      <c r="AR357" s="231" t="s">
        <v>146</v>
      </c>
      <c r="AT357" s="231" t="s">
        <v>141</v>
      </c>
      <c r="AU357" s="231" t="s">
        <v>87</v>
      </c>
      <c r="AY357" s="15" t="s">
        <v>138</v>
      </c>
      <c r="BE357" s="232">
        <f>IF(O357="základní",K357,0)</f>
        <v>0</v>
      </c>
      <c r="BF357" s="232">
        <f>IF(O357="snížená",K357,0)</f>
        <v>0</v>
      </c>
      <c r="BG357" s="232">
        <f>IF(O357="zákl. přenesená",K357,0)</f>
        <v>0</v>
      </c>
      <c r="BH357" s="232">
        <f>IF(O357="sníž. přenesená",K357,0)</f>
        <v>0</v>
      </c>
      <c r="BI357" s="232">
        <f>IF(O357="nulová",K357,0)</f>
        <v>0</v>
      </c>
      <c r="BJ357" s="15" t="s">
        <v>85</v>
      </c>
      <c r="BK357" s="232">
        <f>ROUND(P357*H357,2)</f>
        <v>0</v>
      </c>
      <c r="BL357" s="15" t="s">
        <v>146</v>
      </c>
      <c r="BM357" s="231" t="s">
        <v>1192</v>
      </c>
    </row>
    <row r="358" s="2" customFormat="1">
      <c r="A358" s="36"/>
      <c r="B358" s="37"/>
      <c r="C358" s="38"/>
      <c r="D358" s="233" t="s">
        <v>148</v>
      </c>
      <c r="E358" s="38"/>
      <c r="F358" s="234" t="s">
        <v>1193</v>
      </c>
      <c r="G358" s="38"/>
      <c r="H358" s="38"/>
      <c r="I358" s="235"/>
      <c r="J358" s="235"/>
      <c r="K358" s="38"/>
      <c r="L358" s="38"/>
      <c r="M358" s="42"/>
      <c r="N358" s="236"/>
      <c r="O358" s="237"/>
      <c r="P358" s="89"/>
      <c r="Q358" s="89"/>
      <c r="R358" s="89"/>
      <c r="S358" s="89"/>
      <c r="T358" s="89"/>
      <c r="U358" s="89"/>
      <c r="V358" s="89"/>
      <c r="W358" s="89"/>
      <c r="X358" s="90"/>
      <c r="Y358" s="36"/>
      <c r="Z358" s="36"/>
      <c r="AA358" s="36"/>
      <c r="AB358" s="36"/>
      <c r="AC358" s="36"/>
      <c r="AD358" s="36"/>
      <c r="AE358" s="36"/>
      <c r="AT358" s="15" t="s">
        <v>148</v>
      </c>
      <c r="AU358" s="15" t="s">
        <v>87</v>
      </c>
    </row>
    <row r="359" s="2" customFormat="1">
      <c r="A359" s="36"/>
      <c r="B359" s="37"/>
      <c r="C359" s="38"/>
      <c r="D359" s="238" t="s">
        <v>150</v>
      </c>
      <c r="E359" s="38"/>
      <c r="F359" s="239" t="s">
        <v>1194</v>
      </c>
      <c r="G359" s="38"/>
      <c r="H359" s="38"/>
      <c r="I359" s="235"/>
      <c r="J359" s="235"/>
      <c r="K359" s="38"/>
      <c r="L359" s="38"/>
      <c r="M359" s="42"/>
      <c r="N359" s="236"/>
      <c r="O359" s="237"/>
      <c r="P359" s="89"/>
      <c r="Q359" s="89"/>
      <c r="R359" s="89"/>
      <c r="S359" s="89"/>
      <c r="T359" s="89"/>
      <c r="U359" s="89"/>
      <c r="V359" s="89"/>
      <c r="W359" s="89"/>
      <c r="X359" s="90"/>
      <c r="Y359" s="36"/>
      <c r="Z359" s="36"/>
      <c r="AA359" s="36"/>
      <c r="AB359" s="36"/>
      <c r="AC359" s="36"/>
      <c r="AD359" s="36"/>
      <c r="AE359" s="36"/>
      <c r="AT359" s="15" t="s">
        <v>150</v>
      </c>
      <c r="AU359" s="15" t="s">
        <v>87</v>
      </c>
    </row>
    <row r="360" s="2" customFormat="1" ht="24.15" customHeight="1">
      <c r="A360" s="36"/>
      <c r="B360" s="37"/>
      <c r="C360" s="219" t="s">
        <v>604</v>
      </c>
      <c r="D360" s="219" t="s">
        <v>141</v>
      </c>
      <c r="E360" s="220" t="s">
        <v>1195</v>
      </c>
      <c r="F360" s="221" t="s">
        <v>1196</v>
      </c>
      <c r="G360" s="222" t="s">
        <v>164</v>
      </c>
      <c r="H360" s="223">
        <v>2</v>
      </c>
      <c r="I360" s="224"/>
      <c r="J360" s="224"/>
      <c r="K360" s="225">
        <f>ROUND(P360*H360,2)</f>
        <v>0</v>
      </c>
      <c r="L360" s="221" t="s">
        <v>145</v>
      </c>
      <c r="M360" s="42"/>
      <c r="N360" s="226" t="s">
        <v>1</v>
      </c>
      <c r="O360" s="227" t="s">
        <v>40</v>
      </c>
      <c r="P360" s="228">
        <f>I360+J360</f>
        <v>0</v>
      </c>
      <c r="Q360" s="228">
        <f>ROUND(I360*H360,2)</f>
        <v>0</v>
      </c>
      <c r="R360" s="228">
        <f>ROUND(J360*H360,2)</f>
        <v>0</v>
      </c>
      <c r="S360" s="89"/>
      <c r="T360" s="229">
        <f>S360*H360</f>
        <v>0</v>
      </c>
      <c r="U360" s="229">
        <v>0</v>
      </c>
      <c r="V360" s="229">
        <f>U360*H360</f>
        <v>0</v>
      </c>
      <c r="W360" s="229">
        <v>0.0050000000000000001</v>
      </c>
      <c r="X360" s="230">
        <f>W360*H360</f>
        <v>0.01</v>
      </c>
      <c r="Y360" s="36"/>
      <c r="Z360" s="36"/>
      <c r="AA360" s="36"/>
      <c r="AB360" s="36"/>
      <c r="AC360" s="36"/>
      <c r="AD360" s="36"/>
      <c r="AE360" s="36"/>
      <c r="AR360" s="231" t="s">
        <v>146</v>
      </c>
      <c r="AT360" s="231" t="s">
        <v>141</v>
      </c>
      <c r="AU360" s="231" t="s">
        <v>87</v>
      </c>
      <c r="AY360" s="15" t="s">
        <v>138</v>
      </c>
      <c r="BE360" s="232">
        <f>IF(O360="základní",K360,0)</f>
        <v>0</v>
      </c>
      <c r="BF360" s="232">
        <f>IF(O360="snížená",K360,0)</f>
        <v>0</v>
      </c>
      <c r="BG360" s="232">
        <f>IF(O360="zákl. přenesená",K360,0)</f>
        <v>0</v>
      </c>
      <c r="BH360" s="232">
        <f>IF(O360="sníž. přenesená",K360,0)</f>
        <v>0</v>
      </c>
      <c r="BI360" s="232">
        <f>IF(O360="nulová",K360,0)</f>
        <v>0</v>
      </c>
      <c r="BJ360" s="15" t="s">
        <v>85</v>
      </c>
      <c r="BK360" s="232">
        <f>ROUND(P360*H360,2)</f>
        <v>0</v>
      </c>
      <c r="BL360" s="15" t="s">
        <v>146</v>
      </c>
      <c r="BM360" s="231" t="s">
        <v>1197</v>
      </c>
    </row>
    <row r="361" s="2" customFormat="1">
      <c r="A361" s="36"/>
      <c r="B361" s="37"/>
      <c r="C361" s="38"/>
      <c r="D361" s="233" t="s">
        <v>148</v>
      </c>
      <c r="E361" s="38"/>
      <c r="F361" s="234" t="s">
        <v>1198</v>
      </c>
      <c r="G361" s="38"/>
      <c r="H361" s="38"/>
      <c r="I361" s="235"/>
      <c r="J361" s="235"/>
      <c r="K361" s="38"/>
      <c r="L361" s="38"/>
      <c r="M361" s="42"/>
      <c r="N361" s="236"/>
      <c r="O361" s="237"/>
      <c r="P361" s="89"/>
      <c r="Q361" s="89"/>
      <c r="R361" s="89"/>
      <c r="S361" s="89"/>
      <c r="T361" s="89"/>
      <c r="U361" s="89"/>
      <c r="V361" s="89"/>
      <c r="W361" s="89"/>
      <c r="X361" s="90"/>
      <c r="Y361" s="36"/>
      <c r="Z361" s="36"/>
      <c r="AA361" s="36"/>
      <c r="AB361" s="36"/>
      <c r="AC361" s="36"/>
      <c r="AD361" s="36"/>
      <c r="AE361" s="36"/>
      <c r="AT361" s="15" t="s">
        <v>148</v>
      </c>
      <c r="AU361" s="15" t="s">
        <v>87</v>
      </c>
    </row>
    <row r="362" s="2" customFormat="1">
      <c r="A362" s="36"/>
      <c r="B362" s="37"/>
      <c r="C362" s="38"/>
      <c r="D362" s="238" t="s">
        <v>150</v>
      </c>
      <c r="E362" s="38"/>
      <c r="F362" s="239" t="s">
        <v>1199</v>
      </c>
      <c r="G362" s="38"/>
      <c r="H362" s="38"/>
      <c r="I362" s="235"/>
      <c r="J362" s="235"/>
      <c r="K362" s="38"/>
      <c r="L362" s="38"/>
      <c r="M362" s="42"/>
      <c r="N362" s="236"/>
      <c r="O362" s="237"/>
      <c r="P362" s="89"/>
      <c r="Q362" s="89"/>
      <c r="R362" s="89"/>
      <c r="S362" s="89"/>
      <c r="T362" s="89"/>
      <c r="U362" s="89"/>
      <c r="V362" s="89"/>
      <c r="W362" s="89"/>
      <c r="X362" s="90"/>
      <c r="Y362" s="36"/>
      <c r="Z362" s="36"/>
      <c r="AA362" s="36"/>
      <c r="AB362" s="36"/>
      <c r="AC362" s="36"/>
      <c r="AD362" s="36"/>
      <c r="AE362" s="36"/>
      <c r="AT362" s="15" t="s">
        <v>150</v>
      </c>
      <c r="AU362" s="15" t="s">
        <v>87</v>
      </c>
    </row>
    <row r="363" s="12" customFormat="1" ht="20.88" customHeight="1">
      <c r="A363" s="12"/>
      <c r="B363" s="202"/>
      <c r="C363" s="203"/>
      <c r="D363" s="204" t="s">
        <v>76</v>
      </c>
      <c r="E363" s="217" t="s">
        <v>1200</v>
      </c>
      <c r="F363" s="217" t="s">
        <v>1201</v>
      </c>
      <c r="G363" s="203"/>
      <c r="H363" s="203"/>
      <c r="I363" s="206"/>
      <c r="J363" s="206"/>
      <c r="K363" s="218">
        <f>BK363</f>
        <v>0</v>
      </c>
      <c r="L363" s="203"/>
      <c r="M363" s="208"/>
      <c r="N363" s="209"/>
      <c r="O363" s="210"/>
      <c r="P363" s="210"/>
      <c r="Q363" s="211">
        <f>SUM(Q364:Q395)</f>
        <v>0</v>
      </c>
      <c r="R363" s="211">
        <f>SUM(R364:R395)</f>
        <v>0</v>
      </c>
      <c r="S363" s="210"/>
      <c r="T363" s="212">
        <f>SUM(T364:T395)</f>
        <v>0</v>
      </c>
      <c r="U363" s="210"/>
      <c r="V363" s="212">
        <f>SUM(V364:V395)</f>
        <v>0.076751</v>
      </c>
      <c r="W363" s="210"/>
      <c r="X363" s="213">
        <f>SUM(X364:X395)</f>
        <v>0</v>
      </c>
      <c r="Y363" s="12"/>
      <c r="Z363" s="12"/>
      <c r="AA363" s="12"/>
      <c r="AB363" s="12"/>
      <c r="AC363" s="12"/>
      <c r="AD363" s="12"/>
      <c r="AE363" s="12"/>
      <c r="AR363" s="214" t="s">
        <v>85</v>
      </c>
      <c r="AT363" s="215" t="s">
        <v>76</v>
      </c>
      <c r="AU363" s="215" t="s">
        <v>87</v>
      </c>
      <c r="AY363" s="214" t="s">
        <v>138</v>
      </c>
      <c r="BK363" s="216">
        <f>SUM(BK364:BK395)</f>
        <v>0</v>
      </c>
    </row>
    <row r="364" s="2" customFormat="1" ht="37.8" customHeight="1">
      <c r="A364" s="36"/>
      <c r="B364" s="37"/>
      <c r="C364" s="219" t="s">
        <v>609</v>
      </c>
      <c r="D364" s="219" t="s">
        <v>141</v>
      </c>
      <c r="E364" s="220" t="s">
        <v>1202</v>
      </c>
      <c r="F364" s="221" t="s">
        <v>1203</v>
      </c>
      <c r="G364" s="222" t="s">
        <v>529</v>
      </c>
      <c r="H364" s="223">
        <v>71</v>
      </c>
      <c r="I364" s="224"/>
      <c r="J364" s="224"/>
      <c r="K364" s="225">
        <f>ROUND(P364*H364,2)</f>
        <v>0</v>
      </c>
      <c r="L364" s="221" t="s">
        <v>145</v>
      </c>
      <c r="M364" s="42"/>
      <c r="N364" s="226" t="s">
        <v>1</v>
      </c>
      <c r="O364" s="227" t="s">
        <v>40</v>
      </c>
      <c r="P364" s="228">
        <f>I364+J364</f>
        <v>0</v>
      </c>
      <c r="Q364" s="228">
        <f>ROUND(I364*H364,2)</f>
        <v>0</v>
      </c>
      <c r="R364" s="228">
        <f>ROUND(J364*H364,2)</f>
        <v>0</v>
      </c>
      <c r="S364" s="89"/>
      <c r="T364" s="229">
        <f>S364*H364</f>
        <v>0</v>
      </c>
      <c r="U364" s="229">
        <v>0</v>
      </c>
      <c r="V364" s="229">
        <f>U364*H364</f>
        <v>0</v>
      </c>
      <c r="W364" s="229">
        <v>0</v>
      </c>
      <c r="X364" s="230">
        <f>W364*H364</f>
        <v>0</v>
      </c>
      <c r="Y364" s="36"/>
      <c r="Z364" s="36"/>
      <c r="AA364" s="36"/>
      <c r="AB364" s="36"/>
      <c r="AC364" s="36"/>
      <c r="AD364" s="36"/>
      <c r="AE364" s="36"/>
      <c r="AR364" s="231" t="s">
        <v>146</v>
      </c>
      <c r="AT364" s="231" t="s">
        <v>141</v>
      </c>
      <c r="AU364" s="231" t="s">
        <v>160</v>
      </c>
      <c r="AY364" s="15" t="s">
        <v>138</v>
      </c>
      <c r="BE364" s="232">
        <f>IF(O364="základní",K364,0)</f>
        <v>0</v>
      </c>
      <c r="BF364" s="232">
        <f>IF(O364="snížená",K364,0)</f>
        <v>0</v>
      </c>
      <c r="BG364" s="232">
        <f>IF(O364="zákl. přenesená",K364,0)</f>
        <v>0</v>
      </c>
      <c r="BH364" s="232">
        <f>IF(O364="sníž. přenesená",K364,0)</f>
        <v>0</v>
      </c>
      <c r="BI364" s="232">
        <f>IF(O364="nulová",K364,0)</f>
        <v>0</v>
      </c>
      <c r="BJ364" s="15" t="s">
        <v>85</v>
      </c>
      <c r="BK364" s="232">
        <f>ROUND(P364*H364,2)</f>
        <v>0</v>
      </c>
      <c r="BL364" s="15" t="s">
        <v>146</v>
      </c>
      <c r="BM364" s="231" t="s">
        <v>1204</v>
      </c>
    </row>
    <row r="365" s="2" customFormat="1">
      <c r="A365" s="36"/>
      <c r="B365" s="37"/>
      <c r="C365" s="38"/>
      <c r="D365" s="233" t="s">
        <v>148</v>
      </c>
      <c r="E365" s="38"/>
      <c r="F365" s="234" t="s">
        <v>1205</v>
      </c>
      <c r="G365" s="38"/>
      <c r="H365" s="38"/>
      <c r="I365" s="235"/>
      <c r="J365" s="235"/>
      <c r="K365" s="38"/>
      <c r="L365" s="38"/>
      <c r="M365" s="42"/>
      <c r="N365" s="236"/>
      <c r="O365" s="237"/>
      <c r="P365" s="89"/>
      <c r="Q365" s="89"/>
      <c r="R365" s="89"/>
      <c r="S365" s="89"/>
      <c r="T365" s="89"/>
      <c r="U365" s="89"/>
      <c r="V365" s="89"/>
      <c r="W365" s="89"/>
      <c r="X365" s="90"/>
      <c r="Y365" s="36"/>
      <c r="Z365" s="36"/>
      <c r="AA365" s="36"/>
      <c r="AB365" s="36"/>
      <c r="AC365" s="36"/>
      <c r="AD365" s="36"/>
      <c r="AE365" s="36"/>
      <c r="AT365" s="15" t="s">
        <v>148</v>
      </c>
      <c r="AU365" s="15" t="s">
        <v>160</v>
      </c>
    </row>
    <row r="366" s="2" customFormat="1">
      <c r="A366" s="36"/>
      <c r="B366" s="37"/>
      <c r="C366" s="38"/>
      <c r="D366" s="238" t="s">
        <v>150</v>
      </c>
      <c r="E366" s="38"/>
      <c r="F366" s="239" t="s">
        <v>1206</v>
      </c>
      <c r="G366" s="38"/>
      <c r="H366" s="38"/>
      <c r="I366" s="235"/>
      <c r="J366" s="235"/>
      <c r="K366" s="38"/>
      <c r="L366" s="38"/>
      <c r="M366" s="42"/>
      <c r="N366" s="236"/>
      <c r="O366" s="237"/>
      <c r="P366" s="89"/>
      <c r="Q366" s="89"/>
      <c r="R366" s="89"/>
      <c r="S366" s="89"/>
      <c r="T366" s="89"/>
      <c r="U366" s="89"/>
      <c r="V366" s="89"/>
      <c r="W366" s="89"/>
      <c r="X366" s="90"/>
      <c r="Y366" s="36"/>
      <c r="Z366" s="36"/>
      <c r="AA366" s="36"/>
      <c r="AB366" s="36"/>
      <c r="AC366" s="36"/>
      <c r="AD366" s="36"/>
      <c r="AE366" s="36"/>
      <c r="AT366" s="15" t="s">
        <v>150</v>
      </c>
      <c r="AU366" s="15" t="s">
        <v>160</v>
      </c>
    </row>
    <row r="367" s="2" customFormat="1" ht="37.8" customHeight="1">
      <c r="A367" s="36"/>
      <c r="B367" s="37"/>
      <c r="C367" s="219" t="s">
        <v>615</v>
      </c>
      <c r="D367" s="219" t="s">
        <v>141</v>
      </c>
      <c r="E367" s="220" t="s">
        <v>908</v>
      </c>
      <c r="F367" s="221" t="s">
        <v>909</v>
      </c>
      <c r="G367" s="222" t="s">
        <v>529</v>
      </c>
      <c r="H367" s="223">
        <v>71</v>
      </c>
      <c r="I367" s="224"/>
      <c r="J367" s="224"/>
      <c r="K367" s="225">
        <f>ROUND(P367*H367,2)</f>
        <v>0</v>
      </c>
      <c r="L367" s="221" t="s">
        <v>145</v>
      </c>
      <c r="M367" s="42"/>
      <c r="N367" s="226" t="s">
        <v>1</v>
      </c>
      <c r="O367" s="227" t="s">
        <v>40</v>
      </c>
      <c r="P367" s="228">
        <f>I367+J367</f>
        <v>0</v>
      </c>
      <c r="Q367" s="228">
        <f>ROUND(I367*H367,2)</f>
        <v>0</v>
      </c>
      <c r="R367" s="228">
        <f>ROUND(J367*H367,2)</f>
        <v>0</v>
      </c>
      <c r="S367" s="89"/>
      <c r="T367" s="229">
        <f>S367*H367</f>
        <v>0</v>
      </c>
      <c r="U367" s="229">
        <v>0</v>
      </c>
      <c r="V367" s="229">
        <f>U367*H367</f>
        <v>0</v>
      </c>
      <c r="W367" s="229">
        <v>0</v>
      </c>
      <c r="X367" s="230">
        <f>W367*H367</f>
        <v>0</v>
      </c>
      <c r="Y367" s="36"/>
      <c r="Z367" s="36"/>
      <c r="AA367" s="36"/>
      <c r="AB367" s="36"/>
      <c r="AC367" s="36"/>
      <c r="AD367" s="36"/>
      <c r="AE367" s="36"/>
      <c r="AR367" s="231" t="s">
        <v>146</v>
      </c>
      <c r="AT367" s="231" t="s">
        <v>141</v>
      </c>
      <c r="AU367" s="231" t="s">
        <v>160</v>
      </c>
      <c r="AY367" s="15" t="s">
        <v>138</v>
      </c>
      <c r="BE367" s="232">
        <f>IF(O367="základní",K367,0)</f>
        <v>0</v>
      </c>
      <c r="BF367" s="232">
        <f>IF(O367="snížená",K367,0)</f>
        <v>0</v>
      </c>
      <c r="BG367" s="232">
        <f>IF(O367="zákl. přenesená",K367,0)</f>
        <v>0</v>
      </c>
      <c r="BH367" s="232">
        <f>IF(O367="sníž. přenesená",K367,0)</f>
        <v>0</v>
      </c>
      <c r="BI367" s="232">
        <f>IF(O367="nulová",K367,0)</f>
        <v>0</v>
      </c>
      <c r="BJ367" s="15" t="s">
        <v>85</v>
      </c>
      <c r="BK367" s="232">
        <f>ROUND(P367*H367,2)</f>
        <v>0</v>
      </c>
      <c r="BL367" s="15" t="s">
        <v>146</v>
      </c>
      <c r="BM367" s="231" t="s">
        <v>1207</v>
      </c>
    </row>
    <row r="368" s="2" customFormat="1">
      <c r="A368" s="36"/>
      <c r="B368" s="37"/>
      <c r="C368" s="38"/>
      <c r="D368" s="233" t="s">
        <v>148</v>
      </c>
      <c r="E368" s="38"/>
      <c r="F368" s="234" t="s">
        <v>911</v>
      </c>
      <c r="G368" s="38"/>
      <c r="H368" s="38"/>
      <c r="I368" s="235"/>
      <c r="J368" s="235"/>
      <c r="K368" s="38"/>
      <c r="L368" s="38"/>
      <c r="M368" s="42"/>
      <c r="N368" s="236"/>
      <c r="O368" s="237"/>
      <c r="P368" s="89"/>
      <c r="Q368" s="89"/>
      <c r="R368" s="89"/>
      <c r="S368" s="89"/>
      <c r="T368" s="89"/>
      <c r="U368" s="89"/>
      <c r="V368" s="89"/>
      <c r="W368" s="89"/>
      <c r="X368" s="90"/>
      <c r="Y368" s="36"/>
      <c r="Z368" s="36"/>
      <c r="AA368" s="36"/>
      <c r="AB368" s="36"/>
      <c r="AC368" s="36"/>
      <c r="AD368" s="36"/>
      <c r="AE368" s="36"/>
      <c r="AT368" s="15" t="s">
        <v>148</v>
      </c>
      <c r="AU368" s="15" t="s">
        <v>160</v>
      </c>
    </row>
    <row r="369" s="2" customFormat="1">
      <c r="A369" s="36"/>
      <c r="B369" s="37"/>
      <c r="C369" s="38"/>
      <c r="D369" s="238" t="s">
        <v>150</v>
      </c>
      <c r="E369" s="38"/>
      <c r="F369" s="239" t="s">
        <v>912</v>
      </c>
      <c r="G369" s="38"/>
      <c r="H369" s="38"/>
      <c r="I369" s="235"/>
      <c r="J369" s="235"/>
      <c r="K369" s="38"/>
      <c r="L369" s="38"/>
      <c r="M369" s="42"/>
      <c r="N369" s="236"/>
      <c r="O369" s="237"/>
      <c r="P369" s="89"/>
      <c r="Q369" s="89"/>
      <c r="R369" s="89"/>
      <c r="S369" s="89"/>
      <c r="T369" s="89"/>
      <c r="U369" s="89"/>
      <c r="V369" s="89"/>
      <c r="W369" s="89"/>
      <c r="X369" s="90"/>
      <c r="Y369" s="36"/>
      <c r="Z369" s="36"/>
      <c r="AA369" s="36"/>
      <c r="AB369" s="36"/>
      <c r="AC369" s="36"/>
      <c r="AD369" s="36"/>
      <c r="AE369" s="36"/>
      <c r="AT369" s="15" t="s">
        <v>150</v>
      </c>
      <c r="AU369" s="15" t="s">
        <v>160</v>
      </c>
    </row>
    <row r="370" s="2" customFormat="1" ht="37.8" customHeight="1">
      <c r="A370" s="36"/>
      <c r="B370" s="37"/>
      <c r="C370" s="219" t="s">
        <v>562</v>
      </c>
      <c r="D370" s="219" t="s">
        <v>141</v>
      </c>
      <c r="E370" s="220" t="s">
        <v>917</v>
      </c>
      <c r="F370" s="221" t="s">
        <v>918</v>
      </c>
      <c r="G370" s="222" t="s">
        <v>529</v>
      </c>
      <c r="H370" s="223">
        <v>1065</v>
      </c>
      <c r="I370" s="224"/>
      <c r="J370" s="224"/>
      <c r="K370" s="225">
        <f>ROUND(P370*H370,2)</f>
        <v>0</v>
      </c>
      <c r="L370" s="221" t="s">
        <v>145</v>
      </c>
      <c r="M370" s="42"/>
      <c r="N370" s="226" t="s">
        <v>1</v>
      </c>
      <c r="O370" s="227" t="s">
        <v>40</v>
      </c>
      <c r="P370" s="228">
        <f>I370+J370</f>
        <v>0</v>
      </c>
      <c r="Q370" s="228">
        <f>ROUND(I370*H370,2)</f>
        <v>0</v>
      </c>
      <c r="R370" s="228">
        <f>ROUND(J370*H370,2)</f>
        <v>0</v>
      </c>
      <c r="S370" s="89"/>
      <c r="T370" s="229">
        <f>S370*H370</f>
        <v>0</v>
      </c>
      <c r="U370" s="229">
        <v>0</v>
      </c>
      <c r="V370" s="229">
        <f>U370*H370</f>
        <v>0</v>
      </c>
      <c r="W370" s="229">
        <v>0</v>
      </c>
      <c r="X370" s="230">
        <f>W370*H370</f>
        <v>0</v>
      </c>
      <c r="Y370" s="36"/>
      <c r="Z370" s="36"/>
      <c r="AA370" s="36"/>
      <c r="AB370" s="36"/>
      <c r="AC370" s="36"/>
      <c r="AD370" s="36"/>
      <c r="AE370" s="36"/>
      <c r="AR370" s="231" t="s">
        <v>146</v>
      </c>
      <c r="AT370" s="231" t="s">
        <v>141</v>
      </c>
      <c r="AU370" s="231" t="s">
        <v>160</v>
      </c>
      <c r="AY370" s="15" t="s">
        <v>138</v>
      </c>
      <c r="BE370" s="232">
        <f>IF(O370="základní",K370,0)</f>
        <v>0</v>
      </c>
      <c r="BF370" s="232">
        <f>IF(O370="snížená",K370,0)</f>
        <v>0</v>
      </c>
      <c r="BG370" s="232">
        <f>IF(O370="zákl. přenesená",K370,0)</f>
        <v>0</v>
      </c>
      <c r="BH370" s="232">
        <f>IF(O370="sníž. přenesená",K370,0)</f>
        <v>0</v>
      </c>
      <c r="BI370" s="232">
        <f>IF(O370="nulová",K370,0)</f>
        <v>0</v>
      </c>
      <c r="BJ370" s="15" t="s">
        <v>85</v>
      </c>
      <c r="BK370" s="232">
        <f>ROUND(P370*H370,2)</f>
        <v>0</v>
      </c>
      <c r="BL370" s="15" t="s">
        <v>146</v>
      </c>
      <c r="BM370" s="231" t="s">
        <v>1208</v>
      </c>
    </row>
    <row r="371" s="2" customFormat="1">
      <c r="A371" s="36"/>
      <c r="B371" s="37"/>
      <c r="C371" s="38"/>
      <c r="D371" s="233" t="s">
        <v>148</v>
      </c>
      <c r="E371" s="38"/>
      <c r="F371" s="234" t="s">
        <v>920</v>
      </c>
      <c r="G371" s="38"/>
      <c r="H371" s="38"/>
      <c r="I371" s="235"/>
      <c r="J371" s="235"/>
      <c r="K371" s="38"/>
      <c r="L371" s="38"/>
      <c r="M371" s="42"/>
      <c r="N371" s="236"/>
      <c r="O371" s="237"/>
      <c r="P371" s="89"/>
      <c r="Q371" s="89"/>
      <c r="R371" s="89"/>
      <c r="S371" s="89"/>
      <c r="T371" s="89"/>
      <c r="U371" s="89"/>
      <c r="V371" s="89"/>
      <c r="W371" s="89"/>
      <c r="X371" s="90"/>
      <c r="Y371" s="36"/>
      <c r="Z371" s="36"/>
      <c r="AA371" s="36"/>
      <c r="AB371" s="36"/>
      <c r="AC371" s="36"/>
      <c r="AD371" s="36"/>
      <c r="AE371" s="36"/>
      <c r="AT371" s="15" t="s">
        <v>148</v>
      </c>
      <c r="AU371" s="15" t="s">
        <v>160</v>
      </c>
    </row>
    <row r="372" s="2" customFormat="1">
      <c r="A372" s="36"/>
      <c r="B372" s="37"/>
      <c r="C372" s="38"/>
      <c r="D372" s="238" t="s">
        <v>150</v>
      </c>
      <c r="E372" s="38"/>
      <c r="F372" s="239" t="s">
        <v>921</v>
      </c>
      <c r="G372" s="38"/>
      <c r="H372" s="38"/>
      <c r="I372" s="235"/>
      <c r="J372" s="235"/>
      <c r="K372" s="38"/>
      <c r="L372" s="38"/>
      <c r="M372" s="42"/>
      <c r="N372" s="236"/>
      <c r="O372" s="237"/>
      <c r="P372" s="89"/>
      <c r="Q372" s="89"/>
      <c r="R372" s="89"/>
      <c r="S372" s="89"/>
      <c r="T372" s="89"/>
      <c r="U372" s="89"/>
      <c r="V372" s="89"/>
      <c r="W372" s="89"/>
      <c r="X372" s="90"/>
      <c r="Y372" s="36"/>
      <c r="Z372" s="36"/>
      <c r="AA372" s="36"/>
      <c r="AB372" s="36"/>
      <c r="AC372" s="36"/>
      <c r="AD372" s="36"/>
      <c r="AE372" s="36"/>
      <c r="AT372" s="15" t="s">
        <v>150</v>
      </c>
      <c r="AU372" s="15" t="s">
        <v>160</v>
      </c>
    </row>
    <row r="373" s="2" customFormat="1">
      <c r="A373" s="36"/>
      <c r="B373" s="37"/>
      <c r="C373" s="38"/>
      <c r="D373" s="233" t="s">
        <v>152</v>
      </c>
      <c r="E373" s="38"/>
      <c r="F373" s="240" t="s">
        <v>1209</v>
      </c>
      <c r="G373" s="38"/>
      <c r="H373" s="38"/>
      <c r="I373" s="235"/>
      <c r="J373" s="235"/>
      <c r="K373" s="38"/>
      <c r="L373" s="38"/>
      <c r="M373" s="42"/>
      <c r="N373" s="236"/>
      <c r="O373" s="237"/>
      <c r="P373" s="89"/>
      <c r="Q373" s="89"/>
      <c r="R373" s="89"/>
      <c r="S373" s="89"/>
      <c r="T373" s="89"/>
      <c r="U373" s="89"/>
      <c r="V373" s="89"/>
      <c r="W373" s="89"/>
      <c r="X373" s="90"/>
      <c r="Y373" s="36"/>
      <c r="Z373" s="36"/>
      <c r="AA373" s="36"/>
      <c r="AB373" s="36"/>
      <c r="AC373" s="36"/>
      <c r="AD373" s="36"/>
      <c r="AE373" s="36"/>
      <c r="AT373" s="15" t="s">
        <v>152</v>
      </c>
      <c r="AU373" s="15" t="s">
        <v>160</v>
      </c>
    </row>
    <row r="374" s="13" customFormat="1">
      <c r="A374" s="13"/>
      <c r="B374" s="251"/>
      <c r="C374" s="252"/>
      <c r="D374" s="233" t="s">
        <v>188</v>
      </c>
      <c r="E374" s="253" t="s">
        <v>1</v>
      </c>
      <c r="F374" s="254" t="s">
        <v>1210</v>
      </c>
      <c r="G374" s="252"/>
      <c r="H374" s="255">
        <v>1065</v>
      </c>
      <c r="I374" s="256"/>
      <c r="J374" s="256"/>
      <c r="K374" s="252"/>
      <c r="L374" s="252"/>
      <c r="M374" s="257"/>
      <c r="N374" s="258"/>
      <c r="O374" s="259"/>
      <c r="P374" s="259"/>
      <c r="Q374" s="259"/>
      <c r="R374" s="259"/>
      <c r="S374" s="259"/>
      <c r="T374" s="259"/>
      <c r="U374" s="259"/>
      <c r="V374" s="259"/>
      <c r="W374" s="259"/>
      <c r="X374" s="260"/>
      <c r="Y374" s="13"/>
      <c r="Z374" s="13"/>
      <c r="AA374" s="13"/>
      <c r="AB374" s="13"/>
      <c r="AC374" s="13"/>
      <c r="AD374" s="13"/>
      <c r="AE374" s="13"/>
      <c r="AT374" s="261" t="s">
        <v>188</v>
      </c>
      <c r="AU374" s="261" t="s">
        <v>160</v>
      </c>
      <c r="AV374" s="13" t="s">
        <v>87</v>
      </c>
      <c r="AW374" s="13" t="s">
        <v>5</v>
      </c>
      <c r="AX374" s="13" t="s">
        <v>85</v>
      </c>
      <c r="AY374" s="261" t="s">
        <v>138</v>
      </c>
    </row>
    <row r="375" s="2" customFormat="1" ht="24.15" customHeight="1">
      <c r="A375" s="36"/>
      <c r="B375" s="37"/>
      <c r="C375" s="219" t="s">
        <v>568</v>
      </c>
      <c r="D375" s="219" t="s">
        <v>141</v>
      </c>
      <c r="E375" s="220" t="s">
        <v>939</v>
      </c>
      <c r="F375" s="221" t="s">
        <v>940</v>
      </c>
      <c r="G375" s="222" t="s">
        <v>529</v>
      </c>
      <c r="H375" s="223">
        <v>71</v>
      </c>
      <c r="I375" s="224"/>
      <c r="J375" s="224"/>
      <c r="K375" s="225">
        <f>ROUND(P375*H375,2)</f>
        <v>0</v>
      </c>
      <c r="L375" s="221" t="s">
        <v>145</v>
      </c>
      <c r="M375" s="42"/>
      <c r="N375" s="226" t="s">
        <v>1</v>
      </c>
      <c r="O375" s="227" t="s">
        <v>40</v>
      </c>
      <c r="P375" s="228">
        <f>I375+J375</f>
        <v>0</v>
      </c>
      <c r="Q375" s="228">
        <f>ROUND(I375*H375,2)</f>
        <v>0</v>
      </c>
      <c r="R375" s="228">
        <f>ROUND(J375*H375,2)</f>
        <v>0</v>
      </c>
      <c r="S375" s="89"/>
      <c r="T375" s="229">
        <f>S375*H375</f>
        <v>0</v>
      </c>
      <c r="U375" s="229">
        <v>0</v>
      </c>
      <c r="V375" s="229">
        <f>U375*H375</f>
        <v>0</v>
      </c>
      <c r="W375" s="229">
        <v>0</v>
      </c>
      <c r="X375" s="230">
        <f>W375*H375</f>
        <v>0</v>
      </c>
      <c r="Y375" s="36"/>
      <c r="Z375" s="36"/>
      <c r="AA375" s="36"/>
      <c r="AB375" s="36"/>
      <c r="AC375" s="36"/>
      <c r="AD375" s="36"/>
      <c r="AE375" s="36"/>
      <c r="AR375" s="231" t="s">
        <v>146</v>
      </c>
      <c r="AT375" s="231" t="s">
        <v>141</v>
      </c>
      <c r="AU375" s="231" t="s">
        <v>160</v>
      </c>
      <c r="AY375" s="15" t="s">
        <v>138</v>
      </c>
      <c r="BE375" s="232">
        <f>IF(O375="základní",K375,0)</f>
        <v>0</v>
      </c>
      <c r="BF375" s="232">
        <f>IF(O375="snížená",K375,0)</f>
        <v>0</v>
      </c>
      <c r="BG375" s="232">
        <f>IF(O375="zákl. přenesená",K375,0)</f>
        <v>0</v>
      </c>
      <c r="BH375" s="232">
        <f>IF(O375="sníž. přenesená",K375,0)</f>
        <v>0</v>
      </c>
      <c r="BI375" s="232">
        <f>IF(O375="nulová",K375,0)</f>
        <v>0</v>
      </c>
      <c r="BJ375" s="15" t="s">
        <v>85</v>
      </c>
      <c r="BK375" s="232">
        <f>ROUND(P375*H375,2)</f>
        <v>0</v>
      </c>
      <c r="BL375" s="15" t="s">
        <v>146</v>
      </c>
      <c r="BM375" s="231" t="s">
        <v>1211</v>
      </c>
    </row>
    <row r="376" s="2" customFormat="1">
      <c r="A376" s="36"/>
      <c r="B376" s="37"/>
      <c r="C376" s="38"/>
      <c r="D376" s="233" t="s">
        <v>148</v>
      </c>
      <c r="E376" s="38"/>
      <c r="F376" s="234" t="s">
        <v>942</v>
      </c>
      <c r="G376" s="38"/>
      <c r="H376" s="38"/>
      <c r="I376" s="235"/>
      <c r="J376" s="235"/>
      <c r="K376" s="38"/>
      <c r="L376" s="38"/>
      <c r="M376" s="42"/>
      <c r="N376" s="236"/>
      <c r="O376" s="237"/>
      <c r="P376" s="89"/>
      <c r="Q376" s="89"/>
      <c r="R376" s="89"/>
      <c r="S376" s="89"/>
      <c r="T376" s="89"/>
      <c r="U376" s="89"/>
      <c r="V376" s="89"/>
      <c r="W376" s="89"/>
      <c r="X376" s="90"/>
      <c r="Y376" s="36"/>
      <c r="Z376" s="36"/>
      <c r="AA376" s="36"/>
      <c r="AB376" s="36"/>
      <c r="AC376" s="36"/>
      <c r="AD376" s="36"/>
      <c r="AE376" s="36"/>
      <c r="AT376" s="15" t="s">
        <v>148</v>
      </c>
      <c r="AU376" s="15" t="s">
        <v>160</v>
      </c>
    </row>
    <row r="377" s="2" customFormat="1">
      <c r="A377" s="36"/>
      <c r="B377" s="37"/>
      <c r="C377" s="38"/>
      <c r="D377" s="238" t="s">
        <v>150</v>
      </c>
      <c r="E377" s="38"/>
      <c r="F377" s="239" t="s">
        <v>943</v>
      </c>
      <c r="G377" s="38"/>
      <c r="H377" s="38"/>
      <c r="I377" s="235"/>
      <c r="J377" s="235"/>
      <c r="K377" s="38"/>
      <c r="L377" s="38"/>
      <c r="M377" s="42"/>
      <c r="N377" s="236"/>
      <c r="O377" s="237"/>
      <c r="P377" s="89"/>
      <c r="Q377" s="89"/>
      <c r="R377" s="89"/>
      <c r="S377" s="89"/>
      <c r="T377" s="89"/>
      <c r="U377" s="89"/>
      <c r="V377" s="89"/>
      <c r="W377" s="89"/>
      <c r="X377" s="90"/>
      <c r="Y377" s="36"/>
      <c r="Z377" s="36"/>
      <c r="AA377" s="36"/>
      <c r="AB377" s="36"/>
      <c r="AC377" s="36"/>
      <c r="AD377" s="36"/>
      <c r="AE377" s="36"/>
      <c r="AT377" s="15" t="s">
        <v>150</v>
      </c>
      <c r="AU377" s="15" t="s">
        <v>160</v>
      </c>
    </row>
    <row r="378" s="2" customFormat="1" ht="24.15" customHeight="1">
      <c r="A378" s="36"/>
      <c r="B378" s="37"/>
      <c r="C378" s="219" t="s">
        <v>534</v>
      </c>
      <c r="D378" s="219" t="s">
        <v>141</v>
      </c>
      <c r="E378" s="220" t="s">
        <v>1212</v>
      </c>
      <c r="F378" s="221" t="s">
        <v>934</v>
      </c>
      <c r="G378" s="222" t="s">
        <v>804</v>
      </c>
      <c r="H378" s="223">
        <v>134.90000000000001</v>
      </c>
      <c r="I378" s="224"/>
      <c r="J378" s="224"/>
      <c r="K378" s="225">
        <f>ROUND(P378*H378,2)</f>
        <v>0</v>
      </c>
      <c r="L378" s="221" t="s">
        <v>145</v>
      </c>
      <c r="M378" s="42"/>
      <c r="N378" s="226" t="s">
        <v>1</v>
      </c>
      <c r="O378" s="227" t="s">
        <v>40</v>
      </c>
      <c r="P378" s="228">
        <f>I378+J378</f>
        <v>0</v>
      </c>
      <c r="Q378" s="228">
        <f>ROUND(I378*H378,2)</f>
        <v>0</v>
      </c>
      <c r="R378" s="228">
        <f>ROUND(J378*H378,2)</f>
        <v>0</v>
      </c>
      <c r="S378" s="89"/>
      <c r="T378" s="229">
        <f>S378*H378</f>
        <v>0</v>
      </c>
      <c r="U378" s="229">
        <v>0</v>
      </c>
      <c r="V378" s="229">
        <f>U378*H378</f>
        <v>0</v>
      </c>
      <c r="W378" s="229">
        <v>0</v>
      </c>
      <c r="X378" s="230">
        <f>W378*H378</f>
        <v>0</v>
      </c>
      <c r="Y378" s="36"/>
      <c r="Z378" s="36"/>
      <c r="AA378" s="36"/>
      <c r="AB378" s="36"/>
      <c r="AC378" s="36"/>
      <c r="AD378" s="36"/>
      <c r="AE378" s="36"/>
      <c r="AR378" s="231" t="s">
        <v>146</v>
      </c>
      <c r="AT378" s="231" t="s">
        <v>141</v>
      </c>
      <c r="AU378" s="231" t="s">
        <v>160</v>
      </c>
      <c r="AY378" s="15" t="s">
        <v>138</v>
      </c>
      <c r="BE378" s="232">
        <f>IF(O378="základní",K378,0)</f>
        <v>0</v>
      </c>
      <c r="BF378" s="232">
        <f>IF(O378="snížená",K378,0)</f>
        <v>0</v>
      </c>
      <c r="BG378" s="232">
        <f>IF(O378="zákl. přenesená",K378,0)</f>
        <v>0</v>
      </c>
      <c r="BH378" s="232">
        <f>IF(O378="sníž. přenesená",K378,0)</f>
        <v>0</v>
      </c>
      <c r="BI378" s="232">
        <f>IF(O378="nulová",K378,0)</f>
        <v>0</v>
      </c>
      <c r="BJ378" s="15" t="s">
        <v>85</v>
      </c>
      <c r="BK378" s="232">
        <f>ROUND(P378*H378,2)</f>
        <v>0</v>
      </c>
      <c r="BL378" s="15" t="s">
        <v>146</v>
      </c>
      <c r="BM378" s="231" t="s">
        <v>1213</v>
      </c>
    </row>
    <row r="379" s="2" customFormat="1">
      <c r="A379" s="36"/>
      <c r="B379" s="37"/>
      <c r="C379" s="38"/>
      <c r="D379" s="233" t="s">
        <v>148</v>
      </c>
      <c r="E379" s="38"/>
      <c r="F379" s="234" t="s">
        <v>1214</v>
      </c>
      <c r="G379" s="38"/>
      <c r="H379" s="38"/>
      <c r="I379" s="235"/>
      <c r="J379" s="235"/>
      <c r="K379" s="38"/>
      <c r="L379" s="38"/>
      <c r="M379" s="42"/>
      <c r="N379" s="236"/>
      <c r="O379" s="237"/>
      <c r="P379" s="89"/>
      <c r="Q379" s="89"/>
      <c r="R379" s="89"/>
      <c r="S379" s="89"/>
      <c r="T379" s="89"/>
      <c r="U379" s="89"/>
      <c r="V379" s="89"/>
      <c r="W379" s="89"/>
      <c r="X379" s="90"/>
      <c r="Y379" s="36"/>
      <c r="Z379" s="36"/>
      <c r="AA379" s="36"/>
      <c r="AB379" s="36"/>
      <c r="AC379" s="36"/>
      <c r="AD379" s="36"/>
      <c r="AE379" s="36"/>
      <c r="AT379" s="15" t="s">
        <v>148</v>
      </c>
      <c r="AU379" s="15" t="s">
        <v>160</v>
      </c>
    </row>
    <row r="380" s="2" customFormat="1">
      <c r="A380" s="36"/>
      <c r="B380" s="37"/>
      <c r="C380" s="38"/>
      <c r="D380" s="238" t="s">
        <v>150</v>
      </c>
      <c r="E380" s="38"/>
      <c r="F380" s="239" t="s">
        <v>1215</v>
      </c>
      <c r="G380" s="38"/>
      <c r="H380" s="38"/>
      <c r="I380" s="235"/>
      <c r="J380" s="235"/>
      <c r="K380" s="38"/>
      <c r="L380" s="38"/>
      <c r="M380" s="42"/>
      <c r="N380" s="236"/>
      <c r="O380" s="237"/>
      <c r="P380" s="89"/>
      <c r="Q380" s="89"/>
      <c r="R380" s="89"/>
      <c r="S380" s="89"/>
      <c r="T380" s="89"/>
      <c r="U380" s="89"/>
      <c r="V380" s="89"/>
      <c r="W380" s="89"/>
      <c r="X380" s="90"/>
      <c r="Y380" s="36"/>
      <c r="Z380" s="36"/>
      <c r="AA380" s="36"/>
      <c r="AB380" s="36"/>
      <c r="AC380" s="36"/>
      <c r="AD380" s="36"/>
      <c r="AE380" s="36"/>
      <c r="AT380" s="15" t="s">
        <v>150</v>
      </c>
      <c r="AU380" s="15" t="s">
        <v>160</v>
      </c>
    </row>
    <row r="381" s="13" customFormat="1">
      <c r="A381" s="13"/>
      <c r="B381" s="251"/>
      <c r="C381" s="252"/>
      <c r="D381" s="233" t="s">
        <v>188</v>
      </c>
      <c r="E381" s="253" t="s">
        <v>1</v>
      </c>
      <c r="F381" s="254" t="s">
        <v>1216</v>
      </c>
      <c r="G381" s="252"/>
      <c r="H381" s="255">
        <v>134.90000000000001</v>
      </c>
      <c r="I381" s="256"/>
      <c r="J381" s="256"/>
      <c r="K381" s="252"/>
      <c r="L381" s="252"/>
      <c r="M381" s="257"/>
      <c r="N381" s="258"/>
      <c r="O381" s="259"/>
      <c r="P381" s="259"/>
      <c r="Q381" s="259"/>
      <c r="R381" s="259"/>
      <c r="S381" s="259"/>
      <c r="T381" s="259"/>
      <c r="U381" s="259"/>
      <c r="V381" s="259"/>
      <c r="W381" s="259"/>
      <c r="X381" s="260"/>
      <c r="Y381" s="13"/>
      <c r="Z381" s="13"/>
      <c r="AA381" s="13"/>
      <c r="AB381" s="13"/>
      <c r="AC381" s="13"/>
      <c r="AD381" s="13"/>
      <c r="AE381" s="13"/>
      <c r="AT381" s="261" t="s">
        <v>188</v>
      </c>
      <c r="AU381" s="261" t="s">
        <v>160</v>
      </c>
      <c r="AV381" s="13" t="s">
        <v>87</v>
      </c>
      <c r="AW381" s="13" t="s">
        <v>5</v>
      </c>
      <c r="AX381" s="13" t="s">
        <v>85</v>
      </c>
      <c r="AY381" s="261" t="s">
        <v>138</v>
      </c>
    </row>
    <row r="382" s="2" customFormat="1" ht="24.15" customHeight="1">
      <c r="A382" s="36"/>
      <c r="B382" s="37"/>
      <c r="C382" s="219" t="s">
        <v>633</v>
      </c>
      <c r="D382" s="219" t="s">
        <v>141</v>
      </c>
      <c r="E382" s="220" t="s">
        <v>968</v>
      </c>
      <c r="F382" s="221" t="s">
        <v>969</v>
      </c>
      <c r="G382" s="222" t="s">
        <v>144</v>
      </c>
      <c r="H382" s="223">
        <v>142</v>
      </c>
      <c r="I382" s="224"/>
      <c r="J382" s="224"/>
      <c r="K382" s="225">
        <f>ROUND(P382*H382,2)</f>
        <v>0</v>
      </c>
      <c r="L382" s="221" t="s">
        <v>145</v>
      </c>
      <c r="M382" s="42"/>
      <c r="N382" s="226" t="s">
        <v>1</v>
      </c>
      <c r="O382" s="227" t="s">
        <v>40</v>
      </c>
      <c r="P382" s="228">
        <f>I382+J382</f>
        <v>0</v>
      </c>
      <c r="Q382" s="228">
        <f>ROUND(I382*H382,2)</f>
        <v>0</v>
      </c>
      <c r="R382" s="228">
        <f>ROUND(J382*H382,2)</f>
        <v>0</v>
      </c>
      <c r="S382" s="89"/>
      <c r="T382" s="229">
        <f>S382*H382</f>
        <v>0</v>
      </c>
      <c r="U382" s="229">
        <v>0</v>
      </c>
      <c r="V382" s="229">
        <f>U382*H382</f>
        <v>0</v>
      </c>
      <c r="W382" s="229">
        <v>0</v>
      </c>
      <c r="X382" s="230">
        <f>W382*H382</f>
        <v>0</v>
      </c>
      <c r="Y382" s="36"/>
      <c r="Z382" s="36"/>
      <c r="AA382" s="36"/>
      <c r="AB382" s="36"/>
      <c r="AC382" s="36"/>
      <c r="AD382" s="36"/>
      <c r="AE382" s="36"/>
      <c r="AR382" s="231" t="s">
        <v>146</v>
      </c>
      <c r="AT382" s="231" t="s">
        <v>141</v>
      </c>
      <c r="AU382" s="231" t="s">
        <v>160</v>
      </c>
      <c r="AY382" s="15" t="s">
        <v>138</v>
      </c>
      <c r="BE382" s="232">
        <f>IF(O382="základní",K382,0)</f>
        <v>0</v>
      </c>
      <c r="BF382" s="232">
        <f>IF(O382="snížená",K382,0)</f>
        <v>0</v>
      </c>
      <c r="BG382" s="232">
        <f>IF(O382="zákl. přenesená",K382,0)</f>
        <v>0</v>
      </c>
      <c r="BH382" s="232">
        <f>IF(O382="sníž. přenesená",K382,0)</f>
        <v>0</v>
      </c>
      <c r="BI382" s="232">
        <f>IF(O382="nulová",K382,0)</f>
        <v>0</v>
      </c>
      <c r="BJ382" s="15" t="s">
        <v>85</v>
      </c>
      <c r="BK382" s="232">
        <f>ROUND(P382*H382,2)</f>
        <v>0</v>
      </c>
      <c r="BL382" s="15" t="s">
        <v>146</v>
      </c>
      <c r="BM382" s="231" t="s">
        <v>1217</v>
      </c>
    </row>
    <row r="383" s="2" customFormat="1">
      <c r="A383" s="36"/>
      <c r="B383" s="37"/>
      <c r="C383" s="38"/>
      <c r="D383" s="233" t="s">
        <v>148</v>
      </c>
      <c r="E383" s="38"/>
      <c r="F383" s="234" t="s">
        <v>971</v>
      </c>
      <c r="G383" s="38"/>
      <c r="H383" s="38"/>
      <c r="I383" s="235"/>
      <c r="J383" s="235"/>
      <c r="K383" s="38"/>
      <c r="L383" s="38"/>
      <c r="M383" s="42"/>
      <c r="N383" s="236"/>
      <c r="O383" s="237"/>
      <c r="P383" s="89"/>
      <c r="Q383" s="89"/>
      <c r="R383" s="89"/>
      <c r="S383" s="89"/>
      <c r="T383" s="89"/>
      <c r="U383" s="89"/>
      <c r="V383" s="89"/>
      <c r="W383" s="89"/>
      <c r="X383" s="90"/>
      <c r="Y383" s="36"/>
      <c r="Z383" s="36"/>
      <c r="AA383" s="36"/>
      <c r="AB383" s="36"/>
      <c r="AC383" s="36"/>
      <c r="AD383" s="36"/>
      <c r="AE383" s="36"/>
      <c r="AT383" s="15" t="s">
        <v>148</v>
      </c>
      <c r="AU383" s="15" t="s">
        <v>160</v>
      </c>
    </row>
    <row r="384" s="2" customFormat="1">
      <c r="A384" s="36"/>
      <c r="B384" s="37"/>
      <c r="C384" s="38"/>
      <c r="D384" s="238" t="s">
        <v>150</v>
      </c>
      <c r="E384" s="38"/>
      <c r="F384" s="239" t="s">
        <v>972</v>
      </c>
      <c r="G384" s="38"/>
      <c r="H384" s="38"/>
      <c r="I384" s="235"/>
      <c r="J384" s="235"/>
      <c r="K384" s="38"/>
      <c r="L384" s="38"/>
      <c r="M384" s="42"/>
      <c r="N384" s="236"/>
      <c r="O384" s="237"/>
      <c r="P384" s="89"/>
      <c r="Q384" s="89"/>
      <c r="R384" s="89"/>
      <c r="S384" s="89"/>
      <c r="T384" s="89"/>
      <c r="U384" s="89"/>
      <c r="V384" s="89"/>
      <c r="W384" s="89"/>
      <c r="X384" s="90"/>
      <c r="Y384" s="36"/>
      <c r="Z384" s="36"/>
      <c r="AA384" s="36"/>
      <c r="AB384" s="36"/>
      <c r="AC384" s="36"/>
      <c r="AD384" s="36"/>
      <c r="AE384" s="36"/>
      <c r="AT384" s="15" t="s">
        <v>150</v>
      </c>
      <c r="AU384" s="15" t="s">
        <v>160</v>
      </c>
    </row>
    <row r="385" s="2" customFormat="1" ht="24.15" customHeight="1">
      <c r="A385" s="36"/>
      <c r="B385" s="37"/>
      <c r="C385" s="219" t="s">
        <v>641</v>
      </c>
      <c r="D385" s="219" t="s">
        <v>141</v>
      </c>
      <c r="E385" s="220" t="s">
        <v>1218</v>
      </c>
      <c r="F385" s="221" t="s">
        <v>1219</v>
      </c>
      <c r="G385" s="222" t="s">
        <v>144</v>
      </c>
      <c r="H385" s="223">
        <v>142</v>
      </c>
      <c r="I385" s="224"/>
      <c r="J385" s="224"/>
      <c r="K385" s="225">
        <f>ROUND(P385*H385,2)</f>
        <v>0</v>
      </c>
      <c r="L385" s="221" t="s">
        <v>145</v>
      </c>
      <c r="M385" s="42"/>
      <c r="N385" s="226" t="s">
        <v>1</v>
      </c>
      <c r="O385" s="227" t="s">
        <v>40</v>
      </c>
      <c r="P385" s="228">
        <f>I385+J385</f>
        <v>0</v>
      </c>
      <c r="Q385" s="228">
        <f>ROUND(I385*H385,2)</f>
        <v>0</v>
      </c>
      <c r="R385" s="228">
        <f>ROUND(J385*H385,2)</f>
        <v>0</v>
      </c>
      <c r="S385" s="89"/>
      <c r="T385" s="229">
        <f>S385*H385</f>
        <v>0</v>
      </c>
      <c r="U385" s="229">
        <v>0</v>
      </c>
      <c r="V385" s="229">
        <f>U385*H385</f>
        <v>0</v>
      </c>
      <c r="W385" s="229">
        <v>0</v>
      </c>
      <c r="X385" s="230">
        <f>W385*H385</f>
        <v>0</v>
      </c>
      <c r="Y385" s="36"/>
      <c r="Z385" s="36"/>
      <c r="AA385" s="36"/>
      <c r="AB385" s="36"/>
      <c r="AC385" s="36"/>
      <c r="AD385" s="36"/>
      <c r="AE385" s="36"/>
      <c r="AR385" s="231" t="s">
        <v>146</v>
      </c>
      <c r="AT385" s="231" t="s">
        <v>141</v>
      </c>
      <c r="AU385" s="231" t="s">
        <v>160</v>
      </c>
      <c r="AY385" s="15" t="s">
        <v>138</v>
      </c>
      <c r="BE385" s="232">
        <f>IF(O385="základní",K385,0)</f>
        <v>0</v>
      </c>
      <c r="BF385" s="232">
        <f>IF(O385="snížená",K385,0)</f>
        <v>0</v>
      </c>
      <c r="BG385" s="232">
        <f>IF(O385="zákl. přenesená",K385,0)</f>
        <v>0</v>
      </c>
      <c r="BH385" s="232">
        <f>IF(O385="sníž. přenesená",K385,0)</f>
        <v>0</v>
      </c>
      <c r="BI385" s="232">
        <f>IF(O385="nulová",K385,0)</f>
        <v>0</v>
      </c>
      <c r="BJ385" s="15" t="s">
        <v>85</v>
      </c>
      <c r="BK385" s="232">
        <f>ROUND(P385*H385,2)</f>
        <v>0</v>
      </c>
      <c r="BL385" s="15" t="s">
        <v>146</v>
      </c>
      <c r="BM385" s="231" t="s">
        <v>1220</v>
      </c>
    </row>
    <row r="386" s="2" customFormat="1">
      <c r="A386" s="36"/>
      <c r="B386" s="37"/>
      <c r="C386" s="38"/>
      <c r="D386" s="233" t="s">
        <v>148</v>
      </c>
      <c r="E386" s="38"/>
      <c r="F386" s="234" t="s">
        <v>1221</v>
      </c>
      <c r="G386" s="38"/>
      <c r="H386" s="38"/>
      <c r="I386" s="235"/>
      <c r="J386" s="235"/>
      <c r="K386" s="38"/>
      <c r="L386" s="38"/>
      <c r="M386" s="42"/>
      <c r="N386" s="236"/>
      <c r="O386" s="237"/>
      <c r="P386" s="89"/>
      <c r="Q386" s="89"/>
      <c r="R386" s="89"/>
      <c r="S386" s="89"/>
      <c r="T386" s="89"/>
      <c r="U386" s="89"/>
      <c r="V386" s="89"/>
      <c r="W386" s="89"/>
      <c r="X386" s="90"/>
      <c r="Y386" s="36"/>
      <c r="Z386" s="36"/>
      <c r="AA386" s="36"/>
      <c r="AB386" s="36"/>
      <c r="AC386" s="36"/>
      <c r="AD386" s="36"/>
      <c r="AE386" s="36"/>
      <c r="AT386" s="15" t="s">
        <v>148</v>
      </c>
      <c r="AU386" s="15" t="s">
        <v>160</v>
      </c>
    </row>
    <row r="387" s="2" customFormat="1">
      <c r="A387" s="36"/>
      <c r="B387" s="37"/>
      <c r="C387" s="38"/>
      <c r="D387" s="238" t="s">
        <v>150</v>
      </c>
      <c r="E387" s="38"/>
      <c r="F387" s="239" t="s">
        <v>1222</v>
      </c>
      <c r="G387" s="38"/>
      <c r="H387" s="38"/>
      <c r="I387" s="235"/>
      <c r="J387" s="235"/>
      <c r="K387" s="38"/>
      <c r="L387" s="38"/>
      <c r="M387" s="42"/>
      <c r="N387" s="236"/>
      <c r="O387" s="237"/>
      <c r="P387" s="89"/>
      <c r="Q387" s="89"/>
      <c r="R387" s="89"/>
      <c r="S387" s="89"/>
      <c r="T387" s="89"/>
      <c r="U387" s="89"/>
      <c r="V387" s="89"/>
      <c r="W387" s="89"/>
      <c r="X387" s="90"/>
      <c r="Y387" s="36"/>
      <c r="Z387" s="36"/>
      <c r="AA387" s="36"/>
      <c r="AB387" s="36"/>
      <c r="AC387" s="36"/>
      <c r="AD387" s="36"/>
      <c r="AE387" s="36"/>
      <c r="AT387" s="15" t="s">
        <v>150</v>
      </c>
      <c r="AU387" s="15" t="s">
        <v>160</v>
      </c>
    </row>
    <row r="388" s="2" customFormat="1" ht="24.15" customHeight="1">
      <c r="A388" s="36"/>
      <c r="B388" s="37"/>
      <c r="C388" s="219" t="s">
        <v>648</v>
      </c>
      <c r="D388" s="219" t="s">
        <v>141</v>
      </c>
      <c r="E388" s="220" t="s">
        <v>1218</v>
      </c>
      <c r="F388" s="221" t="s">
        <v>1219</v>
      </c>
      <c r="G388" s="222" t="s">
        <v>144</v>
      </c>
      <c r="H388" s="223">
        <v>142</v>
      </c>
      <c r="I388" s="224"/>
      <c r="J388" s="224"/>
      <c r="K388" s="225">
        <f>ROUND(P388*H388,2)</f>
        <v>0</v>
      </c>
      <c r="L388" s="221" t="s">
        <v>145</v>
      </c>
      <c r="M388" s="42"/>
      <c r="N388" s="226" t="s">
        <v>1</v>
      </c>
      <c r="O388" s="227" t="s">
        <v>40</v>
      </c>
      <c r="P388" s="228">
        <f>I388+J388</f>
        <v>0</v>
      </c>
      <c r="Q388" s="228">
        <f>ROUND(I388*H388,2)</f>
        <v>0</v>
      </c>
      <c r="R388" s="228">
        <f>ROUND(J388*H388,2)</f>
        <v>0</v>
      </c>
      <c r="S388" s="89"/>
      <c r="T388" s="229">
        <f>S388*H388</f>
        <v>0</v>
      </c>
      <c r="U388" s="229">
        <v>0</v>
      </c>
      <c r="V388" s="229">
        <f>U388*H388</f>
        <v>0</v>
      </c>
      <c r="W388" s="229">
        <v>0</v>
      </c>
      <c r="X388" s="230">
        <f>W388*H388</f>
        <v>0</v>
      </c>
      <c r="Y388" s="36"/>
      <c r="Z388" s="36"/>
      <c r="AA388" s="36"/>
      <c r="AB388" s="36"/>
      <c r="AC388" s="36"/>
      <c r="AD388" s="36"/>
      <c r="AE388" s="36"/>
      <c r="AR388" s="231" t="s">
        <v>146</v>
      </c>
      <c r="AT388" s="231" t="s">
        <v>141</v>
      </c>
      <c r="AU388" s="231" t="s">
        <v>160</v>
      </c>
      <c r="AY388" s="15" t="s">
        <v>138</v>
      </c>
      <c r="BE388" s="232">
        <f>IF(O388="základní",K388,0)</f>
        <v>0</v>
      </c>
      <c r="BF388" s="232">
        <f>IF(O388="snížená",K388,0)</f>
        <v>0</v>
      </c>
      <c r="BG388" s="232">
        <f>IF(O388="zákl. přenesená",K388,0)</f>
        <v>0</v>
      </c>
      <c r="BH388" s="232">
        <f>IF(O388="sníž. přenesená",K388,0)</f>
        <v>0</v>
      </c>
      <c r="BI388" s="232">
        <f>IF(O388="nulová",K388,0)</f>
        <v>0</v>
      </c>
      <c r="BJ388" s="15" t="s">
        <v>85</v>
      </c>
      <c r="BK388" s="232">
        <f>ROUND(P388*H388,2)</f>
        <v>0</v>
      </c>
      <c r="BL388" s="15" t="s">
        <v>146</v>
      </c>
      <c r="BM388" s="231" t="s">
        <v>1223</v>
      </c>
    </row>
    <row r="389" s="2" customFormat="1">
      <c r="A389" s="36"/>
      <c r="B389" s="37"/>
      <c r="C389" s="38"/>
      <c r="D389" s="233" t="s">
        <v>148</v>
      </c>
      <c r="E389" s="38"/>
      <c r="F389" s="234" t="s">
        <v>1221</v>
      </c>
      <c r="G389" s="38"/>
      <c r="H389" s="38"/>
      <c r="I389" s="235"/>
      <c r="J389" s="235"/>
      <c r="K389" s="38"/>
      <c r="L389" s="38"/>
      <c r="M389" s="42"/>
      <c r="N389" s="236"/>
      <c r="O389" s="237"/>
      <c r="P389" s="89"/>
      <c r="Q389" s="89"/>
      <c r="R389" s="89"/>
      <c r="S389" s="89"/>
      <c r="T389" s="89"/>
      <c r="U389" s="89"/>
      <c r="V389" s="89"/>
      <c r="W389" s="89"/>
      <c r="X389" s="90"/>
      <c r="Y389" s="36"/>
      <c r="Z389" s="36"/>
      <c r="AA389" s="36"/>
      <c r="AB389" s="36"/>
      <c r="AC389" s="36"/>
      <c r="AD389" s="36"/>
      <c r="AE389" s="36"/>
      <c r="AT389" s="15" t="s">
        <v>148</v>
      </c>
      <c r="AU389" s="15" t="s">
        <v>160</v>
      </c>
    </row>
    <row r="390" s="2" customFormat="1">
      <c r="A390" s="36"/>
      <c r="B390" s="37"/>
      <c r="C390" s="38"/>
      <c r="D390" s="238" t="s">
        <v>150</v>
      </c>
      <c r="E390" s="38"/>
      <c r="F390" s="239" t="s">
        <v>1222</v>
      </c>
      <c r="G390" s="38"/>
      <c r="H390" s="38"/>
      <c r="I390" s="235"/>
      <c r="J390" s="235"/>
      <c r="K390" s="38"/>
      <c r="L390" s="38"/>
      <c r="M390" s="42"/>
      <c r="N390" s="236"/>
      <c r="O390" s="237"/>
      <c r="P390" s="89"/>
      <c r="Q390" s="89"/>
      <c r="R390" s="89"/>
      <c r="S390" s="89"/>
      <c r="T390" s="89"/>
      <c r="U390" s="89"/>
      <c r="V390" s="89"/>
      <c r="W390" s="89"/>
      <c r="X390" s="90"/>
      <c r="Y390" s="36"/>
      <c r="Z390" s="36"/>
      <c r="AA390" s="36"/>
      <c r="AB390" s="36"/>
      <c r="AC390" s="36"/>
      <c r="AD390" s="36"/>
      <c r="AE390" s="36"/>
      <c r="AT390" s="15" t="s">
        <v>150</v>
      </c>
      <c r="AU390" s="15" t="s">
        <v>160</v>
      </c>
    </row>
    <row r="391" s="2" customFormat="1" ht="24.15" customHeight="1">
      <c r="A391" s="36"/>
      <c r="B391" s="37"/>
      <c r="C391" s="219" t="s">
        <v>1224</v>
      </c>
      <c r="D391" s="219" t="s">
        <v>141</v>
      </c>
      <c r="E391" s="220" t="s">
        <v>1225</v>
      </c>
      <c r="F391" s="221" t="s">
        <v>1226</v>
      </c>
      <c r="G391" s="222" t="s">
        <v>144</v>
      </c>
      <c r="H391" s="223">
        <v>163.30000000000001</v>
      </c>
      <c r="I391" s="224"/>
      <c r="J391" s="224"/>
      <c r="K391" s="225">
        <f>ROUND(P391*H391,2)</f>
        <v>0</v>
      </c>
      <c r="L391" s="221" t="s">
        <v>145</v>
      </c>
      <c r="M391" s="42"/>
      <c r="N391" s="226" t="s">
        <v>1</v>
      </c>
      <c r="O391" s="227" t="s">
        <v>40</v>
      </c>
      <c r="P391" s="228">
        <f>I391+J391</f>
        <v>0</v>
      </c>
      <c r="Q391" s="228">
        <f>ROUND(I391*H391,2)</f>
        <v>0</v>
      </c>
      <c r="R391" s="228">
        <f>ROUND(J391*H391,2)</f>
        <v>0</v>
      </c>
      <c r="S391" s="89"/>
      <c r="T391" s="229">
        <f>S391*H391</f>
        <v>0</v>
      </c>
      <c r="U391" s="229">
        <v>0.00046999999999999999</v>
      </c>
      <c r="V391" s="229">
        <f>U391*H391</f>
        <v>0.076751</v>
      </c>
      <c r="W391" s="229">
        <v>0</v>
      </c>
      <c r="X391" s="230">
        <f>W391*H391</f>
        <v>0</v>
      </c>
      <c r="Y391" s="36"/>
      <c r="Z391" s="36"/>
      <c r="AA391" s="36"/>
      <c r="AB391" s="36"/>
      <c r="AC391" s="36"/>
      <c r="AD391" s="36"/>
      <c r="AE391" s="36"/>
      <c r="AR391" s="231" t="s">
        <v>146</v>
      </c>
      <c r="AT391" s="231" t="s">
        <v>141</v>
      </c>
      <c r="AU391" s="231" t="s">
        <v>160</v>
      </c>
      <c r="AY391" s="15" t="s">
        <v>138</v>
      </c>
      <c r="BE391" s="232">
        <f>IF(O391="základní",K391,0)</f>
        <v>0</v>
      </c>
      <c r="BF391" s="232">
        <f>IF(O391="snížená",K391,0)</f>
        <v>0</v>
      </c>
      <c r="BG391" s="232">
        <f>IF(O391="zákl. přenesená",K391,0)</f>
        <v>0</v>
      </c>
      <c r="BH391" s="232">
        <f>IF(O391="sníž. přenesená",K391,0)</f>
        <v>0</v>
      </c>
      <c r="BI391" s="232">
        <f>IF(O391="nulová",K391,0)</f>
        <v>0</v>
      </c>
      <c r="BJ391" s="15" t="s">
        <v>85</v>
      </c>
      <c r="BK391" s="232">
        <f>ROUND(P391*H391,2)</f>
        <v>0</v>
      </c>
      <c r="BL391" s="15" t="s">
        <v>146</v>
      </c>
      <c r="BM391" s="231" t="s">
        <v>1227</v>
      </c>
    </row>
    <row r="392" s="2" customFormat="1">
      <c r="A392" s="36"/>
      <c r="B392" s="37"/>
      <c r="C392" s="38"/>
      <c r="D392" s="233" t="s">
        <v>148</v>
      </c>
      <c r="E392" s="38"/>
      <c r="F392" s="234" t="s">
        <v>1228</v>
      </c>
      <c r="G392" s="38"/>
      <c r="H392" s="38"/>
      <c r="I392" s="235"/>
      <c r="J392" s="235"/>
      <c r="K392" s="38"/>
      <c r="L392" s="38"/>
      <c r="M392" s="42"/>
      <c r="N392" s="236"/>
      <c r="O392" s="237"/>
      <c r="P392" s="89"/>
      <c r="Q392" s="89"/>
      <c r="R392" s="89"/>
      <c r="S392" s="89"/>
      <c r="T392" s="89"/>
      <c r="U392" s="89"/>
      <c r="V392" s="89"/>
      <c r="W392" s="89"/>
      <c r="X392" s="90"/>
      <c r="Y392" s="36"/>
      <c r="Z392" s="36"/>
      <c r="AA392" s="36"/>
      <c r="AB392" s="36"/>
      <c r="AC392" s="36"/>
      <c r="AD392" s="36"/>
      <c r="AE392" s="36"/>
      <c r="AT392" s="15" t="s">
        <v>148</v>
      </c>
      <c r="AU392" s="15" t="s">
        <v>160</v>
      </c>
    </row>
    <row r="393" s="2" customFormat="1">
      <c r="A393" s="36"/>
      <c r="B393" s="37"/>
      <c r="C393" s="38"/>
      <c r="D393" s="238" t="s">
        <v>150</v>
      </c>
      <c r="E393" s="38"/>
      <c r="F393" s="239" t="s">
        <v>1229</v>
      </c>
      <c r="G393" s="38"/>
      <c r="H393" s="38"/>
      <c r="I393" s="235"/>
      <c r="J393" s="235"/>
      <c r="K393" s="38"/>
      <c r="L393" s="38"/>
      <c r="M393" s="42"/>
      <c r="N393" s="236"/>
      <c r="O393" s="237"/>
      <c r="P393" s="89"/>
      <c r="Q393" s="89"/>
      <c r="R393" s="89"/>
      <c r="S393" s="89"/>
      <c r="T393" s="89"/>
      <c r="U393" s="89"/>
      <c r="V393" s="89"/>
      <c r="W393" s="89"/>
      <c r="X393" s="90"/>
      <c r="Y393" s="36"/>
      <c r="Z393" s="36"/>
      <c r="AA393" s="36"/>
      <c r="AB393" s="36"/>
      <c r="AC393" s="36"/>
      <c r="AD393" s="36"/>
      <c r="AE393" s="36"/>
      <c r="AT393" s="15" t="s">
        <v>150</v>
      </c>
      <c r="AU393" s="15" t="s">
        <v>160</v>
      </c>
    </row>
    <row r="394" s="2" customFormat="1">
      <c r="A394" s="36"/>
      <c r="B394" s="37"/>
      <c r="C394" s="38"/>
      <c r="D394" s="233" t="s">
        <v>152</v>
      </c>
      <c r="E394" s="38"/>
      <c r="F394" s="240" t="s">
        <v>1230</v>
      </c>
      <c r="G394" s="38"/>
      <c r="H394" s="38"/>
      <c r="I394" s="235"/>
      <c r="J394" s="235"/>
      <c r="K394" s="38"/>
      <c r="L394" s="38"/>
      <c r="M394" s="42"/>
      <c r="N394" s="236"/>
      <c r="O394" s="237"/>
      <c r="P394" s="89"/>
      <c r="Q394" s="89"/>
      <c r="R394" s="89"/>
      <c r="S394" s="89"/>
      <c r="T394" s="89"/>
      <c r="U394" s="89"/>
      <c r="V394" s="89"/>
      <c r="W394" s="89"/>
      <c r="X394" s="90"/>
      <c r="Y394" s="36"/>
      <c r="Z394" s="36"/>
      <c r="AA394" s="36"/>
      <c r="AB394" s="36"/>
      <c r="AC394" s="36"/>
      <c r="AD394" s="36"/>
      <c r="AE394" s="36"/>
      <c r="AT394" s="15" t="s">
        <v>152</v>
      </c>
      <c r="AU394" s="15" t="s">
        <v>160</v>
      </c>
    </row>
    <row r="395" s="13" customFormat="1">
      <c r="A395" s="13"/>
      <c r="B395" s="251"/>
      <c r="C395" s="252"/>
      <c r="D395" s="233" t="s">
        <v>188</v>
      </c>
      <c r="E395" s="253" t="s">
        <v>1</v>
      </c>
      <c r="F395" s="254" t="s">
        <v>1231</v>
      </c>
      <c r="G395" s="252"/>
      <c r="H395" s="255">
        <v>163.30000000000001</v>
      </c>
      <c r="I395" s="256"/>
      <c r="J395" s="256"/>
      <c r="K395" s="252"/>
      <c r="L395" s="252"/>
      <c r="M395" s="257"/>
      <c r="N395" s="258"/>
      <c r="O395" s="259"/>
      <c r="P395" s="259"/>
      <c r="Q395" s="259"/>
      <c r="R395" s="259"/>
      <c r="S395" s="259"/>
      <c r="T395" s="259"/>
      <c r="U395" s="259"/>
      <c r="V395" s="259"/>
      <c r="W395" s="259"/>
      <c r="X395" s="260"/>
      <c r="Y395" s="13"/>
      <c r="Z395" s="13"/>
      <c r="AA395" s="13"/>
      <c r="AB395" s="13"/>
      <c r="AC395" s="13"/>
      <c r="AD395" s="13"/>
      <c r="AE395" s="13"/>
      <c r="AT395" s="261" t="s">
        <v>188</v>
      </c>
      <c r="AU395" s="261" t="s">
        <v>160</v>
      </c>
      <c r="AV395" s="13" t="s">
        <v>87</v>
      </c>
      <c r="AW395" s="13" t="s">
        <v>5</v>
      </c>
      <c r="AX395" s="13" t="s">
        <v>85</v>
      </c>
      <c r="AY395" s="261" t="s">
        <v>138</v>
      </c>
    </row>
    <row r="396" s="12" customFormat="1" ht="22.8" customHeight="1">
      <c r="A396" s="12"/>
      <c r="B396" s="202"/>
      <c r="C396" s="203"/>
      <c r="D396" s="204" t="s">
        <v>76</v>
      </c>
      <c r="E396" s="217" t="s">
        <v>1232</v>
      </c>
      <c r="F396" s="217" t="s">
        <v>1233</v>
      </c>
      <c r="G396" s="203"/>
      <c r="H396" s="203"/>
      <c r="I396" s="206"/>
      <c r="J396" s="206"/>
      <c r="K396" s="218">
        <f>BK396</f>
        <v>0</v>
      </c>
      <c r="L396" s="203"/>
      <c r="M396" s="208"/>
      <c r="N396" s="209"/>
      <c r="O396" s="210"/>
      <c r="P396" s="210"/>
      <c r="Q396" s="211">
        <f>SUM(Q397:Q419)</f>
        <v>0</v>
      </c>
      <c r="R396" s="211">
        <f>SUM(R397:R419)</f>
        <v>0</v>
      </c>
      <c r="S396" s="210"/>
      <c r="T396" s="212">
        <f>SUM(T397:T419)</f>
        <v>0</v>
      </c>
      <c r="U396" s="210"/>
      <c r="V396" s="212">
        <f>SUM(V397:V419)</f>
        <v>0</v>
      </c>
      <c r="W396" s="210"/>
      <c r="X396" s="213">
        <f>SUM(X397:X419)</f>
        <v>0</v>
      </c>
      <c r="Y396" s="12"/>
      <c r="Z396" s="12"/>
      <c r="AA396" s="12"/>
      <c r="AB396" s="12"/>
      <c r="AC396" s="12"/>
      <c r="AD396" s="12"/>
      <c r="AE396" s="12"/>
      <c r="AR396" s="214" t="s">
        <v>85</v>
      </c>
      <c r="AT396" s="215" t="s">
        <v>76</v>
      </c>
      <c r="AU396" s="215" t="s">
        <v>85</v>
      </c>
      <c r="AY396" s="214" t="s">
        <v>138</v>
      </c>
      <c r="BK396" s="216">
        <f>SUM(BK397:BK419)</f>
        <v>0</v>
      </c>
    </row>
    <row r="397" s="2" customFormat="1">
      <c r="A397" s="36"/>
      <c r="B397" s="37"/>
      <c r="C397" s="219" t="s">
        <v>1234</v>
      </c>
      <c r="D397" s="219" t="s">
        <v>141</v>
      </c>
      <c r="E397" s="220" t="s">
        <v>1235</v>
      </c>
      <c r="F397" s="221" t="s">
        <v>1236</v>
      </c>
      <c r="G397" s="222" t="s">
        <v>804</v>
      </c>
      <c r="H397" s="223">
        <v>308.05599999999998</v>
      </c>
      <c r="I397" s="224"/>
      <c r="J397" s="224"/>
      <c r="K397" s="225">
        <f>ROUND(P397*H397,2)</f>
        <v>0</v>
      </c>
      <c r="L397" s="221" t="s">
        <v>145</v>
      </c>
      <c r="M397" s="42"/>
      <c r="N397" s="226" t="s">
        <v>1</v>
      </c>
      <c r="O397" s="227" t="s">
        <v>40</v>
      </c>
      <c r="P397" s="228">
        <f>I397+J397</f>
        <v>0</v>
      </c>
      <c r="Q397" s="228">
        <f>ROUND(I397*H397,2)</f>
        <v>0</v>
      </c>
      <c r="R397" s="228">
        <f>ROUND(J397*H397,2)</f>
        <v>0</v>
      </c>
      <c r="S397" s="89"/>
      <c r="T397" s="229">
        <f>S397*H397</f>
        <v>0</v>
      </c>
      <c r="U397" s="229">
        <v>0</v>
      </c>
      <c r="V397" s="229">
        <f>U397*H397</f>
        <v>0</v>
      </c>
      <c r="W397" s="229">
        <v>0</v>
      </c>
      <c r="X397" s="230">
        <f>W397*H397</f>
        <v>0</v>
      </c>
      <c r="Y397" s="36"/>
      <c r="Z397" s="36"/>
      <c r="AA397" s="36"/>
      <c r="AB397" s="36"/>
      <c r="AC397" s="36"/>
      <c r="AD397" s="36"/>
      <c r="AE397" s="36"/>
      <c r="AR397" s="231" t="s">
        <v>146</v>
      </c>
      <c r="AT397" s="231" t="s">
        <v>141</v>
      </c>
      <c r="AU397" s="231" t="s">
        <v>87</v>
      </c>
      <c r="AY397" s="15" t="s">
        <v>138</v>
      </c>
      <c r="BE397" s="232">
        <f>IF(O397="základní",K397,0)</f>
        <v>0</v>
      </c>
      <c r="BF397" s="232">
        <f>IF(O397="snížená",K397,0)</f>
        <v>0</v>
      </c>
      <c r="BG397" s="232">
        <f>IF(O397="zákl. přenesená",K397,0)</f>
        <v>0</v>
      </c>
      <c r="BH397" s="232">
        <f>IF(O397="sníž. přenesená",K397,0)</f>
        <v>0</v>
      </c>
      <c r="BI397" s="232">
        <f>IF(O397="nulová",K397,0)</f>
        <v>0</v>
      </c>
      <c r="BJ397" s="15" t="s">
        <v>85</v>
      </c>
      <c r="BK397" s="232">
        <f>ROUND(P397*H397,2)</f>
        <v>0</v>
      </c>
      <c r="BL397" s="15" t="s">
        <v>146</v>
      </c>
      <c r="BM397" s="231" t="s">
        <v>1237</v>
      </c>
    </row>
    <row r="398" s="2" customFormat="1">
      <c r="A398" s="36"/>
      <c r="B398" s="37"/>
      <c r="C398" s="38"/>
      <c r="D398" s="233" t="s">
        <v>148</v>
      </c>
      <c r="E398" s="38"/>
      <c r="F398" s="234" t="s">
        <v>1238</v>
      </c>
      <c r="G398" s="38"/>
      <c r="H398" s="38"/>
      <c r="I398" s="235"/>
      <c r="J398" s="235"/>
      <c r="K398" s="38"/>
      <c r="L398" s="38"/>
      <c r="M398" s="42"/>
      <c r="N398" s="236"/>
      <c r="O398" s="237"/>
      <c r="P398" s="89"/>
      <c r="Q398" s="89"/>
      <c r="R398" s="89"/>
      <c r="S398" s="89"/>
      <c r="T398" s="89"/>
      <c r="U398" s="89"/>
      <c r="V398" s="89"/>
      <c r="W398" s="89"/>
      <c r="X398" s="90"/>
      <c r="Y398" s="36"/>
      <c r="Z398" s="36"/>
      <c r="AA398" s="36"/>
      <c r="AB398" s="36"/>
      <c r="AC398" s="36"/>
      <c r="AD398" s="36"/>
      <c r="AE398" s="36"/>
      <c r="AT398" s="15" t="s">
        <v>148</v>
      </c>
      <c r="AU398" s="15" t="s">
        <v>87</v>
      </c>
    </row>
    <row r="399" s="2" customFormat="1">
      <c r="A399" s="36"/>
      <c r="B399" s="37"/>
      <c r="C399" s="38"/>
      <c r="D399" s="238" t="s">
        <v>150</v>
      </c>
      <c r="E399" s="38"/>
      <c r="F399" s="239" t="s">
        <v>1239</v>
      </c>
      <c r="G399" s="38"/>
      <c r="H399" s="38"/>
      <c r="I399" s="235"/>
      <c r="J399" s="235"/>
      <c r="K399" s="38"/>
      <c r="L399" s="38"/>
      <c r="M399" s="42"/>
      <c r="N399" s="236"/>
      <c r="O399" s="237"/>
      <c r="P399" s="89"/>
      <c r="Q399" s="89"/>
      <c r="R399" s="89"/>
      <c r="S399" s="89"/>
      <c r="T399" s="89"/>
      <c r="U399" s="89"/>
      <c r="V399" s="89"/>
      <c r="W399" s="89"/>
      <c r="X399" s="90"/>
      <c r="Y399" s="36"/>
      <c r="Z399" s="36"/>
      <c r="AA399" s="36"/>
      <c r="AB399" s="36"/>
      <c r="AC399" s="36"/>
      <c r="AD399" s="36"/>
      <c r="AE399" s="36"/>
      <c r="AT399" s="15" t="s">
        <v>150</v>
      </c>
      <c r="AU399" s="15" t="s">
        <v>87</v>
      </c>
    </row>
    <row r="400" s="2" customFormat="1" ht="24.15" customHeight="1">
      <c r="A400" s="36"/>
      <c r="B400" s="37"/>
      <c r="C400" s="219" t="s">
        <v>1240</v>
      </c>
      <c r="D400" s="219" t="s">
        <v>141</v>
      </c>
      <c r="E400" s="220" t="s">
        <v>1241</v>
      </c>
      <c r="F400" s="221" t="s">
        <v>1242</v>
      </c>
      <c r="G400" s="222" t="s">
        <v>804</v>
      </c>
      <c r="H400" s="223">
        <v>4309.1999999999998</v>
      </c>
      <c r="I400" s="224"/>
      <c r="J400" s="224"/>
      <c r="K400" s="225">
        <f>ROUND(P400*H400,2)</f>
        <v>0</v>
      </c>
      <c r="L400" s="221" t="s">
        <v>145</v>
      </c>
      <c r="M400" s="42"/>
      <c r="N400" s="226" t="s">
        <v>1</v>
      </c>
      <c r="O400" s="227" t="s">
        <v>40</v>
      </c>
      <c r="P400" s="228">
        <f>I400+J400</f>
        <v>0</v>
      </c>
      <c r="Q400" s="228">
        <f>ROUND(I400*H400,2)</f>
        <v>0</v>
      </c>
      <c r="R400" s="228">
        <f>ROUND(J400*H400,2)</f>
        <v>0</v>
      </c>
      <c r="S400" s="89"/>
      <c r="T400" s="229">
        <f>S400*H400</f>
        <v>0</v>
      </c>
      <c r="U400" s="229">
        <v>0</v>
      </c>
      <c r="V400" s="229">
        <f>U400*H400</f>
        <v>0</v>
      </c>
      <c r="W400" s="229">
        <v>0</v>
      </c>
      <c r="X400" s="230">
        <f>W400*H400</f>
        <v>0</v>
      </c>
      <c r="Y400" s="36"/>
      <c r="Z400" s="36"/>
      <c r="AA400" s="36"/>
      <c r="AB400" s="36"/>
      <c r="AC400" s="36"/>
      <c r="AD400" s="36"/>
      <c r="AE400" s="36"/>
      <c r="AR400" s="231" t="s">
        <v>146</v>
      </c>
      <c r="AT400" s="231" t="s">
        <v>141</v>
      </c>
      <c r="AU400" s="231" t="s">
        <v>87</v>
      </c>
      <c r="AY400" s="15" t="s">
        <v>138</v>
      </c>
      <c r="BE400" s="232">
        <f>IF(O400="základní",K400,0)</f>
        <v>0</v>
      </c>
      <c r="BF400" s="232">
        <f>IF(O400="snížená",K400,0)</f>
        <v>0</v>
      </c>
      <c r="BG400" s="232">
        <f>IF(O400="zákl. přenesená",K400,0)</f>
        <v>0</v>
      </c>
      <c r="BH400" s="232">
        <f>IF(O400="sníž. přenesená",K400,0)</f>
        <v>0</v>
      </c>
      <c r="BI400" s="232">
        <f>IF(O400="nulová",K400,0)</f>
        <v>0</v>
      </c>
      <c r="BJ400" s="15" t="s">
        <v>85</v>
      </c>
      <c r="BK400" s="232">
        <f>ROUND(P400*H400,2)</f>
        <v>0</v>
      </c>
      <c r="BL400" s="15" t="s">
        <v>146</v>
      </c>
      <c r="BM400" s="231" t="s">
        <v>1243</v>
      </c>
    </row>
    <row r="401" s="2" customFormat="1">
      <c r="A401" s="36"/>
      <c r="B401" s="37"/>
      <c r="C401" s="38"/>
      <c r="D401" s="233" t="s">
        <v>148</v>
      </c>
      <c r="E401" s="38"/>
      <c r="F401" s="234" t="s">
        <v>1244</v>
      </c>
      <c r="G401" s="38"/>
      <c r="H401" s="38"/>
      <c r="I401" s="235"/>
      <c r="J401" s="235"/>
      <c r="K401" s="38"/>
      <c r="L401" s="38"/>
      <c r="M401" s="42"/>
      <c r="N401" s="236"/>
      <c r="O401" s="237"/>
      <c r="P401" s="89"/>
      <c r="Q401" s="89"/>
      <c r="R401" s="89"/>
      <c r="S401" s="89"/>
      <c r="T401" s="89"/>
      <c r="U401" s="89"/>
      <c r="V401" s="89"/>
      <c r="W401" s="89"/>
      <c r="X401" s="90"/>
      <c r="Y401" s="36"/>
      <c r="Z401" s="36"/>
      <c r="AA401" s="36"/>
      <c r="AB401" s="36"/>
      <c r="AC401" s="36"/>
      <c r="AD401" s="36"/>
      <c r="AE401" s="36"/>
      <c r="AT401" s="15" t="s">
        <v>148</v>
      </c>
      <c r="AU401" s="15" t="s">
        <v>87</v>
      </c>
    </row>
    <row r="402" s="2" customFormat="1">
      <c r="A402" s="36"/>
      <c r="B402" s="37"/>
      <c r="C402" s="38"/>
      <c r="D402" s="238" t="s">
        <v>150</v>
      </c>
      <c r="E402" s="38"/>
      <c r="F402" s="239" t="s">
        <v>1245</v>
      </c>
      <c r="G402" s="38"/>
      <c r="H402" s="38"/>
      <c r="I402" s="235"/>
      <c r="J402" s="235"/>
      <c r="K402" s="38"/>
      <c r="L402" s="38"/>
      <c r="M402" s="42"/>
      <c r="N402" s="236"/>
      <c r="O402" s="237"/>
      <c r="P402" s="89"/>
      <c r="Q402" s="89"/>
      <c r="R402" s="89"/>
      <c r="S402" s="89"/>
      <c r="T402" s="89"/>
      <c r="U402" s="89"/>
      <c r="V402" s="89"/>
      <c r="W402" s="89"/>
      <c r="X402" s="90"/>
      <c r="Y402" s="36"/>
      <c r="Z402" s="36"/>
      <c r="AA402" s="36"/>
      <c r="AB402" s="36"/>
      <c r="AC402" s="36"/>
      <c r="AD402" s="36"/>
      <c r="AE402" s="36"/>
      <c r="AT402" s="15" t="s">
        <v>150</v>
      </c>
      <c r="AU402" s="15" t="s">
        <v>87</v>
      </c>
    </row>
    <row r="403" s="2" customFormat="1">
      <c r="A403" s="36"/>
      <c r="B403" s="37"/>
      <c r="C403" s="38"/>
      <c r="D403" s="233" t="s">
        <v>152</v>
      </c>
      <c r="E403" s="38"/>
      <c r="F403" s="240" t="s">
        <v>1246</v>
      </c>
      <c r="G403" s="38"/>
      <c r="H403" s="38"/>
      <c r="I403" s="235"/>
      <c r="J403" s="235"/>
      <c r="K403" s="38"/>
      <c r="L403" s="38"/>
      <c r="M403" s="42"/>
      <c r="N403" s="236"/>
      <c r="O403" s="237"/>
      <c r="P403" s="89"/>
      <c r="Q403" s="89"/>
      <c r="R403" s="89"/>
      <c r="S403" s="89"/>
      <c r="T403" s="89"/>
      <c r="U403" s="89"/>
      <c r="V403" s="89"/>
      <c r="W403" s="89"/>
      <c r="X403" s="90"/>
      <c r="Y403" s="36"/>
      <c r="Z403" s="36"/>
      <c r="AA403" s="36"/>
      <c r="AB403" s="36"/>
      <c r="AC403" s="36"/>
      <c r="AD403" s="36"/>
      <c r="AE403" s="36"/>
      <c r="AT403" s="15" t="s">
        <v>152</v>
      </c>
      <c r="AU403" s="15" t="s">
        <v>87</v>
      </c>
    </row>
    <row r="404" s="13" customFormat="1">
      <c r="A404" s="13"/>
      <c r="B404" s="251"/>
      <c r="C404" s="252"/>
      <c r="D404" s="233" t="s">
        <v>188</v>
      </c>
      <c r="E404" s="253" t="s">
        <v>1</v>
      </c>
      <c r="F404" s="254" t="s">
        <v>1247</v>
      </c>
      <c r="G404" s="252"/>
      <c r="H404" s="255">
        <v>4309.1999999999998</v>
      </c>
      <c r="I404" s="256"/>
      <c r="J404" s="256"/>
      <c r="K404" s="252"/>
      <c r="L404" s="252"/>
      <c r="M404" s="257"/>
      <c r="N404" s="258"/>
      <c r="O404" s="259"/>
      <c r="P404" s="259"/>
      <c r="Q404" s="259"/>
      <c r="R404" s="259"/>
      <c r="S404" s="259"/>
      <c r="T404" s="259"/>
      <c r="U404" s="259"/>
      <c r="V404" s="259"/>
      <c r="W404" s="259"/>
      <c r="X404" s="260"/>
      <c r="Y404" s="13"/>
      <c r="Z404" s="13"/>
      <c r="AA404" s="13"/>
      <c r="AB404" s="13"/>
      <c r="AC404" s="13"/>
      <c r="AD404" s="13"/>
      <c r="AE404" s="13"/>
      <c r="AT404" s="261" t="s">
        <v>188</v>
      </c>
      <c r="AU404" s="261" t="s">
        <v>87</v>
      </c>
      <c r="AV404" s="13" t="s">
        <v>87</v>
      </c>
      <c r="AW404" s="13" t="s">
        <v>5</v>
      </c>
      <c r="AX404" s="13" t="s">
        <v>85</v>
      </c>
      <c r="AY404" s="261" t="s">
        <v>138</v>
      </c>
    </row>
    <row r="405" s="2" customFormat="1" ht="24.15" customHeight="1">
      <c r="A405" s="36"/>
      <c r="B405" s="37"/>
      <c r="C405" s="219" t="s">
        <v>1248</v>
      </c>
      <c r="D405" s="219" t="s">
        <v>141</v>
      </c>
      <c r="E405" s="220" t="s">
        <v>1249</v>
      </c>
      <c r="F405" s="221" t="s">
        <v>1250</v>
      </c>
      <c r="G405" s="222" t="s">
        <v>804</v>
      </c>
      <c r="H405" s="223">
        <v>0.25</v>
      </c>
      <c r="I405" s="224"/>
      <c r="J405" s="224"/>
      <c r="K405" s="225">
        <f>ROUND(P405*H405,2)</f>
        <v>0</v>
      </c>
      <c r="L405" s="221" t="s">
        <v>145</v>
      </c>
      <c r="M405" s="42"/>
      <c r="N405" s="226" t="s">
        <v>1</v>
      </c>
      <c r="O405" s="227" t="s">
        <v>40</v>
      </c>
      <c r="P405" s="228">
        <f>I405+J405</f>
        <v>0</v>
      </c>
      <c r="Q405" s="228">
        <f>ROUND(I405*H405,2)</f>
        <v>0</v>
      </c>
      <c r="R405" s="228">
        <f>ROUND(J405*H405,2)</f>
        <v>0</v>
      </c>
      <c r="S405" s="89"/>
      <c r="T405" s="229">
        <f>S405*H405</f>
        <v>0</v>
      </c>
      <c r="U405" s="229">
        <v>0</v>
      </c>
      <c r="V405" s="229">
        <f>U405*H405</f>
        <v>0</v>
      </c>
      <c r="W405" s="229">
        <v>0</v>
      </c>
      <c r="X405" s="230">
        <f>W405*H405</f>
        <v>0</v>
      </c>
      <c r="Y405" s="36"/>
      <c r="Z405" s="36"/>
      <c r="AA405" s="36"/>
      <c r="AB405" s="36"/>
      <c r="AC405" s="36"/>
      <c r="AD405" s="36"/>
      <c r="AE405" s="36"/>
      <c r="AR405" s="231" t="s">
        <v>146</v>
      </c>
      <c r="AT405" s="231" t="s">
        <v>141</v>
      </c>
      <c r="AU405" s="231" t="s">
        <v>87</v>
      </c>
      <c r="AY405" s="15" t="s">
        <v>138</v>
      </c>
      <c r="BE405" s="232">
        <f>IF(O405="základní",K405,0)</f>
        <v>0</v>
      </c>
      <c r="BF405" s="232">
        <f>IF(O405="snížená",K405,0)</f>
        <v>0</v>
      </c>
      <c r="BG405" s="232">
        <f>IF(O405="zákl. přenesená",K405,0)</f>
        <v>0</v>
      </c>
      <c r="BH405" s="232">
        <f>IF(O405="sníž. přenesená",K405,0)</f>
        <v>0</v>
      </c>
      <c r="BI405" s="232">
        <f>IF(O405="nulová",K405,0)</f>
        <v>0</v>
      </c>
      <c r="BJ405" s="15" t="s">
        <v>85</v>
      </c>
      <c r="BK405" s="232">
        <f>ROUND(P405*H405,2)</f>
        <v>0</v>
      </c>
      <c r="BL405" s="15" t="s">
        <v>146</v>
      </c>
      <c r="BM405" s="231" t="s">
        <v>1251</v>
      </c>
    </row>
    <row r="406" s="2" customFormat="1">
      <c r="A406" s="36"/>
      <c r="B406" s="37"/>
      <c r="C406" s="38"/>
      <c r="D406" s="233" t="s">
        <v>148</v>
      </c>
      <c r="E406" s="38"/>
      <c r="F406" s="234" t="s">
        <v>1252</v>
      </c>
      <c r="G406" s="38"/>
      <c r="H406" s="38"/>
      <c r="I406" s="235"/>
      <c r="J406" s="235"/>
      <c r="K406" s="38"/>
      <c r="L406" s="38"/>
      <c r="M406" s="42"/>
      <c r="N406" s="236"/>
      <c r="O406" s="237"/>
      <c r="P406" s="89"/>
      <c r="Q406" s="89"/>
      <c r="R406" s="89"/>
      <c r="S406" s="89"/>
      <c r="T406" s="89"/>
      <c r="U406" s="89"/>
      <c r="V406" s="89"/>
      <c r="W406" s="89"/>
      <c r="X406" s="90"/>
      <c r="Y406" s="36"/>
      <c r="Z406" s="36"/>
      <c r="AA406" s="36"/>
      <c r="AB406" s="36"/>
      <c r="AC406" s="36"/>
      <c r="AD406" s="36"/>
      <c r="AE406" s="36"/>
      <c r="AT406" s="15" t="s">
        <v>148</v>
      </c>
      <c r="AU406" s="15" t="s">
        <v>87</v>
      </c>
    </row>
    <row r="407" s="2" customFormat="1">
      <c r="A407" s="36"/>
      <c r="B407" s="37"/>
      <c r="C407" s="38"/>
      <c r="D407" s="238" t="s">
        <v>150</v>
      </c>
      <c r="E407" s="38"/>
      <c r="F407" s="239" t="s">
        <v>1253</v>
      </c>
      <c r="G407" s="38"/>
      <c r="H407" s="38"/>
      <c r="I407" s="235"/>
      <c r="J407" s="235"/>
      <c r="K407" s="38"/>
      <c r="L407" s="38"/>
      <c r="M407" s="42"/>
      <c r="N407" s="236"/>
      <c r="O407" s="237"/>
      <c r="P407" s="89"/>
      <c r="Q407" s="89"/>
      <c r="R407" s="89"/>
      <c r="S407" s="89"/>
      <c r="T407" s="89"/>
      <c r="U407" s="89"/>
      <c r="V407" s="89"/>
      <c r="W407" s="89"/>
      <c r="X407" s="90"/>
      <c r="Y407" s="36"/>
      <c r="Z407" s="36"/>
      <c r="AA407" s="36"/>
      <c r="AB407" s="36"/>
      <c r="AC407" s="36"/>
      <c r="AD407" s="36"/>
      <c r="AE407" s="36"/>
      <c r="AT407" s="15" t="s">
        <v>150</v>
      </c>
      <c r="AU407" s="15" t="s">
        <v>87</v>
      </c>
    </row>
    <row r="408" s="2" customFormat="1">
      <c r="A408" s="36"/>
      <c r="B408" s="37"/>
      <c r="C408" s="38"/>
      <c r="D408" s="233" t="s">
        <v>152</v>
      </c>
      <c r="E408" s="38"/>
      <c r="F408" s="240" t="s">
        <v>1254</v>
      </c>
      <c r="G408" s="38"/>
      <c r="H408" s="38"/>
      <c r="I408" s="235"/>
      <c r="J408" s="235"/>
      <c r="K408" s="38"/>
      <c r="L408" s="38"/>
      <c r="M408" s="42"/>
      <c r="N408" s="236"/>
      <c r="O408" s="237"/>
      <c r="P408" s="89"/>
      <c r="Q408" s="89"/>
      <c r="R408" s="89"/>
      <c r="S408" s="89"/>
      <c r="T408" s="89"/>
      <c r="U408" s="89"/>
      <c r="V408" s="89"/>
      <c r="W408" s="89"/>
      <c r="X408" s="90"/>
      <c r="Y408" s="36"/>
      <c r="Z408" s="36"/>
      <c r="AA408" s="36"/>
      <c r="AB408" s="36"/>
      <c r="AC408" s="36"/>
      <c r="AD408" s="36"/>
      <c r="AE408" s="36"/>
      <c r="AT408" s="15" t="s">
        <v>152</v>
      </c>
      <c r="AU408" s="15" t="s">
        <v>87</v>
      </c>
    </row>
    <row r="409" s="2" customFormat="1" ht="24.15" customHeight="1">
      <c r="A409" s="36"/>
      <c r="B409" s="37"/>
      <c r="C409" s="219" t="s">
        <v>1255</v>
      </c>
      <c r="D409" s="219" t="s">
        <v>141</v>
      </c>
      <c r="E409" s="220" t="s">
        <v>1256</v>
      </c>
      <c r="F409" s="221" t="s">
        <v>1257</v>
      </c>
      <c r="G409" s="222" t="s">
        <v>804</v>
      </c>
      <c r="H409" s="223">
        <v>0.75</v>
      </c>
      <c r="I409" s="224"/>
      <c r="J409" s="224"/>
      <c r="K409" s="225">
        <f>ROUND(P409*H409,2)</f>
        <v>0</v>
      </c>
      <c r="L409" s="221" t="s">
        <v>145</v>
      </c>
      <c r="M409" s="42"/>
      <c r="N409" s="226" t="s">
        <v>1</v>
      </c>
      <c r="O409" s="227" t="s">
        <v>40</v>
      </c>
      <c r="P409" s="228">
        <f>I409+J409</f>
        <v>0</v>
      </c>
      <c r="Q409" s="228">
        <f>ROUND(I409*H409,2)</f>
        <v>0</v>
      </c>
      <c r="R409" s="228">
        <f>ROUND(J409*H409,2)</f>
        <v>0</v>
      </c>
      <c r="S409" s="89"/>
      <c r="T409" s="229">
        <f>S409*H409</f>
        <v>0</v>
      </c>
      <c r="U409" s="229">
        <v>0</v>
      </c>
      <c r="V409" s="229">
        <f>U409*H409</f>
        <v>0</v>
      </c>
      <c r="W409" s="229">
        <v>0</v>
      </c>
      <c r="X409" s="230">
        <f>W409*H409</f>
        <v>0</v>
      </c>
      <c r="Y409" s="36"/>
      <c r="Z409" s="36"/>
      <c r="AA409" s="36"/>
      <c r="AB409" s="36"/>
      <c r="AC409" s="36"/>
      <c r="AD409" s="36"/>
      <c r="AE409" s="36"/>
      <c r="AR409" s="231" t="s">
        <v>146</v>
      </c>
      <c r="AT409" s="231" t="s">
        <v>141</v>
      </c>
      <c r="AU409" s="231" t="s">
        <v>87</v>
      </c>
      <c r="AY409" s="15" t="s">
        <v>138</v>
      </c>
      <c r="BE409" s="232">
        <f>IF(O409="základní",K409,0)</f>
        <v>0</v>
      </c>
      <c r="BF409" s="232">
        <f>IF(O409="snížená",K409,0)</f>
        <v>0</v>
      </c>
      <c r="BG409" s="232">
        <f>IF(O409="zákl. přenesená",K409,0)</f>
        <v>0</v>
      </c>
      <c r="BH409" s="232">
        <f>IF(O409="sníž. přenesená",K409,0)</f>
        <v>0</v>
      </c>
      <c r="BI409" s="232">
        <f>IF(O409="nulová",K409,0)</f>
        <v>0</v>
      </c>
      <c r="BJ409" s="15" t="s">
        <v>85</v>
      </c>
      <c r="BK409" s="232">
        <f>ROUND(P409*H409,2)</f>
        <v>0</v>
      </c>
      <c r="BL409" s="15" t="s">
        <v>146</v>
      </c>
      <c r="BM409" s="231" t="s">
        <v>1258</v>
      </c>
    </row>
    <row r="410" s="2" customFormat="1">
      <c r="A410" s="36"/>
      <c r="B410" s="37"/>
      <c r="C410" s="38"/>
      <c r="D410" s="233" t="s">
        <v>148</v>
      </c>
      <c r="E410" s="38"/>
      <c r="F410" s="234" t="s">
        <v>1259</v>
      </c>
      <c r="G410" s="38"/>
      <c r="H410" s="38"/>
      <c r="I410" s="235"/>
      <c r="J410" s="235"/>
      <c r="K410" s="38"/>
      <c r="L410" s="38"/>
      <c r="M410" s="42"/>
      <c r="N410" s="236"/>
      <c r="O410" s="237"/>
      <c r="P410" s="89"/>
      <c r="Q410" s="89"/>
      <c r="R410" s="89"/>
      <c r="S410" s="89"/>
      <c r="T410" s="89"/>
      <c r="U410" s="89"/>
      <c r="V410" s="89"/>
      <c r="W410" s="89"/>
      <c r="X410" s="90"/>
      <c r="Y410" s="36"/>
      <c r="Z410" s="36"/>
      <c r="AA410" s="36"/>
      <c r="AB410" s="36"/>
      <c r="AC410" s="36"/>
      <c r="AD410" s="36"/>
      <c r="AE410" s="36"/>
      <c r="AT410" s="15" t="s">
        <v>148</v>
      </c>
      <c r="AU410" s="15" t="s">
        <v>87</v>
      </c>
    </row>
    <row r="411" s="2" customFormat="1">
      <c r="A411" s="36"/>
      <c r="B411" s="37"/>
      <c r="C411" s="38"/>
      <c r="D411" s="238" t="s">
        <v>150</v>
      </c>
      <c r="E411" s="38"/>
      <c r="F411" s="239" t="s">
        <v>1260</v>
      </c>
      <c r="G411" s="38"/>
      <c r="H411" s="38"/>
      <c r="I411" s="235"/>
      <c r="J411" s="235"/>
      <c r="K411" s="38"/>
      <c r="L411" s="38"/>
      <c r="M411" s="42"/>
      <c r="N411" s="236"/>
      <c r="O411" s="237"/>
      <c r="P411" s="89"/>
      <c r="Q411" s="89"/>
      <c r="R411" s="89"/>
      <c r="S411" s="89"/>
      <c r="T411" s="89"/>
      <c r="U411" s="89"/>
      <c r="V411" s="89"/>
      <c r="W411" s="89"/>
      <c r="X411" s="90"/>
      <c r="Y411" s="36"/>
      <c r="Z411" s="36"/>
      <c r="AA411" s="36"/>
      <c r="AB411" s="36"/>
      <c r="AC411" s="36"/>
      <c r="AD411" s="36"/>
      <c r="AE411" s="36"/>
      <c r="AT411" s="15" t="s">
        <v>150</v>
      </c>
      <c r="AU411" s="15" t="s">
        <v>87</v>
      </c>
    </row>
    <row r="412" s="2" customFormat="1">
      <c r="A412" s="36"/>
      <c r="B412" s="37"/>
      <c r="C412" s="38"/>
      <c r="D412" s="233" t="s">
        <v>152</v>
      </c>
      <c r="E412" s="38"/>
      <c r="F412" s="240" t="s">
        <v>1261</v>
      </c>
      <c r="G412" s="38"/>
      <c r="H412" s="38"/>
      <c r="I412" s="235"/>
      <c r="J412" s="235"/>
      <c r="K412" s="38"/>
      <c r="L412" s="38"/>
      <c r="M412" s="42"/>
      <c r="N412" s="236"/>
      <c r="O412" s="237"/>
      <c r="P412" s="89"/>
      <c r="Q412" s="89"/>
      <c r="R412" s="89"/>
      <c r="S412" s="89"/>
      <c r="T412" s="89"/>
      <c r="U412" s="89"/>
      <c r="V412" s="89"/>
      <c r="W412" s="89"/>
      <c r="X412" s="90"/>
      <c r="Y412" s="36"/>
      <c r="Z412" s="36"/>
      <c r="AA412" s="36"/>
      <c r="AB412" s="36"/>
      <c r="AC412" s="36"/>
      <c r="AD412" s="36"/>
      <c r="AE412" s="36"/>
      <c r="AT412" s="15" t="s">
        <v>152</v>
      </c>
      <c r="AU412" s="15" t="s">
        <v>87</v>
      </c>
    </row>
    <row r="413" s="13" customFormat="1">
      <c r="A413" s="13"/>
      <c r="B413" s="251"/>
      <c r="C413" s="252"/>
      <c r="D413" s="233" t="s">
        <v>188</v>
      </c>
      <c r="E413" s="253" t="s">
        <v>1</v>
      </c>
      <c r="F413" s="254" t="s">
        <v>1262</v>
      </c>
      <c r="G413" s="252"/>
      <c r="H413" s="255">
        <v>0.75</v>
      </c>
      <c r="I413" s="256"/>
      <c r="J413" s="256"/>
      <c r="K413" s="252"/>
      <c r="L413" s="252"/>
      <c r="M413" s="257"/>
      <c r="N413" s="258"/>
      <c r="O413" s="259"/>
      <c r="P413" s="259"/>
      <c r="Q413" s="259"/>
      <c r="R413" s="259"/>
      <c r="S413" s="259"/>
      <c r="T413" s="259"/>
      <c r="U413" s="259"/>
      <c r="V413" s="259"/>
      <c r="W413" s="259"/>
      <c r="X413" s="260"/>
      <c r="Y413" s="13"/>
      <c r="Z413" s="13"/>
      <c r="AA413" s="13"/>
      <c r="AB413" s="13"/>
      <c r="AC413" s="13"/>
      <c r="AD413" s="13"/>
      <c r="AE413" s="13"/>
      <c r="AT413" s="261" t="s">
        <v>188</v>
      </c>
      <c r="AU413" s="261" t="s">
        <v>87</v>
      </c>
      <c r="AV413" s="13" t="s">
        <v>87</v>
      </c>
      <c r="AW413" s="13" t="s">
        <v>5</v>
      </c>
      <c r="AX413" s="13" t="s">
        <v>85</v>
      </c>
      <c r="AY413" s="261" t="s">
        <v>138</v>
      </c>
    </row>
    <row r="414" s="2" customFormat="1" ht="33" customHeight="1">
      <c r="A414" s="36"/>
      <c r="B414" s="37"/>
      <c r="C414" s="219" t="s">
        <v>1263</v>
      </c>
      <c r="D414" s="219" t="s">
        <v>141</v>
      </c>
      <c r="E414" s="220" t="s">
        <v>1264</v>
      </c>
      <c r="F414" s="221" t="s">
        <v>1265</v>
      </c>
      <c r="G414" s="222" t="s">
        <v>804</v>
      </c>
      <c r="H414" s="223">
        <v>87.400000000000006</v>
      </c>
      <c r="I414" s="224"/>
      <c r="J414" s="224"/>
      <c r="K414" s="225">
        <f>ROUND(P414*H414,2)</f>
        <v>0</v>
      </c>
      <c r="L414" s="221" t="s">
        <v>145</v>
      </c>
      <c r="M414" s="42"/>
      <c r="N414" s="226" t="s">
        <v>1</v>
      </c>
      <c r="O414" s="227" t="s">
        <v>40</v>
      </c>
      <c r="P414" s="228">
        <f>I414+J414</f>
        <v>0</v>
      </c>
      <c r="Q414" s="228">
        <f>ROUND(I414*H414,2)</f>
        <v>0</v>
      </c>
      <c r="R414" s="228">
        <f>ROUND(J414*H414,2)</f>
        <v>0</v>
      </c>
      <c r="S414" s="89"/>
      <c r="T414" s="229">
        <f>S414*H414</f>
        <v>0</v>
      </c>
      <c r="U414" s="229">
        <v>0</v>
      </c>
      <c r="V414" s="229">
        <f>U414*H414</f>
        <v>0</v>
      </c>
      <c r="W414" s="229">
        <v>0</v>
      </c>
      <c r="X414" s="230">
        <f>W414*H414</f>
        <v>0</v>
      </c>
      <c r="Y414" s="36"/>
      <c r="Z414" s="36"/>
      <c r="AA414" s="36"/>
      <c r="AB414" s="36"/>
      <c r="AC414" s="36"/>
      <c r="AD414" s="36"/>
      <c r="AE414" s="36"/>
      <c r="AR414" s="231" t="s">
        <v>146</v>
      </c>
      <c r="AT414" s="231" t="s">
        <v>141</v>
      </c>
      <c r="AU414" s="231" t="s">
        <v>87</v>
      </c>
      <c r="AY414" s="15" t="s">
        <v>138</v>
      </c>
      <c r="BE414" s="232">
        <f>IF(O414="základní",K414,0)</f>
        <v>0</v>
      </c>
      <c r="BF414" s="232">
        <f>IF(O414="snížená",K414,0)</f>
        <v>0</v>
      </c>
      <c r="BG414" s="232">
        <f>IF(O414="zákl. přenesená",K414,0)</f>
        <v>0</v>
      </c>
      <c r="BH414" s="232">
        <f>IF(O414="sníž. přenesená",K414,0)</f>
        <v>0</v>
      </c>
      <c r="BI414" s="232">
        <f>IF(O414="nulová",K414,0)</f>
        <v>0</v>
      </c>
      <c r="BJ414" s="15" t="s">
        <v>85</v>
      </c>
      <c r="BK414" s="232">
        <f>ROUND(P414*H414,2)</f>
        <v>0</v>
      </c>
      <c r="BL414" s="15" t="s">
        <v>146</v>
      </c>
      <c r="BM414" s="231" t="s">
        <v>1266</v>
      </c>
    </row>
    <row r="415" s="2" customFormat="1">
      <c r="A415" s="36"/>
      <c r="B415" s="37"/>
      <c r="C415" s="38"/>
      <c r="D415" s="233" t="s">
        <v>148</v>
      </c>
      <c r="E415" s="38"/>
      <c r="F415" s="234" t="s">
        <v>1267</v>
      </c>
      <c r="G415" s="38"/>
      <c r="H415" s="38"/>
      <c r="I415" s="235"/>
      <c r="J415" s="235"/>
      <c r="K415" s="38"/>
      <c r="L415" s="38"/>
      <c r="M415" s="42"/>
      <c r="N415" s="236"/>
      <c r="O415" s="237"/>
      <c r="P415" s="89"/>
      <c r="Q415" s="89"/>
      <c r="R415" s="89"/>
      <c r="S415" s="89"/>
      <c r="T415" s="89"/>
      <c r="U415" s="89"/>
      <c r="V415" s="89"/>
      <c r="W415" s="89"/>
      <c r="X415" s="90"/>
      <c r="Y415" s="36"/>
      <c r="Z415" s="36"/>
      <c r="AA415" s="36"/>
      <c r="AB415" s="36"/>
      <c r="AC415" s="36"/>
      <c r="AD415" s="36"/>
      <c r="AE415" s="36"/>
      <c r="AT415" s="15" t="s">
        <v>148</v>
      </c>
      <c r="AU415" s="15" t="s">
        <v>87</v>
      </c>
    </row>
    <row r="416" s="2" customFormat="1">
      <c r="A416" s="36"/>
      <c r="B416" s="37"/>
      <c r="C416" s="38"/>
      <c r="D416" s="238" t="s">
        <v>150</v>
      </c>
      <c r="E416" s="38"/>
      <c r="F416" s="239" t="s">
        <v>1268</v>
      </c>
      <c r="G416" s="38"/>
      <c r="H416" s="38"/>
      <c r="I416" s="235"/>
      <c r="J416" s="235"/>
      <c r="K416" s="38"/>
      <c r="L416" s="38"/>
      <c r="M416" s="42"/>
      <c r="N416" s="236"/>
      <c r="O416" s="237"/>
      <c r="P416" s="89"/>
      <c r="Q416" s="89"/>
      <c r="R416" s="89"/>
      <c r="S416" s="89"/>
      <c r="T416" s="89"/>
      <c r="U416" s="89"/>
      <c r="V416" s="89"/>
      <c r="W416" s="89"/>
      <c r="X416" s="90"/>
      <c r="Y416" s="36"/>
      <c r="Z416" s="36"/>
      <c r="AA416" s="36"/>
      <c r="AB416" s="36"/>
      <c r="AC416" s="36"/>
      <c r="AD416" s="36"/>
      <c r="AE416" s="36"/>
      <c r="AT416" s="15" t="s">
        <v>150</v>
      </c>
      <c r="AU416" s="15" t="s">
        <v>87</v>
      </c>
    </row>
    <row r="417" s="2" customFormat="1" ht="24.15" customHeight="1">
      <c r="A417" s="36"/>
      <c r="B417" s="37"/>
      <c r="C417" s="219" t="s">
        <v>1269</v>
      </c>
      <c r="D417" s="219" t="s">
        <v>141</v>
      </c>
      <c r="E417" s="220" t="s">
        <v>1212</v>
      </c>
      <c r="F417" s="221" t="s">
        <v>934</v>
      </c>
      <c r="G417" s="222" t="s">
        <v>804</v>
      </c>
      <c r="H417" s="223">
        <v>220.40000000000001</v>
      </c>
      <c r="I417" s="224"/>
      <c r="J417" s="224"/>
      <c r="K417" s="225">
        <f>ROUND(P417*H417,2)</f>
        <v>0</v>
      </c>
      <c r="L417" s="221" t="s">
        <v>145</v>
      </c>
      <c r="M417" s="42"/>
      <c r="N417" s="226" t="s">
        <v>1</v>
      </c>
      <c r="O417" s="227" t="s">
        <v>40</v>
      </c>
      <c r="P417" s="228">
        <f>I417+J417</f>
        <v>0</v>
      </c>
      <c r="Q417" s="228">
        <f>ROUND(I417*H417,2)</f>
        <v>0</v>
      </c>
      <c r="R417" s="228">
        <f>ROUND(J417*H417,2)</f>
        <v>0</v>
      </c>
      <c r="S417" s="89"/>
      <c r="T417" s="229">
        <f>S417*H417</f>
        <v>0</v>
      </c>
      <c r="U417" s="229">
        <v>0</v>
      </c>
      <c r="V417" s="229">
        <f>U417*H417</f>
        <v>0</v>
      </c>
      <c r="W417" s="229">
        <v>0</v>
      </c>
      <c r="X417" s="230">
        <f>W417*H417</f>
        <v>0</v>
      </c>
      <c r="Y417" s="36"/>
      <c r="Z417" s="36"/>
      <c r="AA417" s="36"/>
      <c r="AB417" s="36"/>
      <c r="AC417" s="36"/>
      <c r="AD417" s="36"/>
      <c r="AE417" s="36"/>
      <c r="AR417" s="231" t="s">
        <v>146</v>
      </c>
      <c r="AT417" s="231" t="s">
        <v>141</v>
      </c>
      <c r="AU417" s="231" t="s">
        <v>87</v>
      </c>
      <c r="AY417" s="15" t="s">
        <v>138</v>
      </c>
      <c r="BE417" s="232">
        <f>IF(O417="základní",K417,0)</f>
        <v>0</v>
      </c>
      <c r="BF417" s="232">
        <f>IF(O417="snížená",K417,0)</f>
        <v>0</v>
      </c>
      <c r="BG417" s="232">
        <f>IF(O417="zákl. přenesená",K417,0)</f>
        <v>0</v>
      </c>
      <c r="BH417" s="232">
        <f>IF(O417="sníž. přenesená",K417,0)</f>
        <v>0</v>
      </c>
      <c r="BI417" s="232">
        <f>IF(O417="nulová",K417,0)</f>
        <v>0</v>
      </c>
      <c r="BJ417" s="15" t="s">
        <v>85</v>
      </c>
      <c r="BK417" s="232">
        <f>ROUND(P417*H417,2)</f>
        <v>0</v>
      </c>
      <c r="BL417" s="15" t="s">
        <v>146</v>
      </c>
      <c r="BM417" s="231" t="s">
        <v>1270</v>
      </c>
    </row>
    <row r="418" s="2" customFormat="1">
      <c r="A418" s="36"/>
      <c r="B418" s="37"/>
      <c r="C418" s="38"/>
      <c r="D418" s="233" t="s">
        <v>148</v>
      </c>
      <c r="E418" s="38"/>
      <c r="F418" s="234" t="s">
        <v>1214</v>
      </c>
      <c r="G418" s="38"/>
      <c r="H418" s="38"/>
      <c r="I418" s="235"/>
      <c r="J418" s="235"/>
      <c r="K418" s="38"/>
      <c r="L418" s="38"/>
      <c r="M418" s="42"/>
      <c r="N418" s="236"/>
      <c r="O418" s="237"/>
      <c r="P418" s="89"/>
      <c r="Q418" s="89"/>
      <c r="R418" s="89"/>
      <c r="S418" s="89"/>
      <c r="T418" s="89"/>
      <c r="U418" s="89"/>
      <c r="V418" s="89"/>
      <c r="W418" s="89"/>
      <c r="X418" s="90"/>
      <c r="Y418" s="36"/>
      <c r="Z418" s="36"/>
      <c r="AA418" s="36"/>
      <c r="AB418" s="36"/>
      <c r="AC418" s="36"/>
      <c r="AD418" s="36"/>
      <c r="AE418" s="36"/>
      <c r="AT418" s="15" t="s">
        <v>148</v>
      </c>
      <c r="AU418" s="15" t="s">
        <v>87</v>
      </c>
    </row>
    <row r="419" s="2" customFormat="1">
      <c r="A419" s="36"/>
      <c r="B419" s="37"/>
      <c r="C419" s="38"/>
      <c r="D419" s="238" t="s">
        <v>150</v>
      </c>
      <c r="E419" s="38"/>
      <c r="F419" s="239" t="s">
        <v>1215</v>
      </c>
      <c r="G419" s="38"/>
      <c r="H419" s="38"/>
      <c r="I419" s="235"/>
      <c r="J419" s="235"/>
      <c r="K419" s="38"/>
      <c r="L419" s="38"/>
      <c r="M419" s="42"/>
      <c r="N419" s="236"/>
      <c r="O419" s="237"/>
      <c r="P419" s="89"/>
      <c r="Q419" s="89"/>
      <c r="R419" s="89"/>
      <c r="S419" s="89"/>
      <c r="T419" s="89"/>
      <c r="U419" s="89"/>
      <c r="V419" s="89"/>
      <c r="W419" s="89"/>
      <c r="X419" s="90"/>
      <c r="Y419" s="36"/>
      <c r="Z419" s="36"/>
      <c r="AA419" s="36"/>
      <c r="AB419" s="36"/>
      <c r="AC419" s="36"/>
      <c r="AD419" s="36"/>
      <c r="AE419" s="36"/>
      <c r="AT419" s="15" t="s">
        <v>150</v>
      </c>
      <c r="AU419" s="15" t="s">
        <v>87</v>
      </c>
    </row>
    <row r="420" s="12" customFormat="1" ht="22.8" customHeight="1">
      <c r="A420" s="12"/>
      <c r="B420" s="202"/>
      <c r="C420" s="203"/>
      <c r="D420" s="204" t="s">
        <v>76</v>
      </c>
      <c r="E420" s="217" t="s">
        <v>800</v>
      </c>
      <c r="F420" s="217" t="s">
        <v>801</v>
      </c>
      <c r="G420" s="203"/>
      <c r="H420" s="203"/>
      <c r="I420" s="206"/>
      <c r="J420" s="206"/>
      <c r="K420" s="218">
        <f>BK420</f>
        <v>0</v>
      </c>
      <c r="L420" s="203"/>
      <c r="M420" s="208"/>
      <c r="N420" s="209"/>
      <c r="O420" s="210"/>
      <c r="P420" s="210"/>
      <c r="Q420" s="211">
        <f>SUM(Q421:Q423)</f>
        <v>0</v>
      </c>
      <c r="R420" s="211">
        <f>SUM(R421:R423)</f>
        <v>0</v>
      </c>
      <c r="S420" s="210"/>
      <c r="T420" s="212">
        <f>SUM(T421:T423)</f>
        <v>0</v>
      </c>
      <c r="U420" s="210"/>
      <c r="V420" s="212">
        <f>SUM(V421:V423)</f>
        <v>0</v>
      </c>
      <c r="W420" s="210"/>
      <c r="X420" s="213">
        <f>SUM(X421:X423)</f>
        <v>0</v>
      </c>
      <c r="Y420" s="12"/>
      <c r="Z420" s="12"/>
      <c r="AA420" s="12"/>
      <c r="AB420" s="12"/>
      <c r="AC420" s="12"/>
      <c r="AD420" s="12"/>
      <c r="AE420" s="12"/>
      <c r="AR420" s="214" t="s">
        <v>85</v>
      </c>
      <c r="AT420" s="215" t="s">
        <v>76</v>
      </c>
      <c r="AU420" s="215" t="s">
        <v>85</v>
      </c>
      <c r="AY420" s="214" t="s">
        <v>138</v>
      </c>
      <c r="BK420" s="216">
        <f>SUM(BK421:BK423)</f>
        <v>0</v>
      </c>
    </row>
    <row r="421" s="2" customFormat="1" ht="33" customHeight="1">
      <c r="A421" s="36"/>
      <c r="B421" s="37"/>
      <c r="C421" s="219" t="s">
        <v>1271</v>
      </c>
      <c r="D421" s="219" t="s">
        <v>141</v>
      </c>
      <c r="E421" s="220" t="s">
        <v>1272</v>
      </c>
      <c r="F421" s="221" t="s">
        <v>1273</v>
      </c>
      <c r="G421" s="222" t="s">
        <v>804</v>
      </c>
      <c r="H421" s="223">
        <v>159.94900000000001</v>
      </c>
      <c r="I421" s="224"/>
      <c r="J421" s="224"/>
      <c r="K421" s="225">
        <f>ROUND(P421*H421,2)</f>
        <v>0</v>
      </c>
      <c r="L421" s="221" t="s">
        <v>145</v>
      </c>
      <c r="M421" s="42"/>
      <c r="N421" s="226" t="s">
        <v>1</v>
      </c>
      <c r="O421" s="227" t="s">
        <v>40</v>
      </c>
      <c r="P421" s="228">
        <f>I421+J421</f>
        <v>0</v>
      </c>
      <c r="Q421" s="228">
        <f>ROUND(I421*H421,2)</f>
        <v>0</v>
      </c>
      <c r="R421" s="228">
        <f>ROUND(J421*H421,2)</f>
        <v>0</v>
      </c>
      <c r="S421" s="89"/>
      <c r="T421" s="229">
        <f>S421*H421</f>
        <v>0</v>
      </c>
      <c r="U421" s="229">
        <v>0</v>
      </c>
      <c r="V421" s="229">
        <f>U421*H421</f>
        <v>0</v>
      </c>
      <c r="W421" s="229">
        <v>0</v>
      </c>
      <c r="X421" s="230">
        <f>W421*H421</f>
        <v>0</v>
      </c>
      <c r="Y421" s="36"/>
      <c r="Z421" s="36"/>
      <c r="AA421" s="36"/>
      <c r="AB421" s="36"/>
      <c r="AC421" s="36"/>
      <c r="AD421" s="36"/>
      <c r="AE421" s="36"/>
      <c r="AR421" s="231" t="s">
        <v>146</v>
      </c>
      <c r="AT421" s="231" t="s">
        <v>141</v>
      </c>
      <c r="AU421" s="231" t="s">
        <v>87</v>
      </c>
      <c r="AY421" s="15" t="s">
        <v>138</v>
      </c>
      <c r="BE421" s="232">
        <f>IF(O421="základní",K421,0)</f>
        <v>0</v>
      </c>
      <c r="BF421" s="232">
        <f>IF(O421="snížená",K421,0)</f>
        <v>0</v>
      </c>
      <c r="BG421" s="232">
        <f>IF(O421="zákl. přenesená",K421,0)</f>
        <v>0</v>
      </c>
      <c r="BH421" s="232">
        <f>IF(O421="sníž. přenesená",K421,0)</f>
        <v>0</v>
      </c>
      <c r="BI421" s="232">
        <f>IF(O421="nulová",K421,0)</f>
        <v>0</v>
      </c>
      <c r="BJ421" s="15" t="s">
        <v>85</v>
      </c>
      <c r="BK421" s="232">
        <f>ROUND(P421*H421,2)</f>
        <v>0</v>
      </c>
      <c r="BL421" s="15" t="s">
        <v>146</v>
      </c>
      <c r="BM421" s="231" t="s">
        <v>1274</v>
      </c>
    </row>
    <row r="422" s="2" customFormat="1">
      <c r="A422" s="36"/>
      <c r="B422" s="37"/>
      <c r="C422" s="38"/>
      <c r="D422" s="233" t="s">
        <v>148</v>
      </c>
      <c r="E422" s="38"/>
      <c r="F422" s="234" t="s">
        <v>1275</v>
      </c>
      <c r="G422" s="38"/>
      <c r="H422" s="38"/>
      <c r="I422" s="235"/>
      <c r="J422" s="235"/>
      <c r="K422" s="38"/>
      <c r="L422" s="38"/>
      <c r="M422" s="42"/>
      <c r="N422" s="236"/>
      <c r="O422" s="237"/>
      <c r="P422" s="89"/>
      <c r="Q422" s="89"/>
      <c r="R422" s="89"/>
      <c r="S422" s="89"/>
      <c r="T422" s="89"/>
      <c r="U422" s="89"/>
      <c r="V422" s="89"/>
      <c r="W422" s="89"/>
      <c r="X422" s="90"/>
      <c r="Y422" s="36"/>
      <c r="Z422" s="36"/>
      <c r="AA422" s="36"/>
      <c r="AB422" s="36"/>
      <c r="AC422" s="36"/>
      <c r="AD422" s="36"/>
      <c r="AE422" s="36"/>
      <c r="AT422" s="15" t="s">
        <v>148</v>
      </c>
      <c r="AU422" s="15" t="s">
        <v>87</v>
      </c>
    </row>
    <row r="423" s="2" customFormat="1">
      <c r="A423" s="36"/>
      <c r="B423" s="37"/>
      <c r="C423" s="38"/>
      <c r="D423" s="238" t="s">
        <v>150</v>
      </c>
      <c r="E423" s="38"/>
      <c r="F423" s="239" t="s">
        <v>1276</v>
      </c>
      <c r="G423" s="38"/>
      <c r="H423" s="38"/>
      <c r="I423" s="235"/>
      <c r="J423" s="235"/>
      <c r="K423" s="38"/>
      <c r="L423" s="38"/>
      <c r="M423" s="42"/>
      <c r="N423" s="262"/>
      <c r="O423" s="263"/>
      <c r="P423" s="264"/>
      <c r="Q423" s="264"/>
      <c r="R423" s="264"/>
      <c r="S423" s="264"/>
      <c r="T423" s="264"/>
      <c r="U423" s="264"/>
      <c r="V423" s="264"/>
      <c r="W423" s="264"/>
      <c r="X423" s="265"/>
      <c r="Y423" s="36"/>
      <c r="Z423" s="36"/>
      <c r="AA423" s="36"/>
      <c r="AB423" s="36"/>
      <c r="AC423" s="36"/>
      <c r="AD423" s="36"/>
      <c r="AE423" s="36"/>
      <c r="AT423" s="15" t="s">
        <v>150</v>
      </c>
      <c r="AU423" s="15" t="s">
        <v>87</v>
      </c>
    </row>
    <row r="424" s="2" customFormat="1" ht="6.96" customHeight="1">
      <c r="A424" s="36"/>
      <c r="B424" s="64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42"/>
      <c r="N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</row>
  </sheetData>
  <sheetProtection sheet="1" autoFilter="0" formatColumns="0" formatRows="0" objects="1" scenarios="1" spinCount="100000" saltValue="CrSkZpeflG5GmS54q8ZOTHGkOW8KGWWjFNr5u+riBzAWTrVnPWJ4o0EfWNT0dKx2Bz7FY1CVVPVrTp1LCnHxPA==" hashValue="Ak+fGw9Xkw/2ORmCSin26xO0Asp55fO/xnHrao1Oq5DG6OKlIW1iA4EMBL0R363pgyT+oUUy2ac02v7OhHJklQ==" algorithmName="SHA-512" password="CC35"/>
  <autoFilter ref="C125:L42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hyperlinks>
    <hyperlink ref="F131" r:id="rId1" display="https://podminky.urs.cz/item/CS_URS_2026_01/113107224"/>
    <hyperlink ref="F134" r:id="rId2" display="https://podminky.urs.cz/item/CS_URS_2026_01/113154528"/>
    <hyperlink ref="F137" r:id="rId3" display="https://podminky.urs.cz/item/CS_URS_2026_01/122111101"/>
    <hyperlink ref="F141" r:id="rId4" display="https://podminky.urs.cz/item/CS_URS_2026_01/122252204"/>
    <hyperlink ref="F144" r:id="rId5" display="https://podminky.urs.cz/item/CS_URS_2026_01/131251201"/>
    <hyperlink ref="F148" r:id="rId6" display="https://podminky.urs.cz/item/CS_URS_2026_01/132251102"/>
    <hyperlink ref="F152" r:id="rId7" display="https://podminky.urs.cz/item/CS_URS_2026_01/132251251"/>
    <hyperlink ref="F156" r:id="rId8" display="https://podminky.urs.cz/item/CS_URS_2026_01/141721215"/>
    <hyperlink ref="F161" r:id="rId9" display="https://podminky.urs.cz/item/CS_URS_2026_01/162751117"/>
    <hyperlink ref="F166" r:id="rId10" display="https://podminky.urs.cz/item/CS_URS_2026_01/162751117"/>
    <hyperlink ref="F170" r:id="rId11" display="https://podminky.urs.cz/item/CS_URS_2026_01/162751119"/>
    <hyperlink ref="F175" r:id="rId12" display="https://podminky.urs.cz/item/CS_URS_2026_01/162751119"/>
    <hyperlink ref="F180" r:id="rId13" display="https://podminky.urs.cz/item/CS_URS_2026_01/171152101"/>
    <hyperlink ref="F184" r:id="rId14" display="https://podminky.urs.cz/item/CS_URS_2026_01/171201221"/>
    <hyperlink ref="F188" r:id="rId15" display="https://podminky.urs.cz/item/CS_URS_2026_01/171251201"/>
    <hyperlink ref="F191" r:id="rId16" display="https://podminky.urs.cz/item/CS_URS_2026_01/181351003"/>
    <hyperlink ref="F194" r:id="rId17" display="https://podminky.urs.cz/item/CS_URS_2026_01/181411121"/>
    <hyperlink ref="F197" r:id="rId18" display="https://podminky.urs.cz/item/CS_URS_2026_01/181411122"/>
    <hyperlink ref="F203" r:id="rId19" display="https://podminky.urs.cz/item/CS_URS_2026_01/181951111"/>
    <hyperlink ref="F206" r:id="rId20" display="https://podminky.urs.cz/item/CS_URS_2026_01/181951112"/>
    <hyperlink ref="F212" r:id="rId21" display="https://podminky.urs.cz/item/CS_URS_2026_01/182111121"/>
    <hyperlink ref="F215" r:id="rId22" display="https://podminky.urs.cz/item/CS_URS_2026_01/182351123"/>
    <hyperlink ref="F219" r:id="rId23" display="https://podminky.urs.cz/item/CS_URS_2026_01/212752112"/>
    <hyperlink ref="F223" r:id="rId24" display="https://podminky.urs.cz/item/CS_URS_2026_01/451577777"/>
    <hyperlink ref="F227" r:id="rId25" display="https://podminky.urs.cz/item/CS_URS_2026_01/564861111"/>
    <hyperlink ref="F231" r:id="rId26" display="https://podminky.urs.cz/item/CS_URS_2026_01/564871111"/>
    <hyperlink ref="F235" r:id="rId27" display="https://podminky.urs.cz/item/CS_URS_2026_01/565155121"/>
    <hyperlink ref="F239" r:id="rId28" display="https://podminky.urs.cz/item/CS_URS_2026_01/567122114"/>
    <hyperlink ref="F243" r:id="rId29" display="https://podminky.urs.cz/item/CS_URS_2026_01/567122114"/>
    <hyperlink ref="F247" r:id="rId30" display="https://podminky.urs.cz/item/CS_URS_2026_01/569903311"/>
    <hyperlink ref="F250" r:id="rId31" display="https://podminky.urs.cz/item/CS_URS_2026_01/573211107"/>
    <hyperlink ref="F254" r:id="rId32" display="https://podminky.urs.cz/item/CS_URS_2026_01/577134221"/>
    <hyperlink ref="F258" r:id="rId33" display="https://podminky.urs.cz/item/CS_URS_2026_01/581141114"/>
    <hyperlink ref="F261" r:id="rId34" display="https://podminky.urs.cz/item/CS_URS_2026_01/594111112"/>
    <hyperlink ref="F266" r:id="rId35" display="https://podminky.urs.cz/item/CS_URS_2026_01/599632111"/>
    <hyperlink ref="F272" r:id="rId36" display="https://podminky.urs.cz/item/CS_URS_2026_01/895941103"/>
    <hyperlink ref="F280" r:id="rId37" display="https://podminky.urs.cz/item/CS_URS_2026_01/914111111"/>
    <hyperlink ref="F283" r:id="rId38" display="https://podminky.urs.cz/item/CS_URS_2026_01/914111112"/>
    <hyperlink ref="F299" r:id="rId39" display="https://podminky.urs.cz/item/CS_URS_2026_01/914511112"/>
    <hyperlink ref="F302" r:id="rId40" display="https://podminky.urs.cz/item/CS_URS_2026_01/915131112"/>
    <hyperlink ref="F305" r:id="rId41" display="https://podminky.urs.cz/item/CS_URS_2026_01/915621111"/>
    <hyperlink ref="F308" r:id="rId42" display="https://podminky.urs.cz/item/CS_URS_2026_01/916111113"/>
    <hyperlink ref="F313" r:id="rId43" display="https://podminky.urs.cz/item/CS_URS_2026_01/916131213"/>
    <hyperlink ref="F316" r:id="rId44" display="https://podminky.urs.cz/item/CS_URS_2026_01/916241213"/>
    <hyperlink ref="F319" r:id="rId45" display="https://podminky.urs.cz/item/CS_URS_2026_01/916331112"/>
    <hyperlink ref="F329" r:id="rId46" display="https://podminky.urs.cz/item/CS_URS_2026_01/916991121"/>
    <hyperlink ref="F333" r:id="rId47" display="https://podminky.urs.cz/item/CS_URS_2026_01/919131111"/>
    <hyperlink ref="F337" r:id="rId48" display="https://podminky.urs.cz/item/CS_URS_2026_01/919732211"/>
    <hyperlink ref="F340" r:id="rId49" display="https://podminky.urs.cz/item/CS_URS_2026_01/919735113"/>
    <hyperlink ref="F343" r:id="rId50" display="https://podminky.urs.cz/item/CS_URS_2026_01/935112112"/>
    <hyperlink ref="F348" r:id="rId51" display="https://podminky.urs.cz/item/CS_URS_2026_01/935112211"/>
    <hyperlink ref="F353" r:id="rId52" display="https://podminky.urs.cz/item/CS_URS_2026_01/935113111"/>
    <hyperlink ref="F359" r:id="rId53" display="https://podminky.urs.cz/item/CS_URS_2026_01/966006132"/>
    <hyperlink ref="F362" r:id="rId54" display="https://podminky.urs.cz/item/CS_URS_2026_01/966006221"/>
    <hyperlink ref="F366" r:id="rId55" display="https://podminky.urs.cz/item/CS_URS_2026_01/122252203"/>
    <hyperlink ref="F369" r:id="rId56" display="https://podminky.urs.cz/item/CS_URS_2026_01/162751117"/>
    <hyperlink ref="F372" r:id="rId57" display="https://podminky.urs.cz/item/CS_URS_2026_01/162751119"/>
    <hyperlink ref="F377" r:id="rId58" display="https://podminky.urs.cz/item/CS_URS_2026_01/171251201"/>
    <hyperlink ref="F380" r:id="rId59" display="https://podminky.urs.cz/item/CS_URS_2026_01/997221655"/>
    <hyperlink ref="F384" r:id="rId60" display="https://podminky.urs.cz/item/CS_URS_2026_01/181951112"/>
    <hyperlink ref="F387" r:id="rId61" display="https://podminky.urs.cz/item/CS_URS_2026_01/564671111"/>
    <hyperlink ref="F390" r:id="rId62" display="https://podminky.urs.cz/item/CS_URS_2026_01/564671111"/>
    <hyperlink ref="F393" r:id="rId63" display="https://podminky.urs.cz/item/CS_URS_2026_01/919726122"/>
    <hyperlink ref="F399" r:id="rId64" display="https://podminky.urs.cz/item/CS_URS_2026_01/997221551"/>
    <hyperlink ref="F402" r:id="rId65" display="https://podminky.urs.cz/item/CS_URS_2026_01/997221559"/>
    <hyperlink ref="F407" r:id="rId66" display="https://podminky.urs.cz/item/CS_URS_2026_01/997221571"/>
    <hyperlink ref="F411" r:id="rId67" display="https://podminky.urs.cz/item/CS_URS_2026_01/997221579"/>
    <hyperlink ref="F416" r:id="rId68" display="https://podminky.urs.cz/item/CS_URS_2026_01/997221645"/>
    <hyperlink ref="F419" r:id="rId69" display="https://podminky.urs.cz/item/CS_URS_2026_01/997221655"/>
    <hyperlink ref="F423" r:id="rId70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8"/>
      <c r="AT3" s="15" t="s">
        <v>87</v>
      </c>
    </row>
    <row r="4" s="1" customFormat="1" ht="24.96" customHeight="1">
      <c r="B4" s="18"/>
      <c r="D4" s="137" t="s">
        <v>104</v>
      </c>
      <c r="M4" s="18"/>
      <c r="N4" s="138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9" t="s">
        <v>17</v>
      </c>
      <c r="M6" s="18"/>
    </row>
    <row r="7" s="1" customFormat="1" ht="16.5" customHeight="1">
      <c r="B7" s="18"/>
      <c r="E7" s="140" t="str">
        <f>'Rekapitulace stavby'!K6</f>
        <v>Rapotínská ul., autobusová zastávka a chodník pro pěší</v>
      </c>
      <c r="F7" s="139"/>
      <c r="G7" s="139"/>
      <c r="H7" s="139"/>
      <c r="M7" s="18"/>
    </row>
    <row r="8" s="2" customFormat="1" ht="12" customHeight="1">
      <c r="A8" s="36"/>
      <c r="B8" s="42"/>
      <c r="C8" s="36"/>
      <c r="D8" s="139" t="s">
        <v>105</v>
      </c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1" t="s">
        <v>1277</v>
      </c>
      <c r="F9" s="36"/>
      <c r="G9" s="36"/>
      <c r="H9" s="36"/>
      <c r="I9" s="36"/>
      <c r="J9" s="36"/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9" t="s">
        <v>19</v>
      </c>
      <c r="E11" s="36"/>
      <c r="F11" s="142" t="s">
        <v>1</v>
      </c>
      <c r="G11" s="36"/>
      <c r="H11" s="36"/>
      <c r="I11" s="139" t="s">
        <v>20</v>
      </c>
      <c r="J11" s="142" t="s">
        <v>1</v>
      </c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9" t="s">
        <v>21</v>
      </c>
      <c r="E12" s="36"/>
      <c r="F12" s="142" t="s">
        <v>15</v>
      </c>
      <c r="G12" s="36"/>
      <c r="H12" s="36"/>
      <c r="I12" s="139" t="s">
        <v>22</v>
      </c>
      <c r="J12" s="143" t="str">
        <f>'Rekapitulace stavby'!AN8</f>
        <v>23. 1. 2026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9" t="s">
        <v>24</v>
      </c>
      <c r="E14" s="36"/>
      <c r="F14" s="36"/>
      <c r="G14" s="36"/>
      <c r="H14" s="36"/>
      <c r="I14" s="139" t="s">
        <v>25</v>
      </c>
      <c r="J14" s="142" t="s">
        <v>1</v>
      </c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2" t="s">
        <v>26</v>
      </c>
      <c r="F15" s="36"/>
      <c r="G15" s="36"/>
      <c r="H15" s="36"/>
      <c r="I15" s="139" t="s">
        <v>27</v>
      </c>
      <c r="J15" s="142" t="s">
        <v>1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9" t="s">
        <v>28</v>
      </c>
      <c r="E17" s="36"/>
      <c r="F17" s="36"/>
      <c r="G17" s="36"/>
      <c r="H17" s="36"/>
      <c r="I17" s="139" t="s">
        <v>25</v>
      </c>
      <c r="J17" s="31" t="str">
        <f>'Rekapitulace stavby'!AN13</f>
        <v>Vyplň údaj</v>
      </c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2"/>
      <c r="G18" s="142"/>
      <c r="H18" s="142"/>
      <c r="I18" s="139" t="s">
        <v>27</v>
      </c>
      <c r="J18" s="31" t="str">
        <f>'Rekapitulace stavby'!AN14</f>
        <v>Vyplň údaj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9" t="s">
        <v>30</v>
      </c>
      <c r="E20" s="36"/>
      <c r="F20" s="36"/>
      <c r="G20" s="36"/>
      <c r="H20" s="36"/>
      <c r="I20" s="139" t="s">
        <v>25</v>
      </c>
      <c r="J20" s="142" t="s">
        <v>1</v>
      </c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2" t="s">
        <v>31</v>
      </c>
      <c r="F21" s="36"/>
      <c r="G21" s="36"/>
      <c r="H21" s="36"/>
      <c r="I21" s="139" t="s">
        <v>27</v>
      </c>
      <c r="J21" s="142" t="s">
        <v>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9" t="s">
        <v>32</v>
      </c>
      <c r="E23" s="36"/>
      <c r="F23" s="36"/>
      <c r="G23" s="36"/>
      <c r="H23" s="36"/>
      <c r="I23" s="139" t="s">
        <v>25</v>
      </c>
      <c r="J23" s="142" t="s">
        <v>1</v>
      </c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2" t="s">
        <v>33</v>
      </c>
      <c r="F24" s="36"/>
      <c r="G24" s="36"/>
      <c r="H24" s="36"/>
      <c r="I24" s="139" t="s">
        <v>27</v>
      </c>
      <c r="J24" s="142" t="s">
        <v>1</v>
      </c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9" t="s">
        <v>34</v>
      </c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4"/>
      <c r="M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8"/>
      <c r="E29" s="148"/>
      <c r="F29" s="148"/>
      <c r="G29" s="148"/>
      <c r="H29" s="148"/>
      <c r="I29" s="148"/>
      <c r="J29" s="148"/>
      <c r="K29" s="148"/>
      <c r="L29" s="148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9" t="s">
        <v>107</v>
      </c>
      <c r="F30" s="36"/>
      <c r="G30" s="36"/>
      <c r="H30" s="36"/>
      <c r="I30" s="36"/>
      <c r="J30" s="36"/>
      <c r="K30" s="149">
        <f>I96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9" t="s">
        <v>108</v>
      </c>
      <c r="F31" s="36"/>
      <c r="G31" s="36"/>
      <c r="H31" s="36"/>
      <c r="I31" s="36"/>
      <c r="J31" s="36"/>
      <c r="K31" s="149">
        <f>J96</f>
        <v>0</v>
      </c>
      <c r="L31" s="36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36"/>
      <c r="K32" s="151">
        <f>ROUND(K125, 2)</f>
        <v>0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8"/>
      <c r="E33" s="148"/>
      <c r="F33" s="148"/>
      <c r="G33" s="148"/>
      <c r="H33" s="148"/>
      <c r="I33" s="148"/>
      <c r="J33" s="148"/>
      <c r="K33" s="148"/>
      <c r="L33" s="148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36"/>
      <c r="K34" s="152" t="s">
        <v>38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39" t="s">
        <v>40</v>
      </c>
      <c r="F35" s="149">
        <f>ROUND((SUM(BE125:BE367)),  2)</f>
        <v>0</v>
      </c>
      <c r="G35" s="36"/>
      <c r="H35" s="36"/>
      <c r="I35" s="154">
        <v>0.20999999999999999</v>
      </c>
      <c r="J35" s="36"/>
      <c r="K35" s="149">
        <f>ROUND(((SUM(BE125:BE367))*I35),  2)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9" t="s">
        <v>41</v>
      </c>
      <c r="F36" s="149">
        <f>ROUND((SUM(BF125:BF367)),  2)</f>
        <v>0</v>
      </c>
      <c r="G36" s="36"/>
      <c r="H36" s="36"/>
      <c r="I36" s="154">
        <v>0.12</v>
      </c>
      <c r="J36" s="36"/>
      <c r="K36" s="149">
        <f>ROUND(((SUM(BF125:BF367))*I36),  2)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9" t="s">
        <v>42</v>
      </c>
      <c r="F37" s="149">
        <f>ROUND((SUM(BG125:BG367)),  2)</f>
        <v>0</v>
      </c>
      <c r="G37" s="36"/>
      <c r="H37" s="36"/>
      <c r="I37" s="154">
        <v>0.20999999999999999</v>
      </c>
      <c r="J37" s="36"/>
      <c r="K37" s="149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9" t="s">
        <v>43</v>
      </c>
      <c r="F38" s="149">
        <f>ROUND((SUM(BH125:BH367)),  2)</f>
        <v>0</v>
      </c>
      <c r="G38" s="36"/>
      <c r="H38" s="36"/>
      <c r="I38" s="154">
        <v>0.12</v>
      </c>
      <c r="J38" s="36"/>
      <c r="K38" s="149">
        <f>0</f>
        <v>0</v>
      </c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9" t="s">
        <v>44</v>
      </c>
      <c r="F39" s="149">
        <f>ROUND((SUM(BI125:BI367)),  2)</f>
        <v>0</v>
      </c>
      <c r="G39" s="36"/>
      <c r="H39" s="36"/>
      <c r="I39" s="154">
        <v>0</v>
      </c>
      <c r="J39" s="36"/>
      <c r="K39" s="149">
        <f>0</f>
        <v>0</v>
      </c>
      <c r="L39" s="36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5"/>
      <c r="D41" s="156" t="s">
        <v>45</v>
      </c>
      <c r="E41" s="157"/>
      <c r="F41" s="157"/>
      <c r="G41" s="158" t="s">
        <v>46</v>
      </c>
      <c r="H41" s="159" t="s">
        <v>47</v>
      </c>
      <c r="I41" s="157"/>
      <c r="J41" s="157"/>
      <c r="K41" s="160">
        <f>SUM(K32:K39)</f>
        <v>0</v>
      </c>
      <c r="L41" s="161"/>
      <c r="M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163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165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168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165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3" t="str">
        <f>E7</f>
        <v>Rapotínská ul., autobusová zastávka a chodník pro pěší</v>
      </c>
      <c r="F85" s="30"/>
      <c r="G85" s="30"/>
      <c r="H85" s="30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105</v>
      </c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102 - Chodník pro pěší</v>
      </c>
      <c r="F87" s="38"/>
      <c r="G87" s="38"/>
      <c r="H87" s="38"/>
      <c r="I87" s="38"/>
      <c r="J87" s="38"/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21</v>
      </c>
      <c r="D89" s="38"/>
      <c r="E89" s="38"/>
      <c r="F89" s="25" t="str">
        <f>F12</f>
        <v>Tachov</v>
      </c>
      <c r="G89" s="38"/>
      <c r="H89" s="38"/>
      <c r="I89" s="30" t="s">
        <v>22</v>
      </c>
      <c r="J89" s="77" t="str">
        <f>IF(J12="","",J12)</f>
        <v>23. 1. 2026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Tachov</v>
      </c>
      <c r="G91" s="38"/>
      <c r="H91" s="38"/>
      <c r="I91" s="30" t="s">
        <v>30</v>
      </c>
      <c r="J91" s="34" t="str">
        <f>E21</f>
        <v>Ing. Václav Lacyk</v>
      </c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>D PROJEKT PLZEŇ Nedvěd s.r.o.</v>
      </c>
      <c r="K92" s="38"/>
      <c r="L92" s="3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4" t="s">
        <v>110</v>
      </c>
      <c r="D94" s="175"/>
      <c r="E94" s="175"/>
      <c r="F94" s="175"/>
      <c r="G94" s="175"/>
      <c r="H94" s="175"/>
      <c r="I94" s="176" t="s">
        <v>111</v>
      </c>
      <c r="J94" s="176" t="s">
        <v>112</v>
      </c>
      <c r="K94" s="176" t="s">
        <v>113</v>
      </c>
      <c r="L94" s="175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7" t="s">
        <v>114</v>
      </c>
      <c r="D96" s="38"/>
      <c r="E96" s="38"/>
      <c r="F96" s="38"/>
      <c r="G96" s="38"/>
      <c r="H96" s="38"/>
      <c r="I96" s="108">
        <f>Q125</f>
        <v>0</v>
      </c>
      <c r="J96" s="108">
        <f>R125</f>
        <v>0</v>
      </c>
      <c r="K96" s="108">
        <f>K125</f>
        <v>0</v>
      </c>
      <c r="L96" s="38"/>
      <c r="M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115</v>
      </c>
    </row>
    <row r="97" s="9" customFormat="1" ht="24.96" customHeight="1">
      <c r="A97" s="9"/>
      <c r="B97" s="178"/>
      <c r="C97" s="179"/>
      <c r="D97" s="180" t="s">
        <v>116</v>
      </c>
      <c r="E97" s="181"/>
      <c r="F97" s="181"/>
      <c r="G97" s="181"/>
      <c r="H97" s="181"/>
      <c r="I97" s="182">
        <f>Q126</f>
        <v>0</v>
      </c>
      <c r="J97" s="182">
        <f>R126</f>
        <v>0</v>
      </c>
      <c r="K97" s="182">
        <f>K126</f>
        <v>0</v>
      </c>
      <c r="L97" s="179"/>
      <c r="M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267</v>
      </c>
      <c r="E98" s="187"/>
      <c r="F98" s="187"/>
      <c r="G98" s="187"/>
      <c r="H98" s="187"/>
      <c r="I98" s="188">
        <f>Q127</f>
        <v>0</v>
      </c>
      <c r="J98" s="188">
        <f>R127</f>
        <v>0</v>
      </c>
      <c r="K98" s="188">
        <f>K127</f>
        <v>0</v>
      </c>
      <c r="L98" s="185"/>
      <c r="M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857</v>
      </c>
      <c r="E99" s="187"/>
      <c r="F99" s="187"/>
      <c r="G99" s="187"/>
      <c r="H99" s="187"/>
      <c r="I99" s="188">
        <f>Q218</f>
        <v>0</v>
      </c>
      <c r="J99" s="188">
        <f>R218</f>
        <v>0</v>
      </c>
      <c r="K99" s="188">
        <f>K218</f>
        <v>0</v>
      </c>
      <c r="L99" s="185"/>
      <c r="M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1278</v>
      </c>
      <c r="E100" s="187"/>
      <c r="F100" s="187"/>
      <c r="G100" s="187"/>
      <c r="H100" s="187"/>
      <c r="I100" s="188">
        <f>Q232</f>
        <v>0</v>
      </c>
      <c r="J100" s="188">
        <f>R232</f>
        <v>0</v>
      </c>
      <c r="K100" s="188">
        <f>K232</f>
        <v>0</v>
      </c>
      <c r="L100" s="185"/>
      <c r="M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858</v>
      </c>
      <c r="E101" s="187"/>
      <c r="F101" s="187"/>
      <c r="G101" s="187"/>
      <c r="H101" s="187"/>
      <c r="I101" s="188">
        <f>Q239</f>
        <v>0</v>
      </c>
      <c r="J101" s="188">
        <f>R239</f>
        <v>0</v>
      </c>
      <c r="K101" s="188">
        <f>K239</f>
        <v>0</v>
      </c>
      <c r="L101" s="185"/>
      <c r="M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117</v>
      </c>
      <c r="E102" s="187"/>
      <c r="F102" s="187"/>
      <c r="G102" s="187"/>
      <c r="H102" s="187"/>
      <c r="I102" s="188">
        <f>Q243</f>
        <v>0</v>
      </c>
      <c r="J102" s="188">
        <f>R243</f>
        <v>0</v>
      </c>
      <c r="K102" s="188">
        <f>K243</f>
        <v>0</v>
      </c>
      <c r="L102" s="185"/>
      <c r="M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8">
        <f>Q276</f>
        <v>0</v>
      </c>
      <c r="J103" s="188">
        <f>R276</f>
        <v>0</v>
      </c>
      <c r="K103" s="188">
        <f>K276</f>
        <v>0</v>
      </c>
      <c r="L103" s="185"/>
      <c r="M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861</v>
      </c>
      <c r="E104" s="187"/>
      <c r="F104" s="187"/>
      <c r="G104" s="187"/>
      <c r="H104" s="187"/>
      <c r="I104" s="188">
        <f>Q330</f>
        <v>0</v>
      </c>
      <c r="J104" s="188">
        <f>R330</f>
        <v>0</v>
      </c>
      <c r="K104" s="188">
        <f>K330</f>
        <v>0</v>
      </c>
      <c r="L104" s="185"/>
      <c r="M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662</v>
      </c>
      <c r="E105" s="187"/>
      <c r="F105" s="187"/>
      <c r="G105" s="187"/>
      <c r="H105" s="187"/>
      <c r="I105" s="188">
        <f>Q364</f>
        <v>0</v>
      </c>
      <c r="J105" s="188">
        <f>R364</f>
        <v>0</v>
      </c>
      <c r="K105" s="188">
        <f>K364</f>
        <v>0</v>
      </c>
      <c r="L105" s="185"/>
      <c r="M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119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17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3" t="str">
        <f>E7</f>
        <v>Rapotínská ul., autobusová zastávka a chodník pro pěší</v>
      </c>
      <c r="F115" s="30"/>
      <c r="G115" s="30"/>
      <c r="H115" s="30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105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SO 102 - Chodník pro pěší</v>
      </c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21</v>
      </c>
      <c r="D119" s="38"/>
      <c r="E119" s="38"/>
      <c r="F119" s="25" t="str">
        <f>F12</f>
        <v>Tachov</v>
      </c>
      <c r="G119" s="38"/>
      <c r="H119" s="38"/>
      <c r="I119" s="30" t="s">
        <v>22</v>
      </c>
      <c r="J119" s="77" t="str">
        <f>IF(J12="","",J12)</f>
        <v>23. 1. 2026</v>
      </c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>Město Tachov</v>
      </c>
      <c r="G121" s="38"/>
      <c r="H121" s="38"/>
      <c r="I121" s="30" t="s">
        <v>30</v>
      </c>
      <c r="J121" s="34" t="str">
        <f>E21</f>
        <v>Ing. Václav Lacyk</v>
      </c>
      <c r="K121" s="38"/>
      <c r="L121" s="38"/>
      <c r="M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5.65" customHeight="1">
      <c r="A122" s="36"/>
      <c r="B122" s="37"/>
      <c r="C122" s="30" t="s">
        <v>28</v>
      </c>
      <c r="D122" s="38"/>
      <c r="E122" s="38"/>
      <c r="F122" s="25" t="str">
        <f>IF(E18="","",E18)</f>
        <v>Vyplň údaj</v>
      </c>
      <c r="G122" s="38"/>
      <c r="H122" s="38"/>
      <c r="I122" s="30" t="s">
        <v>32</v>
      </c>
      <c r="J122" s="34" t="str">
        <f>E24</f>
        <v>D PROJEKT PLZEŇ Nedvěd s.r.o.</v>
      </c>
      <c r="K122" s="38"/>
      <c r="L122" s="38"/>
      <c r="M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90"/>
      <c r="B124" s="191"/>
      <c r="C124" s="192" t="s">
        <v>120</v>
      </c>
      <c r="D124" s="193" t="s">
        <v>60</v>
      </c>
      <c r="E124" s="193" t="s">
        <v>56</v>
      </c>
      <c r="F124" s="193" t="s">
        <v>57</v>
      </c>
      <c r="G124" s="193" t="s">
        <v>121</v>
      </c>
      <c r="H124" s="193" t="s">
        <v>122</v>
      </c>
      <c r="I124" s="193" t="s">
        <v>123</v>
      </c>
      <c r="J124" s="193" t="s">
        <v>124</v>
      </c>
      <c r="K124" s="193" t="s">
        <v>113</v>
      </c>
      <c r="L124" s="194" t="s">
        <v>125</v>
      </c>
      <c r="M124" s="195"/>
      <c r="N124" s="98" t="s">
        <v>1</v>
      </c>
      <c r="O124" s="99" t="s">
        <v>39</v>
      </c>
      <c r="P124" s="99" t="s">
        <v>126</v>
      </c>
      <c r="Q124" s="99" t="s">
        <v>127</v>
      </c>
      <c r="R124" s="99" t="s">
        <v>128</v>
      </c>
      <c r="S124" s="99" t="s">
        <v>129</v>
      </c>
      <c r="T124" s="99" t="s">
        <v>130</v>
      </c>
      <c r="U124" s="99" t="s">
        <v>131</v>
      </c>
      <c r="V124" s="99" t="s">
        <v>132</v>
      </c>
      <c r="W124" s="99" t="s">
        <v>133</v>
      </c>
      <c r="X124" s="100" t="s">
        <v>134</v>
      </c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6"/>
      <c r="B125" s="37"/>
      <c r="C125" s="105" t="s">
        <v>135</v>
      </c>
      <c r="D125" s="38"/>
      <c r="E125" s="38"/>
      <c r="F125" s="38"/>
      <c r="G125" s="38"/>
      <c r="H125" s="38"/>
      <c r="I125" s="38"/>
      <c r="J125" s="38"/>
      <c r="K125" s="196">
        <f>BK125</f>
        <v>0</v>
      </c>
      <c r="L125" s="38"/>
      <c r="M125" s="42"/>
      <c r="N125" s="101"/>
      <c r="O125" s="197"/>
      <c r="P125" s="102"/>
      <c r="Q125" s="198">
        <f>Q126</f>
        <v>0</v>
      </c>
      <c r="R125" s="198">
        <f>R126</f>
        <v>0</v>
      </c>
      <c r="S125" s="102"/>
      <c r="T125" s="199">
        <f>T126</f>
        <v>0</v>
      </c>
      <c r="U125" s="102"/>
      <c r="V125" s="199">
        <f>V126</f>
        <v>259.76048601999997</v>
      </c>
      <c r="W125" s="102"/>
      <c r="X125" s="200">
        <f>X126</f>
        <v>21.966000000000001</v>
      </c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115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76</v>
      </c>
      <c r="E126" s="205" t="s">
        <v>136</v>
      </c>
      <c r="F126" s="205" t="s">
        <v>137</v>
      </c>
      <c r="G126" s="203"/>
      <c r="H126" s="203"/>
      <c r="I126" s="206"/>
      <c r="J126" s="206"/>
      <c r="K126" s="207">
        <f>BK126</f>
        <v>0</v>
      </c>
      <c r="L126" s="203"/>
      <c r="M126" s="208"/>
      <c r="N126" s="209"/>
      <c r="O126" s="210"/>
      <c r="P126" s="210"/>
      <c r="Q126" s="211">
        <f>Q127+Q218+Q232+Q239+Q243+Q276+Q330+Q364</f>
        <v>0</v>
      </c>
      <c r="R126" s="211">
        <f>R127+R218+R232+R239+R243+R276+R330+R364</f>
        <v>0</v>
      </c>
      <c r="S126" s="210"/>
      <c r="T126" s="212">
        <f>T127+T218+T232+T239+T243+T276+T330+T364</f>
        <v>0</v>
      </c>
      <c r="U126" s="210"/>
      <c r="V126" s="212">
        <f>V127+V218+V232+V239+V243+V276+V330+V364</f>
        <v>259.76048601999997</v>
      </c>
      <c r="W126" s="210"/>
      <c r="X126" s="213">
        <f>X127+X218+X232+X239+X243+X276+X330+X364</f>
        <v>21.966000000000001</v>
      </c>
      <c r="Y126" s="12"/>
      <c r="Z126" s="12"/>
      <c r="AA126" s="12"/>
      <c r="AB126" s="12"/>
      <c r="AC126" s="12"/>
      <c r="AD126" s="12"/>
      <c r="AE126" s="12"/>
      <c r="AR126" s="214" t="s">
        <v>85</v>
      </c>
      <c r="AT126" s="215" t="s">
        <v>76</v>
      </c>
      <c r="AU126" s="215" t="s">
        <v>77</v>
      </c>
      <c r="AY126" s="214" t="s">
        <v>138</v>
      </c>
      <c r="BK126" s="216">
        <f>BK127+BK218+BK232+BK239+BK243+BK276+BK330+BK364</f>
        <v>0</v>
      </c>
    </row>
    <row r="127" s="12" customFormat="1" ht="22.8" customHeight="1">
      <c r="A127" s="12"/>
      <c r="B127" s="202"/>
      <c r="C127" s="203"/>
      <c r="D127" s="204" t="s">
        <v>76</v>
      </c>
      <c r="E127" s="217" t="s">
        <v>85</v>
      </c>
      <c r="F127" s="217" t="s">
        <v>272</v>
      </c>
      <c r="G127" s="203"/>
      <c r="H127" s="203"/>
      <c r="I127" s="206"/>
      <c r="J127" s="206"/>
      <c r="K127" s="218">
        <f>BK127</f>
        <v>0</v>
      </c>
      <c r="L127" s="203"/>
      <c r="M127" s="208"/>
      <c r="N127" s="209"/>
      <c r="O127" s="210"/>
      <c r="P127" s="210"/>
      <c r="Q127" s="211">
        <f>SUM(Q128:Q217)</f>
        <v>0</v>
      </c>
      <c r="R127" s="211">
        <f>SUM(R128:R217)</f>
        <v>0</v>
      </c>
      <c r="S127" s="210"/>
      <c r="T127" s="212">
        <f>SUM(T128:T217)</f>
        <v>0</v>
      </c>
      <c r="U127" s="210"/>
      <c r="V127" s="212">
        <f>SUM(V128:V217)</f>
        <v>84.512178999999989</v>
      </c>
      <c r="W127" s="210"/>
      <c r="X127" s="213">
        <f>SUM(X128:X217)</f>
        <v>17.899000000000001</v>
      </c>
      <c r="Y127" s="12"/>
      <c r="Z127" s="12"/>
      <c r="AA127" s="12"/>
      <c r="AB127" s="12"/>
      <c r="AC127" s="12"/>
      <c r="AD127" s="12"/>
      <c r="AE127" s="12"/>
      <c r="AR127" s="214" t="s">
        <v>85</v>
      </c>
      <c r="AT127" s="215" t="s">
        <v>76</v>
      </c>
      <c r="AU127" s="215" t="s">
        <v>85</v>
      </c>
      <c r="AY127" s="214" t="s">
        <v>138</v>
      </c>
      <c r="BK127" s="216">
        <f>SUM(BK128:BK217)</f>
        <v>0</v>
      </c>
    </row>
    <row r="128" s="2" customFormat="1" ht="24.15" customHeight="1">
      <c r="A128" s="36"/>
      <c r="B128" s="37"/>
      <c r="C128" s="219" t="s">
        <v>85</v>
      </c>
      <c r="D128" s="219" t="s">
        <v>141</v>
      </c>
      <c r="E128" s="220" t="s">
        <v>1279</v>
      </c>
      <c r="F128" s="221" t="s">
        <v>1280</v>
      </c>
      <c r="G128" s="222" t="s">
        <v>144</v>
      </c>
      <c r="H128" s="223">
        <v>24.899999999999999</v>
      </c>
      <c r="I128" s="224"/>
      <c r="J128" s="224"/>
      <c r="K128" s="225">
        <f>ROUND(P128*H128,2)</f>
        <v>0</v>
      </c>
      <c r="L128" s="221" t="s">
        <v>145</v>
      </c>
      <c r="M128" s="42"/>
      <c r="N128" s="226" t="s">
        <v>1</v>
      </c>
      <c r="O128" s="227" t="s">
        <v>40</v>
      </c>
      <c r="P128" s="228">
        <f>I128+J128</f>
        <v>0</v>
      </c>
      <c r="Q128" s="228">
        <f>ROUND(I128*H128,2)</f>
        <v>0</v>
      </c>
      <c r="R128" s="228">
        <f>ROUND(J128*H128,2)</f>
        <v>0</v>
      </c>
      <c r="S128" s="89"/>
      <c r="T128" s="229">
        <f>S128*H128</f>
        <v>0</v>
      </c>
      <c r="U128" s="229">
        <v>0</v>
      </c>
      <c r="V128" s="229">
        <f>U128*H128</f>
        <v>0</v>
      </c>
      <c r="W128" s="229">
        <v>0.26000000000000001</v>
      </c>
      <c r="X128" s="230">
        <f>W128*H128</f>
        <v>6.4740000000000002</v>
      </c>
      <c r="Y128" s="36"/>
      <c r="Z128" s="36"/>
      <c r="AA128" s="36"/>
      <c r="AB128" s="36"/>
      <c r="AC128" s="36"/>
      <c r="AD128" s="36"/>
      <c r="AE128" s="36"/>
      <c r="AR128" s="231" t="s">
        <v>146</v>
      </c>
      <c r="AT128" s="231" t="s">
        <v>141</v>
      </c>
      <c r="AU128" s="231" t="s">
        <v>87</v>
      </c>
      <c r="AY128" s="15" t="s">
        <v>138</v>
      </c>
      <c r="BE128" s="232">
        <f>IF(O128="základní",K128,0)</f>
        <v>0</v>
      </c>
      <c r="BF128" s="232">
        <f>IF(O128="snížená",K128,0)</f>
        <v>0</v>
      </c>
      <c r="BG128" s="232">
        <f>IF(O128="zákl. přenesená",K128,0)</f>
        <v>0</v>
      </c>
      <c r="BH128" s="232">
        <f>IF(O128="sníž. přenesená",K128,0)</f>
        <v>0</v>
      </c>
      <c r="BI128" s="232">
        <f>IF(O128="nulová",K128,0)</f>
        <v>0</v>
      </c>
      <c r="BJ128" s="15" t="s">
        <v>85</v>
      </c>
      <c r="BK128" s="232">
        <f>ROUND(P128*H128,2)</f>
        <v>0</v>
      </c>
      <c r="BL128" s="15" t="s">
        <v>146</v>
      </c>
      <c r="BM128" s="231" t="s">
        <v>1281</v>
      </c>
    </row>
    <row r="129" s="2" customFormat="1">
      <c r="A129" s="36"/>
      <c r="B129" s="37"/>
      <c r="C129" s="38"/>
      <c r="D129" s="233" t="s">
        <v>148</v>
      </c>
      <c r="E129" s="38"/>
      <c r="F129" s="234" t="s">
        <v>1282</v>
      </c>
      <c r="G129" s="38"/>
      <c r="H129" s="38"/>
      <c r="I129" s="235"/>
      <c r="J129" s="235"/>
      <c r="K129" s="38"/>
      <c r="L129" s="38"/>
      <c r="M129" s="42"/>
      <c r="N129" s="236"/>
      <c r="O129" s="237"/>
      <c r="P129" s="89"/>
      <c r="Q129" s="89"/>
      <c r="R129" s="89"/>
      <c r="S129" s="89"/>
      <c r="T129" s="89"/>
      <c r="U129" s="89"/>
      <c r="V129" s="89"/>
      <c r="W129" s="89"/>
      <c r="X129" s="90"/>
      <c r="Y129" s="36"/>
      <c r="Z129" s="36"/>
      <c r="AA129" s="36"/>
      <c r="AB129" s="36"/>
      <c r="AC129" s="36"/>
      <c r="AD129" s="36"/>
      <c r="AE129" s="36"/>
      <c r="AT129" s="15" t="s">
        <v>148</v>
      </c>
      <c r="AU129" s="15" t="s">
        <v>87</v>
      </c>
    </row>
    <row r="130" s="2" customFormat="1">
      <c r="A130" s="36"/>
      <c r="B130" s="37"/>
      <c r="C130" s="38"/>
      <c r="D130" s="238" t="s">
        <v>150</v>
      </c>
      <c r="E130" s="38"/>
      <c r="F130" s="239" t="s">
        <v>1283</v>
      </c>
      <c r="G130" s="38"/>
      <c r="H130" s="38"/>
      <c r="I130" s="235"/>
      <c r="J130" s="235"/>
      <c r="K130" s="38"/>
      <c r="L130" s="38"/>
      <c r="M130" s="42"/>
      <c r="N130" s="236"/>
      <c r="O130" s="237"/>
      <c r="P130" s="89"/>
      <c r="Q130" s="89"/>
      <c r="R130" s="89"/>
      <c r="S130" s="89"/>
      <c r="T130" s="89"/>
      <c r="U130" s="89"/>
      <c r="V130" s="89"/>
      <c r="W130" s="89"/>
      <c r="X130" s="90"/>
      <c r="Y130" s="36"/>
      <c r="Z130" s="36"/>
      <c r="AA130" s="36"/>
      <c r="AB130" s="36"/>
      <c r="AC130" s="36"/>
      <c r="AD130" s="36"/>
      <c r="AE130" s="36"/>
      <c r="AT130" s="15" t="s">
        <v>150</v>
      </c>
      <c r="AU130" s="15" t="s">
        <v>87</v>
      </c>
    </row>
    <row r="131" s="2" customFormat="1" ht="24.15" customHeight="1">
      <c r="A131" s="36"/>
      <c r="B131" s="37"/>
      <c r="C131" s="219" t="s">
        <v>87</v>
      </c>
      <c r="D131" s="219" t="s">
        <v>141</v>
      </c>
      <c r="E131" s="220" t="s">
        <v>1284</v>
      </c>
      <c r="F131" s="221" t="s">
        <v>1285</v>
      </c>
      <c r="G131" s="222" t="s">
        <v>144</v>
      </c>
      <c r="H131" s="223">
        <v>3.5</v>
      </c>
      <c r="I131" s="224"/>
      <c r="J131" s="224"/>
      <c r="K131" s="225">
        <f>ROUND(P131*H131,2)</f>
        <v>0</v>
      </c>
      <c r="L131" s="221" t="s">
        <v>145</v>
      </c>
      <c r="M131" s="42"/>
      <c r="N131" s="226" t="s">
        <v>1</v>
      </c>
      <c r="O131" s="227" t="s">
        <v>40</v>
      </c>
      <c r="P131" s="228">
        <f>I131+J131</f>
        <v>0</v>
      </c>
      <c r="Q131" s="228">
        <f>ROUND(I131*H131,2)</f>
        <v>0</v>
      </c>
      <c r="R131" s="228">
        <f>ROUND(J131*H131,2)</f>
        <v>0</v>
      </c>
      <c r="S131" s="89"/>
      <c r="T131" s="229">
        <f>S131*H131</f>
        <v>0</v>
      </c>
      <c r="U131" s="229">
        <v>0</v>
      </c>
      <c r="V131" s="229">
        <f>U131*H131</f>
        <v>0</v>
      </c>
      <c r="W131" s="229">
        <v>0.28999999999999998</v>
      </c>
      <c r="X131" s="230">
        <f>W131*H131</f>
        <v>1.0149999999999999</v>
      </c>
      <c r="Y131" s="36"/>
      <c r="Z131" s="36"/>
      <c r="AA131" s="36"/>
      <c r="AB131" s="36"/>
      <c r="AC131" s="36"/>
      <c r="AD131" s="36"/>
      <c r="AE131" s="36"/>
      <c r="AR131" s="231" t="s">
        <v>146</v>
      </c>
      <c r="AT131" s="231" t="s">
        <v>141</v>
      </c>
      <c r="AU131" s="231" t="s">
        <v>87</v>
      </c>
      <c r="AY131" s="15" t="s">
        <v>138</v>
      </c>
      <c r="BE131" s="232">
        <f>IF(O131="základní",K131,0)</f>
        <v>0</v>
      </c>
      <c r="BF131" s="232">
        <f>IF(O131="snížená",K131,0)</f>
        <v>0</v>
      </c>
      <c r="BG131" s="232">
        <f>IF(O131="zákl. přenesená",K131,0)</f>
        <v>0</v>
      </c>
      <c r="BH131" s="232">
        <f>IF(O131="sníž. přenesená",K131,0)</f>
        <v>0</v>
      </c>
      <c r="BI131" s="232">
        <f>IF(O131="nulová",K131,0)</f>
        <v>0</v>
      </c>
      <c r="BJ131" s="15" t="s">
        <v>85</v>
      </c>
      <c r="BK131" s="232">
        <f>ROUND(P131*H131,2)</f>
        <v>0</v>
      </c>
      <c r="BL131" s="15" t="s">
        <v>146</v>
      </c>
      <c r="BM131" s="231" t="s">
        <v>1286</v>
      </c>
    </row>
    <row r="132" s="2" customFormat="1">
      <c r="A132" s="36"/>
      <c r="B132" s="37"/>
      <c r="C132" s="38"/>
      <c r="D132" s="233" t="s">
        <v>148</v>
      </c>
      <c r="E132" s="38"/>
      <c r="F132" s="234" t="s">
        <v>1287</v>
      </c>
      <c r="G132" s="38"/>
      <c r="H132" s="38"/>
      <c r="I132" s="235"/>
      <c r="J132" s="235"/>
      <c r="K132" s="38"/>
      <c r="L132" s="38"/>
      <c r="M132" s="42"/>
      <c r="N132" s="236"/>
      <c r="O132" s="237"/>
      <c r="P132" s="89"/>
      <c r="Q132" s="89"/>
      <c r="R132" s="89"/>
      <c r="S132" s="89"/>
      <c r="T132" s="89"/>
      <c r="U132" s="89"/>
      <c r="V132" s="89"/>
      <c r="W132" s="89"/>
      <c r="X132" s="90"/>
      <c r="Y132" s="36"/>
      <c r="Z132" s="36"/>
      <c r="AA132" s="36"/>
      <c r="AB132" s="36"/>
      <c r="AC132" s="36"/>
      <c r="AD132" s="36"/>
      <c r="AE132" s="36"/>
      <c r="AT132" s="15" t="s">
        <v>148</v>
      </c>
      <c r="AU132" s="15" t="s">
        <v>87</v>
      </c>
    </row>
    <row r="133" s="2" customFormat="1">
      <c r="A133" s="36"/>
      <c r="B133" s="37"/>
      <c r="C133" s="38"/>
      <c r="D133" s="238" t="s">
        <v>150</v>
      </c>
      <c r="E133" s="38"/>
      <c r="F133" s="239" t="s">
        <v>1288</v>
      </c>
      <c r="G133" s="38"/>
      <c r="H133" s="38"/>
      <c r="I133" s="235"/>
      <c r="J133" s="235"/>
      <c r="K133" s="38"/>
      <c r="L133" s="38"/>
      <c r="M133" s="42"/>
      <c r="N133" s="236"/>
      <c r="O133" s="237"/>
      <c r="P133" s="89"/>
      <c r="Q133" s="89"/>
      <c r="R133" s="89"/>
      <c r="S133" s="89"/>
      <c r="T133" s="89"/>
      <c r="U133" s="89"/>
      <c r="V133" s="89"/>
      <c r="W133" s="89"/>
      <c r="X133" s="90"/>
      <c r="Y133" s="36"/>
      <c r="Z133" s="36"/>
      <c r="AA133" s="36"/>
      <c r="AB133" s="36"/>
      <c r="AC133" s="36"/>
      <c r="AD133" s="36"/>
      <c r="AE133" s="36"/>
      <c r="AT133" s="15" t="s">
        <v>150</v>
      </c>
      <c r="AU133" s="15" t="s">
        <v>87</v>
      </c>
    </row>
    <row r="134" s="2" customFormat="1">
      <c r="A134" s="36"/>
      <c r="B134" s="37"/>
      <c r="C134" s="38"/>
      <c r="D134" s="233" t="s">
        <v>152</v>
      </c>
      <c r="E134" s="38"/>
      <c r="F134" s="240" t="s">
        <v>1289</v>
      </c>
      <c r="G134" s="38"/>
      <c r="H134" s="38"/>
      <c r="I134" s="235"/>
      <c r="J134" s="235"/>
      <c r="K134" s="38"/>
      <c r="L134" s="38"/>
      <c r="M134" s="42"/>
      <c r="N134" s="236"/>
      <c r="O134" s="237"/>
      <c r="P134" s="89"/>
      <c r="Q134" s="89"/>
      <c r="R134" s="89"/>
      <c r="S134" s="89"/>
      <c r="T134" s="89"/>
      <c r="U134" s="89"/>
      <c r="V134" s="89"/>
      <c r="W134" s="89"/>
      <c r="X134" s="90"/>
      <c r="Y134" s="36"/>
      <c r="Z134" s="36"/>
      <c r="AA134" s="36"/>
      <c r="AB134" s="36"/>
      <c r="AC134" s="36"/>
      <c r="AD134" s="36"/>
      <c r="AE134" s="36"/>
      <c r="AT134" s="15" t="s">
        <v>152</v>
      </c>
      <c r="AU134" s="15" t="s">
        <v>87</v>
      </c>
    </row>
    <row r="135" s="2" customFormat="1" ht="24.15" customHeight="1">
      <c r="A135" s="36"/>
      <c r="B135" s="37"/>
      <c r="C135" s="219" t="s">
        <v>160</v>
      </c>
      <c r="D135" s="219" t="s">
        <v>141</v>
      </c>
      <c r="E135" s="220" t="s">
        <v>1284</v>
      </c>
      <c r="F135" s="221" t="s">
        <v>1285</v>
      </c>
      <c r="G135" s="222" t="s">
        <v>144</v>
      </c>
      <c r="H135" s="223">
        <v>24.899999999999999</v>
      </c>
      <c r="I135" s="224"/>
      <c r="J135" s="224"/>
      <c r="K135" s="225">
        <f>ROUND(P135*H135,2)</f>
        <v>0</v>
      </c>
      <c r="L135" s="221" t="s">
        <v>145</v>
      </c>
      <c r="M135" s="42"/>
      <c r="N135" s="226" t="s">
        <v>1</v>
      </c>
      <c r="O135" s="227" t="s">
        <v>40</v>
      </c>
      <c r="P135" s="228">
        <f>I135+J135</f>
        <v>0</v>
      </c>
      <c r="Q135" s="228">
        <f>ROUND(I135*H135,2)</f>
        <v>0</v>
      </c>
      <c r="R135" s="228">
        <f>ROUND(J135*H135,2)</f>
        <v>0</v>
      </c>
      <c r="S135" s="89"/>
      <c r="T135" s="229">
        <f>S135*H135</f>
        <v>0</v>
      </c>
      <c r="U135" s="229">
        <v>0</v>
      </c>
      <c r="V135" s="229">
        <f>U135*H135</f>
        <v>0</v>
      </c>
      <c r="W135" s="229">
        <v>0.28999999999999998</v>
      </c>
      <c r="X135" s="230">
        <f>W135*H135</f>
        <v>7.2209999999999992</v>
      </c>
      <c r="Y135" s="36"/>
      <c r="Z135" s="36"/>
      <c r="AA135" s="36"/>
      <c r="AB135" s="36"/>
      <c r="AC135" s="36"/>
      <c r="AD135" s="36"/>
      <c r="AE135" s="36"/>
      <c r="AR135" s="231" t="s">
        <v>146</v>
      </c>
      <c r="AT135" s="231" t="s">
        <v>141</v>
      </c>
      <c r="AU135" s="231" t="s">
        <v>87</v>
      </c>
      <c r="AY135" s="15" t="s">
        <v>138</v>
      </c>
      <c r="BE135" s="232">
        <f>IF(O135="základní",K135,0)</f>
        <v>0</v>
      </c>
      <c r="BF135" s="232">
        <f>IF(O135="snížená",K135,0)</f>
        <v>0</v>
      </c>
      <c r="BG135" s="232">
        <f>IF(O135="zákl. přenesená",K135,0)</f>
        <v>0</v>
      </c>
      <c r="BH135" s="232">
        <f>IF(O135="sníž. přenesená",K135,0)</f>
        <v>0</v>
      </c>
      <c r="BI135" s="232">
        <f>IF(O135="nulová",K135,0)</f>
        <v>0</v>
      </c>
      <c r="BJ135" s="15" t="s">
        <v>85</v>
      </c>
      <c r="BK135" s="232">
        <f>ROUND(P135*H135,2)</f>
        <v>0</v>
      </c>
      <c r="BL135" s="15" t="s">
        <v>146</v>
      </c>
      <c r="BM135" s="231" t="s">
        <v>1290</v>
      </c>
    </row>
    <row r="136" s="2" customFormat="1">
      <c r="A136" s="36"/>
      <c r="B136" s="37"/>
      <c r="C136" s="38"/>
      <c r="D136" s="233" t="s">
        <v>148</v>
      </c>
      <c r="E136" s="38"/>
      <c r="F136" s="234" t="s">
        <v>1287</v>
      </c>
      <c r="G136" s="38"/>
      <c r="H136" s="38"/>
      <c r="I136" s="235"/>
      <c r="J136" s="235"/>
      <c r="K136" s="38"/>
      <c r="L136" s="38"/>
      <c r="M136" s="42"/>
      <c r="N136" s="236"/>
      <c r="O136" s="237"/>
      <c r="P136" s="89"/>
      <c r="Q136" s="89"/>
      <c r="R136" s="89"/>
      <c r="S136" s="89"/>
      <c r="T136" s="89"/>
      <c r="U136" s="89"/>
      <c r="V136" s="89"/>
      <c r="W136" s="89"/>
      <c r="X136" s="90"/>
      <c r="Y136" s="36"/>
      <c r="Z136" s="36"/>
      <c r="AA136" s="36"/>
      <c r="AB136" s="36"/>
      <c r="AC136" s="36"/>
      <c r="AD136" s="36"/>
      <c r="AE136" s="36"/>
      <c r="AT136" s="15" t="s">
        <v>148</v>
      </c>
      <c r="AU136" s="15" t="s">
        <v>87</v>
      </c>
    </row>
    <row r="137" s="2" customFormat="1">
      <c r="A137" s="36"/>
      <c r="B137" s="37"/>
      <c r="C137" s="38"/>
      <c r="D137" s="238" t="s">
        <v>150</v>
      </c>
      <c r="E137" s="38"/>
      <c r="F137" s="239" t="s">
        <v>1288</v>
      </c>
      <c r="G137" s="38"/>
      <c r="H137" s="38"/>
      <c r="I137" s="235"/>
      <c r="J137" s="235"/>
      <c r="K137" s="38"/>
      <c r="L137" s="38"/>
      <c r="M137" s="42"/>
      <c r="N137" s="236"/>
      <c r="O137" s="237"/>
      <c r="P137" s="89"/>
      <c r="Q137" s="89"/>
      <c r="R137" s="89"/>
      <c r="S137" s="89"/>
      <c r="T137" s="89"/>
      <c r="U137" s="89"/>
      <c r="V137" s="89"/>
      <c r="W137" s="89"/>
      <c r="X137" s="90"/>
      <c r="Y137" s="36"/>
      <c r="Z137" s="36"/>
      <c r="AA137" s="36"/>
      <c r="AB137" s="36"/>
      <c r="AC137" s="36"/>
      <c r="AD137" s="36"/>
      <c r="AE137" s="36"/>
      <c r="AT137" s="15" t="s">
        <v>150</v>
      </c>
      <c r="AU137" s="15" t="s">
        <v>87</v>
      </c>
    </row>
    <row r="138" s="2" customFormat="1">
      <c r="A138" s="36"/>
      <c r="B138" s="37"/>
      <c r="C138" s="38"/>
      <c r="D138" s="233" t="s">
        <v>152</v>
      </c>
      <c r="E138" s="38"/>
      <c r="F138" s="240" t="s">
        <v>1291</v>
      </c>
      <c r="G138" s="38"/>
      <c r="H138" s="38"/>
      <c r="I138" s="235"/>
      <c r="J138" s="235"/>
      <c r="K138" s="38"/>
      <c r="L138" s="38"/>
      <c r="M138" s="42"/>
      <c r="N138" s="236"/>
      <c r="O138" s="237"/>
      <c r="P138" s="89"/>
      <c r="Q138" s="89"/>
      <c r="R138" s="89"/>
      <c r="S138" s="89"/>
      <c r="T138" s="89"/>
      <c r="U138" s="89"/>
      <c r="V138" s="89"/>
      <c r="W138" s="89"/>
      <c r="X138" s="90"/>
      <c r="Y138" s="36"/>
      <c r="Z138" s="36"/>
      <c r="AA138" s="36"/>
      <c r="AB138" s="36"/>
      <c r="AC138" s="36"/>
      <c r="AD138" s="36"/>
      <c r="AE138" s="36"/>
      <c r="AT138" s="15" t="s">
        <v>152</v>
      </c>
      <c r="AU138" s="15" t="s">
        <v>87</v>
      </c>
    </row>
    <row r="139" s="2" customFormat="1" ht="24.15" customHeight="1">
      <c r="A139" s="36"/>
      <c r="B139" s="37"/>
      <c r="C139" s="219" t="s">
        <v>146</v>
      </c>
      <c r="D139" s="219" t="s">
        <v>141</v>
      </c>
      <c r="E139" s="220" t="s">
        <v>1292</v>
      </c>
      <c r="F139" s="221" t="s">
        <v>1293</v>
      </c>
      <c r="G139" s="222" t="s">
        <v>144</v>
      </c>
      <c r="H139" s="223">
        <v>3.5</v>
      </c>
      <c r="I139" s="224"/>
      <c r="J139" s="224"/>
      <c r="K139" s="225">
        <f>ROUND(P139*H139,2)</f>
        <v>0</v>
      </c>
      <c r="L139" s="221" t="s">
        <v>145</v>
      </c>
      <c r="M139" s="42"/>
      <c r="N139" s="226" t="s">
        <v>1</v>
      </c>
      <c r="O139" s="227" t="s">
        <v>40</v>
      </c>
      <c r="P139" s="228">
        <f>I139+J139</f>
        <v>0</v>
      </c>
      <c r="Q139" s="228">
        <f>ROUND(I139*H139,2)</f>
        <v>0</v>
      </c>
      <c r="R139" s="228">
        <f>ROUND(J139*H139,2)</f>
        <v>0</v>
      </c>
      <c r="S139" s="89"/>
      <c r="T139" s="229">
        <f>S139*H139</f>
        <v>0</v>
      </c>
      <c r="U139" s="229">
        <v>0</v>
      </c>
      <c r="V139" s="229">
        <f>U139*H139</f>
        <v>0</v>
      </c>
      <c r="W139" s="229">
        <v>0.22</v>
      </c>
      <c r="X139" s="230">
        <f>W139*H139</f>
        <v>0.77000000000000002</v>
      </c>
      <c r="Y139" s="36"/>
      <c r="Z139" s="36"/>
      <c r="AA139" s="36"/>
      <c r="AB139" s="36"/>
      <c r="AC139" s="36"/>
      <c r="AD139" s="36"/>
      <c r="AE139" s="36"/>
      <c r="AR139" s="231" t="s">
        <v>146</v>
      </c>
      <c r="AT139" s="231" t="s">
        <v>141</v>
      </c>
      <c r="AU139" s="231" t="s">
        <v>87</v>
      </c>
      <c r="AY139" s="15" t="s">
        <v>138</v>
      </c>
      <c r="BE139" s="232">
        <f>IF(O139="základní",K139,0)</f>
        <v>0</v>
      </c>
      <c r="BF139" s="232">
        <f>IF(O139="snížená",K139,0)</f>
        <v>0</v>
      </c>
      <c r="BG139" s="232">
        <f>IF(O139="zákl. přenesená",K139,0)</f>
        <v>0</v>
      </c>
      <c r="BH139" s="232">
        <f>IF(O139="sníž. přenesená",K139,0)</f>
        <v>0</v>
      </c>
      <c r="BI139" s="232">
        <f>IF(O139="nulová",K139,0)</f>
        <v>0</v>
      </c>
      <c r="BJ139" s="15" t="s">
        <v>85</v>
      </c>
      <c r="BK139" s="232">
        <f>ROUND(P139*H139,2)</f>
        <v>0</v>
      </c>
      <c r="BL139" s="15" t="s">
        <v>146</v>
      </c>
      <c r="BM139" s="231" t="s">
        <v>1294</v>
      </c>
    </row>
    <row r="140" s="2" customFormat="1">
      <c r="A140" s="36"/>
      <c r="B140" s="37"/>
      <c r="C140" s="38"/>
      <c r="D140" s="233" t="s">
        <v>148</v>
      </c>
      <c r="E140" s="38"/>
      <c r="F140" s="234" t="s">
        <v>1295</v>
      </c>
      <c r="G140" s="38"/>
      <c r="H140" s="38"/>
      <c r="I140" s="235"/>
      <c r="J140" s="235"/>
      <c r="K140" s="38"/>
      <c r="L140" s="38"/>
      <c r="M140" s="42"/>
      <c r="N140" s="236"/>
      <c r="O140" s="237"/>
      <c r="P140" s="89"/>
      <c r="Q140" s="89"/>
      <c r="R140" s="89"/>
      <c r="S140" s="89"/>
      <c r="T140" s="89"/>
      <c r="U140" s="89"/>
      <c r="V140" s="89"/>
      <c r="W140" s="89"/>
      <c r="X140" s="90"/>
      <c r="Y140" s="36"/>
      <c r="Z140" s="36"/>
      <c r="AA140" s="36"/>
      <c r="AB140" s="36"/>
      <c r="AC140" s="36"/>
      <c r="AD140" s="36"/>
      <c r="AE140" s="36"/>
      <c r="AT140" s="15" t="s">
        <v>148</v>
      </c>
      <c r="AU140" s="15" t="s">
        <v>87</v>
      </c>
    </row>
    <row r="141" s="2" customFormat="1">
      <c r="A141" s="36"/>
      <c r="B141" s="37"/>
      <c r="C141" s="38"/>
      <c r="D141" s="238" t="s">
        <v>150</v>
      </c>
      <c r="E141" s="38"/>
      <c r="F141" s="239" t="s">
        <v>1296</v>
      </c>
      <c r="G141" s="38"/>
      <c r="H141" s="38"/>
      <c r="I141" s="235"/>
      <c r="J141" s="235"/>
      <c r="K141" s="38"/>
      <c r="L141" s="38"/>
      <c r="M141" s="42"/>
      <c r="N141" s="236"/>
      <c r="O141" s="237"/>
      <c r="P141" s="89"/>
      <c r="Q141" s="89"/>
      <c r="R141" s="89"/>
      <c r="S141" s="89"/>
      <c r="T141" s="89"/>
      <c r="U141" s="89"/>
      <c r="V141" s="89"/>
      <c r="W141" s="89"/>
      <c r="X141" s="90"/>
      <c r="Y141" s="36"/>
      <c r="Z141" s="36"/>
      <c r="AA141" s="36"/>
      <c r="AB141" s="36"/>
      <c r="AC141" s="36"/>
      <c r="AD141" s="36"/>
      <c r="AE141" s="36"/>
      <c r="AT141" s="15" t="s">
        <v>150</v>
      </c>
      <c r="AU141" s="15" t="s">
        <v>87</v>
      </c>
    </row>
    <row r="142" s="2" customFormat="1" ht="24.15" customHeight="1">
      <c r="A142" s="36"/>
      <c r="B142" s="37"/>
      <c r="C142" s="219" t="s">
        <v>139</v>
      </c>
      <c r="D142" s="219" t="s">
        <v>141</v>
      </c>
      <c r="E142" s="220" t="s">
        <v>1297</v>
      </c>
      <c r="F142" s="221" t="s">
        <v>1298</v>
      </c>
      <c r="G142" s="222" t="s">
        <v>254</v>
      </c>
      <c r="H142" s="223">
        <v>7</v>
      </c>
      <c r="I142" s="224"/>
      <c r="J142" s="224"/>
      <c r="K142" s="225">
        <f>ROUND(P142*H142,2)</f>
        <v>0</v>
      </c>
      <c r="L142" s="221" t="s">
        <v>145</v>
      </c>
      <c r="M142" s="42"/>
      <c r="N142" s="226" t="s">
        <v>1</v>
      </c>
      <c r="O142" s="227" t="s">
        <v>40</v>
      </c>
      <c r="P142" s="228">
        <f>I142+J142</f>
        <v>0</v>
      </c>
      <c r="Q142" s="228">
        <f>ROUND(I142*H142,2)</f>
        <v>0</v>
      </c>
      <c r="R142" s="228">
        <f>ROUND(J142*H142,2)</f>
        <v>0</v>
      </c>
      <c r="S142" s="89"/>
      <c r="T142" s="229">
        <f>S142*H142</f>
        <v>0</v>
      </c>
      <c r="U142" s="229">
        <v>0</v>
      </c>
      <c r="V142" s="229">
        <f>U142*H142</f>
        <v>0</v>
      </c>
      <c r="W142" s="229">
        <v>0.20499999999999999</v>
      </c>
      <c r="X142" s="230">
        <f>W142*H142</f>
        <v>1.4349999999999998</v>
      </c>
      <c r="Y142" s="36"/>
      <c r="Z142" s="36"/>
      <c r="AA142" s="36"/>
      <c r="AB142" s="36"/>
      <c r="AC142" s="36"/>
      <c r="AD142" s="36"/>
      <c r="AE142" s="36"/>
      <c r="AR142" s="231" t="s">
        <v>146</v>
      </c>
      <c r="AT142" s="231" t="s">
        <v>141</v>
      </c>
      <c r="AU142" s="231" t="s">
        <v>87</v>
      </c>
      <c r="AY142" s="15" t="s">
        <v>138</v>
      </c>
      <c r="BE142" s="232">
        <f>IF(O142="základní",K142,0)</f>
        <v>0</v>
      </c>
      <c r="BF142" s="232">
        <f>IF(O142="snížená",K142,0)</f>
        <v>0</v>
      </c>
      <c r="BG142" s="232">
        <f>IF(O142="zákl. přenesená",K142,0)</f>
        <v>0</v>
      </c>
      <c r="BH142" s="232">
        <f>IF(O142="sníž. přenesená",K142,0)</f>
        <v>0</v>
      </c>
      <c r="BI142" s="232">
        <f>IF(O142="nulová",K142,0)</f>
        <v>0</v>
      </c>
      <c r="BJ142" s="15" t="s">
        <v>85</v>
      </c>
      <c r="BK142" s="232">
        <f>ROUND(P142*H142,2)</f>
        <v>0</v>
      </c>
      <c r="BL142" s="15" t="s">
        <v>146</v>
      </c>
      <c r="BM142" s="231" t="s">
        <v>1299</v>
      </c>
    </row>
    <row r="143" s="2" customFormat="1">
      <c r="A143" s="36"/>
      <c r="B143" s="37"/>
      <c r="C143" s="38"/>
      <c r="D143" s="233" t="s">
        <v>148</v>
      </c>
      <c r="E143" s="38"/>
      <c r="F143" s="234" t="s">
        <v>1300</v>
      </c>
      <c r="G143" s="38"/>
      <c r="H143" s="38"/>
      <c r="I143" s="235"/>
      <c r="J143" s="235"/>
      <c r="K143" s="38"/>
      <c r="L143" s="38"/>
      <c r="M143" s="42"/>
      <c r="N143" s="236"/>
      <c r="O143" s="237"/>
      <c r="P143" s="89"/>
      <c r="Q143" s="89"/>
      <c r="R143" s="89"/>
      <c r="S143" s="89"/>
      <c r="T143" s="89"/>
      <c r="U143" s="89"/>
      <c r="V143" s="89"/>
      <c r="W143" s="89"/>
      <c r="X143" s="90"/>
      <c r="Y143" s="36"/>
      <c r="Z143" s="36"/>
      <c r="AA143" s="36"/>
      <c r="AB143" s="36"/>
      <c r="AC143" s="36"/>
      <c r="AD143" s="36"/>
      <c r="AE143" s="36"/>
      <c r="AT143" s="15" t="s">
        <v>148</v>
      </c>
      <c r="AU143" s="15" t="s">
        <v>87</v>
      </c>
    </row>
    <row r="144" s="2" customFormat="1">
      <c r="A144" s="36"/>
      <c r="B144" s="37"/>
      <c r="C144" s="38"/>
      <c r="D144" s="238" t="s">
        <v>150</v>
      </c>
      <c r="E144" s="38"/>
      <c r="F144" s="239" t="s">
        <v>1301</v>
      </c>
      <c r="G144" s="38"/>
      <c r="H144" s="38"/>
      <c r="I144" s="235"/>
      <c r="J144" s="235"/>
      <c r="K144" s="38"/>
      <c r="L144" s="38"/>
      <c r="M144" s="42"/>
      <c r="N144" s="236"/>
      <c r="O144" s="237"/>
      <c r="P144" s="89"/>
      <c r="Q144" s="89"/>
      <c r="R144" s="89"/>
      <c r="S144" s="89"/>
      <c r="T144" s="89"/>
      <c r="U144" s="89"/>
      <c r="V144" s="89"/>
      <c r="W144" s="89"/>
      <c r="X144" s="90"/>
      <c r="Y144" s="36"/>
      <c r="Z144" s="36"/>
      <c r="AA144" s="36"/>
      <c r="AB144" s="36"/>
      <c r="AC144" s="36"/>
      <c r="AD144" s="36"/>
      <c r="AE144" s="36"/>
      <c r="AT144" s="15" t="s">
        <v>150</v>
      </c>
      <c r="AU144" s="15" t="s">
        <v>87</v>
      </c>
    </row>
    <row r="145" s="2" customFormat="1" ht="24.15" customHeight="1">
      <c r="A145" s="36"/>
      <c r="B145" s="37"/>
      <c r="C145" s="219" t="s">
        <v>175</v>
      </c>
      <c r="D145" s="219" t="s">
        <v>141</v>
      </c>
      <c r="E145" s="220" t="s">
        <v>1302</v>
      </c>
      <c r="F145" s="221" t="s">
        <v>1303</v>
      </c>
      <c r="G145" s="222" t="s">
        <v>254</v>
      </c>
      <c r="H145" s="223">
        <v>24.600000000000001</v>
      </c>
      <c r="I145" s="224"/>
      <c r="J145" s="224"/>
      <c r="K145" s="225">
        <f>ROUND(P145*H145,2)</f>
        <v>0</v>
      </c>
      <c r="L145" s="221" t="s">
        <v>145</v>
      </c>
      <c r="M145" s="42"/>
      <c r="N145" s="226" t="s">
        <v>1</v>
      </c>
      <c r="O145" s="227" t="s">
        <v>40</v>
      </c>
      <c r="P145" s="228">
        <f>I145+J145</f>
        <v>0</v>
      </c>
      <c r="Q145" s="228">
        <f>ROUND(I145*H145,2)</f>
        <v>0</v>
      </c>
      <c r="R145" s="228">
        <f>ROUND(J145*H145,2)</f>
        <v>0</v>
      </c>
      <c r="S145" s="89"/>
      <c r="T145" s="229">
        <f>S145*H145</f>
        <v>0</v>
      </c>
      <c r="U145" s="229">
        <v>0</v>
      </c>
      <c r="V145" s="229">
        <f>U145*H145</f>
        <v>0</v>
      </c>
      <c r="W145" s="229">
        <v>0.040000000000000001</v>
      </c>
      <c r="X145" s="230">
        <f>W145*H145</f>
        <v>0.9840000000000001</v>
      </c>
      <c r="Y145" s="36"/>
      <c r="Z145" s="36"/>
      <c r="AA145" s="36"/>
      <c r="AB145" s="36"/>
      <c r="AC145" s="36"/>
      <c r="AD145" s="36"/>
      <c r="AE145" s="36"/>
      <c r="AR145" s="231" t="s">
        <v>146</v>
      </c>
      <c r="AT145" s="231" t="s">
        <v>141</v>
      </c>
      <c r="AU145" s="231" t="s">
        <v>87</v>
      </c>
      <c r="AY145" s="15" t="s">
        <v>138</v>
      </c>
      <c r="BE145" s="232">
        <f>IF(O145="základní",K145,0)</f>
        <v>0</v>
      </c>
      <c r="BF145" s="232">
        <f>IF(O145="snížená",K145,0)</f>
        <v>0</v>
      </c>
      <c r="BG145" s="232">
        <f>IF(O145="zákl. přenesená",K145,0)</f>
        <v>0</v>
      </c>
      <c r="BH145" s="232">
        <f>IF(O145="sníž. přenesená",K145,0)</f>
        <v>0</v>
      </c>
      <c r="BI145" s="232">
        <f>IF(O145="nulová",K145,0)</f>
        <v>0</v>
      </c>
      <c r="BJ145" s="15" t="s">
        <v>85</v>
      </c>
      <c r="BK145" s="232">
        <f>ROUND(P145*H145,2)</f>
        <v>0</v>
      </c>
      <c r="BL145" s="15" t="s">
        <v>146</v>
      </c>
      <c r="BM145" s="231" t="s">
        <v>1304</v>
      </c>
    </row>
    <row r="146" s="2" customFormat="1">
      <c r="A146" s="36"/>
      <c r="B146" s="37"/>
      <c r="C146" s="38"/>
      <c r="D146" s="233" t="s">
        <v>148</v>
      </c>
      <c r="E146" s="38"/>
      <c r="F146" s="234" t="s">
        <v>1305</v>
      </c>
      <c r="G146" s="38"/>
      <c r="H146" s="38"/>
      <c r="I146" s="235"/>
      <c r="J146" s="235"/>
      <c r="K146" s="38"/>
      <c r="L146" s="38"/>
      <c r="M146" s="42"/>
      <c r="N146" s="236"/>
      <c r="O146" s="237"/>
      <c r="P146" s="89"/>
      <c r="Q146" s="89"/>
      <c r="R146" s="89"/>
      <c r="S146" s="89"/>
      <c r="T146" s="89"/>
      <c r="U146" s="89"/>
      <c r="V146" s="89"/>
      <c r="W146" s="89"/>
      <c r="X146" s="90"/>
      <c r="Y146" s="36"/>
      <c r="Z146" s="36"/>
      <c r="AA146" s="36"/>
      <c r="AB146" s="36"/>
      <c r="AC146" s="36"/>
      <c r="AD146" s="36"/>
      <c r="AE146" s="36"/>
      <c r="AT146" s="15" t="s">
        <v>148</v>
      </c>
      <c r="AU146" s="15" t="s">
        <v>87</v>
      </c>
    </row>
    <row r="147" s="2" customFormat="1">
      <c r="A147" s="36"/>
      <c r="B147" s="37"/>
      <c r="C147" s="38"/>
      <c r="D147" s="238" t="s">
        <v>150</v>
      </c>
      <c r="E147" s="38"/>
      <c r="F147" s="239" t="s">
        <v>1306</v>
      </c>
      <c r="G147" s="38"/>
      <c r="H147" s="38"/>
      <c r="I147" s="235"/>
      <c r="J147" s="235"/>
      <c r="K147" s="38"/>
      <c r="L147" s="38"/>
      <c r="M147" s="42"/>
      <c r="N147" s="236"/>
      <c r="O147" s="237"/>
      <c r="P147" s="89"/>
      <c r="Q147" s="89"/>
      <c r="R147" s="89"/>
      <c r="S147" s="89"/>
      <c r="T147" s="89"/>
      <c r="U147" s="89"/>
      <c r="V147" s="89"/>
      <c r="W147" s="89"/>
      <c r="X147" s="90"/>
      <c r="Y147" s="36"/>
      <c r="Z147" s="36"/>
      <c r="AA147" s="36"/>
      <c r="AB147" s="36"/>
      <c r="AC147" s="36"/>
      <c r="AD147" s="36"/>
      <c r="AE147" s="36"/>
      <c r="AT147" s="15" t="s">
        <v>150</v>
      </c>
      <c r="AU147" s="15" t="s">
        <v>87</v>
      </c>
    </row>
    <row r="148" s="2" customFormat="1" ht="24.15" customHeight="1">
      <c r="A148" s="36"/>
      <c r="B148" s="37"/>
      <c r="C148" s="219" t="s">
        <v>181</v>
      </c>
      <c r="D148" s="219" t="s">
        <v>141</v>
      </c>
      <c r="E148" s="220" t="s">
        <v>872</v>
      </c>
      <c r="F148" s="221" t="s">
        <v>873</v>
      </c>
      <c r="G148" s="222" t="s">
        <v>529</v>
      </c>
      <c r="H148" s="223">
        <v>60.350000000000001</v>
      </c>
      <c r="I148" s="224"/>
      <c r="J148" s="224"/>
      <c r="K148" s="225">
        <f>ROUND(P148*H148,2)</f>
        <v>0</v>
      </c>
      <c r="L148" s="221" t="s">
        <v>145</v>
      </c>
      <c r="M148" s="42"/>
      <c r="N148" s="226" t="s">
        <v>1</v>
      </c>
      <c r="O148" s="227" t="s">
        <v>40</v>
      </c>
      <c r="P148" s="228">
        <f>I148+J148</f>
        <v>0</v>
      </c>
      <c r="Q148" s="228">
        <f>ROUND(I148*H148,2)</f>
        <v>0</v>
      </c>
      <c r="R148" s="228">
        <f>ROUND(J148*H148,2)</f>
        <v>0</v>
      </c>
      <c r="S148" s="89"/>
      <c r="T148" s="229">
        <f>S148*H148</f>
        <v>0</v>
      </c>
      <c r="U148" s="229">
        <v>0</v>
      </c>
      <c r="V148" s="229">
        <f>U148*H148</f>
        <v>0</v>
      </c>
      <c r="W148" s="229">
        <v>0</v>
      </c>
      <c r="X148" s="230">
        <f>W148*H148</f>
        <v>0</v>
      </c>
      <c r="Y148" s="36"/>
      <c r="Z148" s="36"/>
      <c r="AA148" s="36"/>
      <c r="AB148" s="36"/>
      <c r="AC148" s="36"/>
      <c r="AD148" s="36"/>
      <c r="AE148" s="36"/>
      <c r="AR148" s="231" t="s">
        <v>146</v>
      </c>
      <c r="AT148" s="231" t="s">
        <v>141</v>
      </c>
      <c r="AU148" s="231" t="s">
        <v>87</v>
      </c>
      <c r="AY148" s="15" t="s">
        <v>138</v>
      </c>
      <c r="BE148" s="232">
        <f>IF(O148="základní",K148,0)</f>
        <v>0</v>
      </c>
      <c r="BF148" s="232">
        <f>IF(O148="snížená",K148,0)</f>
        <v>0</v>
      </c>
      <c r="BG148" s="232">
        <f>IF(O148="zákl. přenesená",K148,0)</f>
        <v>0</v>
      </c>
      <c r="BH148" s="232">
        <f>IF(O148="sníž. přenesená",K148,0)</f>
        <v>0</v>
      </c>
      <c r="BI148" s="232">
        <f>IF(O148="nulová",K148,0)</f>
        <v>0</v>
      </c>
      <c r="BJ148" s="15" t="s">
        <v>85</v>
      </c>
      <c r="BK148" s="232">
        <f>ROUND(P148*H148,2)</f>
        <v>0</v>
      </c>
      <c r="BL148" s="15" t="s">
        <v>146</v>
      </c>
      <c r="BM148" s="231" t="s">
        <v>1307</v>
      </c>
    </row>
    <row r="149" s="2" customFormat="1">
      <c r="A149" s="36"/>
      <c r="B149" s="37"/>
      <c r="C149" s="38"/>
      <c r="D149" s="233" t="s">
        <v>148</v>
      </c>
      <c r="E149" s="38"/>
      <c r="F149" s="234" t="s">
        <v>875</v>
      </c>
      <c r="G149" s="38"/>
      <c r="H149" s="38"/>
      <c r="I149" s="235"/>
      <c r="J149" s="235"/>
      <c r="K149" s="38"/>
      <c r="L149" s="38"/>
      <c r="M149" s="42"/>
      <c r="N149" s="236"/>
      <c r="O149" s="237"/>
      <c r="P149" s="89"/>
      <c r="Q149" s="89"/>
      <c r="R149" s="89"/>
      <c r="S149" s="89"/>
      <c r="T149" s="89"/>
      <c r="U149" s="89"/>
      <c r="V149" s="89"/>
      <c r="W149" s="89"/>
      <c r="X149" s="90"/>
      <c r="Y149" s="36"/>
      <c r="Z149" s="36"/>
      <c r="AA149" s="36"/>
      <c r="AB149" s="36"/>
      <c r="AC149" s="36"/>
      <c r="AD149" s="36"/>
      <c r="AE149" s="36"/>
      <c r="AT149" s="15" t="s">
        <v>148</v>
      </c>
      <c r="AU149" s="15" t="s">
        <v>87</v>
      </c>
    </row>
    <row r="150" s="2" customFormat="1">
      <c r="A150" s="36"/>
      <c r="B150" s="37"/>
      <c r="C150" s="38"/>
      <c r="D150" s="238" t="s">
        <v>150</v>
      </c>
      <c r="E150" s="38"/>
      <c r="F150" s="239" t="s">
        <v>876</v>
      </c>
      <c r="G150" s="38"/>
      <c r="H150" s="38"/>
      <c r="I150" s="235"/>
      <c r="J150" s="235"/>
      <c r="K150" s="38"/>
      <c r="L150" s="38"/>
      <c r="M150" s="42"/>
      <c r="N150" s="236"/>
      <c r="O150" s="237"/>
      <c r="P150" s="89"/>
      <c r="Q150" s="89"/>
      <c r="R150" s="89"/>
      <c r="S150" s="89"/>
      <c r="T150" s="89"/>
      <c r="U150" s="89"/>
      <c r="V150" s="89"/>
      <c r="W150" s="89"/>
      <c r="X150" s="90"/>
      <c r="Y150" s="36"/>
      <c r="Z150" s="36"/>
      <c r="AA150" s="36"/>
      <c r="AB150" s="36"/>
      <c r="AC150" s="36"/>
      <c r="AD150" s="36"/>
      <c r="AE150" s="36"/>
      <c r="AT150" s="15" t="s">
        <v>150</v>
      </c>
      <c r="AU150" s="15" t="s">
        <v>87</v>
      </c>
    </row>
    <row r="151" s="2" customFormat="1">
      <c r="A151" s="36"/>
      <c r="B151" s="37"/>
      <c r="C151" s="38"/>
      <c r="D151" s="233" t="s">
        <v>152</v>
      </c>
      <c r="E151" s="38"/>
      <c r="F151" s="240" t="s">
        <v>877</v>
      </c>
      <c r="G151" s="38"/>
      <c r="H151" s="38"/>
      <c r="I151" s="235"/>
      <c r="J151" s="235"/>
      <c r="K151" s="38"/>
      <c r="L151" s="38"/>
      <c r="M151" s="42"/>
      <c r="N151" s="236"/>
      <c r="O151" s="237"/>
      <c r="P151" s="89"/>
      <c r="Q151" s="89"/>
      <c r="R151" s="89"/>
      <c r="S151" s="89"/>
      <c r="T151" s="89"/>
      <c r="U151" s="89"/>
      <c r="V151" s="89"/>
      <c r="W151" s="89"/>
      <c r="X151" s="90"/>
      <c r="Y151" s="36"/>
      <c r="Z151" s="36"/>
      <c r="AA151" s="36"/>
      <c r="AB151" s="36"/>
      <c r="AC151" s="36"/>
      <c r="AD151" s="36"/>
      <c r="AE151" s="36"/>
      <c r="AT151" s="15" t="s">
        <v>152</v>
      </c>
      <c r="AU151" s="15" t="s">
        <v>87</v>
      </c>
    </row>
    <row r="152" s="2" customFormat="1" ht="37.8" customHeight="1">
      <c r="A152" s="36"/>
      <c r="B152" s="37"/>
      <c r="C152" s="219" t="s">
        <v>165</v>
      </c>
      <c r="D152" s="219" t="s">
        <v>141</v>
      </c>
      <c r="E152" s="220" t="s">
        <v>878</v>
      </c>
      <c r="F152" s="221" t="s">
        <v>879</v>
      </c>
      <c r="G152" s="222" t="s">
        <v>529</v>
      </c>
      <c r="H152" s="223">
        <v>318.69999999999999</v>
      </c>
      <c r="I152" s="224"/>
      <c r="J152" s="224"/>
      <c r="K152" s="225">
        <f>ROUND(P152*H152,2)</f>
        <v>0</v>
      </c>
      <c r="L152" s="221" t="s">
        <v>145</v>
      </c>
      <c r="M152" s="42"/>
      <c r="N152" s="226" t="s">
        <v>1</v>
      </c>
      <c r="O152" s="227" t="s">
        <v>40</v>
      </c>
      <c r="P152" s="228">
        <f>I152+J152</f>
        <v>0</v>
      </c>
      <c r="Q152" s="228">
        <f>ROUND(I152*H152,2)</f>
        <v>0</v>
      </c>
      <c r="R152" s="228">
        <f>ROUND(J152*H152,2)</f>
        <v>0</v>
      </c>
      <c r="S152" s="89"/>
      <c r="T152" s="229">
        <f>S152*H152</f>
        <v>0</v>
      </c>
      <c r="U152" s="229">
        <v>0</v>
      </c>
      <c r="V152" s="229">
        <f>U152*H152</f>
        <v>0</v>
      </c>
      <c r="W152" s="229">
        <v>0</v>
      </c>
      <c r="X152" s="230">
        <f>W152*H152</f>
        <v>0</v>
      </c>
      <c r="Y152" s="36"/>
      <c r="Z152" s="36"/>
      <c r="AA152" s="36"/>
      <c r="AB152" s="36"/>
      <c r="AC152" s="36"/>
      <c r="AD152" s="36"/>
      <c r="AE152" s="36"/>
      <c r="AR152" s="231" t="s">
        <v>146</v>
      </c>
      <c r="AT152" s="231" t="s">
        <v>141</v>
      </c>
      <c r="AU152" s="231" t="s">
        <v>87</v>
      </c>
      <c r="AY152" s="15" t="s">
        <v>138</v>
      </c>
      <c r="BE152" s="232">
        <f>IF(O152="základní",K152,0)</f>
        <v>0</v>
      </c>
      <c r="BF152" s="232">
        <f>IF(O152="snížená",K152,0)</f>
        <v>0</v>
      </c>
      <c r="BG152" s="232">
        <f>IF(O152="zákl. přenesená",K152,0)</f>
        <v>0</v>
      </c>
      <c r="BH152" s="232">
        <f>IF(O152="sníž. přenesená",K152,0)</f>
        <v>0</v>
      </c>
      <c r="BI152" s="232">
        <f>IF(O152="nulová",K152,0)</f>
        <v>0</v>
      </c>
      <c r="BJ152" s="15" t="s">
        <v>85</v>
      </c>
      <c r="BK152" s="232">
        <f>ROUND(P152*H152,2)</f>
        <v>0</v>
      </c>
      <c r="BL152" s="15" t="s">
        <v>146</v>
      </c>
      <c r="BM152" s="231" t="s">
        <v>1308</v>
      </c>
    </row>
    <row r="153" s="2" customFormat="1">
      <c r="A153" s="36"/>
      <c r="B153" s="37"/>
      <c r="C153" s="38"/>
      <c r="D153" s="233" t="s">
        <v>148</v>
      </c>
      <c r="E153" s="38"/>
      <c r="F153" s="234" t="s">
        <v>881</v>
      </c>
      <c r="G153" s="38"/>
      <c r="H153" s="38"/>
      <c r="I153" s="235"/>
      <c r="J153" s="235"/>
      <c r="K153" s="38"/>
      <c r="L153" s="38"/>
      <c r="M153" s="42"/>
      <c r="N153" s="236"/>
      <c r="O153" s="237"/>
      <c r="P153" s="89"/>
      <c r="Q153" s="89"/>
      <c r="R153" s="89"/>
      <c r="S153" s="89"/>
      <c r="T153" s="89"/>
      <c r="U153" s="89"/>
      <c r="V153" s="89"/>
      <c r="W153" s="89"/>
      <c r="X153" s="90"/>
      <c r="Y153" s="36"/>
      <c r="Z153" s="36"/>
      <c r="AA153" s="36"/>
      <c r="AB153" s="36"/>
      <c r="AC153" s="36"/>
      <c r="AD153" s="36"/>
      <c r="AE153" s="36"/>
      <c r="AT153" s="15" t="s">
        <v>148</v>
      </c>
      <c r="AU153" s="15" t="s">
        <v>87</v>
      </c>
    </row>
    <row r="154" s="2" customFormat="1">
      <c r="A154" s="36"/>
      <c r="B154" s="37"/>
      <c r="C154" s="38"/>
      <c r="D154" s="238" t="s">
        <v>150</v>
      </c>
      <c r="E154" s="38"/>
      <c r="F154" s="239" t="s">
        <v>882</v>
      </c>
      <c r="G154" s="38"/>
      <c r="H154" s="38"/>
      <c r="I154" s="235"/>
      <c r="J154" s="235"/>
      <c r="K154" s="38"/>
      <c r="L154" s="38"/>
      <c r="M154" s="42"/>
      <c r="N154" s="236"/>
      <c r="O154" s="237"/>
      <c r="P154" s="89"/>
      <c r="Q154" s="89"/>
      <c r="R154" s="89"/>
      <c r="S154" s="89"/>
      <c r="T154" s="89"/>
      <c r="U154" s="89"/>
      <c r="V154" s="89"/>
      <c r="W154" s="89"/>
      <c r="X154" s="90"/>
      <c r="Y154" s="36"/>
      <c r="Z154" s="36"/>
      <c r="AA154" s="36"/>
      <c r="AB154" s="36"/>
      <c r="AC154" s="36"/>
      <c r="AD154" s="36"/>
      <c r="AE154" s="36"/>
      <c r="AT154" s="15" t="s">
        <v>150</v>
      </c>
      <c r="AU154" s="15" t="s">
        <v>87</v>
      </c>
    </row>
    <row r="155" s="2" customFormat="1" ht="24.15" customHeight="1">
      <c r="A155" s="36"/>
      <c r="B155" s="37"/>
      <c r="C155" s="219" t="s">
        <v>158</v>
      </c>
      <c r="D155" s="219" t="s">
        <v>141</v>
      </c>
      <c r="E155" s="220" t="s">
        <v>1309</v>
      </c>
      <c r="F155" s="221" t="s">
        <v>1310</v>
      </c>
      <c r="G155" s="222" t="s">
        <v>529</v>
      </c>
      <c r="H155" s="223">
        <v>1.0800000000000001</v>
      </c>
      <c r="I155" s="224"/>
      <c r="J155" s="224"/>
      <c r="K155" s="225">
        <f>ROUND(P155*H155,2)</f>
        <v>0</v>
      </c>
      <c r="L155" s="221" t="s">
        <v>145</v>
      </c>
      <c r="M155" s="42"/>
      <c r="N155" s="226" t="s">
        <v>1</v>
      </c>
      <c r="O155" s="227" t="s">
        <v>40</v>
      </c>
      <c r="P155" s="228">
        <f>I155+J155</f>
        <v>0</v>
      </c>
      <c r="Q155" s="228">
        <f>ROUND(I155*H155,2)</f>
        <v>0</v>
      </c>
      <c r="R155" s="228">
        <f>ROUND(J155*H155,2)</f>
        <v>0</v>
      </c>
      <c r="S155" s="89"/>
      <c r="T155" s="229">
        <f>S155*H155</f>
        <v>0</v>
      </c>
      <c r="U155" s="229">
        <v>0</v>
      </c>
      <c r="V155" s="229">
        <f>U155*H155</f>
        <v>0</v>
      </c>
      <c r="W155" s="229">
        <v>0</v>
      </c>
      <c r="X155" s="230">
        <f>W155*H155</f>
        <v>0</v>
      </c>
      <c r="Y155" s="36"/>
      <c r="Z155" s="36"/>
      <c r="AA155" s="36"/>
      <c r="AB155" s="36"/>
      <c r="AC155" s="36"/>
      <c r="AD155" s="36"/>
      <c r="AE155" s="36"/>
      <c r="AR155" s="231" t="s">
        <v>146</v>
      </c>
      <c r="AT155" s="231" t="s">
        <v>141</v>
      </c>
      <c r="AU155" s="231" t="s">
        <v>87</v>
      </c>
      <c r="AY155" s="15" t="s">
        <v>138</v>
      </c>
      <c r="BE155" s="232">
        <f>IF(O155="základní",K155,0)</f>
        <v>0</v>
      </c>
      <c r="BF155" s="232">
        <f>IF(O155="snížená",K155,0)</f>
        <v>0</v>
      </c>
      <c r="BG155" s="232">
        <f>IF(O155="zákl. přenesená",K155,0)</f>
        <v>0</v>
      </c>
      <c r="BH155" s="232">
        <f>IF(O155="sníž. přenesená",K155,0)</f>
        <v>0</v>
      </c>
      <c r="BI155" s="232">
        <f>IF(O155="nulová",K155,0)</f>
        <v>0</v>
      </c>
      <c r="BJ155" s="15" t="s">
        <v>85</v>
      </c>
      <c r="BK155" s="232">
        <f>ROUND(P155*H155,2)</f>
        <v>0</v>
      </c>
      <c r="BL155" s="15" t="s">
        <v>146</v>
      </c>
      <c r="BM155" s="231" t="s">
        <v>1311</v>
      </c>
    </row>
    <row r="156" s="2" customFormat="1">
      <c r="A156" s="36"/>
      <c r="B156" s="37"/>
      <c r="C156" s="38"/>
      <c r="D156" s="233" t="s">
        <v>148</v>
      </c>
      <c r="E156" s="38"/>
      <c r="F156" s="234" t="s">
        <v>1312</v>
      </c>
      <c r="G156" s="38"/>
      <c r="H156" s="38"/>
      <c r="I156" s="235"/>
      <c r="J156" s="235"/>
      <c r="K156" s="38"/>
      <c r="L156" s="38"/>
      <c r="M156" s="42"/>
      <c r="N156" s="236"/>
      <c r="O156" s="237"/>
      <c r="P156" s="89"/>
      <c r="Q156" s="89"/>
      <c r="R156" s="89"/>
      <c r="S156" s="89"/>
      <c r="T156" s="89"/>
      <c r="U156" s="89"/>
      <c r="V156" s="89"/>
      <c r="W156" s="89"/>
      <c r="X156" s="90"/>
      <c r="Y156" s="36"/>
      <c r="Z156" s="36"/>
      <c r="AA156" s="36"/>
      <c r="AB156" s="36"/>
      <c r="AC156" s="36"/>
      <c r="AD156" s="36"/>
      <c r="AE156" s="36"/>
      <c r="AT156" s="15" t="s">
        <v>148</v>
      </c>
      <c r="AU156" s="15" t="s">
        <v>87</v>
      </c>
    </row>
    <row r="157" s="2" customFormat="1">
      <c r="A157" s="36"/>
      <c r="B157" s="37"/>
      <c r="C157" s="38"/>
      <c r="D157" s="238" t="s">
        <v>150</v>
      </c>
      <c r="E157" s="38"/>
      <c r="F157" s="239" t="s">
        <v>1313</v>
      </c>
      <c r="G157" s="38"/>
      <c r="H157" s="38"/>
      <c r="I157" s="235"/>
      <c r="J157" s="235"/>
      <c r="K157" s="38"/>
      <c r="L157" s="38"/>
      <c r="M157" s="42"/>
      <c r="N157" s="236"/>
      <c r="O157" s="237"/>
      <c r="P157" s="89"/>
      <c r="Q157" s="89"/>
      <c r="R157" s="89"/>
      <c r="S157" s="89"/>
      <c r="T157" s="89"/>
      <c r="U157" s="89"/>
      <c r="V157" s="89"/>
      <c r="W157" s="89"/>
      <c r="X157" s="90"/>
      <c r="Y157" s="36"/>
      <c r="Z157" s="36"/>
      <c r="AA157" s="36"/>
      <c r="AB157" s="36"/>
      <c r="AC157" s="36"/>
      <c r="AD157" s="36"/>
      <c r="AE157" s="36"/>
      <c r="AT157" s="15" t="s">
        <v>150</v>
      </c>
      <c r="AU157" s="15" t="s">
        <v>87</v>
      </c>
    </row>
    <row r="158" s="2" customFormat="1">
      <c r="A158" s="36"/>
      <c r="B158" s="37"/>
      <c r="C158" s="38"/>
      <c r="D158" s="233" t="s">
        <v>152</v>
      </c>
      <c r="E158" s="38"/>
      <c r="F158" s="240" t="s">
        <v>1314</v>
      </c>
      <c r="G158" s="38"/>
      <c r="H158" s="38"/>
      <c r="I158" s="235"/>
      <c r="J158" s="235"/>
      <c r="K158" s="38"/>
      <c r="L158" s="38"/>
      <c r="M158" s="42"/>
      <c r="N158" s="236"/>
      <c r="O158" s="237"/>
      <c r="P158" s="89"/>
      <c r="Q158" s="89"/>
      <c r="R158" s="89"/>
      <c r="S158" s="89"/>
      <c r="T158" s="89"/>
      <c r="U158" s="89"/>
      <c r="V158" s="89"/>
      <c r="W158" s="89"/>
      <c r="X158" s="90"/>
      <c r="Y158" s="36"/>
      <c r="Z158" s="36"/>
      <c r="AA158" s="36"/>
      <c r="AB158" s="36"/>
      <c r="AC158" s="36"/>
      <c r="AD158" s="36"/>
      <c r="AE158" s="36"/>
      <c r="AT158" s="15" t="s">
        <v>152</v>
      </c>
      <c r="AU158" s="15" t="s">
        <v>87</v>
      </c>
    </row>
    <row r="159" s="2" customFormat="1" ht="33" customHeight="1">
      <c r="A159" s="36"/>
      <c r="B159" s="37"/>
      <c r="C159" s="219" t="s">
        <v>201</v>
      </c>
      <c r="D159" s="219" t="s">
        <v>141</v>
      </c>
      <c r="E159" s="220" t="s">
        <v>1315</v>
      </c>
      <c r="F159" s="221" t="s">
        <v>1316</v>
      </c>
      <c r="G159" s="222" t="s">
        <v>529</v>
      </c>
      <c r="H159" s="223">
        <v>1.3999999999999999</v>
      </c>
      <c r="I159" s="224"/>
      <c r="J159" s="224"/>
      <c r="K159" s="225">
        <f>ROUND(P159*H159,2)</f>
        <v>0</v>
      </c>
      <c r="L159" s="221" t="s">
        <v>145</v>
      </c>
      <c r="M159" s="42"/>
      <c r="N159" s="226" t="s">
        <v>1</v>
      </c>
      <c r="O159" s="227" t="s">
        <v>40</v>
      </c>
      <c r="P159" s="228">
        <f>I159+J159</f>
        <v>0</v>
      </c>
      <c r="Q159" s="228">
        <f>ROUND(I159*H159,2)</f>
        <v>0</v>
      </c>
      <c r="R159" s="228">
        <f>ROUND(J159*H159,2)</f>
        <v>0</v>
      </c>
      <c r="S159" s="89"/>
      <c r="T159" s="229">
        <f>S159*H159</f>
        <v>0</v>
      </c>
      <c r="U159" s="229">
        <v>0</v>
      </c>
      <c r="V159" s="229">
        <f>U159*H159</f>
        <v>0</v>
      </c>
      <c r="W159" s="229">
        <v>0</v>
      </c>
      <c r="X159" s="230">
        <f>W159*H159</f>
        <v>0</v>
      </c>
      <c r="Y159" s="36"/>
      <c r="Z159" s="36"/>
      <c r="AA159" s="36"/>
      <c r="AB159" s="36"/>
      <c r="AC159" s="36"/>
      <c r="AD159" s="36"/>
      <c r="AE159" s="36"/>
      <c r="AR159" s="231" t="s">
        <v>146</v>
      </c>
      <c r="AT159" s="231" t="s">
        <v>141</v>
      </c>
      <c r="AU159" s="231" t="s">
        <v>87</v>
      </c>
      <c r="AY159" s="15" t="s">
        <v>138</v>
      </c>
      <c r="BE159" s="232">
        <f>IF(O159="základní",K159,0)</f>
        <v>0</v>
      </c>
      <c r="BF159" s="232">
        <f>IF(O159="snížená",K159,0)</f>
        <v>0</v>
      </c>
      <c r="BG159" s="232">
        <f>IF(O159="zákl. přenesená",K159,0)</f>
        <v>0</v>
      </c>
      <c r="BH159" s="232">
        <f>IF(O159="sníž. přenesená",K159,0)</f>
        <v>0</v>
      </c>
      <c r="BI159" s="232">
        <f>IF(O159="nulová",K159,0)</f>
        <v>0</v>
      </c>
      <c r="BJ159" s="15" t="s">
        <v>85</v>
      </c>
      <c r="BK159" s="232">
        <f>ROUND(P159*H159,2)</f>
        <v>0</v>
      </c>
      <c r="BL159" s="15" t="s">
        <v>146</v>
      </c>
      <c r="BM159" s="231" t="s">
        <v>1317</v>
      </c>
    </row>
    <row r="160" s="2" customFormat="1">
      <c r="A160" s="36"/>
      <c r="B160" s="37"/>
      <c r="C160" s="38"/>
      <c r="D160" s="233" t="s">
        <v>148</v>
      </c>
      <c r="E160" s="38"/>
      <c r="F160" s="234" t="s">
        <v>1318</v>
      </c>
      <c r="G160" s="38"/>
      <c r="H160" s="38"/>
      <c r="I160" s="235"/>
      <c r="J160" s="235"/>
      <c r="K160" s="38"/>
      <c r="L160" s="38"/>
      <c r="M160" s="42"/>
      <c r="N160" s="236"/>
      <c r="O160" s="237"/>
      <c r="P160" s="89"/>
      <c r="Q160" s="89"/>
      <c r="R160" s="89"/>
      <c r="S160" s="89"/>
      <c r="T160" s="89"/>
      <c r="U160" s="89"/>
      <c r="V160" s="89"/>
      <c r="W160" s="89"/>
      <c r="X160" s="90"/>
      <c r="Y160" s="36"/>
      <c r="Z160" s="36"/>
      <c r="AA160" s="36"/>
      <c r="AB160" s="36"/>
      <c r="AC160" s="36"/>
      <c r="AD160" s="36"/>
      <c r="AE160" s="36"/>
      <c r="AT160" s="15" t="s">
        <v>148</v>
      </c>
      <c r="AU160" s="15" t="s">
        <v>87</v>
      </c>
    </row>
    <row r="161" s="2" customFormat="1">
      <c r="A161" s="36"/>
      <c r="B161" s="37"/>
      <c r="C161" s="38"/>
      <c r="D161" s="238" t="s">
        <v>150</v>
      </c>
      <c r="E161" s="38"/>
      <c r="F161" s="239" t="s">
        <v>1319</v>
      </c>
      <c r="G161" s="38"/>
      <c r="H161" s="38"/>
      <c r="I161" s="235"/>
      <c r="J161" s="235"/>
      <c r="K161" s="38"/>
      <c r="L161" s="38"/>
      <c r="M161" s="42"/>
      <c r="N161" s="236"/>
      <c r="O161" s="237"/>
      <c r="P161" s="89"/>
      <c r="Q161" s="89"/>
      <c r="R161" s="89"/>
      <c r="S161" s="89"/>
      <c r="T161" s="89"/>
      <c r="U161" s="89"/>
      <c r="V161" s="89"/>
      <c r="W161" s="89"/>
      <c r="X161" s="90"/>
      <c r="Y161" s="36"/>
      <c r="Z161" s="36"/>
      <c r="AA161" s="36"/>
      <c r="AB161" s="36"/>
      <c r="AC161" s="36"/>
      <c r="AD161" s="36"/>
      <c r="AE161" s="36"/>
      <c r="AT161" s="15" t="s">
        <v>150</v>
      </c>
      <c r="AU161" s="15" t="s">
        <v>87</v>
      </c>
    </row>
    <row r="162" s="2" customFormat="1">
      <c r="A162" s="36"/>
      <c r="B162" s="37"/>
      <c r="C162" s="38"/>
      <c r="D162" s="233" t="s">
        <v>152</v>
      </c>
      <c r="E162" s="38"/>
      <c r="F162" s="240" t="s">
        <v>1320</v>
      </c>
      <c r="G162" s="38"/>
      <c r="H162" s="38"/>
      <c r="I162" s="235"/>
      <c r="J162" s="235"/>
      <c r="K162" s="38"/>
      <c r="L162" s="38"/>
      <c r="M162" s="42"/>
      <c r="N162" s="236"/>
      <c r="O162" s="237"/>
      <c r="P162" s="89"/>
      <c r="Q162" s="89"/>
      <c r="R162" s="89"/>
      <c r="S162" s="89"/>
      <c r="T162" s="89"/>
      <c r="U162" s="89"/>
      <c r="V162" s="89"/>
      <c r="W162" s="89"/>
      <c r="X162" s="90"/>
      <c r="Y162" s="36"/>
      <c r="Z162" s="36"/>
      <c r="AA162" s="36"/>
      <c r="AB162" s="36"/>
      <c r="AC162" s="36"/>
      <c r="AD162" s="36"/>
      <c r="AE162" s="36"/>
      <c r="AT162" s="15" t="s">
        <v>152</v>
      </c>
      <c r="AU162" s="15" t="s">
        <v>87</v>
      </c>
    </row>
    <row r="163" s="2" customFormat="1" ht="33" customHeight="1">
      <c r="A163" s="36"/>
      <c r="B163" s="37"/>
      <c r="C163" s="219" t="s">
        <v>207</v>
      </c>
      <c r="D163" s="219" t="s">
        <v>141</v>
      </c>
      <c r="E163" s="220" t="s">
        <v>1315</v>
      </c>
      <c r="F163" s="221" t="s">
        <v>1316</v>
      </c>
      <c r="G163" s="222" t="s">
        <v>529</v>
      </c>
      <c r="H163" s="223">
        <v>2.7000000000000002</v>
      </c>
      <c r="I163" s="224"/>
      <c r="J163" s="224"/>
      <c r="K163" s="225">
        <f>ROUND(P163*H163,2)</f>
        <v>0</v>
      </c>
      <c r="L163" s="221" t="s">
        <v>145</v>
      </c>
      <c r="M163" s="42"/>
      <c r="N163" s="226" t="s">
        <v>1</v>
      </c>
      <c r="O163" s="227" t="s">
        <v>40</v>
      </c>
      <c r="P163" s="228">
        <f>I163+J163</f>
        <v>0</v>
      </c>
      <c r="Q163" s="228">
        <f>ROUND(I163*H163,2)</f>
        <v>0</v>
      </c>
      <c r="R163" s="228">
        <f>ROUND(J163*H163,2)</f>
        <v>0</v>
      </c>
      <c r="S163" s="89"/>
      <c r="T163" s="229">
        <f>S163*H163</f>
        <v>0</v>
      </c>
      <c r="U163" s="229">
        <v>0</v>
      </c>
      <c r="V163" s="229">
        <f>U163*H163</f>
        <v>0</v>
      </c>
      <c r="W163" s="229">
        <v>0</v>
      </c>
      <c r="X163" s="230">
        <f>W163*H163</f>
        <v>0</v>
      </c>
      <c r="Y163" s="36"/>
      <c r="Z163" s="36"/>
      <c r="AA163" s="36"/>
      <c r="AB163" s="36"/>
      <c r="AC163" s="36"/>
      <c r="AD163" s="36"/>
      <c r="AE163" s="36"/>
      <c r="AR163" s="231" t="s">
        <v>146</v>
      </c>
      <c r="AT163" s="231" t="s">
        <v>141</v>
      </c>
      <c r="AU163" s="231" t="s">
        <v>87</v>
      </c>
      <c r="AY163" s="15" t="s">
        <v>138</v>
      </c>
      <c r="BE163" s="232">
        <f>IF(O163="základní",K163,0)</f>
        <v>0</v>
      </c>
      <c r="BF163" s="232">
        <f>IF(O163="snížená",K163,0)</f>
        <v>0</v>
      </c>
      <c r="BG163" s="232">
        <f>IF(O163="zákl. přenesená",K163,0)</f>
        <v>0</v>
      </c>
      <c r="BH163" s="232">
        <f>IF(O163="sníž. přenesená",K163,0)</f>
        <v>0</v>
      </c>
      <c r="BI163" s="232">
        <f>IF(O163="nulová",K163,0)</f>
        <v>0</v>
      </c>
      <c r="BJ163" s="15" t="s">
        <v>85</v>
      </c>
      <c r="BK163" s="232">
        <f>ROUND(P163*H163,2)</f>
        <v>0</v>
      </c>
      <c r="BL163" s="15" t="s">
        <v>146</v>
      </c>
      <c r="BM163" s="231" t="s">
        <v>1321</v>
      </c>
    </row>
    <row r="164" s="2" customFormat="1">
      <c r="A164" s="36"/>
      <c r="B164" s="37"/>
      <c r="C164" s="38"/>
      <c r="D164" s="233" t="s">
        <v>148</v>
      </c>
      <c r="E164" s="38"/>
      <c r="F164" s="234" t="s">
        <v>1318</v>
      </c>
      <c r="G164" s="38"/>
      <c r="H164" s="38"/>
      <c r="I164" s="235"/>
      <c r="J164" s="235"/>
      <c r="K164" s="38"/>
      <c r="L164" s="38"/>
      <c r="M164" s="42"/>
      <c r="N164" s="236"/>
      <c r="O164" s="237"/>
      <c r="P164" s="89"/>
      <c r="Q164" s="89"/>
      <c r="R164" s="89"/>
      <c r="S164" s="89"/>
      <c r="T164" s="89"/>
      <c r="U164" s="89"/>
      <c r="V164" s="89"/>
      <c r="W164" s="89"/>
      <c r="X164" s="90"/>
      <c r="Y164" s="36"/>
      <c r="Z164" s="36"/>
      <c r="AA164" s="36"/>
      <c r="AB164" s="36"/>
      <c r="AC164" s="36"/>
      <c r="AD164" s="36"/>
      <c r="AE164" s="36"/>
      <c r="AT164" s="15" t="s">
        <v>148</v>
      </c>
      <c r="AU164" s="15" t="s">
        <v>87</v>
      </c>
    </row>
    <row r="165" s="2" customFormat="1">
      <c r="A165" s="36"/>
      <c r="B165" s="37"/>
      <c r="C165" s="38"/>
      <c r="D165" s="238" t="s">
        <v>150</v>
      </c>
      <c r="E165" s="38"/>
      <c r="F165" s="239" t="s">
        <v>1319</v>
      </c>
      <c r="G165" s="38"/>
      <c r="H165" s="38"/>
      <c r="I165" s="235"/>
      <c r="J165" s="235"/>
      <c r="K165" s="38"/>
      <c r="L165" s="38"/>
      <c r="M165" s="42"/>
      <c r="N165" s="236"/>
      <c r="O165" s="237"/>
      <c r="P165" s="89"/>
      <c r="Q165" s="89"/>
      <c r="R165" s="89"/>
      <c r="S165" s="89"/>
      <c r="T165" s="89"/>
      <c r="U165" s="89"/>
      <c r="V165" s="89"/>
      <c r="W165" s="89"/>
      <c r="X165" s="90"/>
      <c r="Y165" s="36"/>
      <c r="Z165" s="36"/>
      <c r="AA165" s="36"/>
      <c r="AB165" s="36"/>
      <c r="AC165" s="36"/>
      <c r="AD165" s="36"/>
      <c r="AE165" s="36"/>
      <c r="AT165" s="15" t="s">
        <v>150</v>
      </c>
      <c r="AU165" s="15" t="s">
        <v>87</v>
      </c>
    </row>
    <row r="166" s="2" customFormat="1">
      <c r="A166" s="36"/>
      <c r="B166" s="37"/>
      <c r="C166" s="38"/>
      <c r="D166" s="233" t="s">
        <v>152</v>
      </c>
      <c r="E166" s="38"/>
      <c r="F166" s="240" t="s">
        <v>1322</v>
      </c>
      <c r="G166" s="38"/>
      <c r="H166" s="38"/>
      <c r="I166" s="235"/>
      <c r="J166" s="235"/>
      <c r="K166" s="38"/>
      <c r="L166" s="38"/>
      <c r="M166" s="42"/>
      <c r="N166" s="236"/>
      <c r="O166" s="237"/>
      <c r="P166" s="89"/>
      <c r="Q166" s="89"/>
      <c r="R166" s="89"/>
      <c r="S166" s="89"/>
      <c r="T166" s="89"/>
      <c r="U166" s="89"/>
      <c r="V166" s="89"/>
      <c r="W166" s="89"/>
      <c r="X166" s="90"/>
      <c r="Y166" s="36"/>
      <c r="Z166" s="36"/>
      <c r="AA166" s="36"/>
      <c r="AB166" s="36"/>
      <c r="AC166" s="36"/>
      <c r="AD166" s="36"/>
      <c r="AE166" s="36"/>
      <c r="AT166" s="15" t="s">
        <v>152</v>
      </c>
      <c r="AU166" s="15" t="s">
        <v>87</v>
      </c>
    </row>
    <row r="167" s="2" customFormat="1" ht="24.15" customHeight="1">
      <c r="A167" s="36"/>
      <c r="B167" s="37"/>
      <c r="C167" s="219" t="s">
        <v>9</v>
      </c>
      <c r="D167" s="219" t="s">
        <v>141</v>
      </c>
      <c r="E167" s="220" t="s">
        <v>1323</v>
      </c>
      <c r="F167" s="221" t="s">
        <v>1324</v>
      </c>
      <c r="G167" s="222" t="s">
        <v>529</v>
      </c>
      <c r="H167" s="223">
        <v>64.775999999999996</v>
      </c>
      <c r="I167" s="224"/>
      <c r="J167" s="224"/>
      <c r="K167" s="225">
        <f>ROUND(P167*H167,2)</f>
        <v>0</v>
      </c>
      <c r="L167" s="221" t="s">
        <v>145</v>
      </c>
      <c r="M167" s="42"/>
      <c r="N167" s="226" t="s">
        <v>1</v>
      </c>
      <c r="O167" s="227" t="s">
        <v>40</v>
      </c>
      <c r="P167" s="228">
        <f>I167+J167</f>
        <v>0</v>
      </c>
      <c r="Q167" s="228">
        <f>ROUND(I167*H167,2)</f>
        <v>0</v>
      </c>
      <c r="R167" s="228">
        <f>ROUND(J167*H167,2)</f>
        <v>0</v>
      </c>
      <c r="S167" s="89"/>
      <c r="T167" s="229">
        <f>S167*H167</f>
        <v>0</v>
      </c>
      <c r="U167" s="229">
        <v>0</v>
      </c>
      <c r="V167" s="229">
        <f>U167*H167</f>
        <v>0</v>
      </c>
      <c r="W167" s="229">
        <v>0</v>
      </c>
      <c r="X167" s="230">
        <f>W167*H167</f>
        <v>0</v>
      </c>
      <c r="Y167" s="36"/>
      <c r="Z167" s="36"/>
      <c r="AA167" s="36"/>
      <c r="AB167" s="36"/>
      <c r="AC167" s="36"/>
      <c r="AD167" s="36"/>
      <c r="AE167" s="36"/>
      <c r="AR167" s="231" t="s">
        <v>146</v>
      </c>
      <c r="AT167" s="231" t="s">
        <v>141</v>
      </c>
      <c r="AU167" s="231" t="s">
        <v>87</v>
      </c>
      <c r="AY167" s="15" t="s">
        <v>138</v>
      </c>
      <c r="BE167" s="232">
        <f>IF(O167="základní",K167,0)</f>
        <v>0</v>
      </c>
      <c r="BF167" s="232">
        <f>IF(O167="snížená",K167,0)</f>
        <v>0</v>
      </c>
      <c r="BG167" s="232">
        <f>IF(O167="zákl. přenesená",K167,0)</f>
        <v>0</v>
      </c>
      <c r="BH167" s="232">
        <f>IF(O167="sníž. přenesená",K167,0)</f>
        <v>0</v>
      </c>
      <c r="BI167" s="232">
        <f>IF(O167="nulová",K167,0)</f>
        <v>0</v>
      </c>
      <c r="BJ167" s="15" t="s">
        <v>85</v>
      </c>
      <c r="BK167" s="232">
        <f>ROUND(P167*H167,2)</f>
        <v>0</v>
      </c>
      <c r="BL167" s="15" t="s">
        <v>146</v>
      </c>
      <c r="BM167" s="231" t="s">
        <v>1325</v>
      </c>
    </row>
    <row r="168" s="2" customFormat="1">
      <c r="A168" s="36"/>
      <c r="B168" s="37"/>
      <c r="C168" s="38"/>
      <c r="D168" s="233" t="s">
        <v>148</v>
      </c>
      <c r="E168" s="38"/>
      <c r="F168" s="234" t="s">
        <v>1326</v>
      </c>
      <c r="G168" s="38"/>
      <c r="H168" s="38"/>
      <c r="I168" s="235"/>
      <c r="J168" s="235"/>
      <c r="K168" s="38"/>
      <c r="L168" s="38"/>
      <c r="M168" s="42"/>
      <c r="N168" s="236"/>
      <c r="O168" s="237"/>
      <c r="P168" s="89"/>
      <c r="Q168" s="89"/>
      <c r="R168" s="89"/>
      <c r="S168" s="89"/>
      <c r="T168" s="89"/>
      <c r="U168" s="89"/>
      <c r="V168" s="89"/>
      <c r="W168" s="89"/>
      <c r="X168" s="90"/>
      <c r="Y168" s="36"/>
      <c r="Z168" s="36"/>
      <c r="AA168" s="36"/>
      <c r="AB168" s="36"/>
      <c r="AC168" s="36"/>
      <c r="AD168" s="36"/>
      <c r="AE168" s="36"/>
      <c r="AT168" s="15" t="s">
        <v>148</v>
      </c>
      <c r="AU168" s="15" t="s">
        <v>87</v>
      </c>
    </row>
    <row r="169" s="2" customFormat="1">
      <c r="A169" s="36"/>
      <c r="B169" s="37"/>
      <c r="C169" s="38"/>
      <c r="D169" s="238" t="s">
        <v>150</v>
      </c>
      <c r="E169" s="38"/>
      <c r="F169" s="239" t="s">
        <v>1327</v>
      </c>
      <c r="G169" s="38"/>
      <c r="H169" s="38"/>
      <c r="I169" s="235"/>
      <c r="J169" s="235"/>
      <c r="K169" s="38"/>
      <c r="L169" s="38"/>
      <c r="M169" s="42"/>
      <c r="N169" s="236"/>
      <c r="O169" s="237"/>
      <c r="P169" s="89"/>
      <c r="Q169" s="89"/>
      <c r="R169" s="89"/>
      <c r="S169" s="89"/>
      <c r="T169" s="89"/>
      <c r="U169" s="89"/>
      <c r="V169" s="89"/>
      <c r="W169" s="89"/>
      <c r="X169" s="90"/>
      <c r="Y169" s="36"/>
      <c r="Z169" s="36"/>
      <c r="AA169" s="36"/>
      <c r="AB169" s="36"/>
      <c r="AC169" s="36"/>
      <c r="AD169" s="36"/>
      <c r="AE169" s="36"/>
      <c r="AT169" s="15" t="s">
        <v>150</v>
      </c>
      <c r="AU169" s="15" t="s">
        <v>87</v>
      </c>
    </row>
    <row r="170" s="13" customFormat="1">
      <c r="A170" s="13"/>
      <c r="B170" s="251"/>
      <c r="C170" s="252"/>
      <c r="D170" s="233" t="s">
        <v>188</v>
      </c>
      <c r="E170" s="253" t="s">
        <v>1</v>
      </c>
      <c r="F170" s="254" t="s">
        <v>1328</v>
      </c>
      <c r="G170" s="252"/>
      <c r="H170" s="255">
        <v>64.775999999999996</v>
      </c>
      <c r="I170" s="256"/>
      <c r="J170" s="256"/>
      <c r="K170" s="252"/>
      <c r="L170" s="252"/>
      <c r="M170" s="257"/>
      <c r="N170" s="258"/>
      <c r="O170" s="259"/>
      <c r="P170" s="259"/>
      <c r="Q170" s="259"/>
      <c r="R170" s="259"/>
      <c r="S170" s="259"/>
      <c r="T170" s="259"/>
      <c r="U170" s="259"/>
      <c r="V170" s="259"/>
      <c r="W170" s="259"/>
      <c r="X170" s="260"/>
      <c r="Y170" s="13"/>
      <c r="Z170" s="13"/>
      <c r="AA170" s="13"/>
      <c r="AB170" s="13"/>
      <c r="AC170" s="13"/>
      <c r="AD170" s="13"/>
      <c r="AE170" s="13"/>
      <c r="AT170" s="261" t="s">
        <v>188</v>
      </c>
      <c r="AU170" s="261" t="s">
        <v>87</v>
      </c>
      <c r="AV170" s="13" t="s">
        <v>87</v>
      </c>
      <c r="AW170" s="13" t="s">
        <v>5</v>
      </c>
      <c r="AX170" s="13" t="s">
        <v>85</v>
      </c>
      <c r="AY170" s="261" t="s">
        <v>138</v>
      </c>
    </row>
    <row r="171" s="2" customFormat="1" ht="37.8" customHeight="1">
      <c r="A171" s="36"/>
      <c r="B171" s="37"/>
      <c r="C171" s="219" t="s">
        <v>220</v>
      </c>
      <c r="D171" s="219" t="s">
        <v>141</v>
      </c>
      <c r="E171" s="220" t="s">
        <v>908</v>
      </c>
      <c r="F171" s="221" t="s">
        <v>909</v>
      </c>
      <c r="G171" s="222" t="s">
        <v>529</v>
      </c>
      <c r="H171" s="223">
        <v>301.27999999999997</v>
      </c>
      <c r="I171" s="224"/>
      <c r="J171" s="224"/>
      <c r="K171" s="225">
        <f>ROUND(P171*H171,2)</f>
        <v>0</v>
      </c>
      <c r="L171" s="221" t="s">
        <v>145</v>
      </c>
      <c r="M171" s="42"/>
      <c r="N171" s="226" t="s">
        <v>1</v>
      </c>
      <c r="O171" s="227" t="s">
        <v>40</v>
      </c>
      <c r="P171" s="228">
        <f>I171+J171</f>
        <v>0</v>
      </c>
      <c r="Q171" s="228">
        <f>ROUND(I171*H171,2)</f>
        <v>0</v>
      </c>
      <c r="R171" s="228">
        <f>ROUND(J171*H171,2)</f>
        <v>0</v>
      </c>
      <c r="S171" s="89"/>
      <c r="T171" s="229">
        <f>S171*H171</f>
        <v>0</v>
      </c>
      <c r="U171" s="229">
        <v>0</v>
      </c>
      <c r="V171" s="229">
        <f>U171*H171</f>
        <v>0</v>
      </c>
      <c r="W171" s="229">
        <v>0</v>
      </c>
      <c r="X171" s="230">
        <f>W171*H171</f>
        <v>0</v>
      </c>
      <c r="Y171" s="36"/>
      <c r="Z171" s="36"/>
      <c r="AA171" s="36"/>
      <c r="AB171" s="36"/>
      <c r="AC171" s="36"/>
      <c r="AD171" s="36"/>
      <c r="AE171" s="36"/>
      <c r="AR171" s="231" t="s">
        <v>146</v>
      </c>
      <c r="AT171" s="231" t="s">
        <v>141</v>
      </c>
      <c r="AU171" s="231" t="s">
        <v>87</v>
      </c>
      <c r="AY171" s="15" t="s">
        <v>138</v>
      </c>
      <c r="BE171" s="232">
        <f>IF(O171="základní",K171,0)</f>
        <v>0</v>
      </c>
      <c r="BF171" s="232">
        <f>IF(O171="snížená",K171,0)</f>
        <v>0</v>
      </c>
      <c r="BG171" s="232">
        <f>IF(O171="zákl. přenesená",K171,0)</f>
        <v>0</v>
      </c>
      <c r="BH171" s="232">
        <f>IF(O171="sníž. přenesená",K171,0)</f>
        <v>0</v>
      </c>
      <c r="BI171" s="232">
        <f>IF(O171="nulová",K171,0)</f>
        <v>0</v>
      </c>
      <c r="BJ171" s="15" t="s">
        <v>85</v>
      </c>
      <c r="BK171" s="232">
        <f>ROUND(P171*H171,2)</f>
        <v>0</v>
      </c>
      <c r="BL171" s="15" t="s">
        <v>146</v>
      </c>
      <c r="BM171" s="231" t="s">
        <v>1329</v>
      </c>
    </row>
    <row r="172" s="2" customFormat="1">
      <c r="A172" s="36"/>
      <c r="B172" s="37"/>
      <c r="C172" s="38"/>
      <c r="D172" s="233" t="s">
        <v>148</v>
      </c>
      <c r="E172" s="38"/>
      <c r="F172" s="234" t="s">
        <v>911</v>
      </c>
      <c r="G172" s="38"/>
      <c r="H172" s="38"/>
      <c r="I172" s="235"/>
      <c r="J172" s="235"/>
      <c r="K172" s="38"/>
      <c r="L172" s="38"/>
      <c r="M172" s="42"/>
      <c r="N172" s="236"/>
      <c r="O172" s="237"/>
      <c r="P172" s="89"/>
      <c r="Q172" s="89"/>
      <c r="R172" s="89"/>
      <c r="S172" s="89"/>
      <c r="T172" s="89"/>
      <c r="U172" s="89"/>
      <c r="V172" s="89"/>
      <c r="W172" s="89"/>
      <c r="X172" s="90"/>
      <c r="Y172" s="36"/>
      <c r="Z172" s="36"/>
      <c r="AA172" s="36"/>
      <c r="AB172" s="36"/>
      <c r="AC172" s="36"/>
      <c r="AD172" s="36"/>
      <c r="AE172" s="36"/>
      <c r="AT172" s="15" t="s">
        <v>148</v>
      </c>
      <c r="AU172" s="15" t="s">
        <v>87</v>
      </c>
    </row>
    <row r="173" s="2" customFormat="1">
      <c r="A173" s="36"/>
      <c r="B173" s="37"/>
      <c r="C173" s="38"/>
      <c r="D173" s="238" t="s">
        <v>150</v>
      </c>
      <c r="E173" s="38"/>
      <c r="F173" s="239" t="s">
        <v>912</v>
      </c>
      <c r="G173" s="38"/>
      <c r="H173" s="38"/>
      <c r="I173" s="235"/>
      <c r="J173" s="235"/>
      <c r="K173" s="38"/>
      <c r="L173" s="38"/>
      <c r="M173" s="42"/>
      <c r="N173" s="236"/>
      <c r="O173" s="237"/>
      <c r="P173" s="89"/>
      <c r="Q173" s="89"/>
      <c r="R173" s="89"/>
      <c r="S173" s="89"/>
      <c r="T173" s="89"/>
      <c r="U173" s="89"/>
      <c r="V173" s="89"/>
      <c r="W173" s="89"/>
      <c r="X173" s="90"/>
      <c r="Y173" s="36"/>
      <c r="Z173" s="36"/>
      <c r="AA173" s="36"/>
      <c r="AB173" s="36"/>
      <c r="AC173" s="36"/>
      <c r="AD173" s="36"/>
      <c r="AE173" s="36"/>
      <c r="AT173" s="15" t="s">
        <v>150</v>
      </c>
      <c r="AU173" s="15" t="s">
        <v>87</v>
      </c>
    </row>
    <row r="174" s="13" customFormat="1">
      <c r="A174" s="13"/>
      <c r="B174" s="251"/>
      <c r="C174" s="252"/>
      <c r="D174" s="233" t="s">
        <v>188</v>
      </c>
      <c r="E174" s="253" t="s">
        <v>1</v>
      </c>
      <c r="F174" s="254" t="s">
        <v>1330</v>
      </c>
      <c r="G174" s="252"/>
      <c r="H174" s="255">
        <v>301.27999999999997</v>
      </c>
      <c r="I174" s="256"/>
      <c r="J174" s="256"/>
      <c r="K174" s="252"/>
      <c r="L174" s="252"/>
      <c r="M174" s="257"/>
      <c r="N174" s="258"/>
      <c r="O174" s="259"/>
      <c r="P174" s="259"/>
      <c r="Q174" s="259"/>
      <c r="R174" s="259"/>
      <c r="S174" s="259"/>
      <c r="T174" s="259"/>
      <c r="U174" s="259"/>
      <c r="V174" s="259"/>
      <c r="W174" s="259"/>
      <c r="X174" s="260"/>
      <c r="Y174" s="13"/>
      <c r="Z174" s="13"/>
      <c r="AA174" s="13"/>
      <c r="AB174" s="13"/>
      <c r="AC174" s="13"/>
      <c r="AD174" s="13"/>
      <c r="AE174" s="13"/>
      <c r="AT174" s="261" t="s">
        <v>188</v>
      </c>
      <c r="AU174" s="261" t="s">
        <v>87</v>
      </c>
      <c r="AV174" s="13" t="s">
        <v>87</v>
      </c>
      <c r="AW174" s="13" t="s">
        <v>5</v>
      </c>
      <c r="AX174" s="13" t="s">
        <v>85</v>
      </c>
      <c r="AY174" s="261" t="s">
        <v>138</v>
      </c>
    </row>
    <row r="175" s="2" customFormat="1" ht="37.8" customHeight="1">
      <c r="A175" s="36"/>
      <c r="B175" s="37"/>
      <c r="C175" s="219" t="s">
        <v>226</v>
      </c>
      <c r="D175" s="219" t="s">
        <v>141</v>
      </c>
      <c r="E175" s="220" t="s">
        <v>908</v>
      </c>
      <c r="F175" s="221" t="s">
        <v>909</v>
      </c>
      <c r="G175" s="222" t="s">
        <v>529</v>
      </c>
      <c r="H175" s="223">
        <v>60.350000000000001</v>
      </c>
      <c r="I175" s="224"/>
      <c r="J175" s="224"/>
      <c r="K175" s="225">
        <f>ROUND(P175*H175,2)</f>
        <v>0</v>
      </c>
      <c r="L175" s="221" t="s">
        <v>145</v>
      </c>
      <c r="M175" s="42"/>
      <c r="N175" s="226" t="s">
        <v>1</v>
      </c>
      <c r="O175" s="227" t="s">
        <v>40</v>
      </c>
      <c r="P175" s="228">
        <f>I175+J175</f>
        <v>0</v>
      </c>
      <c r="Q175" s="228">
        <f>ROUND(I175*H175,2)</f>
        <v>0</v>
      </c>
      <c r="R175" s="228">
        <f>ROUND(J175*H175,2)</f>
        <v>0</v>
      </c>
      <c r="S175" s="89"/>
      <c r="T175" s="229">
        <f>S175*H175</f>
        <v>0</v>
      </c>
      <c r="U175" s="229">
        <v>0</v>
      </c>
      <c r="V175" s="229">
        <f>U175*H175</f>
        <v>0</v>
      </c>
      <c r="W175" s="229">
        <v>0</v>
      </c>
      <c r="X175" s="230">
        <f>W175*H175</f>
        <v>0</v>
      </c>
      <c r="Y175" s="36"/>
      <c r="Z175" s="36"/>
      <c r="AA175" s="36"/>
      <c r="AB175" s="36"/>
      <c r="AC175" s="36"/>
      <c r="AD175" s="36"/>
      <c r="AE175" s="36"/>
      <c r="AR175" s="231" t="s">
        <v>146</v>
      </c>
      <c r="AT175" s="231" t="s">
        <v>141</v>
      </c>
      <c r="AU175" s="231" t="s">
        <v>87</v>
      </c>
      <c r="AY175" s="15" t="s">
        <v>138</v>
      </c>
      <c r="BE175" s="232">
        <f>IF(O175="základní",K175,0)</f>
        <v>0</v>
      </c>
      <c r="BF175" s="232">
        <f>IF(O175="snížená",K175,0)</f>
        <v>0</v>
      </c>
      <c r="BG175" s="232">
        <f>IF(O175="zákl. přenesená",K175,0)</f>
        <v>0</v>
      </c>
      <c r="BH175" s="232">
        <f>IF(O175="sníž. přenesená",K175,0)</f>
        <v>0</v>
      </c>
      <c r="BI175" s="232">
        <f>IF(O175="nulová",K175,0)</f>
        <v>0</v>
      </c>
      <c r="BJ175" s="15" t="s">
        <v>85</v>
      </c>
      <c r="BK175" s="232">
        <f>ROUND(P175*H175,2)</f>
        <v>0</v>
      </c>
      <c r="BL175" s="15" t="s">
        <v>146</v>
      </c>
      <c r="BM175" s="231" t="s">
        <v>1331</v>
      </c>
    </row>
    <row r="176" s="2" customFormat="1">
      <c r="A176" s="36"/>
      <c r="B176" s="37"/>
      <c r="C176" s="38"/>
      <c r="D176" s="233" t="s">
        <v>148</v>
      </c>
      <c r="E176" s="38"/>
      <c r="F176" s="234" t="s">
        <v>911</v>
      </c>
      <c r="G176" s="38"/>
      <c r="H176" s="38"/>
      <c r="I176" s="235"/>
      <c r="J176" s="235"/>
      <c r="K176" s="38"/>
      <c r="L176" s="38"/>
      <c r="M176" s="42"/>
      <c r="N176" s="236"/>
      <c r="O176" s="237"/>
      <c r="P176" s="89"/>
      <c r="Q176" s="89"/>
      <c r="R176" s="89"/>
      <c r="S176" s="89"/>
      <c r="T176" s="89"/>
      <c r="U176" s="89"/>
      <c r="V176" s="89"/>
      <c r="W176" s="89"/>
      <c r="X176" s="90"/>
      <c r="Y176" s="36"/>
      <c r="Z176" s="36"/>
      <c r="AA176" s="36"/>
      <c r="AB176" s="36"/>
      <c r="AC176" s="36"/>
      <c r="AD176" s="36"/>
      <c r="AE176" s="36"/>
      <c r="AT176" s="15" t="s">
        <v>148</v>
      </c>
      <c r="AU176" s="15" t="s">
        <v>87</v>
      </c>
    </row>
    <row r="177" s="2" customFormat="1">
      <c r="A177" s="36"/>
      <c r="B177" s="37"/>
      <c r="C177" s="38"/>
      <c r="D177" s="238" t="s">
        <v>150</v>
      </c>
      <c r="E177" s="38"/>
      <c r="F177" s="239" t="s">
        <v>912</v>
      </c>
      <c r="G177" s="38"/>
      <c r="H177" s="38"/>
      <c r="I177" s="235"/>
      <c r="J177" s="235"/>
      <c r="K177" s="38"/>
      <c r="L177" s="38"/>
      <c r="M177" s="42"/>
      <c r="N177" s="236"/>
      <c r="O177" s="237"/>
      <c r="P177" s="89"/>
      <c r="Q177" s="89"/>
      <c r="R177" s="89"/>
      <c r="S177" s="89"/>
      <c r="T177" s="89"/>
      <c r="U177" s="89"/>
      <c r="V177" s="89"/>
      <c r="W177" s="89"/>
      <c r="X177" s="90"/>
      <c r="Y177" s="36"/>
      <c r="Z177" s="36"/>
      <c r="AA177" s="36"/>
      <c r="AB177" s="36"/>
      <c r="AC177" s="36"/>
      <c r="AD177" s="36"/>
      <c r="AE177" s="36"/>
      <c r="AT177" s="15" t="s">
        <v>150</v>
      </c>
      <c r="AU177" s="15" t="s">
        <v>87</v>
      </c>
    </row>
    <row r="178" s="2" customFormat="1">
      <c r="A178" s="36"/>
      <c r="B178" s="37"/>
      <c r="C178" s="38"/>
      <c r="D178" s="233" t="s">
        <v>152</v>
      </c>
      <c r="E178" s="38"/>
      <c r="F178" s="240" t="s">
        <v>916</v>
      </c>
      <c r="G178" s="38"/>
      <c r="H178" s="38"/>
      <c r="I178" s="235"/>
      <c r="J178" s="235"/>
      <c r="K178" s="38"/>
      <c r="L178" s="38"/>
      <c r="M178" s="42"/>
      <c r="N178" s="236"/>
      <c r="O178" s="237"/>
      <c r="P178" s="89"/>
      <c r="Q178" s="89"/>
      <c r="R178" s="89"/>
      <c r="S178" s="89"/>
      <c r="T178" s="89"/>
      <c r="U178" s="89"/>
      <c r="V178" s="89"/>
      <c r="W178" s="89"/>
      <c r="X178" s="90"/>
      <c r="Y178" s="36"/>
      <c r="Z178" s="36"/>
      <c r="AA178" s="36"/>
      <c r="AB178" s="36"/>
      <c r="AC178" s="36"/>
      <c r="AD178" s="36"/>
      <c r="AE178" s="36"/>
      <c r="AT178" s="15" t="s">
        <v>152</v>
      </c>
      <c r="AU178" s="15" t="s">
        <v>87</v>
      </c>
    </row>
    <row r="179" s="2" customFormat="1" ht="37.8" customHeight="1">
      <c r="A179" s="36"/>
      <c r="B179" s="37"/>
      <c r="C179" s="219" t="s">
        <v>232</v>
      </c>
      <c r="D179" s="219" t="s">
        <v>141</v>
      </c>
      <c r="E179" s="220" t="s">
        <v>917</v>
      </c>
      <c r="F179" s="221" t="s">
        <v>918</v>
      </c>
      <c r="G179" s="222" t="s">
        <v>529</v>
      </c>
      <c r="H179" s="223">
        <v>4519.1999999999998</v>
      </c>
      <c r="I179" s="224"/>
      <c r="J179" s="224"/>
      <c r="K179" s="225">
        <f>ROUND(P179*H179,2)</f>
        <v>0</v>
      </c>
      <c r="L179" s="221" t="s">
        <v>145</v>
      </c>
      <c r="M179" s="42"/>
      <c r="N179" s="226" t="s">
        <v>1</v>
      </c>
      <c r="O179" s="227" t="s">
        <v>40</v>
      </c>
      <c r="P179" s="228">
        <f>I179+J179</f>
        <v>0</v>
      </c>
      <c r="Q179" s="228">
        <f>ROUND(I179*H179,2)</f>
        <v>0</v>
      </c>
      <c r="R179" s="228">
        <f>ROUND(J179*H179,2)</f>
        <v>0</v>
      </c>
      <c r="S179" s="89"/>
      <c r="T179" s="229">
        <f>S179*H179</f>
        <v>0</v>
      </c>
      <c r="U179" s="229">
        <v>0</v>
      </c>
      <c r="V179" s="229">
        <f>U179*H179</f>
        <v>0</v>
      </c>
      <c r="W179" s="229">
        <v>0</v>
      </c>
      <c r="X179" s="230">
        <f>W179*H179</f>
        <v>0</v>
      </c>
      <c r="Y179" s="36"/>
      <c r="Z179" s="36"/>
      <c r="AA179" s="36"/>
      <c r="AB179" s="36"/>
      <c r="AC179" s="36"/>
      <c r="AD179" s="36"/>
      <c r="AE179" s="36"/>
      <c r="AR179" s="231" t="s">
        <v>146</v>
      </c>
      <c r="AT179" s="231" t="s">
        <v>141</v>
      </c>
      <c r="AU179" s="231" t="s">
        <v>87</v>
      </c>
      <c r="AY179" s="15" t="s">
        <v>138</v>
      </c>
      <c r="BE179" s="232">
        <f>IF(O179="základní",K179,0)</f>
        <v>0</v>
      </c>
      <c r="BF179" s="232">
        <f>IF(O179="snížená",K179,0)</f>
        <v>0</v>
      </c>
      <c r="BG179" s="232">
        <f>IF(O179="zákl. přenesená",K179,0)</f>
        <v>0</v>
      </c>
      <c r="BH179" s="232">
        <f>IF(O179="sníž. přenesená",K179,0)</f>
        <v>0</v>
      </c>
      <c r="BI179" s="232">
        <f>IF(O179="nulová",K179,0)</f>
        <v>0</v>
      </c>
      <c r="BJ179" s="15" t="s">
        <v>85</v>
      </c>
      <c r="BK179" s="232">
        <f>ROUND(P179*H179,2)</f>
        <v>0</v>
      </c>
      <c r="BL179" s="15" t="s">
        <v>146</v>
      </c>
      <c r="BM179" s="231" t="s">
        <v>1332</v>
      </c>
    </row>
    <row r="180" s="2" customFormat="1">
      <c r="A180" s="36"/>
      <c r="B180" s="37"/>
      <c r="C180" s="38"/>
      <c r="D180" s="233" t="s">
        <v>148</v>
      </c>
      <c r="E180" s="38"/>
      <c r="F180" s="234" t="s">
        <v>920</v>
      </c>
      <c r="G180" s="38"/>
      <c r="H180" s="38"/>
      <c r="I180" s="235"/>
      <c r="J180" s="235"/>
      <c r="K180" s="38"/>
      <c r="L180" s="38"/>
      <c r="M180" s="42"/>
      <c r="N180" s="236"/>
      <c r="O180" s="237"/>
      <c r="P180" s="89"/>
      <c r="Q180" s="89"/>
      <c r="R180" s="89"/>
      <c r="S180" s="89"/>
      <c r="T180" s="89"/>
      <c r="U180" s="89"/>
      <c r="V180" s="89"/>
      <c r="W180" s="89"/>
      <c r="X180" s="90"/>
      <c r="Y180" s="36"/>
      <c r="Z180" s="36"/>
      <c r="AA180" s="36"/>
      <c r="AB180" s="36"/>
      <c r="AC180" s="36"/>
      <c r="AD180" s="36"/>
      <c r="AE180" s="36"/>
      <c r="AT180" s="15" t="s">
        <v>148</v>
      </c>
      <c r="AU180" s="15" t="s">
        <v>87</v>
      </c>
    </row>
    <row r="181" s="2" customFormat="1">
      <c r="A181" s="36"/>
      <c r="B181" s="37"/>
      <c r="C181" s="38"/>
      <c r="D181" s="238" t="s">
        <v>150</v>
      </c>
      <c r="E181" s="38"/>
      <c r="F181" s="239" t="s">
        <v>921</v>
      </c>
      <c r="G181" s="38"/>
      <c r="H181" s="38"/>
      <c r="I181" s="235"/>
      <c r="J181" s="235"/>
      <c r="K181" s="38"/>
      <c r="L181" s="38"/>
      <c r="M181" s="42"/>
      <c r="N181" s="236"/>
      <c r="O181" s="237"/>
      <c r="P181" s="89"/>
      <c r="Q181" s="89"/>
      <c r="R181" s="89"/>
      <c r="S181" s="89"/>
      <c r="T181" s="89"/>
      <c r="U181" s="89"/>
      <c r="V181" s="89"/>
      <c r="W181" s="89"/>
      <c r="X181" s="90"/>
      <c r="Y181" s="36"/>
      <c r="Z181" s="36"/>
      <c r="AA181" s="36"/>
      <c r="AB181" s="36"/>
      <c r="AC181" s="36"/>
      <c r="AD181" s="36"/>
      <c r="AE181" s="36"/>
      <c r="AT181" s="15" t="s">
        <v>150</v>
      </c>
      <c r="AU181" s="15" t="s">
        <v>87</v>
      </c>
    </row>
    <row r="182" s="2" customFormat="1">
      <c r="A182" s="36"/>
      <c r="B182" s="37"/>
      <c r="C182" s="38"/>
      <c r="D182" s="233" t="s">
        <v>152</v>
      </c>
      <c r="E182" s="38"/>
      <c r="F182" s="240" t="s">
        <v>1333</v>
      </c>
      <c r="G182" s="38"/>
      <c r="H182" s="38"/>
      <c r="I182" s="235"/>
      <c r="J182" s="235"/>
      <c r="K182" s="38"/>
      <c r="L182" s="38"/>
      <c r="M182" s="42"/>
      <c r="N182" s="236"/>
      <c r="O182" s="237"/>
      <c r="P182" s="89"/>
      <c r="Q182" s="89"/>
      <c r="R182" s="89"/>
      <c r="S182" s="89"/>
      <c r="T182" s="89"/>
      <c r="U182" s="89"/>
      <c r="V182" s="89"/>
      <c r="W182" s="89"/>
      <c r="X182" s="90"/>
      <c r="Y182" s="36"/>
      <c r="Z182" s="36"/>
      <c r="AA182" s="36"/>
      <c r="AB182" s="36"/>
      <c r="AC182" s="36"/>
      <c r="AD182" s="36"/>
      <c r="AE182" s="36"/>
      <c r="AT182" s="15" t="s">
        <v>152</v>
      </c>
      <c r="AU182" s="15" t="s">
        <v>87</v>
      </c>
    </row>
    <row r="183" s="13" customFormat="1">
      <c r="A183" s="13"/>
      <c r="B183" s="251"/>
      <c r="C183" s="252"/>
      <c r="D183" s="233" t="s">
        <v>188</v>
      </c>
      <c r="E183" s="253" t="s">
        <v>1</v>
      </c>
      <c r="F183" s="254" t="s">
        <v>1334</v>
      </c>
      <c r="G183" s="252"/>
      <c r="H183" s="255">
        <v>4519.1999999999998</v>
      </c>
      <c r="I183" s="256"/>
      <c r="J183" s="256"/>
      <c r="K183" s="252"/>
      <c r="L183" s="252"/>
      <c r="M183" s="257"/>
      <c r="N183" s="258"/>
      <c r="O183" s="259"/>
      <c r="P183" s="259"/>
      <c r="Q183" s="259"/>
      <c r="R183" s="259"/>
      <c r="S183" s="259"/>
      <c r="T183" s="259"/>
      <c r="U183" s="259"/>
      <c r="V183" s="259"/>
      <c r="W183" s="259"/>
      <c r="X183" s="260"/>
      <c r="Y183" s="13"/>
      <c r="Z183" s="13"/>
      <c r="AA183" s="13"/>
      <c r="AB183" s="13"/>
      <c r="AC183" s="13"/>
      <c r="AD183" s="13"/>
      <c r="AE183" s="13"/>
      <c r="AT183" s="261" t="s">
        <v>188</v>
      </c>
      <c r="AU183" s="261" t="s">
        <v>87</v>
      </c>
      <c r="AV183" s="13" t="s">
        <v>87</v>
      </c>
      <c r="AW183" s="13" t="s">
        <v>5</v>
      </c>
      <c r="AX183" s="13" t="s">
        <v>85</v>
      </c>
      <c r="AY183" s="261" t="s">
        <v>138</v>
      </c>
    </row>
    <row r="184" s="2" customFormat="1" ht="37.8" customHeight="1">
      <c r="A184" s="36"/>
      <c r="B184" s="37"/>
      <c r="C184" s="219" t="s">
        <v>239</v>
      </c>
      <c r="D184" s="219" t="s">
        <v>141</v>
      </c>
      <c r="E184" s="220" t="s">
        <v>917</v>
      </c>
      <c r="F184" s="221" t="s">
        <v>918</v>
      </c>
      <c r="G184" s="222" t="s">
        <v>529</v>
      </c>
      <c r="H184" s="223">
        <v>905.25</v>
      </c>
      <c r="I184" s="224"/>
      <c r="J184" s="224"/>
      <c r="K184" s="225">
        <f>ROUND(P184*H184,2)</f>
        <v>0</v>
      </c>
      <c r="L184" s="221" t="s">
        <v>145</v>
      </c>
      <c r="M184" s="42"/>
      <c r="N184" s="226" t="s">
        <v>1</v>
      </c>
      <c r="O184" s="227" t="s">
        <v>40</v>
      </c>
      <c r="P184" s="228">
        <f>I184+J184</f>
        <v>0</v>
      </c>
      <c r="Q184" s="228">
        <f>ROUND(I184*H184,2)</f>
        <v>0</v>
      </c>
      <c r="R184" s="228">
        <f>ROUND(J184*H184,2)</f>
        <v>0</v>
      </c>
      <c r="S184" s="89"/>
      <c r="T184" s="229">
        <f>S184*H184</f>
        <v>0</v>
      </c>
      <c r="U184" s="229">
        <v>0</v>
      </c>
      <c r="V184" s="229">
        <f>U184*H184</f>
        <v>0</v>
      </c>
      <c r="W184" s="229">
        <v>0</v>
      </c>
      <c r="X184" s="230">
        <f>W184*H184</f>
        <v>0</v>
      </c>
      <c r="Y184" s="36"/>
      <c r="Z184" s="36"/>
      <c r="AA184" s="36"/>
      <c r="AB184" s="36"/>
      <c r="AC184" s="36"/>
      <c r="AD184" s="36"/>
      <c r="AE184" s="36"/>
      <c r="AR184" s="231" t="s">
        <v>146</v>
      </c>
      <c r="AT184" s="231" t="s">
        <v>141</v>
      </c>
      <c r="AU184" s="231" t="s">
        <v>87</v>
      </c>
      <c r="AY184" s="15" t="s">
        <v>138</v>
      </c>
      <c r="BE184" s="232">
        <f>IF(O184="základní",K184,0)</f>
        <v>0</v>
      </c>
      <c r="BF184" s="232">
        <f>IF(O184="snížená",K184,0)</f>
        <v>0</v>
      </c>
      <c r="BG184" s="232">
        <f>IF(O184="zákl. přenesená",K184,0)</f>
        <v>0</v>
      </c>
      <c r="BH184" s="232">
        <f>IF(O184="sníž. přenesená",K184,0)</f>
        <v>0</v>
      </c>
      <c r="BI184" s="232">
        <f>IF(O184="nulová",K184,0)</f>
        <v>0</v>
      </c>
      <c r="BJ184" s="15" t="s">
        <v>85</v>
      </c>
      <c r="BK184" s="232">
        <f>ROUND(P184*H184,2)</f>
        <v>0</v>
      </c>
      <c r="BL184" s="15" t="s">
        <v>146</v>
      </c>
      <c r="BM184" s="231" t="s">
        <v>1335</v>
      </c>
    </row>
    <row r="185" s="2" customFormat="1">
      <c r="A185" s="36"/>
      <c r="B185" s="37"/>
      <c r="C185" s="38"/>
      <c r="D185" s="233" t="s">
        <v>148</v>
      </c>
      <c r="E185" s="38"/>
      <c r="F185" s="234" t="s">
        <v>920</v>
      </c>
      <c r="G185" s="38"/>
      <c r="H185" s="38"/>
      <c r="I185" s="235"/>
      <c r="J185" s="235"/>
      <c r="K185" s="38"/>
      <c r="L185" s="38"/>
      <c r="M185" s="42"/>
      <c r="N185" s="236"/>
      <c r="O185" s="237"/>
      <c r="P185" s="89"/>
      <c r="Q185" s="89"/>
      <c r="R185" s="89"/>
      <c r="S185" s="89"/>
      <c r="T185" s="89"/>
      <c r="U185" s="89"/>
      <c r="V185" s="89"/>
      <c r="W185" s="89"/>
      <c r="X185" s="90"/>
      <c r="Y185" s="36"/>
      <c r="Z185" s="36"/>
      <c r="AA185" s="36"/>
      <c r="AB185" s="36"/>
      <c r="AC185" s="36"/>
      <c r="AD185" s="36"/>
      <c r="AE185" s="36"/>
      <c r="AT185" s="15" t="s">
        <v>148</v>
      </c>
      <c r="AU185" s="15" t="s">
        <v>87</v>
      </c>
    </row>
    <row r="186" s="2" customFormat="1">
      <c r="A186" s="36"/>
      <c r="B186" s="37"/>
      <c r="C186" s="38"/>
      <c r="D186" s="238" t="s">
        <v>150</v>
      </c>
      <c r="E186" s="38"/>
      <c r="F186" s="239" t="s">
        <v>921</v>
      </c>
      <c r="G186" s="38"/>
      <c r="H186" s="38"/>
      <c r="I186" s="235"/>
      <c r="J186" s="235"/>
      <c r="K186" s="38"/>
      <c r="L186" s="38"/>
      <c r="M186" s="42"/>
      <c r="N186" s="236"/>
      <c r="O186" s="237"/>
      <c r="P186" s="89"/>
      <c r="Q186" s="89"/>
      <c r="R186" s="89"/>
      <c r="S186" s="89"/>
      <c r="T186" s="89"/>
      <c r="U186" s="89"/>
      <c r="V186" s="89"/>
      <c r="W186" s="89"/>
      <c r="X186" s="90"/>
      <c r="Y186" s="36"/>
      <c r="Z186" s="36"/>
      <c r="AA186" s="36"/>
      <c r="AB186" s="36"/>
      <c r="AC186" s="36"/>
      <c r="AD186" s="36"/>
      <c r="AE186" s="36"/>
      <c r="AT186" s="15" t="s">
        <v>150</v>
      </c>
      <c r="AU186" s="15" t="s">
        <v>87</v>
      </c>
    </row>
    <row r="187" s="2" customFormat="1">
      <c r="A187" s="36"/>
      <c r="B187" s="37"/>
      <c r="C187" s="38"/>
      <c r="D187" s="233" t="s">
        <v>152</v>
      </c>
      <c r="E187" s="38"/>
      <c r="F187" s="240" t="s">
        <v>925</v>
      </c>
      <c r="G187" s="38"/>
      <c r="H187" s="38"/>
      <c r="I187" s="235"/>
      <c r="J187" s="235"/>
      <c r="K187" s="38"/>
      <c r="L187" s="38"/>
      <c r="M187" s="42"/>
      <c r="N187" s="236"/>
      <c r="O187" s="237"/>
      <c r="P187" s="89"/>
      <c r="Q187" s="89"/>
      <c r="R187" s="89"/>
      <c r="S187" s="89"/>
      <c r="T187" s="89"/>
      <c r="U187" s="89"/>
      <c r="V187" s="89"/>
      <c r="W187" s="89"/>
      <c r="X187" s="90"/>
      <c r="Y187" s="36"/>
      <c r="Z187" s="36"/>
      <c r="AA187" s="36"/>
      <c r="AB187" s="36"/>
      <c r="AC187" s="36"/>
      <c r="AD187" s="36"/>
      <c r="AE187" s="36"/>
      <c r="AT187" s="15" t="s">
        <v>152</v>
      </c>
      <c r="AU187" s="15" t="s">
        <v>87</v>
      </c>
    </row>
    <row r="188" s="13" customFormat="1">
      <c r="A188" s="13"/>
      <c r="B188" s="251"/>
      <c r="C188" s="252"/>
      <c r="D188" s="233" t="s">
        <v>188</v>
      </c>
      <c r="E188" s="253" t="s">
        <v>1</v>
      </c>
      <c r="F188" s="254" t="s">
        <v>1336</v>
      </c>
      <c r="G188" s="252"/>
      <c r="H188" s="255">
        <v>905.25</v>
      </c>
      <c r="I188" s="256"/>
      <c r="J188" s="256"/>
      <c r="K188" s="252"/>
      <c r="L188" s="252"/>
      <c r="M188" s="257"/>
      <c r="N188" s="258"/>
      <c r="O188" s="259"/>
      <c r="P188" s="259"/>
      <c r="Q188" s="259"/>
      <c r="R188" s="259"/>
      <c r="S188" s="259"/>
      <c r="T188" s="259"/>
      <c r="U188" s="259"/>
      <c r="V188" s="259"/>
      <c r="W188" s="259"/>
      <c r="X188" s="260"/>
      <c r="Y188" s="13"/>
      <c r="Z188" s="13"/>
      <c r="AA188" s="13"/>
      <c r="AB188" s="13"/>
      <c r="AC188" s="13"/>
      <c r="AD188" s="13"/>
      <c r="AE188" s="13"/>
      <c r="AT188" s="261" t="s">
        <v>188</v>
      </c>
      <c r="AU188" s="261" t="s">
        <v>87</v>
      </c>
      <c r="AV188" s="13" t="s">
        <v>87</v>
      </c>
      <c r="AW188" s="13" t="s">
        <v>5</v>
      </c>
      <c r="AX188" s="13" t="s">
        <v>85</v>
      </c>
      <c r="AY188" s="261" t="s">
        <v>138</v>
      </c>
    </row>
    <row r="189" s="2" customFormat="1" ht="24.15" customHeight="1">
      <c r="A189" s="36"/>
      <c r="B189" s="37"/>
      <c r="C189" s="219" t="s">
        <v>245</v>
      </c>
      <c r="D189" s="219" t="s">
        <v>141</v>
      </c>
      <c r="E189" s="220" t="s">
        <v>927</v>
      </c>
      <c r="F189" s="221" t="s">
        <v>928</v>
      </c>
      <c r="G189" s="222" t="s">
        <v>529</v>
      </c>
      <c r="H189" s="223">
        <v>22.600000000000001</v>
      </c>
      <c r="I189" s="224"/>
      <c r="J189" s="224"/>
      <c r="K189" s="225">
        <f>ROUND(P189*H189,2)</f>
        <v>0</v>
      </c>
      <c r="L189" s="221" t="s">
        <v>145</v>
      </c>
      <c r="M189" s="42"/>
      <c r="N189" s="226" t="s">
        <v>1</v>
      </c>
      <c r="O189" s="227" t="s">
        <v>40</v>
      </c>
      <c r="P189" s="228">
        <f>I189+J189</f>
        <v>0</v>
      </c>
      <c r="Q189" s="228">
        <f>ROUND(I189*H189,2)</f>
        <v>0</v>
      </c>
      <c r="R189" s="228">
        <f>ROUND(J189*H189,2)</f>
        <v>0</v>
      </c>
      <c r="S189" s="89"/>
      <c r="T189" s="229">
        <f>S189*H189</f>
        <v>0</v>
      </c>
      <c r="U189" s="229">
        <v>0</v>
      </c>
      <c r="V189" s="229">
        <f>U189*H189</f>
        <v>0</v>
      </c>
      <c r="W189" s="229">
        <v>0</v>
      </c>
      <c r="X189" s="230">
        <f>W189*H189</f>
        <v>0</v>
      </c>
      <c r="Y189" s="36"/>
      <c r="Z189" s="36"/>
      <c r="AA189" s="36"/>
      <c r="AB189" s="36"/>
      <c r="AC189" s="36"/>
      <c r="AD189" s="36"/>
      <c r="AE189" s="36"/>
      <c r="AR189" s="231" t="s">
        <v>146</v>
      </c>
      <c r="AT189" s="231" t="s">
        <v>141</v>
      </c>
      <c r="AU189" s="231" t="s">
        <v>87</v>
      </c>
      <c r="AY189" s="15" t="s">
        <v>138</v>
      </c>
      <c r="BE189" s="232">
        <f>IF(O189="základní",K189,0)</f>
        <v>0</v>
      </c>
      <c r="BF189" s="232">
        <f>IF(O189="snížená",K189,0)</f>
        <v>0</v>
      </c>
      <c r="BG189" s="232">
        <f>IF(O189="zákl. přenesená",K189,0)</f>
        <v>0</v>
      </c>
      <c r="BH189" s="232">
        <f>IF(O189="sníž. přenesená",K189,0)</f>
        <v>0</v>
      </c>
      <c r="BI189" s="232">
        <f>IF(O189="nulová",K189,0)</f>
        <v>0</v>
      </c>
      <c r="BJ189" s="15" t="s">
        <v>85</v>
      </c>
      <c r="BK189" s="232">
        <f>ROUND(P189*H189,2)</f>
        <v>0</v>
      </c>
      <c r="BL189" s="15" t="s">
        <v>146</v>
      </c>
      <c r="BM189" s="231" t="s">
        <v>1337</v>
      </c>
    </row>
    <row r="190" s="2" customFormat="1">
      <c r="A190" s="36"/>
      <c r="B190" s="37"/>
      <c r="C190" s="38"/>
      <c r="D190" s="233" t="s">
        <v>148</v>
      </c>
      <c r="E190" s="38"/>
      <c r="F190" s="234" t="s">
        <v>930</v>
      </c>
      <c r="G190" s="38"/>
      <c r="H190" s="38"/>
      <c r="I190" s="235"/>
      <c r="J190" s="235"/>
      <c r="K190" s="38"/>
      <c r="L190" s="38"/>
      <c r="M190" s="42"/>
      <c r="N190" s="236"/>
      <c r="O190" s="237"/>
      <c r="P190" s="89"/>
      <c r="Q190" s="89"/>
      <c r="R190" s="89"/>
      <c r="S190" s="89"/>
      <c r="T190" s="89"/>
      <c r="U190" s="89"/>
      <c r="V190" s="89"/>
      <c r="W190" s="89"/>
      <c r="X190" s="90"/>
      <c r="Y190" s="36"/>
      <c r="Z190" s="36"/>
      <c r="AA190" s="36"/>
      <c r="AB190" s="36"/>
      <c r="AC190" s="36"/>
      <c r="AD190" s="36"/>
      <c r="AE190" s="36"/>
      <c r="AT190" s="15" t="s">
        <v>148</v>
      </c>
      <c r="AU190" s="15" t="s">
        <v>87</v>
      </c>
    </row>
    <row r="191" s="2" customFormat="1">
      <c r="A191" s="36"/>
      <c r="B191" s="37"/>
      <c r="C191" s="38"/>
      <c r="D191" s="238" t="s">
        <v>150</v>
      </c>
      <c r="E191" s="38"/>
      <c r="F191" s="239" t="s">
        <v>931</v>
      </c>
      <c r="G191" s="38"/>
      <c r="H191" s="38"/>
      <c r="I191" s="235"/>
      <c r="J191" s="235"/>
      <c r="K191" s="38"/>
      <c r="L191" s="38"/>
      <c r="M191" s="42"/>
      <c r="N191" s="236"/>
      <c r="O191" s="237"/>
      <c r="P191" s="89"/>
      <c r="Q191" s="89"/>
      <c r="R191" s="89"/>
      <c r="S191" s="89"/>
      <c r="T191" s="89"/>
      <c r="U191" s="89"/>
      <c r="V191" s="89"/>
      <c r="W191" s="89"/>
      <c r="X191" s="90"/>
      <c r="Y191" s="36"/>
      <c r="Z191" s="36"/>
      <c r="AA191" s="36"/>
      <c r="AB191" s="36"/>
      <c r="AC191" s="36"/>
      <c r="AD191" s="36"/>
      <c r="AE191" s="36"/>
      <c r="AT191" s="15" t="s">
        <v>150</v>
      </c>
      <c r="AU191" s="15" t="s">
        <v>87</v>
      </c>
    </row>
    <row r="192" s="2" customFormat="1">
      <c r="A192" s="36"/>
      <c r="B192" s="37"/>
      <c r="C192" s="38"/>
      <c r="D192" s="233" t="s">
        <v>152</v>
      </c>
      <c r="E192" s="38"/>
      <c r="F192" s="240" t="s">
        <v>1338</v>
      </c>
      <c r="G192" s="38"/>
      <c r="H192" s="38"/>
      <c r="I192" s="235"/>
      <c r="J192" s="235"/>
      <c r="K192" s="38"/>
      <c r="L192" s="38"/>
      <c r="M192" s="42"/>
      <c r="N192" s="236"/>
      <c r="O192" s="237"/>
      <c r="P192" s="89"/>
      <c r="Q192" s="89"/>
      <c r="R192" s="89"/>
      <c r="S192" s="89"/>
      <c r="T192" s="89"/>
      <c r="U192" s="89"/>
      <c r="V192" s="89"/>
      <c r="W192" s="89"/>
      <c r="X192" s="90"/>
      <c r="Y192" s="36"/>
      <c r="Z192" s="36"/>
      <c r="AA192" s="36"/>
      <c r="AB192" s="36"/>
      <c r="AC192" s="36"/>
      <c r="AD192" s="36"/>
      <c r="AE192" s="36"/>
      <c r="AT192" s="15" t="s">
        <v>152</v>
      </c>
      <c r="AU192" s="15" t="s">
        <v>87</v>
      </c>
    </row>
    <row r="193" s="2" customFormat="1" ht="24.15" customHeight="1">
      <c r="A193" s="36"/>
      <c r="B193" s="37"/>
      <c r="C193" s="219" t="s">
        <v>251</v>
      </c>
      <c r="D193" s="219" t="s">
        <v>141</v>
      </c>
      <c r="E193" s="220" t="s">
        <v>933</v>
      </c>
      <c r="F193" s="221" t="s">
        <v>934</v>
      </c>
      <c r="G193" s="222" t="s">
        <v>804</v>
      </c>
      <c r="H193" s="223">
        <v>572.43200000000002</v>
      </c>
      <c r="I193" s="224"/>
      <c r="J193" s="224"/>
      <c r="K193" s="225">
        <f>ROUND(P193*H193,2)</f>
        <v>0</v>
      </c>
      <c r="L193" s="221" t="s">
        <v>145</v>
      </c>
      <c r="M193" s="42"/>
      <c r="N193" s="226" t="s">
        <v>1</v>
      </c>
      <c r="O193" s="227" t="s">
        <v>40</v>
      </c>
      <c r="P193" s="228">
        <f>I193+J193</f>
        <v>0</v>
      </c>
      <c r="Q193" s="228">
        <f>ROUND(I193*H193,2)</f>
        <v>0</v>
      </c>
      <c r="R193" s="228">
        <f>ROUND(J193*H193,2)</f>
        <v>0</v>
      </c>
      <c r="S193" s="89"/>
      <c r="T193" s="229">
        <f>S193*H193</f>
        <v>0</v>
      </c>
      <c r="U193" s="229">
        <v>0</v>
      </c>
      <c r="V193" s="229">
        <f>U193*H193</f>
        <v>0</v>
      </c>
      <c r="W193" s="229">
        <v>0</v>
      </c>
      <c r="X193" s="230">
        <f>W193*H193</f>
        <v>0</v>
      </c>
      <c r="Y193" s="36"/>
      <c r="Z193" s="36"/>
      <c r="AA193" s="36"/>
      <c r="AB193" s="36"/>
      <c r="AC193" s="36"/>
      <c r="AD193" s="36"/>
      <c r="AE193" s="36"/>
      <c r="AR193" s="231" t="s">
        <v>146</v>
      </c>
      <c r="AT193" s="231" t="s">
        <v>141</v>
      </c>
      <c r="AU193" s="231" t="s">
        <v>87</v>
      </c>
      <c r="AY193" s="15" t="s">
        <v>138</v>
      </c>
      <c r="BE193" s="232">
        <f>IF(O193="základní",K193,0)</f>
        <v>0</v>
      </c>
      <c r="BF193" s="232">
        <f>IF(O193="snížená",K193,0)</f>
        <v>0</v>
      </c>
      <c r="BG193" s="232">
        <f>IF(O193="zákl. přenesená",K193,0)</f>
        <v>0</v>
      </c>
      <c r="BH193" s="232">
        <f>IF(O193="sníž. přenesená",K193,0)</f>
        <v>0</v>
      </c>
      <c r="BI193" s="232">
        <f>IF(O193="nulová",K193,0)</f>
        <v>0</v>
      </c>
      <c r="BJ193" s="15" t="s">
        <v>85</v>
      </c>
      <c r="BK193" s="232">
        <f>ROUND(P193*H193,2)</f>
        <v>0</v>
      </c>
      <c r="BL193" s="15" t="s">
        <v>146</v>
      </c>
      <c r="BM193" s="231" t="s">
        <v>1339</v>
      </c>
    </row>
    <row r="194" s="2" customFormat="1">
      <c r="A194" s="36"/>
      <c r="B194" s="37"/>
      <c r="C194" s="38"/>
      <c r="D194" s="233" t="s">
        <v>148</v>
      </c>
      <c r="E194" s="38"/>
      <c r="F194" s="234" t="s">
        <v>936</v>
      </c>
      <c r="G194" s="38"/>
      <c r="H194" s="38"/>
      <c r="I194" s="235"/>
      <c r="J194" s="235"/>
      <c r="K194" s="38"/>
      <c r="L194" s="38"/>
      <c r="M194" s="42"/>
      <c r="N194" s="236"/>
      <c r="O194" s="237"/>
      <c r="P194" s="89"/>
      <c r="Q194" s="89"/>
      <c r="R194" s="89"/>
      <c r="S194" s="89"/>
      <c r="T194" s="89"/>
      <c r="U194" s="89"/>
      <c r="V194" s="89"/>
      <c r="W194" s="89"/>
      <c r="X194" s="90"/>
      <c r="Y194" s="36"/>
      <c r="Z194" s="36"/>
      <c r="AA194" s="36"/>
      <c r="AB194" s="36"/>
      <c r="AC194" s="36"/>
      <c r="AD194" s="36"/>
      <c r="AE194" s="36"/>
      <c r="AT194" s="15" t="s">
        <v>148</v>
      </c>
      <c r="AU194" s="15" t="s">
        <v>87</v>
      </c>
    </row>
    <row r="195" s="2" customFormat="1">
      <c r="A195" s="36"/>
      <c r="B195" s="37"/>
      <c r="C195" s="38"/>
      <c r="D195" s="238" t="s">
        <v>150</v>
      </c>
      <c r="E195" s="38"/>
      <c r="F195" s="239" t="s">
        <v>937</v>
      </c>
      <c r="G195" s="38"/>
      <c r="H195" s="38"/>
      <c r="I195" s="235"/>
      <c r="J195" s="235"/>
      <c r="K195" s="38"/>
      <c r="L195" s="38"/>
      <c r="M195" s="42"/>
      <c r="N195" s="236"/>
      <c r="O195" s="237"/>
      <c r="P195" s="89"/>
      <c r="Q195" s="89"/>
      <c r="R195" s="89"/>
      <c r="S195" s="89"/>
      <c r="T195" s="89"/>
      <c r="U195" s="89"/>
      <c r="V195" s="89"/>
      <c r="W195" s="89"/>
      <c r="X195" s="90"/>
      <c r="Y195" s="36"/>
      <c r="Z195" s="36"/>
      <c r="AA195" s="36"/>
      <c r="AB195" s="36"/>
      <c r="AC195" s="36"/>
      <c r="AD195" s="36"/>
      <c r="AE195" s="36"/>
      <c r="AT195" s="15" t="s">
        <v>150</v>
      </c>
      <c r="AU195" s="15" t="s">
        <v>87</v>
      </c>
    </row>
    <row r="196" s="13" customFormat="1">
      <c r="A196" s="13"/>
      <c r="B196" s="251"/>
      <c r="C196" s="252"/>
      <c r="D196" s="233" t="s">
        <v>188</v>
      </c>
      <c r="E196" s="253" t="s">
        <v>1</v>
      </c>
      <c r="F196" s="254" t="s">
        <v>1340</v>
      </c>
      <c r="G196" s="252"/>
      <c r="H196" s="255">
        <v>572.43200000000002</v>
      </c>
      <c r="I196" s="256"/>
      <c r="J196" s="256"/>
      <c r="K196" s="252"/>
      <c r="L196" s="252"/>
      <c r="M196" s="257"/>
      <c r="N196" s="258"/>
      <c r="O196" s="259"/>
      <c r="P196" s="259"/>
      <c r="Q196" s="259"/>
      <c r="R196" s="259"/>
      <c r="S196" s="259"/>
      <c r="T196" s="259"/>
      <c r="U196" s="259"/>
      <c r="V196" s="259"/>
      <c r="W196" s="259"/>
      <c r="X196" s="260"/>
      <c r="Y196" s="13"/>
      <c r="Z196" s="13"/>
      <c r="AA196" s="13"/>
      <c r="AB196" s="13"/>
      <c r="AC196" s="13"/>
      <c r="AD196" s="13"/>
      <c r="AE196" s="13"/>
      <c r="AT196" s="261" t="s">
        <v>188</v>
      </c>
      <c r="AU196" s="261" t="s">
        <v>87</v>
      </c>
      <c r="AV196" s="13" t="s">
        <v>87</v>
      </c>
      <c r="AW196" s="13" t="s">
        <v>5</v>
      </c>
      <c r="AX196" s="13" t="s">
        <v>85</v>
      </c>
      <c r="AY196" s="261" t="s">
        <v>138</v>
      </c>
    </row>
    <row r="197" s="2" customFormat="1" ht="24.15" customHeight="1">
      <c r="A197" s="36"/>
      <c r="B197" s="37"/>
      <c r="C197" s="219" t="s">
        <v>258</v>
      </c>
      <c r="D197" s="219" t="s">
        <v>141</v>
      </c>
      <c r="E197" s="220" t="s">
        <v>939</v>
      </c>
      <c r="F197" s="221" t="s">
        <v>940</v>
      </c>
      <c r="G197" s="222" t="s">
        <v>529</v>
      </c>
      <c r="H197" s="223">
        <v>301.27999999999997</v>
      </c>
      <c r="I197" s="224"/>
      <c r="J197" s="224"/>
      <c r="K197" s="225">
        <f>ROUND(P197*H197,2)</f>
        <v>0</v>
      </c>
      <c r="L197" s="221" t="s">
        <v>145</v>
      </c>
      <c r="M197" s="42"/>
      <c r="N197" s="226" t="s">
        <v>1</v>
      </c>
      <c r="O197" s="227" t="s">
        <v>40</v>
      </c>
      <c r="P197" s="228">
        <f>I197+J197</f>
        <v>0</v>
      </c>
      <c r="Q197" s="228">
        <f>ROUND(I197*H197,2)</f>
        <v>0</v>
      </c>
      <c r="R197" s="228">
        <f>ROUND(J197*H197,2)</f>
        <v>0</v>
      </c>
      <c r="S197" s="89"/>
      <c r="T197" s="229">
        <f>S197*H197</f>
        <v>0</v>
      </c>
      <c r="U197" s="229">
        <v>0</v>
      </c>
      <c r="V197" s="229">
        <f>U197*H197</f>
        <v>0</v>
      </c>
      <c r="W197" s="229">
        <v>0</v>
      </c>
      <c r="X197" s="230">
        <f>W197*H197</f>
        <v>0</v>
      </c>
      <c r="Y197" s="36"/>
      <c r="Z197" s="36"/>
      <c r="AA197" s="36"/>
      <c r="AB197" s="36"/>
      <c r="AC197" s="36"/>
      <c r="AD197" s="36"/>
      <c r="AE197" s="36"/>
      <c r="AR197" s="231" t="s">
        <v>146</v>
      </c>
      <c r="AT197" s="231" t="s">
        <v>141</v>
      </c>
      <c r="AU197" s="231" t="s">
        <v>87</v>
      </c>
      <c r="AY197" s="15" t="s">
        <v>138</v>
      </c>
      <c r="BE197" s="232">
        <f>IF(O197="základní",K197,0)</f>
        <v>0</v>
      </c>
      <c r="BF197" s="232">
        <f>IF(O197="snížená",K197,0)</f>
        <v>0</v>
      </c>
      <c r="BG197" s="232">
        <f>IF(O197="zákl. přenesená",K197,0)</f>
        <v>0</v>
      </c>
      <c r="BH197" s="232">
        <f>IF(O197="sníž. přenesená",K197,0)</f>
        <v>0</v>
      </c>
      <c r="BI197" s="232">
        <f>IF(O197="nulová",K197,0)</f>
        <v>0</v>
      </c>
      <c r="BJ197" s="15" t="s">
        <v>85</v>
      </c>
      <c r="BK197" s="232">
        <f>ROUND(P197*H197,2)</f>
        <v>0</v>
      </c>
      <c r="BL197" s="15" t="s">
        <v>146</v>
      </c>
      <c r="BM197" s="231" t="s">
        <v>1341</v>
      </c>
    </row>
    <row r="198" s="2" customFormat="1">
      <c r="A198" s="36"/>
      <c r="B198" s="37"/>
      <c r="C198" s="38"/>
      <c r="D198" s="233" t="s">
        <v>148</v>
      </c>
      <c r="E198" s="38"/>
      <c r="F198" s="234" t="s">
        <v>942</v>
      </c>
      <c r="G198" s="38"/>
      <c r="H198" s="38"/>
      <c r="I198" s="235"/>
      <c r="J198" s="235"/>
      <c r="K198" s="38"/>
      <c r="L198" s="38"/>
      <c r="M198" s="42"/>
      <c r="N198" s="236"/>
      <c r="O198" s="237"/>
      <c r="P198" s="89"/>
      <c r="Q198" s="89"/>
      <c r="R198" s="89"/>
      <c r="S198" s="89"/>
      <c r="T198" s="89"/>
      <c r="U198" s="89"/>
      <c r="V198" s="89"/>
      <c r="W198" s="89"/>
      <c r="X198" s="90"/>
      <c r="Y198" s="36"/>
      <c r="Z198" s="36"/>
      <c r="AA198" s="36"/>
      <c r="AB198" s="36"/>
      <c r="AC198" s="36"/>
      <c r="AD198" s="36"/>
      <c r="AE198" s="36"/>
      <c r="AT198" s="15" t="s">
        <v>148</v>
      </c>
      <c r="AU198" s="15" t="s">
        <v>87</v>
      </c>
    </row>
    <row r="199" s="2" customFormat="1">
      <c r="A199" s="36"/>
      <c r="B199" s="37"/>
      <c r="C199" s="38"/>
      <c r="D199" s="238" t="s">
        <v>150</v>
      </c>
      <c r="E199" s="38"/>
      <c r="F199" s="239" t="s">
        <v>943</v>
      </c>
      <c r="G199" s="38"/>
      <c r="H199" s="38"/>
      <c r="I199" s="235"/>
      <c r="J199" s="235"/>
      <c r="K199" s="38"/>
      <c r="L199" s="38"/>
      <c r="M199" s="42"/>
      <c r="N199" s="236"/>
      <c r="O199" s="237"/>
      <c r="P199" s="89"/>
      <c r="Q199" s="89"/>
      <c r="R199" s="89"/>
      <c r="S199" s="89"/>
      <c r="T199" s="89"/>
      <c r="U199" s="89"/>
      <c r="V199" s="89"/>
      <c r="W199" s="89"/>
      <c r="X199" s="90"/>
      <c r="Y199" s="36"/>
      <c r="Z199" s="36"/>
      <c r="AA199" s="36"/>
      <c r="AB199" s="36"/>
      <c r="AC199" s="36"/>
      <c r="AD199" s="36"/>
      <c r="AE199" s="36"/>
      <c r="AT199" s="15" t="s">
        <v>150</v>
      </c>
      <c r="AU199" s="15" t="s">
        <v>87</v>
      </c>
    </row>
    <row r="200" s="2" customFormat="1" ht="24.15" customHeight="1">
      <c r="A200" s="36"/>
      <c r="B200" s="37"/>
      <c r="C200" s="219" t="s">
        <v>322</v>
      </c>
      <c r="D200" s="219" t="s">
        <v>141</v>
      </c>
      <c r="E200" s="220" t="s">
        <v>949</v>
      </c>
      <c r="F200" s="221" t="s">
        <v>950</v>
      </c>
      <c r="G200" s="222" t="s">
        <v>144</v>
      </c>
      <c r="H200" s="223">
        <v>603.5</v>
      </c>
      <c r="I200" s="224"/>
      <c r="J200" s="224"/>
      <c r="K200" s="225">
        <f>ROUND(P200*H200,2)</f>
        <v>0</v>
      </c>
      <c r="L200" s="221" t="s">
        <v>145</v>
      </c>
      <c r="M200" s="42"/>
      <c r="N200" s="226" t="s">
        <v>1</v>
      </c>
      <c r="O200" s="227" t="s">
        <v>40</v>
      </c>
      <c r="P200" s="228">
        <f>I200+J200</f>
        <v>0</v>
      </c>
      <c r="Q200" s="228">
        <f>ROUND(I200*H200,2)</f>
        <v>0</v>
      </c>
      <c r="R200" s="228">
        <f>ROUND(J200*H200,2)</f>
        <v>0</v>
      </c>
      <c r="S200" s="89"/>
      <c r="T200" s="229">
        <f>S200*H200</f>
        <v>0</v>
      </c>
      <c r="U200" s="229">
        <v>0</v>
      </c>
      <c r="V200" s="229">
        <f>U200*H200</f>
        <v>0</v>
      </c>
      <c r="W200" s="229">
        <v>0</v>
      </c>
      <c r="X200" s="230">
        <f>W200*H200</f>
        <v>0</v>
      </c>
      <c r="Y200" s="36"/>
      <c r="Z200" s="36"/>
      <c r="AA200" s="36"/>
      <c r="AB200" s="36"/>
      <c r="AC200" s="36"/>
      <c r="AD200" s="36"/>
      <c r="AE200" s="36"/>
      <c r="AR200" s="231" t="s">
        <v>146</v>
      </c>
      <c r="AT200" s="231" t="s">
        <v>141</v>
      </c>
      <c r="AU200" s="231" t="s">
        <v>87</v>
      </c>
      <c r="AY200" s="15" t="s">
        <v>138</v>
      </c>
      <c r="BE200" s="232">
        <f>IF(O200="základní",K200,0)</f>
        <v>0</v>
      </c>
      <c r="BF200" s="232">
        <f>IF(O200="snížená",K200,0)</f>
        <v>0</v>
      </c>
      <c r="BG200" s="232">
        <f>IF(O200="zákl. přenesená",K200,0)</f>
        <v>0</v>
      </c>
      <c r="BH200" s="232">
        <f>IF(O200="sníž. přenesená",K200,0)</f>
        <v>0</v>
      </c>
      <c r="BI200" s="232">
        <f>IF(O200="nulová",K200,0)</f>
        <v>0</v>
      </c>
      <c r="BJ200" s="15" t="s">
        <v>85</v>
      </c>
      <c r="BK200" s="232">
        <f>ROUND(P200*H200,2)</f>
        <v>0</v>
      </c>
      <c r="BL200" s="15" t="s">
        <v>146</v>
      </c>
      <c r="BM200" s="231" t="s">
        <v>1342</v>
      </c>
    </row>
    <row r="201" s="2" customFormat="1">
      <c r="A201" s="36"/>
      <c r="B201" s="37"/>
      <c r="C201" s="38"/>
      <c r="D201" s="233" t="s">
        <v>148</v>
      </c>
      <c r="E201" s="38"/>
      <c r="F201" s="234" t="s">
        <v>952</v>
      </c>
      <c r="G201" s="38"/>
      <c r="H201" s="38"/>
      <c r="I201" s="235"/>
      <c r="J201" s="235"/>
      <c r="K201" s="38"/>
      <c r="L201" s="38"/>
      <c r="M201" s="42"/>
      <c r="N201" s="236"/>
      <c r="O201" s="237"/>
      <c r="P201" s="89"/>
      <c r="Q201" s="89"/>
      <c r="R201" s="89"/>
      <c r="S201" s="89"/>
      <c r="T201" s="89"/>
      <c r="U201" s="89"/>
      <c r="V201" s="89"/>
      <c r="W201" s="89"/>
      <c r="X201" s="90"/>
      <c r="Y201" s="36"/>
      <c r="Z201" s="36"/>
      <c r="AA201" s="36"/>
      <c r="AB201" s="36"/>
      <c r="AC201" s="36"/>
      <c r="AD201" s="36"/>
      <c r="AE201" s="36"/>
      <c r="AT201" s="15" t="s">
        <v>148</v>
      </c>
      <c r="AU201" s="15" t="s">
        <v>87</v>
      </c>
    </row>
    <row r="202" s="2" customFormat="1">
      <c r="A202" s="36"/>
      <c r="B202" s="37"/>
      <c r="C202" s="38"/>
      <c r="D202" s="238" t="s">
        <v>150</v>
      </c>
      <c r="E202" s="38"/>
      <c r="F202" s="239" t="s">
        <v>953</v>
      </c>
      <c r="G202" s="38"/>
      <c r="H202" s="38"/>
      <c r="I202" s="235"/>
      <c r="J202" s="235"/>
      <c r="K202" s="38"/>
      <c r="L202" s="38"/>
      <c r="M202" s="42"/>
      <c r="N202" s="236"/>
      <c r="O202" s="237"/>
      <c r="P202" s="89"/>
      <c r="Q202" s="89"/>
      <c r="R202" s="89"/>
      <c r="S202" s="89"/>
      <c r="T202" s="89"/>
      <c r="U202" s="89"/>
      <c r="V202" s="89"/>
      <c r="W202" s="89"/>
      <c r="X202" s="90"/>
      <c r="Y202" s="36"/>
      <c r="Z202" s="36"/>
      <c r="AA202" s="36"/>
      <c r="AB202" s="36"/>
      <c r="AC202" s="36"/>
      <c r="AD202" s="36"/>
      <c r="AE202" s="36"/>
      <c r="AT202" s="15" t="s">
        <v>150</v>
      </c>
      <c r="AU202" s="15" t="s">
        <v>87</v>
      </c>
    </row>
    <row r="203" s="2" customFormat="1" ht="24.15" customHeight="1">
      <c r="A203" s="36"/>
      <c r="B203" s="37"/>
      <c r="C203" s="241" t="s">
        <v>8</v>
      </c>
      <c r="D203" s="241" t="s">
        <v>161</v>
      </c>
      <c r="E203" s="242" t="s">
        <v>959</v>
      </c>
      <c r="F203" s="243" t="s">
        <v>960</v>
      </c>
      <c r="G203" s="244" t="s">
        <v>445</v>
      </c>
      <c r="H203" s="245">
        <v>22.178999999999998</v>
      </c>
      <c r="I203" s="246"/>
      <c r="J203" s="247"/>
      <c r="K203" s="248">
        <f>ROUND(P203*H203,2)</f>
        <v>0</v>
      </c>
      <c r="L203" s="243" t="s">
        <v>145</v>
      </c>
      <c r="M203" s="249"/>
      <c r="N203" s="250" t="s">
        <v>1</v>
      </c>
      <c r="O203" s="227" t="s">
        <v>40</v>
      </c>
      <c r="P203" s="228">
        <f>I203+J203</f>
        <v>0</v>
      </c>
      <c r="Q203" s="228">
        <f>ROUND(I203*H203,2)</f>
        <v>0</v>
      </c>
      <c r="R203" s="228">
        <f>ROUND(J203*H203,2)</f>
        <v>0</v>
      </c>
      <c r="S203" s="89"/>
      <c r="T203" s="229">
        <f>S203*H203</f>
        <v>0</v>
      </c>
      <c r="U203" s="229">
        <v>0.001</v>
      </c>
      <c r="V203" s="229">
        <f>U203*H203</f>
        <v>0.022178999999999997</v>
      </c>
      <c r="W203" s="229">
        <v>0</v>
      </c>
      <c r="X203" s="230">
        <f>W203*H203</f>
        <v>0</v>
      </c>
      <c r="Y203" s="36"/>
      <c r="Z203" s="36"/>
      <c r="AA203" s="36"/>
      <c r="AB203" s="36"/>
      <c r="AC203" s="36"/>
      <c r="AD203" s="36"/>
      <c r="AE203" s="36"/>
      <c r="AR203" s="231" t="s">
        <v>165</v>
      </c>
      <c r="AT203" s="231" t="s">
        <v>161</v>
      </c>
      <c r="AU203" s="231" t="s">
        <v>87</v>
      </c>
      <c r="AY203" s="15" t="s">
        <v>138</v>
      </c>
      <c r="BE203" s="232">
        <f>IF(O203="základní",K203,0)</f>
        <v>0</v>
      </c>
      <c r="BF203" s="232">
        <f>IF(O203="snížená",K203,0)</f>
        <v>0</v>
      </c>
      <c r="BG203" s="232">
        <f>IF(O203="zákl. přenesená",K203,0)</f>
        <v>0</v>
      </c>
      <c r="BH203" s="232">
        <f>IF(O203="sníž. přenesená",K203,0)</f>
        <v>0</v>
      </c>
      <c r="BI203" s="232">
        <f>IF(O203="nulová",K203,0)</f>
        <v>0</v>
      </c>
      <c r="BJ203" s="15" t="s">
        <v>85</v>
      </c>
      <c r="BK203" s="232">
        <f>ROUND(P203*H203,2)</f>
        <v>0</v>
      </c>
      <c r="BL203" s="15" t="s">
        <v>146</v>
      </c>
      <c r="BM203" s="231" t="s">
        <v>1343</v>
      </c>
    </row>
    <row r="204" s="2" customFormat="1">
      <c r="A204" s="36"/>
      <c r="B204" s="37"/>
      <c r="C204" s="38"/>
      <c r="D204" s="233" t="s">
        <v>148</v>
      </c>
      <c r="E204" s="38"/>
      <c r="F204" s="234" t="s">
        <v>960</v>
      </c>
      <c r="G204" s="38"/>
      <c r="H204" s="38"/>
      <c r="I204" s="235"/>
      <c r="J204" s="235"/>
      <c r="K204" s="38"/>
      <c r="L204" s="38"/>
      <c r="M204" s="42"/>
      <c r="N204" s="236"/>
      <c r="O204" s="237"/>
      <c r="P204" s="89"/>
      <c r="Q204" s="89"/>
      <c r="R204" s="89"/>
      <c r="S204" s="89"/>
      <c r="T204" s="89"/>
      <c r="U204" s="89"/>
      <c r="V204" s="89"/>
      <c r="W204" s="89"/>
      <c r="X204" s="90"/>
      <c r="Y204" s="36"/>
      <c r="Z204" s="36"/>
      <c r="AA204" s="36"/>
      <c r="AB204" s="36"/>
      <c r="AC204" s="36"/>
      <c r="AD204" s="36"/>
      <c r="AE204" s="36"/>
      <c r="AT204" s="15" t="s">
        <v>148</v>
      </c>
      <c r="AU204" s="15" t="s">
        <v>87</v>
      </c>
    </row>
    <row r="205" s="13" customFormat="1">
      <c r="A205" s="13"/>
      <c r="B205" s="251"/>
      <c r="C205" s="252"/>
      <c r="D205" s="233" t="s">
        <v>188</v>
      </c>
      <c r="E205" s="253" t="s">
        <v>1</v>
      </c>
      <c r="F205" s="254" t="s">
        <v>1344</v>
      </c>
      <c r="G205" s="252"/>
      <c r="H205" s="255">
        <v>22.178999999999998</v>
      </c>
      <c r="I205" s="256"/>
      <c r="J205" s="256"/>
      <c r="K205" s="252"/>
      <c r="L205" s="252"/>
      <c r="M205" s="257"/>
      <c r="N205" s="258"/>
      <c r="O205" s="259"/>
      <c r="P205" s="259"/>
      <c r="Q205" s="259"/>
      <c r="R205" s="259"/>
      <c r="S205" s="259"/>
      <c r="T205" s="259"/>
      <c r="U205" s="259"/>
      <c r="V205" s="259"/>
      <c r="W205" s="259"/>
      <c r="X205" s="260"/>
      <c r="Y205" s="13"/>
      <c r="Z205" s="13"/>
      <c r="AA205" s="13"/>
      <c r="AB205" s="13"/>
      <c r="AC205" s="13"/>
      <c r="AD205" s="13"/>
      <c r="AE205" s="13"/>
      <c r="AT205" s="261" t="s">
        <v>188</v>
      </c>
      <c r="AU205" s="261" t="s">
        <v>87</v>
      </c>
      <c r="AV205" s="13" t="s">
        <v>87</v>
      </c>
      <c r="AW205" s="13" t="s">
        <v>5</v>
      </c>
      <c r="AX205" s="13" t="s">
        <v>85</v>
      </c>
      <c r="AY205" s="261" t="s">
        <v>138</v>
      </c>
    </row>
    <row r="206" s="2" customFormat="1" ht="24.15" customHeight="1">
      <c r="A206" s="36"/>
      <c r="B206" s="37"/>
      <c r="C206" s="219" t="s">
        <v>332</v>
      </c>
      <c r="D206" s="219" t="s">
        <v>141</v>
      </c>
      <c r="E206" s="220" t="s">
        <v>963</v>
      </c>
      <c r="F206" s="221" t="s">
        <v>964</v>
      </c>
      <c r="G206" s="222" t="s">
        <v>144</v>
      </c>
      <c r="H206" s="223">
        <v>603.5</v>
      </c>
      <c r="I206" s="224"/>
      <c r="J206" s="224"/>
      <c r="K206" s="225">
        <f>ROUND(P206*H206,2)</f>
        <v>0</v>
      </c>
      <c r="L206" s="221" t="s">
        <v>145</v>
      </c>
      <c r="M206" s="42"/>
      <c r="N206" s="226" t="s">
        <v>1</v>
      </c>
      <c r="O206" s="227" t="s">
        <v>40</v>
      </c>
      <c r="P206" s="228">
        <f>I206+J206</f>
        <v>0</v>
      </c>
      <c r="Q206" s="228">
        <f>ROUND(I206*H206,2)</f>
        <v>0</v>
      </c>
      <c r="R206" s="228">
        <f>ROUND(J206*H206,2)</f>
        <v>0</v>
      </c>
      <c r="S206" s="89"/>
      <c r="T206" s="229">
        <f>S206*H206</f>
        <v>0</v>
      </c>
      <c r="U206" s="229">
        <v>0</v>
      </c>
      <c r="V206" s="229">
        <f>U206*H206</f>
        <v>0</v>
      </c>
      <c r="W206" s="229">
        <v>0</v>
      </c>
      <c r="X206" s="230">
        <f>W206*H206</f>
        <v>0</v>
      </c>
      <c r="Y206" s="36"/>
      <c r="Z206" s="36"/>
      <c r="AA206" s="36"/>
      <c r="AB206" s="36"/>
      <c r="AC206" s="36"/>
      <c r="AD206" s="36"/>
      <c r="AE206" s="36"/>
      <c r="AR206" s="231" t="s">
        <v>146</v>
      </c>
      <c r="AT206" s="231" t="s">
        <v>141</v>
      </c>
      <c r="AU206" s="231" t="s">
        <v>87</v>
      </c>
      <c r="AY206" s="15" t="s">
        <v>138</v>
      </c>
      <c r="BE206" s="232">
        <f>IF(O206="základní",K206,0)</f>
        <v>0</v>
      </c>
      <c r="BF206" s="232">
        <f>IF(O206="snížená",K206,0)</f>
        <v>0</v>
      </c>
      <c r="BG206" s="232">
        <f>IF(O206="zákl. přenesená",K206,0)</f>
        <v>0</v>
      </c>
      <c r="BH206" s="232">
        <f>IF(O206="sníž. přenesená",K206,0)</f>
        <v>0</v>
      </c>
      <c r="BI206" s="232">
        <f>IF(O206="nulová",K206,0)</f>
        <v>0</v>
      </c>
      <c r="BJ206" s="15" t="s">
        <v>85</v>
      </c>
      <c r="BK206" s="232">
        <f>ROUND(P206*H206,2)</f>
        <v>0</v>
      </c>
      <c r="BL206" s="15" t="s">
        <v>146</v>
      </c>
      <c r="BM206" s="231" t="s">
        <v>1345</v>
      </c>
    </row>
    <row r="207" s="2" customFormat="1">
      <c r="A207" s="36"/>
      <c r="B207" s="37"/>
      <c r="C207" s="38"/>
      <c r="D207" s="233" t="s">
        <v>148</v>
      </c>
      <c r="E207" s="38"/>
      <c r="F207" s="234" t="s">
        <v>966</v>
      </c>
      <c r="G207" s="38"/>
      <c r="H207" s="38"/>
      <c r="I207" s="235"/>
      <c r="J207" s="235"/>
      <c r="K207" s="38"/>
      <c r="L207" s="38"/>
      <c r="M207" s="42"/>
      <c r="N207" s="236"/>
      <c r="O207" s="237"/>
      <c r="P207" s="89"/>
      <c r="Q207" s="89"/>
      <c r="R207" s="89"/>
      <c r="S207" s="89"/>
      <c r="T207" s="89"/>
      <c r="U207" s="89"/>
      <c r="V207" s="89"/>
      <c r="W207" s="89"/>
      <c r="X207" s="90"/>
      <c r="Y207" s="36"/>
      <c r="Z207" s="36"/>
      <c r="AA207" s="36"/>
      <c r="AB207" s="36"/>
      <c r="AC207" s="36"/>
      <c r="AD207" s="36"/>
      <c r="AE207" s="36"/>
      <c r="AT207" s="15" t="s">
        <v>148</v>
      </c>
      <c r="AU207" s="15" t="s">
        <v>87</v>
      </c>
    </row>
    <row r="208" s="2" customFormat="1">
      <c r="A208" s="36"/>
      <c r="B208" s="37"/>
      <c r="C208" s="38"/>
      <c r="D208" s="238" t="s">
        <v>150</v>
      </c>
      <c r="E208" s="38"/>
      <c r="F208" s="239" t="s">
        <v>967</v>
      </c>
      <c r="G208" s="38"/>
      <c r="H208" s="38"/>
      <c r="I208" s="235"/>
      <c r="J208" s="235"/>
      <c r="K208" s="38"/>
      <c r="L208" s="38"/>
      <c r="M208" s="42"/>
      <c r="N208" s="236"/>
      <c r="O208" s="237"/>
      <c r="P208" s="89"/>
      <c r="Q208" s="89"/>
      <c r="R208" s="89"/>
      <c r="S208" s="89"/>
      <c r="T208" s="89"/>
      <c r="U208" s="89"/>
      <c r="V208" s="89"/>
      <c r="W208" s="89"/>
      <c r="X208" s="90"/>
      <c r="Y208" s="36"/>
      <c r="Z208" s="36"/>
      <c r="AA208" s="36"/>
      <c r="AB208" s="36"/>
      <c r="AC208" s="36"/>
      <c r="AD208" s="36"/>
      <c r="AE208" s="36"/>
      <c r="AT208" s="15" t="s">
        <v>150</v>
      </c>
      <c r="AU208" s="15" t="s">
        <v>87</v>
      </c>
    </row>
    <row r="209" s="2" customFormat="1" ht="24.15" customHeight="1">
      <c r="A209" s="36"/>
      <c r="B209" s="37"/>
      <c r="C209" s="219" t="s">
        <v>334</v>
      </c>
      <c r="D209" s="219" t="s">
        <v>141</v>
      </c>
      <c r="E209" s="220" t="s">
        <v>968</v>
      </c>
      <c r="F209" s="221" t="s">
        <v>969</v>
      </c>
      <c r="G209" s="222" t="s">
        <v>144</v>
      </c>
      <c r="H209" s="223">
        <v>426.60000000000002</v>
      </c>
      <c r="I209" s="224"/>
      <c r="J209" s="224"/>
      <c r="K209" s="225">
        <f>ROUND(P209*H209,2)</f>
        <v>0</v>
      </c>
      <c r="L209" s="221" t="s">
        <v>145</v>
      </c>
      <c r="M209" s="42"/>
      <c r="N209" s="226" t="s">
        <v>1</v>
      </c>
      <c r="O209" s="227" t="s">
        <v>40</v>
      </c>
      <c r="P209" s="228">
        <f>I209+J209</f>
        <v>0</v>
      </c>
      <c r="Q209" s="228">
        <f>ROUND(I209*H209,2)</f>
        <v>0</v>
      </c>
      <c r="R209" s="228">
        <f>ROUND(J209*H209,2)</f>
        <v>0</v>
      </c>
      <c r="S209" s="89"/>
      <c r="T209" s="229">
        <f>S209*H209</f>
        <v>0</v>
      </c>
      <c r="U209" s="229">
        <v>0</v>
      </c>
      <c r="V209" s="229">
        <f>U209*H209</f>
        <v>0</v>
      </c>
      <c r="W209" s="229">
        <v>0</v>
      </c>
      <c r="X209" s="230">
        <f>W209*H209</f>
        <v>0</v>
      </c>
      <c r="Y209" s="36"/>
      <c r="Z209" s="36"/>
      <c r="AA209" s="36"/>
      <c r="AB209" s="36"/>
      <c r="AC209" s="36"/>
      <c r="AD209" s="36"/>
      <c r="AE209" s="36"/>
      <c r="AR209" s="231" t="s">
        <v>146</v>
      </c>
      <c r="AT209" s="231" t="s">
        <v>141</v>
      </c>
      <c r="AU209" s="231" t="s">
        <v>87</v>
      </c>
      <c r="AY209" s="15" t="s">
        <v>138</v>
      </c>
      <c r="BE209" s="232">
        <f>IF(O209="základní",K209,0)</f>
        <v>0</v>
      </c>
      <c r="BF209" s="232">
        <f>IF(O209="snížená",K209,0)</f>
        <v>0</v>
      </c>
      <c r="BG209" s="232">
        <f>IF(O209="zákl. přenesená",K209,0)</f>
        <v>0</v>
      </c>
      <c r="BH209" s="232">
        <f>IF(O209="sníž. přenesená",K209,0)</f>
        <v>0</v>
      </c>
      <c r="BI209" s="232">
        <f>IF(O209="nulová",K209,0)</f>
        <v>0</v>
      </c>
      <c r="BJ209" s="15" t="s">
        <v>85</v>
      </c>
      <c r="BK209" s="232">
        <f>ROUND(P209*H209,2)</f>
        <v>0</v>
      </c>
      <c r="BL209" s="15" t="s">
        <v>146</v>
      </c>
      <c r="BM209" s="231" t="s">
        <v>1346</v>
      </c>
    </row>
    <row r="210" s="2" customFormat="1">
      <c r="A210" s="36"/>
      <c r="B210" s="37"/>
      <c r="C210" s="38"/>
      <c r="D210" s="233" t="s">
        <v>148</v>
      </c>
      <c r="E210" s="38"/>
      <c r="F210" s="234" t="s">
        <v>971</v>
      </c>
      <c r="G210" s="38"/>
      <c r="H210" s="38"/>
      <c r="I210" s="235"/>
      <c r="J210" s="235"/>
      <c r="K210" s="38"/>
      <c r="L210" s="38"/>
      <c r="M210" s="42"/>
      <c r="N210" s="236"/>
      <c r="O210" s="237"/>
      <c r="P210" s="89"/>
      <c r="Q210" s="89"/>
      <c r="R210" s="89"/>
      <c r="S210" s="89"/>
      <c r="T210" s="89"/>
      <c r="U210" s="89"/>
      <c r="V210" s="89"/>
      <c r="W210" s="89"/>
      <c r="X210" s="90"/>
      <c r="Y210" s="36"/>
      <c r="Z210" s="36"/>
      <c r="AA210" s="36"/>
      <c r="AB210" s="36"/>
      <c r="AC210" s="36"/>
      <c r="AD210" s="36"/>
      <c r="AE210" s="36"/>
      <c r="AT210" s="15" t="s">
        <v>148</v>
      </c>
      <c r="AU210" s="15" t="s">
        <v>87</v>
      </c>
    </row>
    <row r="211" s="2" customFormat="1">
      <c r="A211" s="36"/>
      <c r="B211" s="37"/>
      <c r="C211" s="38"/>
      <c r="D211" s="238" t="s">
        <v>150</v>
      </c>
      <c r="E211" s="38"/>
      <c r="F211" s="239" t="s">
        <v>972</v>
      </c>
      <c r="G211" s="38"/>
      <c r="H211" s="38"/>
      <c r="I211" s="235"/>
      <c r="J211" s="235"/>
      <c r="K211" s="38"/>
      <c r="L211" s="38"/>
      <c r="M211" s="42"/>
      <c r="N211" s="236"/>
      <c r="O211" s="237"/>
      <c r="P211" s="89"/>
      <c r="Q211" s="89"/>
      <c r="R211" s="89"/>
      <c r="S211" s="89"/>
      <c r="T211" s="89"/>
      <c r="U211" s="89"/>
      <c r="V211" s="89"/>
      <c r="W211" s="89"/>
      <c r="X211" s="90"/>
      <c r="Y211" s="36"/>
      <c r="Z211" s="36"/>
      <c r="AA211" s="36"/>
      <c r="AB211" s="36"/>
      <c r="AC211" s="36"/>
      <c r="AD211" s="36"/>
      <c r="AE211" s="36"/>
      <c r="AT211" s="15" t="s">
        <v>150</v>
      </c>
      <c r="AU211" s="15" t="s">
        <v>87</v>
      </c>
    </row>
    <row r="212" s="2" customFormat="1" ht="24.15" customHeight="1">
      <c r="A212" s="36"/>
      <c r="B212" s="37"/>
      <c r="C212" s="241" t="s">
        <v>339</v>
      </c>
      <c r="D212" s="241" t="s">
        <v>161</v>
      </c>
      <c r="E212" s="242" t="s">
        <v>973</v>
      </c>
      <c r="F212" s="243" t="s">
        <v>974</v>
      </c>
      <c r="G212" s="244" t="s">
        <v>804</v>
      </c>
      <c r="H212" s="245">
        <v>84.489999999999995</v>
      </c>
      <c r="I212" s="246"/>
      <c r="J212" s="247"/>
      <c r="K212" s="248">
        <f>ROUND(P212*H212,2)</f>
        <v>0</v>
      </c>
      <c r="L212" s="243" t="s">
        <v>145</v>
      </c>
      <c r="M212" s="249"/>
      <c r="N212" s="250" t="s">
        <v>1</v>
      </c>
      <c r="O212" s="227" t="s">
        <v>40</v>
      </c>
      <c r="P212" s="228">
        <f>I212+J212</f>
        <v>0</v>
      </c>
      <c r="Q212" s="228">
        <f>ROUND(I212*H212,2)</f>
        <v>0</v>
      </c>
      <c r="R212" s="228">
        <f>ROUND(J212*H212,2)</f>
        <v>0</v>
      </c>
      <c r="S212" s="89"/>
      <c r="T212" s="229">
        <f>S212*H212</f>
        <v>0</v>
      </c>
      <c r="U212" s="229">
        <v>1</v>
      </c>
      <c r="V212" s="229">
        <f>U212*H212</f>
        <v>84.489999999999995</v>
      </c>
      <c r="W212" s="229">
        <v>0</v>
      </c>
      <c r="X212" s="230">
        <f>W212*H212</f>
        <v>0</v>
      </c>
      <c r="Y212" s="36"/>
      <c r="Z212" s="36"/>
      <c r="AA212" s="36"/>
      <c r="AB212" s="36"/>
      <c r="AC212" s="36"/>
      <c r="AD212" s="36"/>
      <c r="AE212" s="36"/>
      <c r="AR212" s="231" t="s">
        <v>165</v>
      </c>
      <c r="AT212" s="231" t="s">
        <v>161</v>
      </c>
      <c r="AU212" s="231" t="s">
        <v>87</v>
      </c>
      <c r="AY212" s="15" t="s">
        <v>138</v>
      </c>
      <c r="BE212" s="232">
        <f>IF(O212="základní",K212,0)</f>
        <v>0</v>
      </c>
      <c r="BF212" s="232">
        <f>IF(O212="snížená",K212,0)</f>
        <v>0</v>
      </c>
      <c r="BG212" s="232">
        <f>IF(O212="zákl. přenesená",K212,0)</f>
        <v>0</v>
      </c>
      <c r="BH212" s="232">
        <f>IF(O212="sníž. přenesená",K212,0)</f>
        <v>0</v>
      </c>
      <c r="BI212" s="232">
        <f>IF(O212="nulová",K212,0)</f>
        <v>0</v>
      </c>
      <c r="BJ212" s="15" t="s">
        <v>85</v>
      </c>
      <c r="BK212" s="232">
        <f>ROUND(P212*H212,2)</f>
        <v>0</v>
      </c>
      <c r="BL212" s="15" t="s">
        <v>146</v>
      </c>
      <c r="BM212" s="231" t="s">
        <v>1347</v>
      </c>
    </row>
    <row r="213" s="2" customFormat="1">
      <c r="A213" s="36"/>
      <c r="B213" s="37"/>
      <c r="C213" s="38"/>
      <c r="D213" s="233" t="s">
        <v>148</v>
      </c>
      <c r="E213" s="38"/>
      <c r="F213" s="234" t="s">
        <v>974</v>
      </c>
      <c r="G213" s="38"/>
      <c r="H213" s="38"/>
      <c r="I213" s="235"/>
      <c r="J213" s="235"/>
      <c r="K213" s="38"/>
      <c r="L213" s="38"/>
      <c r="M213" s="42"/>
      <c r="N213" s="236"/>
      <c r="O213" s="237"/>
      <c r="P213" s="89"/>
      <c r="Q213" s="89"/>
      <c r="R213" s="89"/>
      <c r="S213" s="89"/>
      <c r="T213" s="89"/>
      <c r="U213" s="89"/>
      <c r="V213" s="89"/>
      <c r="W213" s="89"/>
      <c r="X213" s="90"/>
      <c r="Y213" s="36"/>
      <c r="Z213" s="36"/>
      <c r="AA213" s="36"/>
      <c r="AB213" s="36"/>
      <c r="AC213" s="36"/>
      <c r="AD213" s="36"/>
      <c r="AE213" s="36"/>
      <c r="AT213" s="15" t="s">
        <v>148</v>
      </c>
      <c r="AU213" s="15" t="s">
        <v>87</v>
      </c>
    </row>
    <row r="214" s="13" customFormat="1">
      <c r="A214" s="13"/>
      <c r="B214" s="251"/>
      <c r="C214" s="252"/>
      <c r="D214" s="233" t="s">
        <v>188</v>
      </c>
      <c r="E214" s="253" t="s">
        <v>1</v>
      </c>
      <c r="F214" s="254" t="s">
        <v>1348</v>
      </c>
      <c r="G214" s="252"/>
      <c r="H214" s="255">
        <v>84.489999999999995</v>
      </c>
      <c r="I214" s="256"/>
      <c r="J214" s="256"/>
      <c r="K214" s="252"/>
      <c r="L214" s="252"/>
      <c r="M214" s="257"/>
      <c r="N214" s="258"/>
      <c r="O214" s="259"/>
      <c r="P214" s="259"/>
      <c r="Q214" s="259"/>
      <c r="R214" s="259"/>
      <c r="S214" s="259"/>
      <c r="T214" s="259"/>
      <c r="U214" s="259"/>
      <c r="V214" s="259"/>
      <c r="W214" s="259"/>
      <c r="X214" s="260"/>
      <c r="Y214" s="13"/>
      <c r="Z214" s="13"/>
      <c r="AA214" s="13"/>
      <c r="AB214" s="13"/>
      <c r="AC214" s="13"/>
      <c r="AD214" s="13"/>
      <c r="AE214" s="13"/>
      <c r="AT214" s="261" t="s">
        <v>188</v>
      </c>
      <c r="AU214" s="261" t="s">
        <v>87</v>
      </c>
      <c r="AV214" s="13" t="s">
        <v>87</v>
      </c>
      <c r="AW214" s="13" t="s">
        <v>5</v>
      </c>
      <c r="AX214" s="13" t="s">
        <v>85</v>
      </c>
      <c r="AY214" s="261" t="s">
        <v>138</v>
      </c>
    </row>
    <row r="215" s="2" customFormat="1" ht="24.15" customHeight="1">
      <c r="A215" s="36"/>
      <c r="B215" s="37"/>
      <c r="C215" s="219" t="s">
        <v>341</v>
      </c>
      <c r="D215" s="219" t="s">
        <v>141</v>
      </c>
      <c r="E215" s="220" t="s">
        <v>1349</v>
      </c>
      <c r="F215" s="221" t="s">
        <v>1350</v>
      </c>
      <c r="G215" s="222" t="s">
        <v>144</v>
      </c>
      <c r="H215" s="223">
        <v>603.5</v>
      </c>
      <c r="I215" s="224"/>
      <c r="J215" s="224"/>
      <c r="K215" s="225">
        <f>ROUND(P215*H215,2)</f>
        <v>0</v>
      </c>
      <c r="L215" s="221" t="s">
        <v>145</v>
      </c>
      <c r="M215" s="42"/>
      <c r="N215" s="226" t="s">
        <v>1</v>
      </c>
      <c r="O215" s="227" t="s">
        <v>40</v>
      </c>
      <c r="P215" s="228">
        <f>I215+J215</f>
        <v>0</v>
      </c>
      <c r="Q215" s="228">
        <f>ROUND(I215*H215,2)</f>
        <v>0</v>
      </c>
      <c r="R215" s="228">
        <f>ROUND(J215*H215,2)</f>
        <v>0</v>
      </c>
      <c r="S215" s="89"/>
      <c r="T215" s="229">
        <f>S215*H215</f>
        <v>0</v>
      </c>
      <c r="U215" s="229">
        <v>0</v>
      </c>
      <c r="V215" s="229">
        <f>U215*H215</f>
        <v>0</v>
      </c>
      <c r="W215" s="229">
        <v>0</v>
      </c>
      <c r="X215" s="230">
        <f>W215*H215</f>
        <v>0</v>
      </c>
      <c r="Y215" s="36"/>
      <c r="Z215" s="36"/>
      <c r="AA215" s="36"/>
      <c r="AB215" s="36"/>
      <c r="AC215" s="36"/>
      <c r="AD215" s="36"/>
      <c r="AE215" s="36"/>
      <c r="AR215" s="231" t="s">
        <v>146</v>
      </c>
      <c r="AT215" s="231" t="s">
        <v>141</v>
      </c>
      <c r="AU215" s="231" t="s">
        <v>87</v>
      </c>
      <c r="AY215" s="15" t="s">
        <v>138</v>
      </c>
      <c r="BE215" s="232">
        <f>IF(O215="základní",K215,0)</f>
        <v>0</v>
      </c>
      <c r="BF215" s="232">
        <f>IF(O215="snížená",K215,0)</f>
        <v>0</v>
      </c>
      <c r="BG215" s="232">
        <f>IF(O215="zákl. přenesená",K215,0)</f>
        <v>0</v>
      </c>
      <c r="BH215" s="232">
        <f>IF(O215="sníž. přenesená",K215,0)</f>
        <v>0</v>
      </c>
      <c r="BI215" s="232">
        <f>IF(O215="nulová",K215,0)</f>
        <v>0</v>
      </c>
      <c r="BJ215" s="15" t="s">
        <v>85</v>
      </c>
      <c r="BK215" s="232">
        <f>ROUND(P215*H215,2)</f>
        <v>0</v>
      </c>
      <c r="BL215" s="15" t="s">
        <v>146</v>
      </c>
      <c r="BM215" s="231" t="s">
        <v>1351</v>
      </c>
    </row>
    <row r="216" s="2" customFormat="1">
      <c r="A216" s="36"/>
      <c r="B216" s="37"/>
      <c r="C216" s="38"/>
      <c r="D216" s="233" t="s">
        <v>148</v>
      </c>
      <c r="E216" s="38"/>
      <c r="F216" s="234" t="s">
        <v>1352</v>
      </c>
      <c r="G216" s="38"/>
      <c r="H216" s="38"/>
      <c r="I216" s="235"/>
      <c r="J216" s="235"/>
      <c r="K216" s="38"/>
      <c r="L216" s="38"/>
      <c r="M216" s="42"/>
      <c r="N216" s="236"/>
      <c r="O216" s="237"/>
      <c r="P216" s="89"/>
      <c r="Q216" s="89"/>
      <c r="R216" s="89"/>
      <c r="S216" s="89"/>
      <c r="T216" s="89"/>
      <c r="U216" s="89"/>
      <c r="V216" s="89"/>
      <c r="W216" s="89"/>
      <c r="X216" s="90"/>
      <c r="Y216" s="36"/>
      <c r="Z216" s="36"/>
      <c r="AA216" s="36"/>
      <c r="AB216" s="36"/>
      <c r="AC216" s="36"/>
      <c r="AD216" s="36"/>
      <c r="AE216" s="36"/>
      <c r="AT216" s="15" t="s">
        <v>148</v>
      </c>
      <c r="AU216" s="15" t="s">
        <v>87</v>
      </c>
    </row>
    <row r="217" s="2" customFormat="1">
      <c r="A217" s="36"/>
      <c r="B217" s="37"/>
      <c r="C217" s="38"/>
      <c r="D217" s="238" t="s">
        <v>150</v>
      </c>
      <c r="E217" s="38"/>
      <c r="F217" s="239" t="s">
        <v>1353</v>
      </c>
      <c r="G217" s="38"/>
      <c r="H217" s="38"/>
      <c r="I217" s="235"/>
      <c r="J217" s="235"/>
      <c r="K217" s="38"/>
      <c r="L217" s="38"/>
      <c r="M217" s="42"/>
      <c r="N217" s="236"/>
      <c r="O217" s="237"/>
      <c r="P217" s="89"/>
      <c r="Q217" s="89"/>
      <c r="R217" s="89"/>
      <c r="S217" s="89"/>
      <c r="T217" s="89"/>
      <c r="U217" s="89"/>
      <c r="V217" s="89"/>
      <c r="W217" s="89"/>
      <c r="X217" s="90"/>
      <c r="Y217" s="36"/>
      <c r="Z217" s="36"/>
      <c r="AA217" s="36"/>
      <c r="AB217" s="36"/>
      <c r="AC217" s="36"/>
      <c r="AD217" s="36"/>
      <c r="AE217" s="36"/>
      <c r="AT217" s="15" t="s">
        <v>150</v>
      </c>
      <c r="AU217" s="15" t="s">
        <v>87</v>
      </c>
    </row>
    <row r="218" s="12" customFormat="1" ht="22.8" customHeight="1">
      <c r="A218" s="12"/>
      <c r="B218" s="202"/>
      <c r="C218" s="203"/>
      <c r="D218" s="204" t="s">
        <v>76</v>
      </c>
      <c r="E218" s="217" t="s">
        <v>87</v>
      </c>
      <c r="F218" s="217" t="s">
        <v>987</v>
      </c>
      <c r="G218" s="203"/>
      <c r="H218" s="203"/>
      <c r="I218" s="206"/>
      <c r="J218" s="206"/>
      <c r="K218" s="218">
        <f>BK218</f>
        <v>0</v>
      </c>
      <c r="L218" s="203"/>
      <c r="M218" s="208"/>
      <c r="N218" s="209"/>
      <c r="O218" s="210"/>
      <c r="P218" s="210"/>
      <c r="Q218" s="211">
        <f>SUM(Q219:Q231)</f>
        <v>0</v>
      </c>
      <c r="R218" s="211">
        <f>SUM(R219:R231)</f>
        <v>0</v>
      </c>
      <c r="S218" s="210"/>
      <c r="T218" s="212">
        <f>SUM(T219:T231)</f>
        <v>0</v>
      </c>
      <c r="U218" s="210"/>
      <c r="V218" s="212">
        <f>SUM(V219:V231)</f>
        <v>2.7270205199999999</v>
      </c>
      <c r="W218" s="210"/>
      <c r="X218" s="213">
        <f>SUM(X219:X231)</f>
        <v>0</v>
      </c>
      <c r="Y218" s="12"/>
      <c r="Z218" s="12"/>
      <c r="AA218" s="12"/>
      <c r="AB218" s="12"/>
      <c r="AC218" s="12"/>
      <c r="AD218" s="12"/>
      <c r="AE218" s="12"/>
      <c r="AR218" s="214" t="s">
        <v>85</v>
      </c>
      <c r="AT218" s="215" t="s">
        <v>76</v>
      </c>
      <c r="AU218" s="215" t="s">
        <v>85</v>
      </c>
      <c r="AY218" s="214" t="s">
        <v>138</v>
      </c>
      <c r="BK218" s="216">
        <f>SUM(BK219:BK231)</f>
        <v>0</v>
      </c>
    </row>
    <row r="219" s="2" customFormat="1" ht="24.15" customHeight="1">
      <c r="A219" s="36"/>
      <c r="B219" s="37"/>
      <c r="C219" s="219" t="s">
        <v>279</v>
      </c>
      <c r="D219" s="219" t="s">
        <v>141</v>
      </c>
      <c r="E219" s="220" t="s">
        <v>1354</v>
      </c>
      <c r="F219" s="221" t="s">
        <v>1355</v>
      </c>
      <c r="G219" s="222" t="s">
        <v>529</v>
      </c>
      <c r="H219" s="223">
        <v>1.1759999999999999</v>
      </c>
      <c r="I219" s="224"/>
      <c r="J219" s="224"/>
      <c r="K219" s="225">
        <f>ROUND(P219*H219,2)</f>
        <v>0</v>
      </c>
      <c r="L219" s="221" t="s">
        <v>145</v>
      </c>
      <c r="M219" s="42"/>
      <c r="N219" s="226" t="s">
        <v>1</v>
      </c>
      <c r="O219" s="227" t="s">
        <v>40</v>
      </c>
      <c r="P219" s="228">
        <f>I219+J219</f>
        <v>0</v>
      </c>
      <c r="Q219" s="228">
        <f>ROUND(I219*H219,2)</f>
        <v>0</v>
      </c>
      <c r="R219" s="228">
        <f>ROUND(J219*H219,2)</f>
        <v>0</v>
      </c>
      <c r="S219" s="89"/>
      <c r="T219" s="229">
        <f>S219*H219</f>
        <v>0</v>
      </c>
      <c r="U219" s="229">
        <v>2.3010199999999998</v>
      </c>
      <c r="V219" s="229">
        <f>U219*H219</f>
        <v>2.7059995199999998</v>
      </c>
      <c r="W219" s="229">
        <v>0</v>
      </c>
      <c r="X219" s="230">
        <f>W219*H219</f>
        <v>0</v>
      </c>
      <c r="Y219" s="36"/>
      <c r="Z219" s="36"/>
      <c r="AA219" s="36"/>
      <c r="AB219" s="36"/>
      <c r="AC219" s="36"/>
      <c r="AD219" s="36"/>
      <c r="AE219" s="36"/>
      <c r="AR219" s="231" t="s">
        <v>146</v>
      </c>
      <c r="AT219" s="231" t="s">
        <v>141</v>
      </c>
      <c r="AU219" s="231" t="s">
        <v>87</v>
      </c>
      <c r="AY219" s="15" t="s">
        <v>138</v>
      </c>
      <c r="BE219" s="232">
        <f>IF(O219="základní",K219,0)</f>
        <v>0</v>
      </c>
      <c r="BF219" s="232">
        <f>IF(O219="snížená",K219,0)</f>
        <v>0</v>
      </c>
      <c r="BG219" s="232">
        <f>IF(O219="zákl. přenesená",K219,0)</f>
        <v>0</v>
      </c>
      <c r="BH219" s="232">
        <f>IF(O219="sníž. přenesená",K219,0)</f>
        <v>0</v>
      </c>
      <c r="BI219" s="232">
        <f>IF(O219="nulová",K219,0)</f>
        <v>0</v>
      </c>
      <c r="BJ219" s="15" t="s">
        <v>85</v>
      </c>
      <c r="BK219" s="232">
        <f>ROUND(P219*H219,2)</f>
        <v>0</v>
      </c>
      <c r="BL219" s="15" t="s">
        <v>146</v>
      </c>
      <c r="BM219" s="231" t="s">
        <v>1356</v>
      </c>
    </row>
    <row r="220" s="2" customFormat="1">
      <c r="A220" s="36"/>
      <c r="B220" s="37"/>
      <c r="C220" s="38"/>
      <c r="D220" s="233" t="s">
        <v>148</v>
      </c>
      <c r="E220" s="38"/>
      <c r="F220" s="234" t="s">
        <v>1357</v>
      </c>
      <c r="G220" s="38"/>
      <c r="H220" s="38"/>
      <c r="I220" s="235"/>
      <c r="J220" s="235"/>
      <c r="K220" s="38"/>
      <c r="L220" s="38"/>
      <c r="M220" s="42"/>
      <c r="N220" s="236"/>
      <c r="O220" s="237"/>
      <c r="P220" s="89"/>
      <c r="Q220" s="89"/>
      <c r="R220" s="89"/>
      <c r="S220" s="89"/>
      <c r="T220" s="89"/>
      <c r="U220" s="89"/>
      <c r="V220" s="89"/>
      <c r="W220" s="89"/>
      <c r="X220" s="90"/>
      <c r="Y220" s="36"/>
      <c r="Z220" s="36"/>
      <c r="AA220" s="36"/>
      <c r="AB220" s="36"/>
      <c r="AC220" s="36"/>
      <c r="AD220" s="36"/>
      <c r="AE220" s="36"/>
      <c r="AT220" s="15" t="s">
        <v>148</v>
      </c>
      <c r="AU220" s="15" t="s">
        <v>87</v>
      </c>
    </row>
    <row r="221" s="2" customFormat="1">
      <c r="A221" s="36"/>
      <c r="B221" s="37"/>
      <c r="C221" s="38"/>
      <c r="D221" s="238" t="s">
        <v>150</v>
      </c>
      <c r="E221" s="38"/>
      <c r="F221" s="239" t="s">
        <v>1358</v>
      </c>
      <c r="G221" s="38"/>
      <c r="H221" s="38"/>
      <c r="I221" s="235"/>
      <c r="J221" s="235"/>
      <c r="K221" s="38"/>
      <c r="L221" s="38"/>
      <c r="M221" s="42"/>
      <c r="N221" s="236"/>
      <c r="O221" s="237"/>
      <c r="P221" s="89"/>
      <c r="Q221" s="89"/>
      <c r="R221" s="89"/>
      <c r="S221" s="89"/>
      <c r="T221" s="89"/>
      <c r="U221" s="89"/>
      <c r="V221" s="89"/>
      <c r="W221" s="89"/>
      <c r="X221" s="90"/>
      <c r="Y221" s="36"/>
      <c r="Z221" s="36"/>
      <c r="AA221" s="36"/>
      <c r="AB221" s="36"/>
      <c r="AC221" s="36"/>
      <c r="AD221" s="36"/>
      <c r="AE221" s="36"/>
      <c r="AT221" s="15" t="s">
        <v>150</v>
      </c>
      <c r="AU221" s="15" t="s">
        <v>87</v>
      </c>
    </row>
    <row r="222" s="2" customFormat="1">
      <c r="A222" s="36"/>
      <c r="B222" s="37"/>
      <c r="C222" s="38"/>
      <c r="D222" s="233" t="s">
        <v>152</v>
      </c>
      <c r="E222" s="38"/>
      <c r="F222" s="240" t="s">
        <v>1322</v>
      </c>
      <c r="G222" s="38"/>
      <c r="H222" s="38"/>
      <c r="I222" s="235"/>
      <c r="J222" s="235"/>
      <c r="K222" s="38"/>
      <c r="L222" s="38"/>
      <c r="M222" s="42"/>
      <c r="N222" s="236"/>
      <c r="O222" s="237"/>
      <c r="P222" s="89"/>
      <c r="Q222" s="89"/>
      <c r="R222" s="89"/>
      <c r="S222" s="89"/>
      <c r="T222" s="89"/>
      <c r="U222" s="89"/>
      <c r="V222" s="89"/>
      <c r="W222" s="89"/>
      <c r="X222" s="90"/>
      <c r="Y222" s="36"/>
      <c r="Z222" s="36"/>
      <c r="AA222" s="36"/>
      <c r="AB222" s="36"/>
      <c r="AC222" s="36"/>
      <c r="AD222" s="36"/>
      <c r="AE222" s="36"/>
      <c r="AT222" s="15" t="s">
        <v>152</v>
      </c>
      <c r="AU222" s="15" t="s">
        <v>87</v>
      </c>
    </row>
    <row r="223" s="13" customFormat="1">
      <c r="A223" s="13"/>
      <c r="B223" s="251"/>
      <c r="C223" s="252"/>
      <c r="D223" s="233" t="s">
        <v>188</v>
      </c>
      <c r="E223" s="253" t="s">
        <v>1</v>
      </c>
      <c r="F223" s="254" t="s">
        <v>1359</v>
      </c>
      <c r="G223" s="252"/>
      <c r="H223" s="255">
        <v>1.1759999999999999</v>
      </c>
      <c r="I223" s="256"/>
      <c r="J223" s="256"/>
      <c r="K223" s="252"/>
      <c r="L223" s="252"/>
      <c r="M223" s="257"/>
      <c r="N223" s="258"/>
      <c r="O223" s="259"/>
      <c r="P223" s="259"/>
      <c r="Q223" s="259"/>
      <c r="R223" s="259"/>
      <c r="S223" s="259"/>
      <c r="T223" s="259"/>
      <c r="U223" s="259"/>
      <c r="V223" s="259"/>
      <c r="W223" s="259"/>
      <c r="X223" s="260"/>
      <c r="Y223" s="13"/>
      <c r="Z223" s="13"/>
      <c r="AA223" s="13"/>
      <c r="AB223" s="13"/>
      <c r="AC223" s="13"/>
      <c r="AD223" s="13"/>
      <c r="AE223" s="13"/>
      <c r="AT223" s="261" t="s">
        <v>188</v>
      </c>
      <c r="AU223" s="261" t="s">
        <v>87</v>
      </c>
      <c r="AV223" s="13" t="s">
        <v>87</v>
      </c>
      <c r="AW223" s="13" t="s">
        <v>5</v>
      </c>
      <c r="AX223" s="13" t="s">
        <v>85</v>
      </c>
      <c r="AY223" s="261" t="s">
        <v>138</v>
      </c>
    </row>
    <row r="224" s="2" customFormat="1">
      <c r="A224" s="36"/>
      <c r="B224" s="37"/>
      <c r="C224" s="219" t="s">
        <v>574</v>
      </c>
      <c r="D224" s="219" t="s">
        <v>141</v>
      </c>
      <c r="E224" s="220" t="s">
        <v>1360</v>
      </c>
      <c r="F224" s="221" t="s">
        <v>1361</v>
      </c>
      <c r="G224" s="222" t="s">
        <v>144</v>
      </c>
      <c r="H224" s="223">
        <v>3.8999999999999999</v>
      </c>
      <c r="I224" s="224"/>
      <c r="J224" s="224"/>
      <c r="K224" s="225">
        <f>ROUND(P224*H224,2)</f>
        <v>0</v>
      </c>
      <c r="L224" s="221" t="s">
        <v>145</v>
      </c>
      <c r="M224" s="42"/>
      <c r="N224" s="226" t="s">
        <v>1</v>
      </c>
      <c r="O224" s="227" t="s">
        <v>40</v>
      </c>
      <c r="P224" s="228">
        <f>I224+J224</f>
        <v>0</v>
      </c>
      <c r="Q224" s="228">
        <f>ROUND(I224*H224,2)</f>
        <v>0</v>
      </c>
      <c r="R224" s="228">
        <f>ROUND(J224*H224,2)</f>
        <v>0</v>
      </c>
      <c r="S224" s="89"/>
      <c r="T224" s="229">
        <f>S224*H224</f>
        <v>0</v>
      </c>
      <c r="U224" s="229">
        <v>0.0053899999999999998</v>
      </c>
      <c r="V224" s="229">
        <f>U224*H224</f>
        <v>0.021020999999999998</v>
      </c>
      <c r="W224" s="229">
        <v>0</v>
      </c>
      <c r="X224" s="230">
        <f>W224*H224</f>
        <v>0</v>
      </c>
      <c r="Y224" s="36"/>
      <c r="Z224" s="36"/>
      <c r="AA224" s="36"/>
      <c r="AB224" s="36"/>
      <c r="AC224" s="36"/>
      <c r="AD224" s="36"/>
      <c r="AE224" s="36"/>
      <c r="AR224" s="231" t="s">
        <v>146</v>
      </c>
      <c r="AT224" s="231" t="s">
        <v>141</v>
      </c>
      <c r="AU224" s="231" t="s">
        <v>87</v>
      </c>
      <c r="AY224" s="15" t="s">
        <v>138</v>
      </c>
      <c r="BE224" s="232">
        <f>IF(O224="základní",K224,0)</f>
        <v>0</v>
      </c>
      <c r="BF224" s="232">
        <f>IF(O224="snížená",K224,0)</f>
        <v>0</v>
      </c>
      <c r="BG224" s="232">
        <f>IF(O224="zákl. přenesená",K224,0)</f>
        <v>0</v>
      </c>
      <c r="BH224" s="232">
        <f>IF(O224="sníž. přenesená",K224,0)</f>
        <v>0</v>
      </c>
      <c r="BI224" s="232">
        <f>IF(O224="nulová",K224,0)</f>
        <v>0</v>
      </c>
      <c r="BJ224" s="15" t="s">
        <v>85</v>
      </c>
      <c r="BK224" s="232">
        <f>ROUND(P224*H224,2)</f>
        <v>0</v>
      </c>
      <c r="BL224" s="15" t="s">
        <v>146</v>
      </c>
      <c r="BM224" s="231" t="s">
        <v>1362</v>
      </c>
    </row>
    <row r="225" s="2" customFormat="1">
      <c r="A225" s="36"/>
      <c r="B225" s="37"/>
      <c r="C225" s="38"/>
      <c r="D225" s="233" t="s">
        <v>148</v>
      </c>
      <c r="E225" s="38"/>
      <c r="F225" s="234" t="s">
        <v>1363</v>
      </c>
      <c r="G225" s="38"/>
      <c r="H225" s="38"/>
      <c r="I225" s="235"/>
      <c r="J225" s="235"/>
      <c r="K225" s="38"/>
      <c r="L225" s="38"/>
      <c r="M225" s="42"/>
      <c r="N225" s="236"/>
      <c r="O225" s="237"/>
      <c r="P225" s="89"/>
      <c r="Q225" s="89"/>
      <c r="R225" s="89"/>
      <c r="S225" s="89"/>
      <c r="T225" s="89"/>
      <c r="U225" s="89"/>
      <c r="V225" s="89"/>
      <c r="W225" s="89"/>
      <c r="X225" s="90"/>
      <c r="Y225" s="36"/>
      <c r="Z225" s="36"/>
      <c r="AA225" s="36"/>
      <c r="AB225" s="36"/>
      <c r="AC225" s="36"/>
      <c r="AD225" s="36"/>
      <c r="AE225" s="36"/>
      <c r="AT225" s="15" t="s">
        <v>148</v>
      </c>
      <c r="AU225" s="15" t="s">
        <v>87</v>
      </c>
    </row>
    <row r="226" s="2" customFormat="1">
      <c r="A226" s="36"/>
      <c r="B226" s="37"/>
      <c r="C226" s="38"/>
      <c r="D226" s="238" t="s">
        <v>150</v>
      </c>
      <c r="E226" s="38"/>
      <c r="F226" s="239" t="s">
        <v>1364</v>
      </c>
      <c r="G226" s="38"/>
      <c r="H226" s="38"/>
      <c r="I226" s="235"/>
      <c r="J226" s="235"/>
      <c r="K226" s="38"/>
      <c r="L226" s="38"/>
      <c r="M226" s="42"/>
      <c r="N226" s="236"/>
      <c r="O226" s="237"/>
      <c r="P226" s="89"/>
      <c r="Q226" s="89"/>
      <c r="R226" s="89"/>
      <c r="S226" s="89"/>
      <c r="T226" s="89"/>
      <c r="U226" s="89"/>
      <c r="V226" s="89"/>
      <c r="W226" s="89"/>
      <c r="X226" s="90"/>
      <c r="Y226" s="36"/>
      <c r="Z226" s="36"/>
      <c r="AA226" s="36"/>
      <c r="AB226" s="36"/>
      <c r="AC226" s="36"/>
      <c r="AD226" s="36"/>
      <c r="AE226" s="36"/>
      <c r="AT226" s="15" t="s">
        <v>150</v>
      </c>
      <c r="AU226" s="15" t="s">
        <v>87</v>
      </c>
    </row>
    <row r="227" s="2" customFormat="1">
      <c r="A227" s="36"/>
      <c r="B227" s="37"/>
      <c r="C227" s="38"/>
      <c r="D227" s="233" t="s">
        <v>152</v>
      </c>
      <c r="E227" s="38"/>
      <c r="F227" s="240" t="s">
        <v>1322</v>
      </c>
      <c r="G227" s="38"/>
      <c r="H227" s="38"/>
      <c r="I227" s="235"/>
      <c r="J227" s="235"/>
      <c r="K227" s="38"/>
      <c r="L227" s="38"/>
      <c r="M227" s="42"/>
      <c r="N227" s="236"/>
      <c r="O227" s="237"/>
      <c r="P227" s="89"/>
      <c r="Q227" s="89"/>
      <c r="R227" s="89"/>
      <c r="S227" s="89"/>
      <c r="T227" s="89"/>
      <c r="U227" s="89"/>
      <c r="V227" s="89"/>
      <c r="W227" s="89"/>
      <c r="X227" s="90"/>
      <c r="Y227" s="36"/>
      <c r="Z227" s="36"/>
      <c r="AA227" s="36"/>
      <c r="AB227" s="36"/>
      <c r="AC227" s="36"/>
      <c r="AD227" s="36"/>
      <c r="AE227" s="36"/>
      <c r="AT227" s="15" t="s">
        <v>152</v>
      </c>
      <c r="AU227" s="15" t="s">
        <v>87</v>
      </c>
    </row>
    <row r="228" s="13" customFormat="1">
      <c r="A228" s="13"/>
      <c r="B228" s="251"/>
      <c r="C228" s="252"/>
      <c r="D228" s="233" t="s">
        <v>188</v>
      </c>
      <c r="E228" s="253" t="s">
        <v>1</v>
      </c>
      <c r="F228" s="254" t="s">
        <v>1365</v>
      </c>
      <c r="G228" s="252"/>
      <c r="H228" s="255">
        <v>3.8999999999999999</v>
      </c>
      <c r="I228" s="256"/>
      <c r="J228" s="256"/>
      <c r="K228" s="252"/>
      <c r="L228" s="252"/>
      <c r="M228" s="257"/>
      <c r="N228" s="258"/>
      <c r="O228" s="259"/>
      <c r="P228" s="259"/>
      <c r="Q228" s="259"/>
      <c r="R228" s="259"/>
      <c r="S228" s="259"/>
      <c r="T228" s="259"/>
      <c r="U228" s="259"/>
      <c r="V228" s="259"/>
      <c r="W228" s="259"/>
      <c r="X228" s="260"/>
      <c r="Y228" s="13"/>
      <c r="Z228" s="13"/>
      <c r="AA228" s="13"/>
      <c r="AB228" s="13"/>
      <c r="AC228" s="13"/>
      <c r="AD228" s="13"/>
      <c r="AE228" s="13"/>
      <c r="AT228" s="261" t="s">
        <v>188</v>
      </c>
      <c r="AU228" s="261" t="s">
        <v>87</v>
      </c>
      <c r="AV228" s="13" t="s">
        <v>87</v>
      </c>
      <c r="AW228" s="13" t="s">
        <v>5</v>
      </c>
      <c r="AX228" s="13" t="s">
        <v>85</v>
      </c>
      <c r="AY228" s="261" t="s">
        <v>138</v>
      </c>
    </row>
    <row r="229" s="2" customFormat="1">
      <c r="A229" s="36"/>
      <c r="B229" s="37"/>
      <c r="C229" s="219" t="s">
        <v>582</v>
      </c>
      <c r="D229" s="219" t="s">
        <v>141</v>
      </c>
      <c r="E229" s="220" t="s">
        <v>1366</v>
      </c>
      <c r="F229" s="221" t="s">
        <v>1367</v>
      </c>
      <c r="G229" s="222" t="s">
        <v>144</v>
      </c>
      <c r="H229" s="223">
        <v>3.8999999999999999</v>
      </c>
      <c r="I229" s="224"/>
      <c r="J229" s="224"/>
      <c r="K229" s="225">
        <f>ROUND(P229*H229,2)</f>
        <v>0</v>
      </c>
      <c r="L229" s="221" t="s">
        <v>145</v>
      </c>
      <c r="M229" s="42"/>
      <c r="N229" s="226" t="s">
        <v>1</v>
      </c>
      <c r="O229" s="227" t="s">
        <v>40</v>
      </c>
      <c r="P229" s="228">
        <f>I229+J229</f>
        <v>0</v>
      </c>
      <c r="Q229" s="228">
        <f>ROUND(I229*H229,2)</f>
        <v>0</v>
      </c>
      <c r="R229" s="228">
        <f>ROUND(J229*H229,2)</f>
        <v>0</v>
      </c>
      <c r="S229" s="89"/>
      <c r="T229" s="229">
        <f>S229*H229</f>
        <v>0</v>
      </c>
      <c r="U229" s="229">
        <v>0</v>
      </c>
      <c r="V229" s="229">
        <f>U229*H229</f>
        <v>0</v>
      </c>
      <c r="W229" s="229">
        <v>0</v>
      </c>
      <c r="X229" s="230">
        <f>W229*H229</f>
        <v>0</v>
      </c>
      <c r="Y229" s="36"/>
      <c r="Z229" s="36"/>
      <c r="AA229" s="36"/>
      <c r="AB229" s="36"/>
      <c r="AC229" s="36"/>
      <c r="AD229" s="36"/>
      <c r="AE229" s="36"/>
      <c r="AR229" s="231" t="s">
        <v>146</v>
      </c>
      <c r="AT229" s="231" t="s">
        <v>141</v>
      </c>
      <c r="AU229" s="231" t="s">
        <v>87</v>
      </c>
      <c r="AY229" s="15" t="s">
        <v>138</v>
      </c>
      <c r="BE229" s="232">
        <f>IF(O229="základní",K229,0)</f>
        <v>0</v>
      </c>
      <c r="BF229" s="232">
        <f>IF(O229="snížená",K229,0)</f>
        <v>0</v>
      </c>
      <c r="BG229" s="232">
        <f>IF(O229="zákl. přenesená",K229,0)</f>
        <v>0</v>
      </c>
      <c r="BH229" s="232">
        <f>IF(O229="sníž. přenesená",K229,0)</f>
        <v>0</v>
      </c>
      <c r="BI229" s="232">
        <f>IF(O229="nulová",K229,0)</f>
        <v>0</v>
      </c>
      <c r="BJ229" s="15" t="s">
        <v>85</v>
      </c>
      <c r="BK229" s="232">
        <f>ROUND(P229*H229,2)</f>
        <v>0</v>
      </c>
      <c r="BL229" s="15" t="s">
        <v>146</v>
      </c>
      <c r="BM229" s="231" t="s">
        <v>1368</v>
      </c>
    </row>
    <row r="230" s="2" customFormat="1">
      <c r="A230" s="36"/>
      <c r="B230" s="37"/>
      <c r="C230" s="38"/>
      <c r="D230" s="233" t="s">
        <v>148</v>
      </c>
      <c r="E230" s="38"/>
      <c r="F230" s="234" t="s">
        <v>1369</v>
      </c>
      <c r="G230" s="38"/>
      <c r="H230" s="38"/>
      <c r="I230" s="235"/>
      <c r="J230" s="235"/>
      <c r="K230" s="38"/>
      <c r="L230" s="38"/>
      <c r="M230" s="42"/>
      <c r="N230" s="236"/>
      <c r="O230" s="237"/>
      <c r="P230" s="89"/>
      <c r="Q230" s="89"/>
      <c r="R230" s="89"/>
      <c r="S230" s="89"/>
      <c r="T230" s="89"/>
      <c r="U230" s="89"/>
      <c r="V230" s="89"/>
      <c r="W230" s="89"/>
      <c r="X230" s="90"/>
      <c r="Y230" s="36"/>
      <c r="Z230" s="36"/>
      <c r="AA230" s="36"/>
      <c r="AB230" s="36"/>
      <c r="AC230" s="36"/>
      <c r="AD230" s="36"/>
      <c r="AE230" s="36"/>
      <c r="AT230" s="15" t="s">
        <v>148</v>
      </c>
      <c r="AU230" s="15" t="s">
        <v>87</v>
      </c>
    </row>
    <row r="231" s="2" customFormat="1">
      <c r="A231" s="36"/>
      <c r="B231" s="37"/>
      <c r="C231" s="38"/>
      <c r="D231" s="238" t="s">
        <v>150</v>
      </c>
      <c r="E231" s="38"/>
      <c r="F231" s="239" t="s">
        <v>1370</v>
      </c>
      <c r="G231" s="38"/>
      <c r="H231" s="38"/>
      <c r="I231" s="235"/>
      <c r="J231" s="235"/>
      <c r="K231" s="38"/>
      <c r="L231" s="38"/>
      <c r="M231" s="42"/>
      <c r="N231" s="236"/>
      <c r="O231" s="237"/>
      <c r="P231" s="89"/>
      <c r="Q231" s="89"/>
      <c r="R231" s="89"/>
      <c r="S231" s="89"/>
      <c r="T231" s="89"/>
      <c r="U231" s="89"/>
      <c r="V231" s="89"/>
      <c r="W231" s="89"/>
      <c r="X231" s="90"/>
      <c r="Y231" s="36"/>
      <c r="Z231" s="36"/>
      <c r="AA231" s="36"/>
      <c r="AB231" s="36"/>
      <c r="AC231" s="36"/>
      <c r="AD231" s="36"/>
      <c r="AE231" s="36"/>
      <c r="AT231" s="15" t="s">
        <v>150</v>
      </c>
      <c r="AU231" s="15" t="s">
        <v>87</v>
      </c>
    </row>
    <row r="232" s="12" customFormat="1" ht="22.8" customHeight="1">
      <c r="A232" s="12"/>
      <c r="B232" s="202"/>
      <c r="C232" s="203"/>
      <c r="D232" s="204" t="s">
        <v>76</v>
      </c>
      <c r="E232" s="217" t="s">
        <v>160</v>
      </c>
      <c r="F232" s="217" t="s">
        <v>1371</v>
      </c>
      <c r="G232" s="203"/>
      <c r="H232" s="203"/>
      <c r="I232" s="206"/>
      <c r="J232" s="206"/>
      <c r="K232" s="218">
        <f>BK232</f>
        <v>0</v>
      </c>
      <c r="L232" s="203"/>
      <c r="M232" s="208"/>
      <c r="N232" s="209"/>
      <c r="O232" s="210"/>
      <c r="P232" s="210"/>
      <c r="Q232" s="211">
        <f>SUM(Q233:Q238)</f>
        <v>0</v>
      </c>
      <c r="R232" s="211">
        <f>SUM(R233:R238)</f>
        <v>0</v>
      </c>
      <c r="S232" s="210"/>
      <c r="T232" s="212">
        <f>SUM(T233:T238)</f>
        <v>0</v>
      </c>
      <c r="U232" s="210"/>
      <c r="V232" s="212">
        <f>SUM(V233:V238)</f>
        <v>8.0107040000000005</v>
      </c>
      <c r="W232" s="210"/>
      <c r="X232" s="213">
        <f>SUM(X233:X238)</f>
        <v>0</v>
      </c>
      <c r="Y232" s="12"/>
      <c r="Z232" s="12"/>
      <c r="AA232" s="12"/>
      <c r="AB232" s="12"/>
      <c r="AC232" s="12"/>
      <c r="AD232" s="12"/>
      <c r="AE232" s="12"/>
      <c r="AR232" s="214" t="s">
        <v>85</v>
      </c>
      <c r="AT232" s="215" t="s">
        <v>76</v>
      </c>
      <c r="AU232" s="215" t="s">
        <v>85</v>
      </c>
      <c r="AY232" s="214" t="s">
        <v>138</v>
      </c>
      <c r="BK232" s="216">
        <f>SUM(BK233:BK238)</f>
        <v>0</v>
      </c>
    </row>
    <row r="233" s="2" customFormat="1" ht="24.15" customHeight="1">
      <c r="A233" s="36"/>
      <c r="B233" s="37"/>
      <c r="C233" s="219" t="s">
        <v>346</v>
      </c>
      <c r="D233" s="219" t="s">
        <v>141</v>
      </c>
      <c r="E233" s="220" t="s">
        <v>1372</v>
      </c>
      <c r="F233" s="221" t="s">
        <v>1373</v>
      </c>
      <c r="G233" s="222" t="s">
        <v>254</v>
      </c>
      <c r="H233" s="223">
        <v>15.199999999999999</v>
      </c>
      <c r="I233" s="224"/>
      <c r="J233" s="224"/>
      <c r="K233" s="225">
        <f>ROUND(P233*H233,2)</f>
        <v>0</v>
      </c>
      <c r="L233" s="221" t="s">
        <v>145</v>
      </c>
      <c r="M233" s="42"/>
      <c r="N233" s="226" t="s">
        <v>1</v>
      </c>
      <c r="O233" s="227" t="s">
        <v>40</v>
      </c>
      <c r="P233" s="228">
        <f>I233+J233</f>
        <v>0</v>
      </c>
      <c r="Q233" s="228">
        <f>ROUND(I233*H233,2)</f>
        <v>0</v>
      </c>
      <c r="R233" s="228">
        <f>ROUND(J233*H233,2)</f>
        <v>0</v>
      </c>
      <c r="S233" s="89"/>
      <c r="T233" s="229">
        <f>S233*H233</f>
        <v>0</v>
      </c>
      <c r="U233" s="229">
        <v>0.24127000000000001</v>
      </c>
      <c r="V233" s="229">
        <f>U233*H233</f>
        <v>3.6673040000000001</v>
      </c>
      <c r="W233" s="229">
        <v>0</v>
      </c>
      <c r="X233" s="230">
        <f>W233*H233</f>
        <v>0</v>
      </c>
      <c r="Y233" s="36"/>
      <c r="Z233" s="36"/>
      <c r="AA233" s="36"/>
      <c r="AB233" s="36"/>
      <c r="AC233" s="36"/>
      <c r="AD233" s="36"/>
      <c r="AE233" s="36"/>
      <c r="AR233" s="231" t="s">
        <v>146</v>
      </c>
      <c r="AT233" s="231" t="s">
        <v>141</v>
      </c>
      <c r="AU233" s="231" t="s">
        <v>87</v>
      </c>
      <c r="AY233" s="15" t="s">
        <v>138</v>
      </c>
      <c r="BE233" s="232">
        <f>IF(O233="základní",K233,0)</f>
        <v>0</v>
      </c>
      <c r="BF233" s="232">
        <f>IF(O233="snížená",K233,0)</f>
        <v>0</v>
      </c>
      <c r="BG233" s="232">
        <f>IF(O233="zákl. přenesená",K233,0)</f>
        <v>0</v>
      </c>
      <c r="BH233" s="232">
        <f>IF(O233="sníž. přenesená",K233,0)</f>
        <v>0</v>
      </c>
      <c r="BI233" s="232">
        <f>IF(O233="nulová",K233,0)</f>
        <v>0</v>
      </c>
      <c r="BJ233" s="15" t="s">
        <v>85</v>
      </c>
      <c r="BK233" s="232">
        <f>ROUND(P233*H233,2)</f>
        <v>0</v>
      </c>
      <c r="BL233" s="15" t="s">
        <v>146</v>
      </c>
      <c r="BM233" s="231" t="s">
        <v>1374</v>
      </c>
    </row>
    <row r="234" s="2" customFormat="1">
      <c r="A234" s="36"/>
      <c r="B234" s="37"/>
      <c r="C234" s="38"/>
      <c r="D234" s="233" t="s">
        <v>148</v>
      </c>
      <c r="E234" s="38"/>
      <c r="F234" s="234" t="s">
        <v>1375</v>
      </c>
      <c r="G234" s="38"/>
      <c r="H234" s="38"/>
      <c r="I234" s="235"/>
      <c r="J234" s="235"/>
      <c r="K234" s="38"/>
      <c r="L234" s="38"/>
      <c r="M234" s="42"/>
      <c r="N234" s="236"/>
      <c r="O234" s="237"/>
      <c r="P234" s="89"/>
      <c r="Q234" s="89"/>
      <c r="R234" s="89"/>
      <c r="S234" s="89"/>
      <c r="T234" s="89"/>
      <c r="U234" s="89"/>
      <c r="V234" s="89"/>
      <c r="W234" s="89"/>
      <c r="X234" s="90"/>
      <c r="Y234" s="36"/>
      <c r="Z234" s="36"/>
      <c r="AA234" s="36"/>
      <c r="AB234" s="36"/>
      <c r="AC234" s="36"/>
      <c r="AD234" s="36"/>
      <c r="AE234" s="36"/>
      <c r="AT234" s="15" t="s">
        <v>148</v>
      </c>
      <c r="AU234" s="15" t="s">
        <v>87</v>
      </c>
    </row>
    <row r="235" s="2" customFormat="1">
      <c r="A235" s="36"/>
      <c r="B235" s="37"/>
      <c r="C235" s="38"/>
      <c r="D235" s="238" t="s">
        <v>150</v>
      </c>
      <c r="E235" s="38"/>
      <c r="F235" s="239" t="s">
        <v>1376</v>
      </c>
      <c r="G235" s="38"/>
      <c r="H235" s="38"/>
      <c r="I235" s="235"/>
      <c r="J235" s="235"/>
      <c r="K235" s="38"/>
      <c r="L235" s="38"/>
      <c r="M235" s="42"/>
      <c r="N235" s="236"/>
      <c r="O235" s="237"/>
      <c r="P235" s="89"/>
      <c r="Q235" s="89"/>
      <c r="R235" s="89"/>
      <c r="S235" s="89"/>
      <c r="T235" s="89"/>
      <c r="U235" s="89"/>
      <c r="V235" s="89"/>
      <c r="W235" s="89"/>
      <c r="X235" s="90"/>
      <c r="Y235" s="36"/>
      <c r="Z235" s="36"/>
      <c r="AA235" s="36"/>
      <c r="AB235" s="36"/>
      <c r="AC235" s="36"/>
      <c r="AD235" s="36"/>
      <c r="AE235" s="36"/>
      <c r="AT235" s="15" t="s">
        <v>150</v>
      </c>
      <c r="AU235" s="15" t="s">
        <v>87</v>
      </c>
    </row>
    <row r="236" s="2" customFormat="1" ht="24.15" customHeight="1">
      <c r="A236" s="36"/>
      <c r="B236" s="37"/>
      <c r="C236" s="241" t="s">
        <v>348</v>
      </c>
      <c r="D236" s="241" t="s">
        <v>161</v>
      </c>
      <c r="E236" s="242" t="s">
        <v>1377</v>
      </c>
      <c r="F236" s="243" t="s">
        <v>1378</v>
      </c>
      <c r="G236" s="244" t="s">
        <v>164</v>
      </c>
      <c r="H236" s="245">
        <v>86.867999999999995</v>
      </c>
      <c r="I236" s="246"/>
      <c r="J236" s="247"/>
      <c r="K236" s="248">
        <f>ROUND(P236*H236,2)</f>
        <v>0</v>
      </c>
      <c r="L236" s="243" t="s">
        <v>145</v>
      </c>
      <c r="M236" s="249"/>
      <c r="N236" s="250" t="s">
        <v>1</v>
      </c>
      <c r="O236" s="227" t="s">
        <v>40</v>
      </c>
      <c r="P236" s="228">
        <f>I236+J236</f>
        <v>0</v>
      </c>
      <c r="Q236" s="228">
        <f>ROUND(I236*H236,2)</f>
        <v>0</v>
      </c>
      <c r="R236" s="228">
        <f>ROUND(J236*H236,2)</f>
        <v>0</v>
      </c>
      <c r="S236" s="89"/>
      <c r="T236" s="229">
        <f>S236*H236</f>
        <v>0</v>
      </c>
      <c r="U236" s="229">
        <v>0.050000000000000003</v>
      </c>
      <c r="V236" s="229">
        <f>U236*H236</f>
        <v>4.3433999999999999</v>
      </c>
      <c r="W236" s="229">
        <v>0</v>
      </c>
      <c r="X236" s="230">
        <f>W236*H236</f>
        <v>0</v>
      </c>
      <c r="Y236" s="36"/>
      <c r="Z236" s="36"/>
      <c r="AA236" s="36"/>
      <c r="AB236" s="36"/>
      <c r="AC236" s="36"/>
      <c r="AD236" s="36"/>
      <c r="AE236" s="36"/>
      <c r="AR236" s="231" t="s">
        <v>165</v>
      </c>
      <c r="AT236" s="231" t="s">
        <v>161</v>
      </c>
      <c r="AU236" s="231" t="s">
        <v>87</v>
      </c>
      <c r="AY236" s="15" t="s">
        <v>138</v>
      </c>
      <c r="BE236" s="232">
        <f>IF(O236="základní",K236,0)</f>
        <v>0</v>
      </c>
      <c r="BF236" s="232">
        <f>IF(O236="snížená",K236,0)</f>
        <v>0</v>
      </c>
      <c r="BG236" s="232">
        <f>IF(O236="zákl. přenesená",K236,0)</f>
        <v>0</v>
      </c>
      <c r="BH236" s="232">
        <f>IF(O236="sníž. přenesená",K236,0)</f>
        <v>0</v>
      </c>
      <c r="BI236" s="232">
        <f>IF(O236="nulová",K236,0)</f>
        <v>0</v>
      </c>
      <c r="BJ236" s="15" t="s">
        <v>85</v>
      </c>
      <c r="BK236" s="232">
        <f>ROUND(P236*H236,2)</f>
        <v>0</v>
      </c>
      <c r="BL236" s="15" t="s">
        <v>146</v>
      </c>
      <c r="BM236" s="231" t="s">
        <v>1379</v>
      </c>
    </row>
    <row r="237" s="2" customFormat="1">
      <c r="A237" s="36"/>
      <c r="B237" s="37"/>
      <c r="C237" s="38"/>
      <c r="D237" s="233" t="s">
        <v>148</v>
      </c>
      <c r="E237" s="38"/>
      <c r="F237" s="234" t="s">
        <v>1378</v>
      </c>
      <c r="G237" s="38"/>
      <c r="H237" s="38"/>
      <c r="I237" s="235"/>
      <c r="J237" s="235"/>
      <c r="K237" s="38"/>
      <c r="L237" s="38"/>
      <c r="M237" s="42"/>
      <c r="N237" s="236"/>
      <c r="O237" s="237"/>
      <c r="P237" s="89"/>
      <c r="Q237" s="89"/>
      <c r="R237" s="89"/>
      <c r="S237" s="89"/>
      <c r="T237" s="89"/>
      <c r="U237" s="89"/>
      <c r="V237" s="89"/>
      <c r="W237" s="89"/>
      <c r="X237" s="90"/>
      <c r="Y237" s="36"/>
      <c r="Z237" s="36"/>
      <c r="AA237" s="36"/>
      <c r="AB237" s="36"/>
      <c r="AC237" s="36"/>
      <c r="AD237" s="36"/>
      <c r="AE237" s="36"/>
      <c r="AT237" s="15" t="s">
        <v>148</v>
      </c>
      <c r="AU237" s="15" t="s">
        <v>87</v>
      </c>
    </row>
    <row r="238" s="13" customFormat="1">
      <c r="A238" s="13"/>
      <c r="B238" s="251"/>
      <c r="C238" s="252"/>
      <c r="D238" s="233" t="s">
        <v>188</v>
      </c>
      <c r="E238" s="252"/>
      <c r="F238" s="254" t="s">
        <v>1380</v>
      </c>
      <c r="G238" s="252"/>
      <c r="H238" s="255">
        <v>86.867999999999995</v>
      </c>
      <c r="I238" s="256"/>
      <c r="J238" s="256"/>
      <c r="K238" s="252"/>
      <c r="L238" s="252"/>
      <c r="M238" s="257"/>
      <c r="N238" s="258"/>
      <c r="O238" s="259"/>
      <c r="P238" s="259"/>
      <c r="Q238" s="259"/>
      <c r="R238" s="259"/>
      <c r="S238" s="259"/>
      <c r="T238" s="259"/>
      <c r="U238" s="259"/>
      <c r="V238" s="259"/>
      <c r="W238" s="259"/>
      <c r="X238" s="260"/>
      <c r="Y238" s="13"/>
      <c r="Z238" s="13"/>
      <c r="AA238" s="13"/>
      <c r="AB238" s="13"/>
      <c r="AC238" s="13"/>
      <c r="AD238" s="13"/>
      <c r="AE238" s="13"/>
      <c r="AT238" s="261" t="s">
        <v>188</v>
      </c>
      <c r="AU238" s="261" t="s">
        <v>87</v>
      </c>
      <c r="AV238" s="13" t="s">
        <v>87</v>
      </c>
      <c r="AW238" s="13" t="s">
        <v>4</v>
      </c>
      <c r="AX238" s="13" t="s">
        <v>85</v>
      </c>
      <c r="AY238" s="261" t="s">
        <v>138</v>
      </c>
    </row>
    <row r="239" s="12" customFormat="1" ht="22.8" customHeight="1">
      <c r="A239" s="12"/>
      <c r="B239" s="202"/>
      <c r="C239" s="203"/>
      <c r="D239" s="204" t="s">
        <v>76</v>
      </c>
      <c r="E239" s="217" t="s">
        <v>146</v>
      </c>
      <c r="F239" s="217" t="s">
        <v>993</v>
      </c>
      <c r="G239" s="203"/>
      <c r="H239" s="203"/>
      <c r="I239" s="206"/>
      <c r="J239" s="206"/>
      <c r="K239" s="218">
        <f>BK239</f>
        <v>0</v>
      </c>
      <c r="L239" s="203"/>
      <c r="M239" s="208"/>
      <c r="N239" s="209"/>
      <c r="O239" s="210"/>
      <c r="P239" s="210"/>
      <c r="Q239" s="211">
        <f>SUM(Q240:Q242)</f>
        <v>0</v>
      </c>
      <c r="R239" s="211">
        <f>SUM(R240:R242)</f>
        <v>0</v>
      </c>
      <c r="S239" s="210"/>
      <c r="T239" s="212">
        <f>SUM(T240:T242)</f>
        <v>0</v>
      </c>
      <c r="U239" s="210"/>
      <c r="V239" s="212">
        <f>SUM(V240:V242)</f>
        <v>0</v>
      </c>
      <c r="W239" s="210"/>
      <c r="X239" s="213">
        <f>SUM(X240:X242)</f>
        <v>0</v>
      </c>
      <c r="Y239" s="12"/>
      <c r="Z239" s="12"/>
      <c r="AA239" s="12"/>
      <c r="AB239" s="12"/>
      <c r="AC239" s="12"/>
      <c r="AD239" s="12"/>
      <c r="AE239" s="12"/>
      <c r="AR239" s="214" t="s">
        <v>85</v>
      </c>
      <c r="AT239" s="215" t="s">
        <v>76</v>
      </c>
      <c r="AU239" s="215" t="s">
        <v>85</v>
      </c>
      <c r="AY239" s="214" t="s">
        <v>138</v>
      </c>
      <c r="BK239" s="216">
        <f>SUM(BK240:BK242)</f>
        <v>0</v>
      </c>
    </row>
    <row r="240" s="2" customFormat="1" ht="33" customHeight="1">
      <c r="A240" s="36"/>
      <c r="B240" s="37"/>
      <c r="C240" s="219" t="s">
        <v>353</v>
      </c>
      <c r="D240" s="219" t="s">
        <v>141</v>
      </c>
      <c r="E240" s="220" t="s">
        <v>994</v>
      </c>
      <c r="F240" s="221" t="s">
        <v>995</v>
      </c>
      <c r="G240" s="222" t="s">
        <v>144</v>
      </c>
      <c r="H240" s="223">
        <v>3.2000000000000002</v>
      </c>
      <c r="I240" s="224"/>
      <c r="J240" s="224"/>
      <c r="K240" s="225">
        <f>ROUND(P240*H240,2)</f>
        <v>0</v>
      </c>
      <c r="L240" s="221" t="s">
        <v>145</v>
      </c>
      <c r="M240" s="42"/>
      <c r="N240" s="226" t="s">
        <v>1</v>
      </c>
      <c r="O240" s="227" t="s">
        <v>40</v>
      </c>
      <c r="P240" s="228">
        <f>I240+J240</f>
        <v>0</v>
      </c>
      <c r="Q240" s="228">
        <f>ROUND(I240*H240,2)</f>
        <v>0</v>
      </c>
      <c r="R240" s="228">
        <f>ROUND(J240*H240,2)</f>
        <v>0</v>
      </c>
      <c r="S240" s="89"/>
      <c r="T240" s="229">
        <f>S240*H240</f>
        <v>0</v>
      </c>
      <c r="U240" s="229">
        <v>0</v>
      </c>
      <c r="V240" s="229">
        <f>U240*H240</f>
        <v>0</v>
      </c>
      <c r="W240" s="229">
        <v>0</v>
      </c>
      <c r="X240" s="230">
        <f>W240*H240</f>
        <v>0</v>
      </c>
      <c r="Y240" s="36"/>
      <c r="Z240" s="36"/>
      <c r="AA240" s="36"/>
      <c r="AB240" s="36"/>
      <c r="AC240" s="36"/>
      <c r="AD240" s="36"/>
      <c r="AE240" s="36"/>
      <c r="AR240" s="231" t="s">
        <v>146</v>
      </c>
      <c r="AT240" s="231" t="s">
        <v>141</v>
      </c>
      <c r="AU240" s="231" t="s">
        <v>87</v>
      </c>
      <c r="AY240" s="15" t="s">
        <v>138</v>
      </c>
      <c r="BE240" s="232">
        <f>IF(O240="základní",K240,0)</f>
        <v>0</v>
      </c>
      <c r="BF240" s="232">
        <f>IF(O240="snížená",K240,0)</f>
        <v>0</v>
      </c>
      <c r="BG240" s="232">
        <f>IF(O240="zákl. přenesená",K240,0)</f>
        <v>0</v>
      </c>
      <c r="BH240" s="232">
        <f>IF(O240="sníž. přenesená",K240,0)</f>
        <v>0</v>
      </c>
      <c r="BI240" s="232">
        <f>IF(O240="nulová",K240,0)</f>
        <v>0</v>
      </c>
      <c r="BJ240" s="15" t="s">
        <v>85</v>
      </c>
      <c r="BK240" s="232">
        <f>ROUND(P240*H240,2)</f>
        <v>0</v>
      </c>
      <c r="BL240" s="15" t="s">
        <v>146</v>
      </c>
      <c r="BM240" s="231" t="s">
        <v>1381</v>
      </c>
    </row>
    <row r="241" s="2" customFormat="1">
      <c r="A241" s="36"/>
      <c r="B241" s="37"/>
      <c r="C241" s="38"/>
      <c r="D241" s="233" t="s">
        <v>148</v>
      </c>
      <c r="E241" s="38"/>
      <c r="F241" s="234" t="s">
        <v>997</v>
      </c>
      <c r="G241" s="38"/>
      <c r="H241" s="38"/>
      <c r="I241" s="235"/>
      <c r="J241" s="235"/>
      <c r="K241" s="38"/>
      <c r="L241" s="38"/>
      <c r="M241" s="42"/>
      <c r="N241" s="236"/>
      <c r="O241" s="237"/>
      <c r="P241" s="89"/>
      <c r="Q241" s="89"/>
      <c r="R241" s="89"/>
      <c r="S241" s="89"/>
      <c r="T241" s="89"/>
      <c r="U241" s="89"/>
      <c r="V241" s="89"/>
      <c r="W241" s="89"/>
      <c r="X241" s="90"/>
      <c r="Y241" s="36"/>
      <c r="Z241" s="36"/>
      <c r="AA241" s="36"/>
      <c r="AB241" s="36"/>
      <c r="AC241" s="36"/>
      <c r="AD241" s="36"/>
      <c r="AE241" s="36"/>
      <c r="AT241" s="15" t="s">
        <v>148</v>
      </c>
      <c r="AU241" s="15" t="s">
        <v>87</v>
      </c>
    </row>
    <row r="242" s="2" customFormat="1">
      <c r="A242" s="36"/>
      <c r="B242" s="37"/>
      <c r="C242" s="38"/>
      <c r="D242" s="238" t="s">
        <v>150</v>
      </c>
      <c r="E242" s="38"/>
      <c r="F242" s="239" t="s">
        <v>998</v>
      </c>
      <c r="G242" s="38"/>
      <c r="H242" s="38"/>
      <c r="I242" s="235"/>
      <c r="J242" s="235"/>
      <c r="K242" s="38"/>
      <c r="L242" s="38"/>
      <c r="M242" s="42"/>
      <c r="N242" s="236"/>
      <c r="O242" s="237"/>
      <c r="P242" s="89"/>
      <c r="Q242" s="89"/>
      <c r="R242" s="89"/>
      <c r="S242" s="89"/>
      <c r="T242" s="89"/>
      <c r="U242" s="89"/>
      <c r="V242" s="89"/>
      <c r="W242" s="89"/>
      <c r="X242" s="90"/>
      <c r="Y242" s="36"/>
      <c r="Z242" s="36"/>
      <c r="AA242" s="36"/>
      <c r="AB242" s="36"/>
      <c r="AC242" s="36"/>
      <c r="AD242" s="36"/>
      <c r="AE242" s="36"/>
      <c r="AT242" s="15" t="s">
        <v>150</v>
      </c>
      <c r="AU242" s="15" t="s">
        <v>87</v>
      </c>
    </row>
    <row r="243" s="12" customFormat="1" ht="22.8" customHeight="1">
      <c r="A243" s="12"/>
      <c r="B243" s="202"/>
      <c r="C243" s="203"/>
      <c r="D243" s="204" t="s">
        <v>76</v>
      </c>
      <c r="E243" s="217" t="s">
        <v>139</v>
      </c>
      <c r="F243" s="217" t="s">
        <v>140</v>
      </c>
      <c r="G243" s="203"/>
      <c r="H243" s="203"/>
      <c r="I243" s="206"/>
      <c r="J243" s="206"/>
      <c r="K243" s="218">
        <f>BK243</f>
        <v>0</v>
      </c>
      <c r="L243" s="203"/>
      <c r="M243" s="208"/>
      <c r="N243" s="209"/>
      <c r="O243" s="210"/>
      <c r="P243" s="210"/>
      <c r="Q243" s="211">
        <f>SUM(Q244:Q275)</f>
        <v>0</v>
      </c>
      <c r="R243" s="211">
        <f>SUM(R244:R275)</f>
        <v>0</v>
      </c>
      <c r="S243" s="210"/>
      <c r="T243" s="212">
        <f>SUM(T244:T275)</f>
        <v>0</v>
      </c>
      <c r="U243" s="210"/>
      <c r="V243" s="212">
        <f>SUM(V244:V275)</f>
        <v>98.164898000000008</v>
      </c>
      <c r="W243" s="210"/>
      <c r="X243" s="213">
        <f>SUM(X244:X275)</f>
        <v>0</v>
      </c>
      <c r="Y243" s="12"/>
      <c r="Z243" s="12"/>
      <c r="AA243" s="12"/>
      <c r="AB243" s="12"/>
      <c r="AC243" s="12"/>
      <c r="AD243" s="12"/>
      <c r="AE243" s="12"/>
      <c r="AR243" s="214" t="s">
        <v>85</v>
      </c>
      <c r="AT243" s="215" t="s">
        <v>76</v>
      </c>
      <c r="AU243" s="215" t="s">
        <v>85</v>
      </c>
      <c r="AY243" s="214" t="s">
        <v>138</v>
      </c>
      <c r="BK243" s="216">
        <f>SUM(BK244:BK275)</f>
        <v>0</v>
      </c>
    </row>
    <row r="244" s="2" customFormat="1">
      <c r="A244" s="36"/>
      <c r="B244" s="37"/>
      <c r="C244" s="219" t="s">
        <v>355</v>
      </c>
      <c r="D244" s="219" t="s">
        <v>141</v>
      </c>
      <c r="E244" s="220" t="s">
        <v>1382</v>
      </c>
      <c r="F244" s="221" t="s">
        <v>1383</v>
      </c>
      <c r="G244" s="222" t="s">
        <v>144</v>
      </c>
      <c r="H244" s="223">
        <v>18.899999999999999</v>
      </c>
      <c r="I244" s="224"/>
      <c r="J244" s="224"/>
      <c r="K244" s="225">
        <f>ROUND(P244*H244,2)</f>
        <v>0</v>
      </c>
      <c r="L244" s="221" t="s">
        <v>145</v>
      </c>
      <c r="M244" s="42"/>
      <c r="N244" s="226" t="s">
        <v>1</v>
      </c>
      <c r="O244" s="227" t="s">
        <v>40</v>
      </c>
      <c r="P244" s="228">
        <f>I244+J244</f>
        <v>0</v>
      </c>
      <c r="Q244" s="228">
        <f>ROUND(I244*H244,2)</f>
        <v>0</v>
      </c>
      <c r="R244" s="228">
        <f>ROUND(J244*H244,2)</f>
        <v>0</v>
      </c>
      <c r="S244" s="89"/>
      <c r="T244" s="229">
        <f>S244*H244</f>
        <v>0</v>
      </c>
      <c r="U244" s="229">
        <v>0</v>
      </c>
      <c r="V244" s="229">
        <f>U244*H244</f>
        <v>0</v>
      </c>
      <c r="W244" s="229">
        <v>0</v>
      </c>
      <c r="X244" s="230">
        <f>W244*H244</f>
        <v>0</v>
      </c>
      <c r="Y244" s="36"/>
      <c r="Z244" s="36"/>
      <c r="AA244" s="36"/>
      <c r="AB244" s="36"/>
      <c r="AC244" s="36"/>
      <c r="AD244" s="36"/>
      <c r="AE244" s="36"/>
      <c r="AR244" s="231" t="s">
        <v>146</v>
      </c>
      <c r="AT244" s="231" t="s">
        <v>141</v>
      </c>
      <c r="AU244" s="231" t="s">
        <v>87</v>
      </c>
      <c r="AY244" s="15" t="s">
        <v>138</v>
      </c>
      <c r="BE244" s="232">
        <f>IF(O244="základní",K244,0)</f>
        <v>0</v>
      </c>
      <c r="BF244" s="232">
        <f>IF(O244="snížená",K244,0)</f>
        <v>0</v>
      </c>
      <c r="BG244" s="232">
        <f>IF(O244="zákl. přenesená",K244,0)</f>
        <v>0</v>
      </c>
      <c r="BH244" s="232">
        <f>IF(O244="sníž. přenesená",K244,0)</f>
        <v>0</v>
      </c>
      <c r="BI244" s="232">
        <f>IF(O244="nulová",K244,0)</f>
        <v>0</v>
      </c>
      <c r="BJ244" s="15" t="s">
        <v>85</v>
      </c>
      <c r="BK244" s="232">
        <f>ROUND(P244*H244,2)</f>
        <v>0</v>
      </c>
      <c r="BL244" s="15" t="s">
        <v>146</v>
      </c>
      <c r="BM244" s="231" t="s">
        <v>1384</v>
      </c>
    </row>
    <row r="245" s="2" customFormat="1">
      <c r="A245" s="36"/>
      <c r="B245" s="37"/>
      <c r="C245" s="38"/>
      <c r="D245" s="233" t="s">
        <v>148</v>
      </c>
      <c r="E245" s="38"/>
      <c r="F245" s="234" t="s">
        <v>1385</v>
      </c>
      <c r="G245" s="38"/>
      <c r="H245" s="38"/>
      <c r="I245" s="235"/>
      <c r="J245" s="235"/>
      <c r="K245" s="38"/>
      <c r="L245" s="38"/>
      <c r="M245" s="42"/>
      <c r="N245" s="236"/>
      <c r="O245" s="237"/>
      <c r="P245" s="89"/>
      <c r="Q245" s="89"/>
      <c r="R245" s="89"/>
      <c r="S245" s="89"/>
      <c r="T245" s="89"/>
      <c r="U245" s="89"/>
      <c r="V245" s="89"/>
      <c r="W245" s="89"/>
      <c r="X245" s="90"/>
      <c r="Y245" s="36"/>
      <c r="Z245" s="36"/>
      <c r="AA245" s="36"/>
      <c r="AB245" s="36"/>
      <c r="AC245" s="36"/>
      <c r="AD245" s="36"/>
      <c r="AE245" s="36"/>
      <c r="AT245" s="15" t="s">
        <v>148</v>
      </c>
      <c r="AU245" s="15" t="s">
        <v>87</v>
      </c>
    </row>
    <row r="246" s="2" customFormat="1">
      <c r="A246" s="36"/>
      <c r="B246" s="37"/>
      <c r="C246" s="38"/>
      <c r="D246" s="238" t="s">
        <v>150</v>
      </c>
      <c r="E246" s="38"/>
      <c r="F246" s="239" t="s">
        <v>1386</v>
      </c>
      <c r="G246" s="38"/>
      <c r="H246" s="38"/>
      <c r="I246" s="235"/>
      <c r="J246" s="235"/>
      <c r="K246" s="38"/>
      <c r="L246" s="38"/>
      <c r="M246" s="42"/>
      <c r="N246" s="236"/>
      <c r="O246" s="237"/>
      <c r="P246" s="89"/>
      <c r="Q246" s="89"/>
      <c r="R246" s="89"/>
      <c r="S246" s="89"/>
      <c r="T246" s="89"/>
      <c r="U246" s="89"/>
      <c r="V246" s="89"/>
      <c r="W246" s="89"/>
      <c r="X246" s="90"/>
      <c r="Y246" s="36"/>
      <c r="Z246" s="36"/>
      <c r="AA246" s="36"/>
      <c r="AB246" s="36"/>
      <c r="AC246" s="36"/>
      <c r="AD246" s="36"/>
      <c r="AE246" s="36"/>
      <c r="AT246" s="15" t="s">
        <v>150</v>
      </c>
      <c r="AU246" s="15" t="s">
        <v>87</v>
      </c>
    </row>
    <row r="247" s="2" customFormat="1">
      <c r="A247" s="36"/>
      <c r="B247" s="37"/>
      <c r="C247" s="38"/>
      <c r="D247" s="233" t="s">
        <v>152</v>
      </c>
      <c r="E247" s="38"/>
      <c r="F247" s="240" t="s">
        <v>1387</v>
      </c>
      <c r="G247" s="38"/>
      <c r="H247" s="38"/>
      <c r="I247" s="235"/>
      <c r="J247" s="235"/>
      <c r="K247" s="38"/>
      <c r="L247" s="38"/>
      <c r="M247" s="42"/>
      <c r="N247" s="236"/>
      <c r="O247" s="237"/>
      <c r="P247" s="89"/>
      <c r="Q247" s="89"/>
      <c r="R247" s="89"/>
      <c r="S247" s="89"/>
      <c r="T247" s="89"/>
      <c r="U247" s="89"/>
      <c r="V247" s="89"/>
      <c r="W247" s="89"/>
      <c r="X247" s="90"/>
      <c r="Y247" s="36"/>
      <c r="Z247" s="36"/>
      <c r="AA247" s="36"/>
      <c r="AB247" s="36"/>
      <c r="AC247" s="36"/>
      <c r="AD247" s="36"/>
      <c r="AE247" s="36"/>
      <c r="AT247" s="15" t="s">
        <v>152</v>
      </c>
      <c r="AU247" s="15" t="s">
        <v>87</v>
      </c>
    </row>
    <row r="248" s="2" customFormat="1" ht="24.15" customHeight="1">
      <c r="A248" s="36"/>
      <c r="B248" s="37"/>
      <c r="C248" s="219" t="s">
        <v>360</v>
      </c>
      <c r="D248" s="219" t="s">
        <v>141</v>
      </c>
      <c r="E248" s="220" t="s">
        <v>1041</v>
      </c>
      <c r="F248" s="221" t="s">
        <v>1042</v>
      </c>
      <c r="G248" s="222" t="s">
        <v>144</v>
      </c>
      <c r="H248" s="223">
        <v>11.199999999999999</v>
      </c>
      <c r="I248" s="224"/>
      <c r="J248" s="224"/>
      <c r="K248" s="225">
        <f>ROUND(P248*H248,2)</f>
        <v>0</v>
      </c>
      <c r="L248" s="221" t="s">
        <v>145</v>
      </c>
      <c r="M248" s="42"/>
      <c r="N248" s="226" t="s">
        <v>1</v>
      </c>
      <c r="O248" s="227" t="s">
        <v>40</v>
      </c>
      <c r="P248" s="228">
        <f>I248+J248</f>
        <v>0</v>
      </c>
      <c r="Q248" s="228">
        <f>ROUND(I248*H248,2)</f>
        <v>0</v>
      </c>
      <c r="R248" s="228">
        <f>ROUND(J248*H248,2)</f>
        <v>0</v>
      </c>
      <c r="S248" s="89"/>
      <c r="T248" s="229">
        <f>S248*H248</f>
        <v>0</v>
      </c>
      <c r="U248" s="229">
        <v>0.1002</v>
      </c>
      <c r="V248" s="229">
        <f>U248*H248</f>
        <v>1.1222399999999999</v>
      </c>
      <c r="W248" s="229">
        <v>0</v>
      </c>
      <c r="X248" s="230">
        <f>W248*H248</f>
        <v>0</v>
      </c>
      <c r="Y248" s="36"/>
      <c r="Z248" s="36"/>
      <c r="AA248" s="36"/>
      <c r="AB248" s="36"/>
      <c r="AC248" s="36"/>
      <c r="AD248" s="36"/>
      <c r="AE248" s="36"/>
      <c r="AR248" s="231" t="s">
        <v>146</v>
      </c>
      <c r="AT248" s="231" t="s">
        <v>141</v>
      </c>
      <c r="AU248" s="231" t="s">
        <v>87</v>
      </c>
      <c r="AY248" s="15" t="s">
        <v>138</v>
      </c>
      <c r="BE248" s="232">
        <f>IF(O248="základní",K248,0)</f>
        <v>0</v>
      </c>
      <c r="BF248" s="232">
        <f>IF(O248="snížená",K248,0)</f>
        <v>0</v>
      </c>
      <c r="BG248" s="232">
        <f>IF(O248="zákl. přenesená",K248,0)</f>
        <v>0</v>
      </c>
      <c r="BH248" s="232">
        <f>IF(O248="sníž. přenesená",K248,0)</f>
        <v>0</v>
      </c>
      <c r="BI248" s="232">
        <f>IF(O248="nulová",K248,0)</f>
        <v>0</v>
      </c>
      <c r="BJ248" s="15" t="s">
        <v>85</v>
      </c>
      <c r="BK248" s="232">
        <f>ROUND(P248*H248,2)</f>
        <v>0</v>
      </c>
      <c r="BL248" s="15" t="s">
        <v>146</v>
      </c>
      <c r="BM248" s="231" t="s">
        <v>1388</v>
      </c>
    </row>
    <row r="249" s="2" customFormat="1">
      <c r="A249" s="36"/>
      <c r="B249" s="37"/>
      <c r="C249" s="38"/>
      <c r="D249" s="233" t="s">
        <v>148</v>
      </c>
      <c r="E249" s="38"/>
      <c r="F249" s="234" t="s">
        <v>1044</v>
      </c>
      <c r="G249" s="38"/>
      <c r="H249" s="38"/>
      <c r="I249" s="235"/>
      <c r="J249" s="235"/>
      <c r="K249" s="38"/>
      <c r="L249" s="38"/>
      <c r="M249" s="42"/>
      <c r="N249" s="236"/>
      <c r="O249" s="237"/>
      <c r="P249" s="89"/>
      <c r="Q249" s="89"/>
      <c r="R249" s="89"/>
      <c r="S249" s="89"/>
      <c r="T249" s="89"/>
      <c r="U249" s="89"/>
      <c r="V249" s="89"/>
      <c r="W249" s="89"/>
      <c r="X249" s="90"/>
      <c r="Y249" s="36"/>
      <c r="Z249" s="36"/>
      <c r="AA249" s="36"/>
      <c r="AB249" s="36"/>
      <c r="AC249" s="36"/>
      <c r="AD249" s="36"/>
      <c r="AE249" s="36"/>
      <c r="AT249" s="15" t="s">
        <v>148</v>
      </c>
      <c r="AU249" s="15" t="s">
        <v>87</v>
      </c>
    </row>
    <row r="250" s="2" customFormat="1">
      <c r="A250" s="36"/>
      <c r="B250" s="37"/>
      <c r="C250" s="38"/>
      <c r="D250" s="238" t="s">
        <v>150</v>
      </c>
      <c r="E250" s="38"/>
      <c r="F250" s="239" t="s">
        <v>1045</v>
      </c>
      <c r="G250" s="38"/>
      <c r="H250" s="38"/>
      <c r="I250" s="235"/>
      <c r="J250" s="235"/>
      <c r="K250" s="38"/>
      <c r="L250" s="38"/>
      <c r="M250" s="42"/>
      <c r="N250" s="236"/>
      <c r="O250" s="237"/>
      <c r="P250" s="89"/>
      <c r="Q250" s="89"/>
      <c r="R250" s="89"/>
      <c r="S250" s="89"/>
      <c r="T250" s="89"/>
      <c r="U250" s="89"/>
      <c r="V250" s="89"/>
      <c r="W250" s="89"/>
      <c r="X250" s="90"/>
      <c r="Y250" s="36"/>
      <c r="Z250" s="36"/>
      <c r="AA250" s="36"/>
      <c r="AB250" s="36"/>
      <c r="AC250" s="36"/>
      <c r="AD250" s="36"/>
      <c r="AE250" s="36"/>
      <c r="AT250" s="15" t="s">
        <v>150</v>
      </c>
      <c r="AU250" s="15" t="s">
        <v>87</v>
      </c>
    </row>
    <row r="251" s="2" customFormat="1" ht="24.15" customHeight="1">
      <c r="A251" s="36"/>
      <c r="B251" s="37"/>
      <c r="C251" s="241" t="s">
        <v>366</v>
      </c>
      <c r="D251" s="241" t="s">
        <v>161</v>
      </c>
      <c r="E251" s="242" t="s">
        <v>1046</v>
      </c>
      <c r="F251" s="243" t="s">
        <v>1047</v>
      </c>
      <c r="G251" s="244" t="s">
        <v>804</v>
      </c>
      <c r="H251" s="245">
        <v>4</v>
      </c>
      <c r="I251" s="246"/>
      <c r="J251" s="247"/>
      <c r="K251" s="248">
        <f>ROUND(P251*H251,2)</f>
        <v>0</v>
      </c>
      <c r="L251" s="243" t="s">
        <v>145</v>
      </c>
      <c r="M251" s="249"/>
      <c r="N251" s="250" t="s">
        <v>1</v>
      </c>
      <c r="O251" s="227" t="s">
        <v>40</v>
      </c>
      <c r="P251" s="228">
        <f>I251+J251</f>
        <v>0</v>
      </c>
      <c r="Q251" s="228">
        <f>ROUND(I251*H251,2)</f>
        <v>0</v>
      </c>
      <c r="R251" s="228">
        <f>ROUND(J251*H251,2)</f>
        <v>0</v>
      </c>
      <c r="S251" s="89"/>
      <c r="T251" s="229">
        <f>S251*H251</f>
        <v>0</v>
      </c>
      <c r="U251" s="229">
        <v>1</v>
      </c>
      <c r="V251" s="229">
        <f>U251*H251</f>
        <v>4</v>
      </c>
      <c r="W251" s="229">
        <v>0</v>
      </c>
      <c r="X251" s="230">
        <f>W251*H251</f>
        <v>0</v>
      </c>
      <c r="Y251" s="36"/>
      <c r="Z251" s="36"/>
      <c r="AA251" s="36"/>
      <c r="AB251" s="36"/>
      <c r="AC251" s="36"/>
      <c r="AD251" s="36"/>
      <c r="AE251" s="36"/>
      <c r="AR251" s="231" t="s">
        <v>165</v>
      </c>
      <c r="AT251" s="231" t="s">
        <v>161</v>
      </c>
      <c r="AU251" s="231" t="s">
        <v>87</v>
      </c>
      <c r="AY251" s="15" t="s">
        <v>138</v>
      </c>
      <c r="BE251" s="232">
        <f>IF(O251="základní",K251,0)</f>
        <v>0</v>
      </c>
      <c r="BF251" s="232">
        <f>IF(O251="snížená",K251,0)</f>
        <v>0</v>
      </c>
      <c r="BG251" s="232">
        <f>IF(O251="zákl. přenesená",K251,0)</f>
        <v>0</v>
      </c>
      <c r="BH251" s="232">
        <f>IF(O251="sníž. přenesená",K251,0)</f>
        <v>0</v>
      </c>
      <c r="BI251" s="232">
        <f>IF(O251="nulová",K251,0)</f>
        <v>0</v>
      </c>
      <c r="BJ251" s="15" t="s">
        <v>85</v>
      </c>
      <c r="BK251" s="232">
        <f>ROUND(P251*H251,2)</f>
        <v>0</v>
      </c>
      <c r="BL251" s="15" t="s">
        <v>146</v>
      </c>
      <c r="BM251" s="231" t="s">
        <v>1389</v>
      </c>
    </row>
    <row r="252" s="2" customFormat="1">
      <c r="A252" s="36"/>
      <c r="B252" s="37"/>
      <c r="C252" s="38"/>
      <c r="D252" s="233" t="s">
        <v>148</v>
      </c>
      <c r="E252" s="38"/>
      <c r="F252" s="234" t="s">
        <v>1047</v>
      </c>
      <c r="G252" s="38"/>
      <c r="H252" s="38"/>
      <c r="I252" s="235"/>
      <c r="J252" s="235"/>
      <c r="K252" s="38"/>
      <c r="L252" s="38"/>
      <c r="M252" s="42"/>
      <c r="N252" s="236"/>
      <c r="O252" s="237"/>
      <c r="P252" s="89"/>
      <c r="Q252" s="89"/>
      <c r="R252" s="89"/>
      <c r="S252" s="89"/>
      <c r="T252" s="89"/>
      <c r="U252" s="89"/>
      <c r="V252" s="89"/>
      <c r="W252" s="89"/>
      <c r="X252" s="90"/>
      <c r="Y252" s="36"/>
      <c r="Z252" s="36"/>
      <c r="AA252" s="36"/>
      <c r="AB252" s="36"/>
      <c r="AC252" s="36"/>
      <c r="AD252" s="36"/>
      <c r="AE252" s="36"/>
      <c r="AT252" s="15" t="s">
        <v>148</v>
      </c>
      <c r="AU252" s="15" t="s">
        <v>87</v>
      </c>
    </row>
    <row r="253" s="2" customFormat="1" ht="33" customHeight="1">
      <c r="A253" s="36"/>
      <c r="B253" s="37"/>
      <c r="C253" s="219" t="s">
        <v>373</v>
      </c>
      <c r="D253" s="219" t="s">
        <v>141</v>
      </c>
      <c r="E253" s="220" t="s">
        <v>1390</v>
      </c>
      <c r="F253" s="221" t="s">
        <v>1391</v>
      </c>
      <c r="G253" s="222" t="s">
        <v>144</v>
      </c>
      <c r="H253" s="223">
        <v>58.600000000000001</v>
      </c>
      <c r="I253" s="224"/>
      <c r="J253" s="224"/>
      <c r="K253" s="225">
        <f>ROUND(P253*H253,2)</f>
        <v>0</v>
      </c>
      <c r="L253" s="221" t="s">
        <v>145</v>
      </c>
      <c r="M253" s="42"/>
      <c r="N253" s="226" t="s">
        <v>1</v>
      </c>
      <c r="O253" s="227" t="s">
        <v>40</v>
      </c>
      <c r="P253" s="228">
        <f>I253+J253</f>
        <v>0</v>
      </c>
      <c r="Q253" s="228">
        <f>ROUND(I253*H253,2)</f>
        <v>0</v>
      </c>
      <c r="R253" s="228">
        <f>ROUND(J253*H253,2)</f>
        <v>0</v>
      </c>
      <c r="S253" s="89"/>
      <c r="T253" s="229">
        <f>S253*H253</f>
        <v>0</v>
      </c>
      <c r="U253" s="229">
        <v>0.089219999999999994</v>
      </c>
      <c r="V253" s="229">
        <f>U253*H253</f>
        <v>5.2282919999999997</v>
      </c>
      <c r="W253" s="229">
        <v>0</v>
      </c>
      <c r="X253" s="230">
        <f>W253*H253</f>
        <v>0</v>
      </c>
      <c r="Y253" s="36"/>
      <c r="Z253" s="36"/>
      <c r="AA253" s="36"/>
      <c r="AB253" s="36"/>
      <c r="AC253" s="36"/>
      <c r="AD253" s="36"/>
      <c r="AE253" s="36"/>
      <c r="AR253" s="231" t="s">
        <v>146</v>
      </c>
      <c r="AT253" s="231" t="s">
        <v>141</v>
      </c>
      <c r="AU253" s="231" t="s">
        <v>87</v>
      </c>
      <c r="AY253" s="15" t="s">
        <v>138</v>
      </c>
      <c r="BE253" s="232">
        <f>IF(O253="základní",K253,0)</f>
        <v>0</v>
      </c>
      <c r="BF253" s="232">
        <f>IF(O253="snížená",K253,0)</f>
        <v>0</v>
      </c>
      <c r="BG253" s="232">
        <f>IF(O253="zákl. přenesená",K253,0)</f>
        <v>0</v>
      </c>
      <c r="BH253" s="232">
        <f>IF(O253="sníž. přenesená",K253,0)</f>
        <v>0</v>
      </c>
      <c r="BI253" s="232">
        <f>IF(O253="nulová",K253,0)</f>
        <v>0</v>
      </c>
      <c r="BJ253" s="15" t="s">
        <v>85</v>
      </c>
      <c r="BK253" s="232">
        <f>ROUND(P253*H253,2)</f>
        <v>0</v>
      </c>
      <c r="BL253" s="15" t="s">
        <v>146</v>
      </c>
      <c r="BM253" s="231" t="s">
        <v>1392</v>
      </c>
    </row>
    <row r="254" s="2" customFormat="1">
      <c r="A254" s="36"/>
      <c r="B254" s="37"/>
      <c r="C254" s="38"/>
      <c r="D254" s="233" t="s">
        <v>148</v>
      </c>
      <c r="E254" s="38"/>
      <c r="F254" s="234" t="s">
        <v>1393</v>
      </c>
      <c r="G254" s="38"/>
      <c r="H254" s="38"/>
      <c r="I254" s="235"/>
      <c r="J254" s="235"/>
      <c r="K254" s="38"/>
      <c r="L254" s="38"/>
      <c r="M254" s="42"/>
      <c r="N254" s="236"/>
      <c r="O254" s="237"/>
      <c r="P254" s="89"/>
      <c r="Q254" s="89"/>
      <c r="R254" s="89"/>
      <c r="S254" s="89"/>
      <c r="T254" s="89"/>
      <c r="U254" s="89"/>
      <c r="V254" s="89"/>
      <c r="W254" s="89"/>
      <c r="X254" s="90"/>
      <c r="Y254" s="36"/>
      <c r="Z254" s="36"/>
      <c r="AA254" s="36"/>
      <c r="AB254" s="36"/>
      <c r="AC254" s="36"/>
      <c r="AD254" s="36"/>
      <c r="AE254" s="36"/>
      <c r="AT254" s="15" t="s">
        <v>148</v>
      </c>
      <c r="AU254" s="15" t="s">
        <v>87</v>
      </c>
    </row>
    <row r="255" s="2" customFormat="1">
      <c r="A255" s="36"/>
      <c r="B255" s="37"/>
      <c r="C255" s="38"/>
      <c r="D255" s="238" t="s">
        <v>150</v>
      </c>
      <c r="E255" s="38"/>
      <c r="F255" s="239" t="s">
        <v>1394</v>
      </c>
      <c r="G255" s="38"/>
      <c r="H255" s="38"/>
      <c r="I255" s="235"/>
      <c r="J255" s="235"/>
      <c r="K255" s="38"/>
      <c r="L255" s="38"/>
      <c r="M255" s="42"/>
      <c r="N255" s="236"/>
      <c r="O255" s="237"/>
      <c r="P255" s="89"/>
      <c r="Q255" s="89"/>
      <c r="R255" s="89"/>
      <c r="S255" s="89"/>
      <c r="T255" s="89"/>
      <c r="U255" s="89"/>
      <c r="V255" s="89"/>
      <c r="W255" s="89"/>
      <c r="X255" s="90"/>
      <c r="Y255" s="36"/>
      <c r="Z255" s="36"/>
      <c r="AA255" s="36"/>
      <c r="AB255" s="36"/>
      <c r="AC255" s="36"/>
      <c r="AD255" s="36"/>
      <c r="AE255" s="36"/>
      <c r="AT255" s="15" t="s">
        <v>150</v>
      </c>
      <c r="AU255" s="15" t="s">
        <v>87</v>
      </c>
    </row>
    <row r="256" s="2" customFormat="1" ht="24.15" customHeight="1">
      <c r="A256" s="36"/>
      <c r="B256" s="37"/>
      <c r="C256" s="219" t="s">
        <v>371</v>
      </c>
      <c r="D256" s="219" t="s">
        <v>141</v>
      </c>
      <c r="E256" s="220" t="s">
        <v>1395</v>
      </c>
      <c r="F256" s="221" t="s">
        <v>1396</v>
      </c>
      <c r="G256" s="222" t="s">
        <v>144</v>
      </c>
      <c r="H256" s="223">
        <v>316.60000000000002</v>
      </c>
      <c r="I256" s="224"/>
      <c r="J256" s="224"/>
      <c r="K256" s="225">
        <f>ROUND(P256*H256,2)</f>
        <v>0</v>
      </c>
      <c r="L256" s="221" t="s">
        <v>145</v>
      </c>
      <c r="M256" s="42"/>
      <c r="N256" s="226" t="s">
        <v>1</v>
      </c>
      <c r="O256" s="227" t="s">
        <v>40</v>
      </c>
      <c r="P256" s="228">
        <f>I256+J256</f>
        <v>0</v>
      </c>
      <c r="Q256" s="228">
        <f>ROUND(I256*H256,2)</f>
        <v>0</v>
      </c>
      <c r="R256" s="228">
        <f>ROUND(J256*H256,2)</f>
        <v>0</v>
      </c>
      <c r="S256" s="89"/>
      <c r="T256" s="229">
        <f>S256*H256</f>
        <v>0</v>
      </c>
      <c r="U256" s="229">
        <v>0.089219999999999994</v>
      </c>
      <c r="V256" s="229">
        <f>U256*H256</f>
        <v>28.247052</v>
      </c>
      <c r="W256" s="229">
        <v>0</v>
      </c>
      <c r="X256" s="230">
        <f>W256*H256</f>
        <v>0</v>
      </c>
      <c r="Y256" s="36"/>
      <c r="Z256" s="36"/>
      <c r="AA256" s="36"/>
      <c r="AB256" s="36"/>
      <c r="AC256" s="36"/>
      <c r="AD256" s="36"/>
      <c r="AE256" s="36"/>
      <c r="AR256" s="231" t="s">
        <v>146</v>
      </c>
      <c r="AT256" s="231" t="s">
        <v>141</v>
      </c>
      <c r="AU256" s="231" t="s">
        <v>87</v>
      </c>
      <c r="AY256" s="15" t="s">
        <v>138</v>
      </c>
      <c r="BE256" s="232">
        <f>IF(O256="základní",K256,0)</f>
        <v>0</v>
      </c>
      <c r="BF256" s="232">
        <f>IF(O256="snížená",K256,0)</f>
        <v>0</v>
      </c>
      <c r="BG256" s="232">
        <f>IF(O256="zákl. přenesená",K256,0)</f>
        <v>0</v>
      </c>
      <c r="BH256" s="232">
        <f>IF(O256="sníž. přenesená",K256,0)</f>
        <v>0</v>
      </c>
      <c r="BI256" s="232">
        <f>IF(O256="nulová",K256,0)</f>
        <v>0</v>
      </c>
      <c r="BJ256" s="15" t="s">
        <v>85</v>
      </c>
      <c r="BK256" s="232">
        <f>ROUND(P256*H256,2)</f>
        <v>0</v>
      </c>
      <c r="BL256" s="15" t="s">
        <v>146</v>
      </c>
      <c r="BM256" s="231" t="s">
        <v>1397</v>
      </c>
    </row>
    <row r="257" s="2" customFormat="1">
      <c r="A257" s="36"/>
      <c r="B257" s="37"/>
      <c r="C257" s="38"/>
      <c r="D257" s="233" t="s">
        <v>148</v>
      </c>
      <c r="E257" s="38"/>
      <c r="F257" s="234" t="s">
        <v>1398</v>
      </c>
      <c r="G257" s="38"/>
      <c r="H257" s="38"/>
      <c r="I257" s="235"/>
      <c r="J257" s="235"/>
      <c r="K257" s="38"/>
      <c r="L257" s="38"/>
      <c r="M257" s="42"/>
      <c r="N257" s="236"/>
      <c r="O257" s="237"/>
      <c r="P257" s="89"/>
      <c r="Q257" s="89"/>
      <c r="R257" s="89"/>
      <c r="S257" s="89"/>
      <c r="T257" s="89"/>
      <c r="U257" s="89"/>
      <c r="V257" s="89"/>
      <c r="W257" s="89"/>
      <c r="X257" s="90"/>
      <c r="Y257" s="36"/>
      <c r="Z257" s="36"/>
      <c r="AA257" s="36"/>
      <c r="AB257" s="36"/>
      <c r="AC257" s="36"/>
      <c r="AD257" s="36"/>
      <c r="AE257" s="36"/>
      <c r="AT257" s="15" t="s">
        <v>148</v>
      </c>
      <c r="AU257" s="15" t="s">
        <v>87</v>
      </c>
    </row>
    <row r="258" s="2" customFormat="1">
      <c r="A258" s="36"/>
      <c r="B258" s="37"/>
      <c r="C258" s="38"/>
      <c r="D258" s="238" t="s">
        <v>150</v>
      </c>
      <c r="E258" s="38"/>
      <c r="F258" s="239" t="s">
        <v>1399</v>
      </c>
      <c r="G258" s="38"/>
      <c r="H258" s="38"/>
      <c r="I258" s="235"/>
      <c r="J258" s="235"/>
      <c r="K258" s="38"/>
      <c r="L258" s="38"/>
      <c r="M258" s="42"/>
      <c r="N258" s="236"/>
      <c r="O258" s="237"/>
      <c r="P258" s="89"/>
      <c r="Q258" s="89"/>
      <c r="R258" s="89"/>
      <c r="S258" s="89"/>
      <c r="T258" s="89"/>
      <c r="U258" s="89"/>
      <c r="V258" s="89"/>
      <c r="W258" s="89"/>
      <c r="X258" s="90"/>
      <c r="Y258" s="36"/>
      <c r="Z258" s="36"/>
      <c r="AA258" s="36"/>
      <c r="AB258" s="36"/>
      <c r="AC258" s="36"/>
      <c r="AD258" s="36"/>
      <c r="AE258" s="36"/>
      <c r="AT258" s="15" t="s">
        <v>150</v>
      </c>
      <c r="AU258" s="15" t="s">
        <v>87</v>
      </c>
    </row>
    <row r="259" s="2" customFormat="1" ht="24.15" customHeight="1">
      <c r="A259" s="36"/>
      <c r="B259" s="37"/>
      <c r="C259" s="241" t="s">
        <v>378</v>
      </c>
      <c r="D259" s="241" t="s">
        <v>161</v>
      </c>
      <c r="E259" s="242" t="s">
        <v>1400</v>
      </c>
      <c r="F259" s="243" t="s">
        <v>1401</v>
      </c>
      <c r="G259" s="244" t="s">
        <v>144</v>
      </c>
      <c r="H259" s="245">
        <v>356</v>
      </c>
      <c r="I259" s="246"/>
      <c r="J259" s="247"/>
      <c r="K259" s="248">
        <f>ROUND(P259*H259,2)</f>
        <v>0</v>
      </c>
      <c r="L259" s="243" t="s">
        <v>145</v>
      </c>
      <c r="M259" s="249"/>
      <c r="N259" s="250" t="s">
        <v>1</v>
      </c>
      <c r="O259" s="227" t="s">
        <v>40</v>
      </c>
      <c r="P259" s="228">
        <f>I259+J259</f>
        <v>0</v>
      </c>
      <c r="Q259" s="228">
        <f>ROUND(I259*H259,2)</f>
        <v>0</v>
      </c>
      <c r="R259" s="228">
        <f>ROUND(J259*H259,2)</f>
        <v>0</v>
      </c>
      <c r="S259" s="89"/>
      <c r="T259" s="229">
        <f>S259*H259</f>
        <v>0</v>
      </c>
      <c r="U259" s="229">
        <v>0.13200000000000001</v>
      </c>
      <c r="V259" s="229">
        <f>U259*H259</f>
        <v>46.992000000000004</v>
      </c>
      <c r="W259" s="229">
        <v>0</v>
      </c>
      <c r="X259" s="230">
        <f>W259*H259</f>
        <v>0</v>
      </c>
      <c r="Y259" s="36"/>
      <c r="Z259" s="36"/>
      <c r="AA259" s="36"/>
      <c r="AB259" s="36"/>
      <c r="AC259" s="36"/>
      <c r="AD259" s="36"/>
      <c r="AE259" s="36"/>
      <c r="AR259" s="231" t="s">
        <v>165</v>
      </c>
      <c r="AT259" s="231" t="s">
        <v>161</v>
      </c>
      <c r="AU259" s="231" t="s">
        <v>87</v>
      </c>
      <c r="AY259" s="15" t="s">
        <v>138</v>
      </c>
      <c r="BE259" s="232">
        <f>IF(O259="základní",K259,0)</f>
        <v>0</v>
      </c>
      <c r="BF259" s="232">
        <f>IF(O259="snížená",K259,0)</f>
        <v>0</v>
      </c>
      <c r="BG259" s="232">
        <f>IF(O259="zákl. přenesená",K259,0)</f>
        <v>0</v>
      </c>
      <c r="BH259" s="232">
        <f>IF(O259="sníž. přenesená",K259,0)</f>
        <v>0</v>
      </c>
      <c r="BI259" s="232">
        <f>IF(O259="nulová",K259,0)</f>
        <v>0</v>
      </c>
      <c r="BJ259" s="15" t="s">
        <v>85</v>
      </c>
      <c r="BK259" s="232">
        <f>ROUND(P259*H259,2)</f>
        <v>0</v>
      </c>
      <c r="BL259" s="15" t="s">
        <v>146</v>
      </c>
      <c r="BM259" s="231" t="s">
        <v>1402</v>
      </c>
    </row>
    <row r="260" s="2" customFormat="1">
      <c r="A260" s="36"/>
      <c r="B260" s="37"/>
      <c r="C260" s="38"/>
      <c r="D260" s="233" t="s">
        <v>148</v>
      </c>
      <c r="E260" s="38"/>
      <c r="F260" s="234" t="s">
        <v>1401</v>
      </c>
      <c r="G260" s="38"/>
      <c r="H260" s="38"/>
      <c r="I260" s="235"/>
      <c r="J260" s="235"/>
      <c r="K260" s="38"/>
      <c r="L260" s="38"/>
      <c r="M260" s="42"/>
      <c r="N260" s="236"/>
      <c r="O260" s="237"/>
      <c r="P260" s="89"/>
      <c r="Q260" s="89"/>
      <c r="R260" s="89"/>
      <c r="S260" s="89"/>
      <c r="T260" s="89"/>
      <c r="U260" s="89"/>
      <c r="V260" s="89"/>
      <c r="W260" s="89"/>
      <c r="X260" s="90"/>
      <c r="Y260" s="36"/>
      <c r="Z260" s="36"/>
      <c r="AA260" s="36"/>
      <c r="AB260" s="36"/>
      <c r="AC260" s="36"/>
      <c r="AD260" s="36"/>
      <c r="AE260" s="36"/>
      <c r="AT260" s="15" t="s">
        <v>148</v>
      </c>
      <c r="AU260" s="15" t="s">
        <v>87</v>
      </c>
    </row>
    <row r="261" s="2" customFormat="1" ht="24.15" customHeight="1">
      <c r="A261" s="36"/>
      <c r="B261" s="37"/>
      <c r="C261" s="241" t="s">
        <v>380</v>
      </c>
      <c r="D261" s="241" t="s">
        <v>161</v>
      </c>
      <c r="E261" s="242" t="s">
        <v>1403</v>
      </c>
      <c r="F261" s="243" t="s">
        <v>1404</v>
      </c>
      <c r="G261" s="244" t="s">
        <v>144</v>
      </c>
      <c r="H261" s="245">
        <v>8.5</v>
      </c>
      <c r="I261" s="246"/>
      <c r="J261" s="247"/>
      <c r="K261" s="248">
        <f>ROUND(P261*H261,2)</f>
        <v>0</v>
      </c>
      <c r="L261" s="243" t="s">
        <v>145</v>
      </c>
      <c r="M261" s="249"/>
      <c r="N261" s="250" t="s">
        <v>1</v>
      </c>
      <c r="O261" s="227" t="s">
        <v>40</v>
      </c>
      <c r="P261" s="228">
        <f>I261+J261</f>
        <v>0</v>
      </c>
      <c r="Q261" s="228">
        <f>ROUND(I261*H261,2)</f>
        <v>0</v>
      </c>
      <c r="R261" s="228">
        <f>ROUND(J261*H261,2)</f>
        <v>0</v>
      </c>
      <c r="S261" s="89"/>
      <c r="T261" s="229">
        <f>S261*H261</f>
        <v>0</v>
      </c>
      <c r="U261" s="229">
        <v>0.13200000000000001</v>
      </c>
      <c r="V261" s="229">
        <f>U261*H261</f>
        <v>1.1220000000000001</v>
      </c>
      <c r="W261" s="229">
        <v>0</v>
      </c>
      <c r="X261" s="230">
        <f>W261*H261</f>
        <v>0</v>
      </c>
      <c r="Y261" s="36"/>
      <c r="Z261" s="36"/>
      <c r="AA261" s="36"/>
      <c r="AB261" s="36"/>
      <c r="AC261" s="36"/>
      <c r="AD261" s="36"/>
      <c r="AE261" s="36"/>
      <c r="AR261" s="231" t="s">
        <v>165</v>
      </c>
      <c r="AT261" s="231" t="s">
        <v>161</v>
      </c>
      <c r="AU261" s="231" t="s">
        <v>87</v>
      </c>
      <c r="AY261" s="15" t="s">
        <v>138</v>
      </c>
      <c r="BE261" s="232">
        <f>IF(O261="základní",K261,0)</f>
        <v>0</v>
      </c>
      <c r="BF261" s="232">
        <f>IF(O261="snížená",K261,0)</f>
        <v>0</v>
      </c>
      <c r="BG261" s="232">
        <f>IF(O261="zákl. přenesená",K261,0)</f>
        <v>0</v>
      </c>
      <c r="BH261" s="232">
        <f>IF(O261="sníž. přenesená",K261,0)</f>
        <v>0</v>
      </c>
      <c r="BI261" s="232">
        <f>IF(O261="nulová",K261,0)</f>
        <v>0</v>
      </c>
      <c r="BJ261" s="15" t="s">
        <v>85</v>
      </c>
      <c r="BK261" s="232">
        <f>ROUND(P261*H261,2)</f>
        <v>0</v>
      </c>
      <c r="BL261" s="15" t="s">
        <v>146</v>
      </c>
      <c r="BM261" s="231" t="s">
        <v>1405</v>
      </c>
    </row>
    <row r="262" s="2" customFormat="1">
      <c r="A262" s="36"/>
      <c r="B262" s="37"/>
      <c r="C262" s="38"/>
      <c r="D262" s="233" t="s">
        <v>148</v>
      </c>
      <c r="E262" s="38"/>
      <c r="F262" s="234" t="s">
        <v>1404</v>
      </c>
      <c r="G262" s="38"/>
      <c r="H262" s="38"/>
      <c r="I262" s="235"/>
      <c r="J262" s="235"/>
      <c r="K262" s="38"/>
      <c r="L262" s="38"/>
      <c r="M262" s="42"/>
      <c r="N262" s="236"/>
      <c r="O262" s="237"/>
      <c r="P262" s="89"/>
      <c r="Q262" s="89"/>
      <c r="R262" s="89"/>
      <c r="S262" s="89"/>
      <c r="T262" s="89"/>
      <c r="U262" s="89"/>
      <c r="V262" s="89"/>
      <c r="W262" s="89"/>
      <c r="X262" s="90"/>
      <c r="Y262" s="36"/>
      <c r="Z262" s="36"/>
      <c r="AA262" s="36"/>
      <c r="AB262" s="36"/>
      <c r="AC262" s="36"/>
      <c r="AD262" s="36"/>
      <c r="AE262" s="36"/>
      <c r="AT262" s="15" t="s">
        <v>148</v>
      </c>
      <c r="AU262" s="15" t="s">
        <v>87</v>
      </c>
    </row>
    <row r="263" s="2" customFormat="1">
      <c r="A263" s="36"/>
      <c r="B263" s="37"/>
      <c r="C263" s="38"/>
      <c r="D263" s="233" t="s">
        <v>152</v>
      </c>
      <c r="E263" s="38"/>
      <c r="F263" s="240" t="s">
        <v>1406</v>
      </c>
      <c r="G263" s="38"/>
      <c r="H263" s="38"/>
      <c r="I263" s="235"/>
      <c r="J263" s="235"/>
      <c r="K263" s="38"/>
      <c r="L263" s="38"/>
      <c r="M263" s="42"/>
      <c r="N263" s="236"/>
      <c r="O263" s="237"/>
      <c r="P263" s="89"/>
      <c r="Q263" s="89"/>
      <c r="R263" s="89"/>
      <c r="S263" s="89"/>
      <c r="T263" s="89"/>
      <c r="U263" s="89"/>
      <c r="V263" s="89"/>
      <c r="W263" s="89"/>
      <c r="X263" s="90"/>
      <c r="Y263" s="36"/>
      <c r="Z263" s="36"/>
      <c r="AA263" s="36"/>
      <c r="AB263" s="36"/>
      <c r="AC263" s="36"/>
      <c r="AD263" s="36"/>
      <c r="AE263" s="36"/>
      <c r="AT263" s="15" t="s">
        <v>152</v>
      </c>
      <c r="AU263" s="15" t="s">
        <v>87</v>
      </c>
    </row>
    <row r="264" s="2" customFormat="1" ht="24.15" customHeight="1">
      <c r="A264" s="36"/>
      <c r="B264" s="37"/>
      <c r="C264" s="241" t="s">
        <v>385</v>
      </c>
      <c r="D264" s="241" t="s">
        <v>161</v>
      </c>
      <c r="E264" s="242" t="s">
        <v>1407</v>
      </c>
      <c r="F264" s="243" t="s">
        <v>1408</v>
      </c>
      <c r="G264" s="244" t="s">
        <v>144</v>
      </c>
      <c r="H264" s="245">
        <v>11.5</v>
      </c>
      <c r="I264" s="246"/>
      <c r="J264" s="247"/>
      <c r="K264" s="248">
        <f>ROUND(P264*H264,2)</f>
        <v>0</v>
      </c>
      <c r="L264" s="243" t="s">
        <v>145</v>
      </c>
      <c r="M264" s="249"/>
      <c r="N264" s="250" t="s">
        <v>1</v>
      </c>
      <c r="O264" s="227" t="s">
        <v>40</v>
      </c>
      <c r="P264" s="228">
        <f>I264+J264</f>
        <v>0</v>
      </c>
      <c r="Q264" s="228">
        <f>ROUND(I264*H264,2)</f>
        <v>0</v>
      </c>
      <c r="R264" s="228">
        <f>ROUND(J264*H264,2)</f>
        <v>0</v>
      </c>
      <c r="S264" s="89"/>
      <c r="T264" s="229">
        <f>S264*H264</f>
        <v>0</v>
      </c>
      <c r="U264" s="229">
        <v>0.13100000000000001</v>
      </c>
      <c r="V264" s="229">
        <f>U264*H264</f>
        <v>1.5065</v>
      </c>
      <c r="W264" s="229">
        <v>0</v>
      </c>
      <c r="X264" s="230">
        <f>W264*H264</f>
        <v>0</v>
      </c>
      <c r="Y264" s="36"/>
      <c r="Z264" s="36"/>
      <c r="AA264" s="36"/>
      <c r="AB264" s="36"/>
      <c r="AC264" s="36"/>
      <c r="AD264" s="36"/>
      <c r="AE264" s="36"/>
      <c r="AR264" s="231" t="s">
        <v>165</v>
      </c>
      <c r="AT264" s="231" t="s">
        <v>161</v>
      </c>
      <c r="AU264" s="231" t="s">
        <v>87</v>
      </c>
      <c r="AY264" s="15" t="s">
        <v>138</v>
      </c>
      <c r="BE264" s="232">
        <f>IF(O264="základní",K264,0)</f>
        <v>0</v>
      </c>
      <c r="BF264" s="232">
        <f>IF(O264="snížená",K264,0)</f>
        <v>0</v>
      </c>
      <c r="BG264" s="232">
        <f>IF(O264="zákl. přenesená",K264,0)</f>
        <v>0</v>
      </c>
      <c r="BH264" s="232">
        <f>IF(O264="sníž. přenesená",K264,0)</f>
        <v>0</v>
      </c>
      <c r="BI264" s="232">
        <f>IF(O264="nulová",K264,0)</f>
        <v>0</v>
      </c>
      <c r="BJ264" s="15" t="s">
        <v>85</v>
      </c>
      <c r="BK264" s="232">
        <f>ROUND(P264*H264,2)</f>
        <v>0</v>
      </c>
      <c r="BL264" s="15" t="s">
        <v>146</v>
      </c>
      <c r="BM264" s="231" t="s">
        <v>1409</v>
      </c>
    </row>
    <row r="265" s="2" customFormat="1">
      <c r="A265" s="36"/>
      <c r="B265" s="37"/>
      <c r="C265" s="38"/>
      <c r="D265" s="233" t="s">
        <v>148</v>
      </c>
      <c r="E265" s="38"/>
      <c r="F265" s="234" t="s">
        <v>1408</v>
      </c>
      <c r="G265" s="38"/>
      <c r="H265" s="38"/>
      <c r="I265" s="235"/>
      <c r="J265" s="235"/>
      <c r="K265" s="38"/>
      <c r="L265" s="38"/>
      <c r="M265" s="42"/>
      <c r="N265" s="236"/>
      <c r="O265" s="237"/>
      <c r="P265" s="89"/>
      <c r="Q265" s="89"/>
      <c r="R265" s="89"/>
      <c r="S265" s="89"/>
      <c r="T265" s="89"/>
      <c r="U265" s="89"/>
      <c r="V265" s="89"/>
      <c r="W265" s="89"/>
      <c r="X265" s="90"/>
      <c r="Y265" s="36"/>
      <c r="Z265" s="36"/>
      <c r="AA265" s="36"/>
      <c r="AB265" s="36"/>
      <c r="AC265" s="36"/>
      <c r="AD265" s="36"/>
      <c r="AE265" s="36"/>
      <c r="AT265" s="15" t="s">
        <v>148</v>
      </c>
      <c r="AU265" s="15" t="s">
        <v>87</v>
      </c>
    </row>
    <row r="266" s="2" customFormat="1" ht="24.15" customHeight="1">
      <c r="A266" s="36"/>
      <c r="B266" s="37"/>
      <c r="C266" s="219" t="s">
        <v>387</v>
      </c>
      <c r="D266" s="219" t="s">
        <v>141</v>
      </c>
      <c r="E266" s="220" t="s">
        <v>1410</v>
      </c>
      <c r="F266" s="221" t="s">
        <v>1411</v>
      </c>
      <c r="G266" s="222" t="s">
        <v>144</v>
      </c>
      <c r="H266" s="223">
        <v>32.5</v>
      </c>
      <c r="I266" s="224"/>
      <c r="J266" s="224"/>
      <c r="K266" s="225">
        <f>ROUND(P266*H266,2)</f>
        <v>0</v>
      </c>
      <c r="L266" s="221" t="s">
        <v>145</v>
      </c>
      <c r="M266" s="42"/>
      <c r="N266" s="226" t="s">
        <v>1</v>
      </c>
      <c r="O266" s="227" t="s">
        <v>40</v>
      </c>
      <c r="P266" s="228">
        <f>I266+J266</f>
        <v>0</v>
      </c>
      <c r="Q266" s="228">
        <f>ROUND(I266*H266,2)</f>
        <v>0</v>
      </c>
      <c r="R266" s="228">
        <f>ROUND(J266*H266,2)</f>
        <v>0</v>
      </c>
      <c r="S266" s="89"/>
      <c r="T266" s="229">
        <f>S266*H266</f>
        <v>0</v>
      </c>
      <c r="U266" s="229">
        <v>0.11162</v>
      </c>
      <c r="V266" s="229">
        <f>U266*H266</f>
        <v>3.62765</v>
      </c>
      <c r="W266" s="229">
        <v>0</v>
      </c>
      <c r="X266" s="230">
        <f>W266*H266</f>
        <v>0</v>
      </c>
      <c r="Y266" s="36"/>
      <c r="Z266" s="36"/>
      <c r="AA266" s="36"/>
      <c r="AB266" s="36"/>
      <c r="AC266" s="36"/>
      <c r="AD266" s="36"/>
      <c r="AE266" s="36"/>
      <c r="AR266" s="231" t="s">
        <v>146</v>
      </c>
      <c r="AT266" s="231" t="s">
        <v>141</v>
      </c>
      <c r="AU266" s="231" t="s">
        <v>87</v>
      </c>
      <c r="AY266" s="15" t="s">
        <v>138</v>
      </c>
      <c r="BE266" s="232">
        <f>IF(O266="základní",K266,0)</f>
        <v>0</v>
      </c>
      <c r="BF266" s="232">
        <f>IF(O266="snížená",K266,0)</f>
        <v>0</v>
      </c>
      <c r="BG266" s="232">
        <f>IF(O266="zákl. přenesená",K266,0)</f>
        <v>0</v>
      </c>
      <c r="BH266" s="232">
        <f>IF(O266="sníž. přenesená",K266,0)</f>
        <v>0</v>
      </c>
      <c r="BI266" s="232">
        <f>IF(O266="nulová",K266,0)</f>
        <v>0</v>
      </c>
      <c r="BJ266" s="15" t="s">
        <v>85</v>
      </c>
      <c r="BK266" s="232">
        <f>ROUND(P266*H266,2)</f>
        <v>0</v>
      </c>
      <c r="BL266" s="15" t="s">
        <v>146</v>
      </c>
      <c r="BM266" s="231" t="s">
        <v>1412</v>
      </c>
    </row>
    <row r="267" s="2" customFormat="1">
      <c r="A267" s="36"/>
      <c r="B267" s="37"/>
      <c r="C267" s="38"/>
      <c r="D267" s="233" t="s">
        <v>148</v>
      </c>
      <c r="E267" s="38"/>
      <c r="F267" s="234" t="s">
        <v>1413</v>
      </c>
      <c r="G267" s="38"/>
      <c r="H267" s="38"/>
      <c r="I267" s="235"/>
      <c r="J267" s="235"/>
      <c r="K267" s="38"/>
      <c r="L267" s="38"/>
      <c r="M267" s="42"/>
      <c r="N267" s="236"/>
      <c r="O267" s="237"/>
      <c r="P267" s="89"/>
      <c r="Q267" s="89"/>
      <c r="R267" s="89"/>
      <c r="S267" s="89"/>
      <c r="T267" s="89"/>
      <c r="U267" s="89"/>
      <c r="V267" s="89"/>
      <c r="W267" s="89"/>
      <c r="X267" s="90"/>
      <c r="Y267" s="36"/>
      <c r="Z267" s="36"/>
      <c r="AA267" s="36"/>
      <c r="AB267" s="36"/>
      <c r="AC267" s="36"/>
      <c r="AD267" s="36"/>
      <c r="AE267" s="36"/>
      <c r="AT267" s="15" t="s">
        <v>148</v>
      </c>
      <c r="AU267" s="15" t="s">
        <v>87</v>
      </c>
    </row>
    <row r="268" s="2" customFormat="1">
      <c r="A268" s="36"/>
      <c r="B268" s="37"/>
      <c r="C268" s="38"/>
      <c r="D268" s="238" t="s">
        <v>150</v>
      </c>
      <c r="E268" s="38"/>
      <c r="F268" s="239" t="s">
        <v>1414</v>
      </c>
      <c r="G268" s="38"/>
      <c r="H268" s="38"/>
      <c r="I268" s="235"/>
      <c r="J268" s="235"/>
      <c r="K268" s="38"/>
      <c r="L268" s="38"/>
      <c r="M268" s="42"/>
      <c r="N268" s="236"/>
      <c r="O268" s="237"/>
      <c r="P268" s="89"/>
      <c r="Q268" s="89"/>
      <c r="R268" s="89"/>
      <c r="S268" s="89"/>
      <c r="T268" s="89"/>
      <c r="U268" s="89"/>
      <c r="V268" s="89"/>
      <c r="W268" s="89"/>
      <c r="X268" s="90"/>
      <c r="Y268" s="36"/>
      <c r="Z268" s="36"/>
      <c r="AA268" s="36"/>
      <c r="AB268" s="36"/>
      <c r="AC268" s="36"/>
      <c r="AD268" s="36"/>
      <c r="AE268" s="36"/>
      <c r="AT268" s="15" t="s">
        <v>150</v>
      </c>
      <c r="AU268" s="15" t="s">
        <v>87</v>
      </c>
    </row>
    <row r="269" s="2" customFormat="1" ht="24.15" customHeight="1">
      <c r="A269" s="36"/>
      <c r="B269" s="37"/>
      <c r="C269" s="241" t="s">
        <v>391</v>
      </c>
      <c r="D269" s="241" t="s">
        <v>161</v>
      </c>
      <c r="E269" s="242" t="s">
        <v>1415</v>
      </c>
      <c r="F269" s="243" t="s">
        <v>1416</v>
      </c>
      <c r="G269" s="244" t="s">
        <v>144</v>
      </c>
      <c r="H269" s="245">
        <v>2.5</v>
      </c>
      <c r="I269" s="246"/>
      <c r="J269" s="247"/>
      <c r="K269" s="248">
        <f>ROUND(P269*H269,2)</f>
        <v>0</v>
      </c>
      <c r="L269" s="243" t="s">
        <v>145</v>
      </c>
      <c r="M269" s="249"/>
      <c r="N269" s="250" t="s">
        <v>1</v>
      </c>
      <c r="O269" s="227" t="s">
        <v>40</v>
      </c>
      <c r="P269" s="228">
        <f>I269+J269</f>
        <v>0</v>
      </c>
      <c r="Q269" s="228">
        <f>ROUND(I269*H269,2)</f>
        <v>0</v>
      </c>
      <c r="R269" s="228">
        <f>ROUND(J269*H269,2)</f>
        <v>0</v>
      </c>
      <c r="S269" s="89"/>
      <c r="T269" s="229">
        <f>S269*H269</f>
        <v>0</v>
      </c>
      <c r="U269" s="229">
        <v>0.17499999999999999</v>
      </c>
      <c r="V269" s="229">
        <f>U269*H269</f>
        <v>0.4375</v>
      </c>
      <c r="W269" s="229">
        <v>0</v>
      </c>
      <c r="X269" s="230">
        <f>W269*H269</f>
        <v>0</v>
      </c>
      <c r="Y269" s="36"/>
      <c r="Z269" s="36"/>
      <c r="AA269" s="36"/>
      <c r="AB269" s="36"/>
      <c r="AC269" s="36"/>
      <c r="AD269" s="36"/>
      <c r="AE269" s="36"/>
      <c r="AR269" s="231" t="s">
        <v>165</v>
      </c>
      <c r="AT269" s="231" t="s">
        <v>161</v>
      </c>
      <c r="AU269" s="231" t="s">
        <v>87</v>
      </c>
      <c r="AY269" s="15" t="s">
        <v>138</v>
      </c>
      <c r="BE269" s="232">
        <f>IF(O269="základní",K269,0)</f>
        <v>0</v>
      </c>
      <c r="BF269" s="232">
        <f>IF(O269="snížená",K269,0)</f>
        <v>0</v>
      </c>
      <c r="BG269" s="232">
        <f>IF(O269="zákl. přenesená",K269,0)</f>
        <v>0</v>
      </c>
      <c r="BH269" s="232">
        <f>IF(O269="sníž. přenesená",K269,0)</f>
        <v>0</v>
      </c>
      <c r="BI269" s="232">
        <f>IF(O269="nulová",K269,0)</f>
        <v>0</v>
      </c>
      <c r="BJ269" s="15" t="s">
        <v>85</v>
      </c>
      <c r="BK269" s="232">
        <f>ROUND(P269*H269,2)</f>
        <v>0</v>
      </c>
      <c r="BL269" s="15" t="s">
        <v>146</v>
      </c>
      <c r="BM269" s="231" t="s">
        <v>1417</v>
      </c>
    </row>
    <row r="270" s="2" customFormat="1">
      <c r="A270" s="36"/>
      <c r="B270" s="37"/>
      <c r="C270" s="38"/>
      <c r="D270" s="233" t="s">
        <v>148</v>
      </c>
      <c r="E270" s="38"/>
      <c r="F270" s="234" t="s">
        <v>1416</v>
      </c>
      <c r="G270" s="38"/>
      <c r="H270" s="38"/>
      <c r="I270" s="235"/>
      <c r="J270" s="235"/>
      <c r="K270" s="38"/>
      <c r="L270" s="38"/>
      <c r="M270" s="42"/>
      <c r="N270" s="236"/>
      <c r="O270" s="237"/>
      <c r="P270" s="89"/>
      <c r="Q270" s="89"/>
      <c r="R270" s="89"/>
      <c r="S270" s="89"/>
      <c r="T270" s="89"/>
      <c r="U270" s="89"/>
      <c r="V270" s="89"/>
      <c r="W270" s="89"/>
      <c r="X270" s="90"/>
      <c r="Y270" s="36"/>
      <c r="Z270" s="36"/>
      <c r="AA270" s="36"/>
      <c r="AB270" s="36"/>
      <c r="AC270" s="36"/>
      <c r="AD270" s="36"/>
      <c r="AE270" s="36"/>
      <c r="AT270" s="15" t="s">
        <v>148</v>
      </c>
      <c r="AU270" s="15" t="s">
        <v>87</v>
      </c>
    </row>
    <row r="271" s="2" customFormat="1" ht="24.15" customHeight="1">
      <c r="A271" s="36"/>
      <c r="B271" s="37"/>
      <c r="C271" s="241" t="s">
        <v>393</v>
      </c>
      <c r="D271" s="241" t="s">
        <v>161</v>
      </c>
      <c r="E271" s="242" t="s">
        <v>1418</v>
      </c>
      <c r="F271" s="243" t="s">
        <v>1419</v>
      </c>
      <c r="G271" s="244" t="s">
        <v>144</v>
      </c>
      <c r="H271" s="245">
        <v>30</v>
      </c>
      <c r="I271" s="246"/>
      <c r="J271" s="247"/>
      <c r="K271" s="248">
        <f>ROUND(P271*H271,2)</f>
        <v>0</v>
      </c>
      <c r="L271" s="243" t="s">
        <v>145</v>
      </c>
      <c r="M271" s="249"/>
      <c r="N271" s="250" t="s">
        <v>1</v>
      </c>
      <c r="O271" s="227" t="s">
        <v>40</v>
      </c>
      <c r="P271" s="228">
        <f>I271+J271</f>
        <v>0</v>
      </c>
      <c r="Q271" s="228">
        <f>ROUND(I271*H271,2)</f>
        <v>0</v>
      </c>
      <c r="R271" s="228">
        <f>ROUND(J271*H271,2)</f>
        <v>0</v>
      </c>
      <c r="S271" s="89"/>
      <c r="T271" s="229">
        <f>S271*H271</f>
        <v>0</v>
      </c>
      <c r="U271" s="229">
        <v>0.17599999999999999</v>
      </c>
      <c r="V271" s="229">
        <f>U271*H271</f>
        <v>5.2799999999999994</v>
      </c>
      <c r="W271" s="229">
        <v>0</v>
      </c>
      <c r="X271" s="230">
        <f>W271*H271</f>
        <v>0</v>
      </c>
      <c r="Y271" s="36"/>
      <c r="Z271" s="36"/>
      <c r="AA271" s="36"/>
      <c r="AB271" s="36"/>
      <c r="AC271" s="36"/>
      <c r="AD271" s="36"/>
      <c r="AE271" s="36"/>
      <c r="AR271" s="231" t="s">
        <v>165</v>
      </c>
      <c r="AT271" s="231" t="s">
        <v>161</v>
      </c>
      <c r="AU271" s="231" t="s">
        <v>87</v>
      </c>
      <c r="AY271" s="15" t="s">
        <v>138</v>
      </c>
      <c r="BE271" s="232">
        <f>IF(O271="základní",K271,0)</f>
        <v>0</v>
      </c>
      <c r="BF271" s="232">
        <f>IF(O271="snížená",K271,0)</f>
        <v>0</v>
      </c>
      <c r="BG271" s="232">
        <f>IF(O271="zákl. přenesená",K271,0)</f>
        <v>0</v>
      </c>
      <c r="BH271" s="232">
        <f>IF(O271="sníž. přenesená",K271,0)</f>
        <v>0</v>
      </c>
      <c r="BI271" s="232">
        <f>IF(O271="nulová",K271,0)</f>
        <v>0</v>
      </c>
      <c r="BJ271" s="15" t="s">
        <v>85</v>
      </c>
      <c r="BK271" s="232">
        <f>ROUND(P271*H271,2)</f>
        <v>0</v>
      </c>
      <c r="BL271" s="15" t="s">
        <v>146</v>
      </c>
      <c r="BM271" s="231" t="s">
        <v>1420</v>
      </c>
    </row>
    <row r="272" s="2" customFormat="1">
      <c r="A272" s="36"/>
      <c r="B272" s="37"/>
      <c r="C272" s="38"/>
      <c r="D272" s="233" t="s">
        <v>148</v>
      </c>
      <c r="E272" s="38"/>
      <c r="F272" s="234" t="s">
        <v>1419</v>
      </c>
      <c r="G272" s="38"/>
      <c r="H272" s="38"/>
      <c r="I272" s="235"/>
      <c r="J272" s="235"/>
      <c r="K272" s="38"/>
      <c r="L272" s="38"/>
      <c r="M272" s="42"/>
      <c r="N272" s="236"/>
      <c r="O272" s="237"/>
      <c r="P272" s="89"/>
      <c r="Q272" s="89"/>
      <c r="R272" s="89"/>
      <c r="S272" s="89"/>
      <c r="T272" s="89"/>
      <c r="U272" s="89"/>
      <c r="V272" s="89"/>
      <c r="W272" s="89"/>
      <c r="X272" s="90"/>
      <c r="Y272" s="36"/>
      <c r="Z272" s="36"/>
      <c r="AA272" s="36"/>
      <c r="AB272" s="36"/>
      <c r="AC272" s="36"/>
      <c r="AD272" s="36"/>
      <c r="AE272" s="36"/>
      <c r="AT272" s="15" t="s">
        <v>148</v>
      </c>
      <c r="AU272" s="15" t="s">
        <v>87</v>
      </c>
    </row>
    <row r="273" s="2" customFormat="1" ht="24.15" customHeight="1">
      <c r="A273" s="36"/>
      <c r="B273" s="37"/>
      <c r="C273" s="219" t="s">
        <v>397</v>
      </c>
      <c r="D273" s="219" t="s">
        <v>141</v>
      </c>
      <c r="E273" s="220" t="s">
        <v>1049</v>
      </c>
      <c r="F273" s="221" t="s">
        <v>1050</v>
      </c>
      <c r="G273" s="222" t="s">
        <v>144</v>
      </c>
      <c r="H273" s="223">
        <v>11.199999999999999</v>
      </c>
      <c r="I273" s="224"/>
      <c r="J273" s="224"/>
      <c r="K273" s="225">
        <f>ROUND(P273*H273,2)</f>
        <v>0</v>
      </c>
      <c r="L273" s="221" t="s">
        <v>145</v>
      </c>
      <c r="M273" s="42"/>
      <c r="N273" s="226" t="s">
        <v>1</v>
      </c>
      <c r="O273" s="227" t="s">
        <v>40</v>
      </c>
      <c r="P273" s="228">
        <f>I273+J273</f>
        <v>0</v>
      </c>
      <c r="Q273" s="228">
        <f>ROUND(I273*H273,2)</f>
        <v>0</v>
      </c>
      <c r="R273" s="228">
        <f>ROUND(J273*H273,2)</f>
        <v>0</v>
      </c>
      <c r="S273" s="89"/>
      <c r="T273" s="229">
        <f>S273*H273</f>
        <v>0</v>
      </c>
      <c r="U273" s="229">
        <v>0.053719999999999997</v>
      </c>
      <c r="V273" s="229">
        <f>U273*H273</f>
        <v>0.60166399999999998</v>
      </c>
      <c r="W273" s="229">
        <v>0</v>
      </c>
      <c r="X273" s="230">
        <f>W273*H273</f>
        <v>0</v>
      </c>
      <c r="Y273" s="36"/>
      <c r="Z273" s="36"/>
      <c r="AA273" s="36"/>
      <c r="AB273" s="36"/>
      <c r="AC273" s="36"/>
      <c r="AD273" s="36"/>
      <c r="AE273" s="36"/>
      <c r="AR273" s="231" t="s">
        <v>146</v>
      </c>
      <c r="AT273" s="231" t="s">
        <v>141</v>
      </c>
      <c r="AU273" s="231" t="s">
        <v>87</v>
      </c>
      <c r="AY273" s="15" t="s">
        <v>138</v>
      </c>
      <c r="BE273" s="232">
        <f>IF(O273="základní",K273,0)</f>
        <v>0</v>
      </c>
      <c r="BF273" s="232">
        <f>IF(O273="snížená",K273,0)</f>
        <v>0</v>
      </c>
      <c r="BG273" s="232">
        <f>IF(O273="zákl. přenesená",K273,0)</f>
        <v>0</v>
      </c>
      <c r="BH273" s="232">
        <f>IF(O273="sníž. přenesená",K273,0)</f>
        <v>0</v>
      </c>
      <c r="BI273" s="232">
        <f>IF(O273="nulová",K273,0)</f>
        <v>0</v>
      </c>
      <c r="BJ273" s="15" t="s">
        <v>85</v>
      </c>
      <c r="BK273" s="232">
        <f>ROUND(P273*H273,2)</f>
        <v>0</v>
      </c>
      <c r="BL273" s="15" t="s">
        <v>146</v>
      </c>
      <c r="BM273" s="231" t="s">
        <v>1421</v>
      </c>
    </row>
    <row r="274" s="2" customFormat="1">
      <c r="A274" s="36"/>
      <c r="B274" s="37"/>
      <c r="C274" s="38"/>
      <c r="D274" s="233" t="s">
        <v>148</v>
      </c>
      <c r="E274" s="38"/>
      <c r="F274" s="234" t="s">
        <v>1052</v>
      </c>
      <c r="G274" s="38"/>
      <c r="H274" s="38"/>
      <c r="I274" s="235"/>
      <c r="J274" s="235"/>
      <c r="K274" s="38"/>
      <c r="L274" s="38"/>
      <c r="M274" s="42"/>
      <c r="N274" s="236"/>
      <c r="O274" s="237"/>
      <c r="P274" s="89"/>
      <c r="Q274" s="89"/>
      <c r="R274" s="89"/>
      <c r="S274" s="89"/>
      <c r="T274" s="89"/>
      <c r="U274" s="89"/>
      <c r="V274" s="89"/>
      <c r="W274" s="89"/>
      <c r="X274" s="90"/>
      <c r="Y274" s="36"/>
      <c r="Z274" s="36"/>
      <c r="AA274" s="36"/>
      <c r="AB274" s="36"/>
      <c r="AC274" s="36"/>
      <c r="AD274" s="36"/>
      <c r="AE274" s="36"/>
      <c r="AT274" s="15" t="s">
        <v>148</v>
      </c>
      <c r="AU274" s="15" t="s">
        <v>87</v>
      </c>
    </row>
    <row r="275" s="2" customFormat="1">
      <c r="A275" s="36"/>
      <c r="B275" s="37"/>
      <c r="C275" s="38"/>
      <c r="D275" s="238" t="s">
        <v>150</v>
      </c>
      <c r="E275" s="38"/>
      <c r="F275" s="239" t="s">
        <v>1053</v>
      </c>
      <c r="G275" s="38"/>
      <c r="H275" s="38"/>
      <c r="I275" s="235"/>
      <c r="J275" s="235"/>
      <c r="K275" s="38"/>
      <c r="L275" s="38"/>
      <c r="M275" s="42"/>
      <c r="N275" s="236"/>
      <c r="O275" s="237"/>
      <c r="P275" s="89"/>
      <c r="Q275" s="89"/>
      <c r="R275" s="89"/>
      <c r="S275" s="89"/>
      <c r="T275" s="89"/>
      <c r="U275" s="89"/>
      <c r="V275" s="89"/>
      <c r="W275" s="89"/>
      <c r="X275" s="90"/>
      <c r="Y275" s="36"/>
      <c r="Z275" s="36"/>
      <c r="AA275" s="36"/>
      <c r="AB275" s="36"/>
      <c r="AC275" s="36"/>
      <c r="AD275" s="36"/>
      <c r="AE275" s="36"/>
      <c r="AT275" s="15" t="s">
        <v>150</v>
      </c>
      <c r="AU275" s="15" t="s">
        <v>87</v>
      </c>
    </row>
    <row r="276" s="12" customFormat="1" ht="22.8" customHeight="1">
      <c r="A276" s="12"/>
      <c r="B276" s="202"/>
      <c r="C276" s="203"/>
      <c r="D276" s="204" t="s">
        <v>76</v>
      </c>
      <c r="E276" s="217" t="s">
        <v>158</v>
      </c>
      <c r="F276" s="217" t="s">
        <v>159</v>
      </c>
      <c r="G276" s="203"/>
      <c r="H276" s="203"/>
      <c r="I276" s="206"/>
      <c r="J276" s="206"/>
      <c r="K276" s="218">
        <f>BK276</f>
        <v>0</v>
      </c>
      <c r="L276" s="203"/>
      <c r="M276" s="208"/>
      <c r="N276" s="209"/>
      <c r="O276" s="210"/>
      <c r="P276" s="210"/>
      <c r="Q276" s="211">
        <f>SUM(Q277:Q329)</f>
        <v>0</v>
      </c>
      <c r="R276" s="211">
        <f>SUM(R277:R329)</f>
        <v>0</v>
      </c>
      <c r="S276" s="210"/>
      <c r="T276" s="212">
        <f>SUM(T277:T329)</f>
        <v>0</v>
      </c>
      <c r="U276" s="210"/>
      <c r="V276" s="212">
        <f>SUM(V277:V329)</f>
        <v>66.34568449999999</v>
      </c>
      <c r="W276" s="210"/>
      <c r="X276" s="213">
        <f>SUM(X277:X329)</f>
        <v>4.0670000000000002</v>
      </c>
      <c r="Y276" s="12"/>
      <c r="Z276" s="12"/>
      <c r="AA276" s="12"/>
      <c r="AB276" s="12"/>
      <c r="AC276" s="12"/>
      <c r="AD276" s="12"/>
      <c r="AE276" s="12"/>
      <c r="AR276" s="214" t="s">
        <v>85</v>
      </c>
      <c r="AT276" s="215" t="s">
        <v>76</v>
      </c>
      <c r="AU276" s="215" t="s">
        <v>85</v>
      </c>
      <c r="AY276" s="214" t="s">
        <v>138</v>
      </c>
      <c r="BK276" s="216">
        <f>SUM(BK277:BK329)</f>
        <v>0</v>
      </c>
    </row>
    <row r="277" s="2" customFormat="1" ht="16.5" customHeight="1">
      <c r="A277" s="36"/>
      <c r="B277" s="37"/>
      <c r="C277" s="219" t="s">
        <v>586</v>
      </c>
      <c r="D277" s="219" t="s">
        <v>141</v>
      </c>
      <c r="E277" s="220" t="s">
        <v>1422</v>
      </c>
      <c r="F277" s="221" t="s">
        <v>1423</v>
      </c>
      <c r="G277" s="222" t="s">
        <v>164</v>
      </c>
      <c r="H277" s="223">
        <v>1</v>
      </c>
      <c r="I277" s="224"/>
      <c r="J277" s="224"/>
      <c r="K277" s="225">
        <f>ROUND(P277*H277,2)</f>
        <v>0</v>
      </c>
      <c r="L277" s="221" t="s">
        <v>1</v>
      </c>
      <c r="M277" s="42"/>
      <c r="N277" s="226" t="s">
        <v>1</v>
      </c>
      <c r="O277" s="227" t="s">
        <v>40</v>
      </c>
      <c r="P277" s="228">
        <f>I277+J277</f>
        <v>0</v>
      </c>
      <c r="Q277" s="228">
        <f>ROUND(I277*H277,2)</f>
        <v>0</v>
      </c>
      <c r="R277" s="228">
        <f>ROUND(J277*H277,2)</f>
        <v>0</v>
      </c>
      <c r="S277" s="89"/>
      <c r="T277" s="229">
        <f>S277*H277</f>
        <v>0</v>
      </c>
      <c r="U277" s="229">
        <v>0</v>
      </c>
      <c r="V277" s="229">
        <f>U277*H277</f>
        <v>0</v>
      </c>
      <c r="W277" s="229">
        <v>0</v>
      </c>
      <c r="X277" s="230">
        <f>W277*H277</f>
        <v>0</v>
      </c>
      <c r="Y277" s="36"/>
      <c r="Z277" s="36"/>
      <c r="AA277" s="36"/>
      <c r="AB277" s="36"/>
      <c r="AC277" s="36"/>
      <c r="AD277" s="36"/>
      <c r="AE277" s="36"/>
      <c r="AR277" s="231" t="s">
        <v>146</v>
      </c>
      <c r="AT277" s="231" t="s">
        <v>141</v>
      </c>
      <c r="AU277" s="231" t="s">
        <v>87</v>
      </c>
      <c r="AY277" s="15" t="s">
        <v>138</v>
      </c>
      <c r="BE277" s="232">
        <f>IF(O277="základní",K277,0)</f>
        <v>0</v>
      </c>
      <c r="BF277" s="232">
        <f>IF(O277="snížená",K277,0)</f>
        <v>0</v>
      </c>
      <c r="BG277" s="232">
        <f>IF(O277="zákl. přenesená",K277,0)</f>
        <v>0</v>
      </c>
      <c r="BH277" s="232">
        <f>IF(O277="sníž. přenesená",K277,0)</f>
        <v>0</v>
      </c>
      <c r="BI277" s="232">
        <f>IF(O277="nulová",K277,0)</f>
        <v>0</v>
      </c>
      <c r="BJ277" s="15" t="s">
        <v>85</v>
      </c>
      <c r="BK277" s="232">
        <f>ROUND(P277*H277,2)</f>
        <v>0</v>
      </c>
      <c r="BL277" s="15" t="s">
        <v>146</v>
      </c>
      <c r="BM277" s="231" t="s">
        <v>1424</v>
      </c>
    </row>
    <row r="278" s="2" customFormat="1">
      <c r="A278" s="36"/>
      <c r="B278" s="37"/>
      <c r="C278" s="38"/>
      <c r="D278" s="233" t="s">
        <v>148</v>
      </c>
      <c r="E278" s="38"/>
      <c r="F278" s="234" t="s">
        <v>1423</v>
      </c>
      <c r="G278" s="38"/>
      <c r="H278" s="38"/>
      <c r="I278" s="235"/>
      <c r="J278" s="235"/>
      <c r="K278" s="38"/>
      <c r="L278" s="38"/>
      <c r="M278" s="42"/>
      <c r="N278" s="236"/>
      <c r="O278" s="237"/>
      <c r="P278" s="89"/>
      <c r="Q278" s="89"/>
      <c r="R278" s="89"/>
      <c r="S278" s="89"/>
      <c r="T278" s="89"/>
      <c r="U278" s="89"/>
      <c r="V278" s="89"/>
      <c r="W278" s="89"/>
      <c r="X278" s="90"/>
      <c r="Y278" s="36"/>
      <c r="Z278" s="36"/>
      <c r="AA278" s="36"/>
      <c r="AB278" s="36"/>
      <c r="AC278" s="36"/>
      <c r="AD278" s="36"/>
      <c r="AE278" s="36"/>
      <c r="AT278" s="15" t="s">
        <v>148</v>
      </c>
      <c r="AU278" s="15" t="s">
        <v>87</v>
      </c>
    </row>
    <row r="279" s="2" customFormat="1">
      <c r="A279" s="36"/>
      <c r="B279" s="37"/>
      <c r="C279" s="38"/>
      <c r="D279" s="233" t="s">
        <v>152</v>
      </c>
      <c r="E279" s="38"/>
      <c r="F279" s="240" t="s">
        <v>1425</v>
      </c>
      <c r="G279" s="38"/>
      <c r="H279" s="38"/>
      <c r="I279" s="235"/>
      <c r="J279" s="235"/>
      <c r="K279" s="38"/>
      <c r="L279" s="38"/>
      <c r="M279" s="42"/>
      <c r="N279" s="236"/>
      <c r="O279" s="237"/>
      <c r="P279" s="89"/>
      <c r="Q279" s="89"/>
      <c r="R279" s="89"/>
      <c r="S279" s="89"/>
      <c r="T279" s="89"/>
      <c r="U279" s="89"/>
      <c r="V279" s="89"/>
      <c r="W279" s="89"/>
      <c r="X279" s="90"/>
      <c r="Y279" s="36"/>
      <c r="Z279" s="36"/>
      <c r="AA279" s="36"/>
      <c r="AB279" s="36"/>
      <c r="AC279" s="36"/>
      <c r="AD279" s="36"/>
      <c r="AE279" s="36"/>
      <c r="AT279" s="15" t="s">
        <v>152</v>
      </c>
      <c r="AU279" s="15" t="s">
        <v>87</v>
      </c>
    </row>
    <row r="280" s="2" customFormat="1" ht="24.15" customHeight="1">
      <c r="A280" s="36"/>
      <c r="B280" s="37"/>
      <c r="C280" s="219" t="s">
        <v>403</v>
      </c>
      <c r="D280" s="219" t="s">
        <v>141</v>
      </c>
      <c r="E280" s="220" t="s">
        <v>1426</v>
      </c>
      <c r="F280" s="221" t="s">
        <v>1427</v>
      </c>
      <c r="G280" s="222" t="s">
        <v>254</v>
      </c>
      <c r="H280" s="223">
        <v>26</v>
      </c>
      <c r="I280" s="224"/>
      <c r="J280" s="224"/>
      <c r="K280" s="225">
        <f>ROUND(P280*H280,2)</f>
        <v>0</v>
      </c>
      <c r="L280" s="221" t="s">
        <v>145</v>
      </c>
      <c r="M280" s="42"/>
      <c r="N280" s="226" t="s">
        <v>1</v>
      </c>
      <c r="O280" s="227" t="s">
        <v>40</v>
      </c>
      <c r="P280" s="228">
        <f>I280+J280</f>
        <v>0</v>
      </c>
      <c r="Q280" s="228">
        <f>ROUND(I280*H280,2)</f>
        <v>0</v>
      </c>
      <c r="R280" s="228">
        <f>ROUND(J280*H280,2)</f>
        <v>0</v>
      </c>
      <c r="S280" s="89"/>
      <c r="T280" s="229">
        <f>S280*H280</f>
        <v>0</v>
      </c>
      <c r="U280" s="229">
        <v>0.56032000000000004</v>
      </c>
      <c r="V280" s="229">
        <f>U280*H280</f>
        <v>14.568320000000002</v>
      </c>
      <c r="W280" s="229">
        <v>0</v>
      </c>
      <c r="X280" s="230">
        <f>W280*H280</f>
        <v>0</v>
      </c>
      <c r="Y280" s="36"/>
      <c r="Z280" s="36"/>
      <c r="AA280" s="36"/>
      <c r="AB280" s="36"/>
      <c r="AC280" s="36"/>
      <c r="AD280" s="36"/>
      <c r="AE280" s="36"/>
      <c r="AR280" s="231" t="s">
        <v>146</v>
      </c>
      <c r="AT280" s="231" t="s">
        <v>141</v>
      </c>
      <c r="AU280" s="231" t="s">
        <v>87</v>
      </c>
      <c r="AY280" s="15" t="s">
        <v>138</v>
      </c>
      <c r="BE280" s="232">
        <f>IF(O280="základní",K280,0)</f>
        <v>0</v>
      </c>
      <c r="BF280" s="232">
        <f>IF(O280="snížená",K280,0)</f>
        <v>0</v>
      </c>
      <c r="BG280" s="232">
        <f>IF(O280="zákl. přenesená",K280,0)</f>
        <v>0</v>
      </c>
      <c r="BH280" s="232">
        <f>IF(O280="sníž. přenesená",K280,0)</f>
        <v>0</v>
      </c>
      <c r="BI280" s="232">
        <f>IF(O280="nulová",K280,0)</f>
        <v>0</v>
      </c>
      <c r="BJ280" s="15" t="s">
        <v>85</v>
      </c>
      <c r="BK280" s="232">
        <f>ROUND(P280*H280,2)</f>
        <v>0</v>
      </c>
      <c r="BL280" s="15" t="s">
        <v>146</v>
      </c>
      <c r="BM280" s="231" t="s">
        <v>1428</v>
      </c>
    </row>
    <row r="281" s="2" customFormat="1">
      <c r="A281" s="36"/>
      <c r="B281" s="37"/>
      <c r="C281" s="38"/>
      <c r="D281" s="233" t="s">
        <v>148</v>
      </c>
      <c r="E281" s="38"/>
      <c r="F281" s="234" t="s">
        <v>1429</v>
      </c>
      <c r="G281" s="38"/>
      <c r="H281" s="38"/>
      <c r="I281" s="235"/>
      <c r="J281" s="235"/>
      <c r="K281" s="38"/>
      <c r="L281" s="38"/>
      <c r="M281" s="42"/>
      <c r="N281" s="236"/>
      <c r="O281" s="237"/>
      <c r="P281" s="89"/>
      <c r="Q281" s="89"/>
      <c r="R281" s="89"/>
      <c r="S281" s="89"/>
      <c r="T281" s="89"/>
      <c r="U281" s="89"/>
      <c r="V281" s="89"/>
      <c r="W281" s="89"/>
      <c r="X281" s="90"/>
      <c r="Y281" s="36"/>
      <c r="Z281" s="36"/>
      <c r="AA281" s="36"/>
      <c r="AB281" s="36"/>
      <c r="AC281" s="36"/>
      <c r="AD281" s="36"/>
      <c r="AE281" s="36"/>
      <c r="AT281" s="15" t="s">
        <v>148</v>
      </c>
      <c r="AU281" s="15" t="s">
        <v>87</v>
      </c>
    </row>
    <row r="282" s="2" customFormat="1">
      <c r="A282" s="36"/>
      <c r="B282" s="37"/>
      <c r="C282" s="38"/>
      <c r="D282" s="238" t="s">
        <v>150</v>
      </c>
      <c r="E282" s="38"/>
      <c r="F282" s="239" t="s">
        <v>1430</v>
      </c>
      <c r="G282" s="38"/>
      <c r="H282" s="38"/>
      <c r="I282" s="235"/>
      <c r="J282" s="235"/>
      <c r="K282" s="38"/>
      <c r="L282" s="38"/>
      <c r="M282" s="42"/>
      <c r="N282" s="236"/>
      <c r="O282" s="237"/>
      <c r="P282" s="89"/>
      <c r="Q282" s="89"/>
      <c r="R282" s="89"/>
      <c r="S282" s="89"/>
      <c r="T282" s="89"/>
      <c r="U282" s="89"/>
      <c r="V282" s="89"/>
      <c r="W282" s="89"/>
      <c r="X282" s="90"/>
      <c r="Y282" s="36"/>
      <c r="Z282" s="36"/>
      <c r="AA282" s="36"/>
      <c r="AB282" s="36"/>
      <c r="AC282" s="36"/>
      <c r="AD282" s="36"/>
      <c r="AE282" s="36"/>
      <c r="AT282" s="15" t="s">
        <v>150</v>
      </c>
      <c r="AU282" s="15" t="s">
        <v>87</v>
      </c>
    </row>
    <row r="283" s="2" customFormat="1">
      <c r="A283" s="36"/>
      <c r="B283" s="37"/>
      <c r="C283" s="38"/>
      <c r="D283" s="233" t="s">
        <v>152</v>
      </c>
      <c r="E283" s="38"/>
      <c r="F283" s="240" t="s">
        <v>1431</v>
      </c>
      <c r="G283" s="38"/>
      <c r="H283" s="38"/>
      <c r="I283" s="235"/>
      <c r="J283" s="235"/>
      <c r="K283" s="38"/>
      <c r="L283" s="38"/>
      <c r="M283" s="42"/>
      <c r="N283" s="236"/>
      <c r="O283" s="237"/>
      <c r="P283" s="89"/>
      <c r="Q283" s="89"/>
      <c r="R283" s="89"/>
      <c r="S283" s="89"/>
      <c r="T283" s="89"/>
      <c r="U283" s="89"/>
      <c r="V283" s="89"/>
      <c r="W283" s="89"/>
      <c r="X283" s="90"/>
      <c r="Y283" s="36"/>
      <c r="Z283" s="36"/>
      <c r="AA283" s="36"/>
      <c r="AB283" s="36"/>
      <c r="AC283" s="36"/>
      <c r="AD283" s="36"/>
      <c r="AE283" s="36"/>
      <c r="AT283" s="15" t="s">
        <v>152</v>
      </c>
      <c r="AU283" s="15" t="s">
        <v>87</v>
      </c>
    </row>
    <row r="284" s="2" customFormat="1" ht="24.15" customHeight="1">
      <c r="A284" s="36"/>
      <c r="B284" s="37"/>
      <c r="C284" s="219" t="s">
        <v>409</v>
      </c>
      <c r="D284" s="219" t="s">
        <v>141</v>
      </c>
      <c r="E284" s="220" t="s">
        <v>1432</v>
      </c>
      <c r="F284" s="221" t="s">
        <v>1433</v>
      </c>
      <c r="G284" s="222" t="s">
        <v>254</v>
      </c>
      <c r="H284" s="223">
        <v>13</v>
      </c>
      <c r="I284" s="224"/>
      <c r="J284" s="224"/>
      <c r="K284" s="225">
        <f>ROUND(P284*H284,2)</f>
        <v>0</v>
      </c>
      <c r="L284" s="221" t="s">
        <v>145</v>
      </c>
      <c r="M284" s="42"/>
      <c r="N284" s="226" t="s">
        <v>1</v>
      </c>
      <c r="O284" s="227" t="s">
        <v>40</v>
      </c>
      <c r="P284" s="228">
        <f>I284+J284</f>
        <v>0</v>
      </c>
      <c r="Q284" s="228">
        <f>ROUND(I284*H284,2)</f>
        <v>0</v>
      </c>
      <c r="R284" s="228">
        <f>ROUND(J284*H284,2)</f>
        <v>0</v>
      </c>
      <c r="S284" s="89"/>
      <c r="T284" s="229">
        <f>S284*H284</f>
        <v>0</v>
      </c>
      <c r="U284" s="229">
        <v>0</v>
      </c>
      <c r="V284" s="229">
        <f>U284*H284</f>
        <v>0</v>
      </c>
      <c r="W284" s="229">
        <v>0.26300000000000001</v>
      </c>
      <c r="X284" s="230">
        <f>W284*H284</f>
        <v>3.419</v>
      </c>
      <c r="Y284" s="36"/>
      <c r="Z284" s="36"/>
      <c r="AA284" s="36"/>
      <c r="AB284" s="36"/>
      <c r="AC284" s="36"/>
      <c r="AD284" s="36"/>
      <c r="AE284" s="36"/>
      <c r="AR284" s="231" t="s">
        <v>146</v>
      </c>
      <c r="AT284" s="231" t="s">
        <v>141</v>
      </c>
      <c r="AU284" s="231" t="s">
        <v>87</v>
      </c>
      <c r="AY284" s="15" t="s">
        <v>138</v>
      </c>
      <c r="BE284" s="232">
        <f>IF(O284="základní",K284,0)</f>
        <v>0</v>
      </c>
      <c r="BF284" s="232">
        <f>IF(O284="snížená",K284,0)</f>
        <v>0</v>
      </c>
      <c r="BG284" s="232">
        <f>IF(O284="zákl. přenesená",K284,0)</f>
        <v>0</v>
      </c>
      <c r="BH284" s="232">
        <f>IF(O284="sníž. přenesená",K284,0)</f>
        <v>0</v>
      </c>
      <c r="BI284" s="232">
        <f>IF(O284="nulová",K284,0)</f>
        <v>0</v>
      </c>
      <c r="BJ284" s="15" t="s">
        <v>85</v>
      </c>
      <c r="BK284" s="232">
        <f>ROUND(P284*H284,2)</f>
        <v>0</v>
      </c>
      <c r="BL284" s="15" t="s">
        <v>146</v>
      </c>
      <c r="BM284" s="231" t="s">
        <v>1434</v>
      </c>
    </row>
    <row r="285" s="2" customFormat="1">
      <c r="A285" s="36"/>
      <c r="B285" s="37"/>
      <c r="C285" s="38"/>
      <c r="D285" s="233" t="s">
        <v>148</v>
      </c>
      <c r="E285" s="38"/>
      <c r="F285" s="234" t="s">
        <v>1435</v>
      </c>
      <c r="G285" s="38"/>
      <c r="H285" s="38"/>
      <c r="I285" s="235"/>
      <c r="J285" s="235"/>
      <c r="K285" s="38"/>
      <c r="L285" s="38"/>
      <c r="M285" s="42"/>
      <c r="N285" s="236"/>
      <c r="O285" s="237"/>
      <c r="P285" s="89"/>
      <c r="Q285" s="89"/>
      <c r="R285" s="89"/>
      <c r="S285" s="89"/>
      <c r="T285" s="89"/>
      <c r="U285" s="89"/>
      <c r="V285" s="89"/>
      <c r="W285" s="89"/>
      <c r="X285" s="90"/>
      <c r="Y285" s="36"/>
      <c r="Z285" s="36"/>
      <c r="AA285" s="36"/>
      <c r="AB285" s="36"/>
      <c r="AC285" s="36"/>
      <c r="AD285" s="36"/>
      <c r="AE285" s="36"/>
      <c r="AT285" s="15" t="s">
        <v>148</v>
      </c>
      <c r="AU285" s="15" t="s">
        <v>87</v>
      </c>
    </row>
    <row r="286" s="2" customFormat="1">
      <c r="A286" s="36"/>
      <c r="B286" s="37"/>
      <c r="C286" s="38"/>
      <c r="D286" s="238" t="s">
        <v>150</v>
      </c>
      <c r="E286" s="38"/>
      <c r="F286" s="239" t="s">
        <v>1436</v>
      </c>
      <c r="G286" s="38"/>
      <c r="H286" s="38"/>
      <c r="I286" s="235"/>
      <c r="J286" s="235"/>
      <c r="K286" s="38"/>
      <c r="L286" s="38"/>
      <c r="M286" s="42"/>
      <c r="N286" s="236"/>
      <c r="O286" s="237"/>
      <c r="P286" s="89"/>
      <c r="Q286" s="89"/>
      <c r="R286" s="89"/>
      <c r="S286" s="89"/>
      <c r="T286" s="89"/>
      <c r="U286" s="89"/>
      <c r="V286" s="89"/>
      <c r="W286" s="89"/>
      <c r="X286" s="90"/>
      <c r="Y286" s="36"/>
      <c r="Z286" s="36"/>
      <c r="AA286" s="36"/>
      <c r="AB286" s="36"/>
      <c r="AC286" s="36"/>
      <c r="AD286" s="36"/>
      <c r="AE286" s="36"/>
      <c r="AT286" s="15" t="s">
        <v>150</v>
      </c>
      <c r="AU286" s="15" t="s">
        <v>87</v>
      </c>
    </row>
    <row r="287" s="2" customFormat="1">
      <c r="A287" s="36"/>
      <c r="B287" s="37"/>
      <c r="C287" s="38"/>
      <c r="D287" s="233" t="s">
        <v>152</v>
      </c>
      <c r="E287" s="38"/>
      <c r="F287" s="240" t="s">
        <v>1437</v>
      </c>
      <c r="G287" s="38"/>
      <c r="H287" s="38"/>
      <c r="I287" s="235"/>
      <c r="J287" s="235"/>
      <c r="K287" s="38"/>
      <c r="L287" s="38"/>
      <c r="M287" s="42"/>
      <c r="N287" s="236"/>
      <c r="O287" s="237"/>
      <c r="P287" s="89"/>
      <c r="Q287" s="89"/>
      <c r="R287" s="89"/>
      <c r="S287" s="89"/>
      <c r="T287" s="89"/>
      <c r="U287" s="89"/>
      <c r="V287" s="89"/>
      <c r="W287" s="89"/>
      <c r="X287" s="90"/>
      <c r="Y287" s="36"/>
      <c r="Z287" s="36"/>
      <c r="AA287" s="36"/>
      <c r="AB287" s="36"/>
      <c r="AC287" s="36"/>
      <c r="AD287" s="36"/>
      <c r="AE287" s="36"/>
      <c r="AT287" s="15" t="s">
        <v>152</v>
      </c>
      <c r="AU287" s="15" t="s">
        <v>87</v>
      </c>
    </row>
    <row r="288" s="2" customFormat="1" ht="33" customHeight="1">
      <c r="A288" s="36"/>
      <c r="B288" s="37"/>
      <c r="C288" s="219" t="s">
        <v>414</v>
      </c>
      <c r="D288" s="219" t="s">
        <v>141</v>
      </c>
      <c r="E288" s="220" t="s">
        <v>1119</v>
      </c>
      <c r="F288" s="221" t="s">
        <v>1120</v>
      </c>
      <c r="G288" s="222" t="s">
        <v>254</v>
      </c>
      <c r="H288" s="223">
        <v>21.850000000000001</v>
      </c>
      <c r="I288" s="224"/>
      <c r="J288" s="224"/>
      <c r="K288" s="225">
        <f>ROUND(P288*H288,2)</f>
        <v>0</v>
      </c>
      <c r="L288" s="221" t="s">
        <v>145</v>
      </c>
      <c r="M288" s="42"/>
      <c r="N288" s="226" t="s">
        <v>1</v>
      </c>
      <c r="O288" s="227" t="s">
        <v>40</v>
      </c>
      <c r="P288" s="228">
        <f>I288+J288</f>
        <v>0</v>
      </c>
      <c r="Q288" s="228">
        <f>ROUND(I288*H288,2)</f>
        <v>0</v>
      </c>
      <c r="R288" s="228">
        <f>ROUND(J288*H288,2)</f>
        <v>0</v>
      </c>
      <c r="S288" s="89"/>
      <c r="T288" s="229">
        <f>S288*H288</f>
        <v>0</v>
      </c>
      <c r="U288" s="229">
        <v>0.16850000000000001</v>
      </c>
      <c r="V288" s="229">
        <f>U288*H288</f>
        <v>3.6817250000000006</v>
      </c>
      <c r="W288" s="229">
        <v>0</v>
      </c>
      <c r="X288" s="230">
        <f>W288*H288</f>
        <v>0</v>
      </c>
      <c r="Y288" s="36"/>
      <c r="Z288" s="36"/>
      <c r="AA288" s="36"/>
      <c r="AB288" s="36"/>
      <c r="AC288" s="36"/>
      <c r="AD288" s="36"/>
      <c r="AE288" s="36"/>
      <c r="AR288" s="231" t="s">
        <v>146</v>
      </c>
      <c r="AT288" s="231" t="s">
        <v>141</v>
      </c>
      <c r="AU288" s="231" t="s">
        <v>87</v>
      </c>
      <c r="AY288" s="15" t="s">
        <v>138</v>
      </c>
      <c r="BE288" s="232">
        <f>IF(O288="základní",K288,0)</f>
        <v>0</v>
      </c>
      <c r="BF288" s="232">
        <f>IF(O288="snížená",K288,0)</f>
        <v>0</v>
      </c>
      <c r="BG288" s="232">
        <f>IF(O288="zákl. přenesená",K288,0)</f>
        <v>0</v>
      </c>
      <c r="BH288" s="232">
        <f>IF(O288="sníž. přenesená",K288,0)</f>
        <v>0</v>
      </c>
      <c r="BI288" s="232">
        <f>IF(O288="nulová",K288,0)</f>
        <v>0</v>
      </c>
      <c r="BJ288" s="15" t="s">
        <v>85</v>
      </c>
      <c r="BK288" s="232">
        <f>ROUND(P288*H288,2)</f>
        <v>0</v>
      </c>
      <c r="BL288" s="15" t="s">
        <v>146</v>
      </c>
      <c r="BM288" s="231" t="s">
        <v>1438</v>
      </c>
    </row>
    <row r="289" s="2" customFormat="1">
      <c r="A289" s="36"/>
      <c r="B289" s="37"/>
      <c r="C289" s="38"/>
      <c r="D289" s="233" t="s">
        <v>148</v>
      </c>
      <c r="E289" s="38"/>
      <c r="F289" s="234" t="s">
        <v>1122</v>
      </c>
      <c r="G289" s="38"/>
      <c r="H289" s="38"/>
      <c r="I289" s="235"/>
      <c r="J289" s="235"/>
      <c r="K289" s="38"/>
      <c r="L289" s="38"/>
      <c r="M289" s="42"/>
      <c r="N289" s="236"/>
      <c r="O289" s="237"/>
      <c r="P289" s="89"/>
      <c r="Q289" s="89"/>
      <c r="R289" s="89"/>
      <c r="S289" s="89"/>
      <c r="T289" s="89"/>
      <c r="U289" s="89"/>
      <c r="V289" s="89"/>
      <c r="W289" s="89"/>
      <c r="X289" s="90"/>
      <c r="Y289" s="36"/>
      <c r="Z289" s="36"/>
      <c r="AA289" s="36"/>
      <c r="AB289" s="36"/>
      <c r="AC289" s="36"/>
      <c r="AD289" s="36"/>
      <c r="AE289" s="36"/>
      <c r="AT289" s="15" t="s">
        <v>148</v>
      </c>
      <c r="AU289" s="15" t="s">
        <v>87</v>
      </c>
    </row>
    <row r="290" s="2" customFormat="1">
      <c r="A290" s="36"/>
      <c r="B290" s="37"/>
      <c r="C290" s="38"/>
      <c r="D290" s="238" t="s">
        <v>150</v>
      </c>
      <c r="E290" s="38"/>
      <c r="F290" s="239" t="s">
        <v>1123</v>
      </c>
      <c r="G290" s="38"/>
      <c r="H290" s="38"/>
      <c r="I290" s="235"/>
      <c r="J290" s="235"/>
      <c r="K290" s="38"/>
      <c r="L290" s="38"/>
      <c r="M290" s="42"/>
      <c r="N290" s="236"/>
      <c r="O290" s="237"/>
      <c r="P290" s="89"/>
      <c r="Q290" s="89"/>
      <c r="R290" s="89"/>
      <c r="S290" s="89"/>
      <c r="T290" s="89"/>
      <c r="U290" s="89"/>
      <c r="V290" s="89"/>
      <c r="W290" s="89"/>
      <c r="X290" s="90"/>
      <c r="Y290" s="36"/>
      <c r="Z290" s="36"/>
      <c r="AA290" s="36"/>
      <c r="AB290" s="36"/>
      <c r="AC290" s="36"/>
      <c r="AD290" s="36"/>
      <c r="AE290" s="36"/>
      <c r="AT290" s="15" t="s">
        <v>150</v>
      </c>
      <c r="AU290" s="15" t="s">
        <v>87</v>
      </c>
    </row>
    <row r="291" s="2" customFormat="1" ht="24.15" customHeight="1">
      <c r="A291" s="36"/>
      <c r="B291" s="37"/>
      <c r="C291" s="219" t="s">
        <v>418</v>
      </c>
      <c r="D291" s="219" t="s">
        <v>141</v>
      </c>
      <c r="E291" s="220" t="s">
        <v>1129</v>
      </c>
      <c r="F291" s="221" t="s">
        <v>1130</v>
      </c>
      <c r="G291" s="222" t="s">
        <v>254</v>
      </c>
      <c r="H291" s="223">
        <v>294.69999999999999</v>
      </c>
      <c r="I291" s="224"/>
      <c r="J291" s="224"/>
      <c r="K291" s="225">
        <f>ROUND(P291*H291,2)</f>
        <v>0</v>
      </c>
      <c r="L291" s="221" t="s">
        <v>145</v>
      </c>
      <c r="M291" s="42"/>
      <c r="N291" s="226" t="s">
        <v>1</v>
      </c>
      <c r="O291" s="227" t="s">
        <v>40</v>
      </c>
      <c r="P291" s="228">
        <f>I291+J291</f>
        <v>0</v>
      </c>
      <c r="Q291" s="228">
        <f>ROUND(I291*H291,2)</f>
        <v>0</v>
      </c>
      <c r="R291" s="228">
        <f>ROUND(J291*H291,2)</f>
        <v>0</v>
      </c>
      <c r="S291" s="89"/>
      <c r="T291" s="229">
        <f>S291*H291</f>
        <v>0</v>
      </c>
      <c r="U291" s="229">
        <v>0.10095</v>
      </c>
      <c r="V291" s="229">
        <f>U291*H291</f>
        <v>29.749965</v>
      </c>
      <c r="W291" s="229">
        <v>0</v>
      </c>
      <c r="X291" s="230">
        <f>W291*H291</f>
        <v>0</v>
      </c>
      <c r="Y291" s="36"/>
      <c r="Z291" s="36"/>
      <c r="AA291" s="36"/>
      <c r="AB291" s="36"/>
      <c r="AC291" s="36"/>
      <c r="AD291" s="36"/>
      <c r="AE291" s="36"/>
      <c r="AR291" s="231" t="s">
        <v>146</v>
      </c>
      <c r="AT291" s="231" t="s">
        <v>141</v>
      </c>
      <c r="AU291" s="231" t="s">
        <v>87</v>
      </c>
      <c r="AY291" s="15" t="s">
        <v>138</v>
      </c>
      <c r="BE291" s="232">
        <f>IF(O291="základní",K291,0)</f>
        <v>0</v>
      </c>
      <c r="BF291" s="232">
        <f>IF(O291="snížená",K291,0)</f>
        <v>0</v>
      </c>
      <c r="BG291" s="232">
        <f>IF(O291="zákl. přenesená",K291,0)</f>
        <v>0</v>
      </c>
      <c r="BH291" s="232">
        <f>IF(O291="sníž. přenesená",K291,0)</f>
        <v>0</v>
      </c>
      <c r="BI291" s="232">
        <f>IF(O291="nulová",K291,0)</f>
        <v>0</v>
      </c>
      <c r="BJ291" s="15" t="s">
        <v>85</v>
      </c>
      <c r="BK291" s="232">
        <f>ROUND(P291*H291,2)</f>
        <v>0</v>
      </c>
      <c r="BL291" s="15" t="s">
        <v>146</v>
      </c>
      <c r="BM291" s="231" t="s">
        <v>1439</v>
      </c>
    </row>
    <row r="292" s="2" customFormat="1">
      <c r="A292" s="36"/>
      <c r="B292" s="37"/>
      <c r="C292" s="38"/>
      <c r="D292" s="233" t="s">
        <v>148</v>
      </c>
      <c r="E292" s="38"/>
      <c r="F292" s="234" t="s">
        <v>1132</v>
      </c>
      <c r="G292" s="38"/>
      <c r="H292" s="38"/>
      <c r="I292" s="235"/>
      <c r="J292" s="235"/>
      <c r="K292" s="38"/>
      <c r="L292" s="38"/>
      <c r="M292" s="42"/>
      <c r="N292" s="236"/>
      <c r="O292" s="237"/>
      <c r="P292" s="89"/>
      <c r="Q292" s="89"/>
      <c r="R292" s="89"/>
      <c r="S292" s="89"/>
      <c r="T292" s="89"/>
      <c r="U292" s="89"/>
      <c r="V292" s="89"/>
      <c r="W292" s="89"/>
      <c r="X292" s="90"/>
      <c r="Y292" s="36"/>
      <c r="Z292" s="36"/>
      <c r="AA292" s="36"/>
      <c r="AB292" s="36"/>
      <c r="AC292" s="36"/>
      <c r="AD292" s="36"/>
      <c r="AE292" s="36"/>
      <c r="AT292" s="15" t="s">
        <v>148</v>
      </c>
      <c r="AU292" s="15" t="s">
        <v>87</v>
      </c>
    </row>
    <row r="293" s="2" customFormat="1">
      <c r="A293" s="36"/>
      <c r="B293" s="37"/>
      <c r="C293" s="38"/>
      <c r="D293" s="238" t="s">
        <v>150</v>
      </c>
      <c r="E293" s="38"/>
      <c r="F293" s="239" t="s">
        <v>1133</v>
      </c>
      <c r="G293" s="38"/>
      <c r="H293" s="38"/>
      <c r="I293" s="235"/>
      <c r="J293" s="235"/>
      <c r="K293" s="38"/>
      <c r="L293" s="38"/>
      <c r="M293" s="42"/>
      <c r="N293" s="236"/>
      <c r="O293" s="237"/>
      <c r="P293" s="89"/>
      <c r="Q293" s="89"/>
      <c r="R293" s="89"/>
      <c r="S293" s="89"/>
      <c r="T293" s="89"/>
      <c r="U293" s="89"/>
      <c r="V293" s="89"/>
      <c r="W293" s="89"/>
      <c r="X293" s="90"/>
      <c r="Y293" s="36"/>
      <c r="Z293" s="36"/>
      <c r="AA293" s="36"/>
      <c r="AB293" s="36"/>
      <c r="AC293" s="36"/>
      <c r="AD293" s="36"/>
      <c r="AE293" s="36"/>
      <c r="AT293" s="15" t="s">
        <v>150</v>
      </c>
      <c r="AU293" s="15" t="s">
        <v>87</v>
      </c>
    </row>
    <row r="294" s="2" customFormat="1">
      <c r="A294" s="36"/>
      <c r="B294" s="37"/>
      <c r="C294" s="241" t="s">
        <v>423</v>
      </c>
      <c r="D294" s="241" t="s">
        <v>161</v>
      </c>
      <c r="E294" s="242" t="s">
        <v>1440</v>
      </c>
      <c r="F294" s="243" t="s">
        <v>1441</v>
      </c>
      <c r="G294" s="244" t="s">
        <v>254</v>
      </c>
      <c r="H294" s="245">
        <v>294.69999999999999</v>
      </c>
      <c r="I294" s="246"/>
      <c r="J294" s="247"/>
      <c r="K294" s="248">
        <f>ROUND(P294*H294,2)</f>
        <v>0</v>
      </c>
      <c r="L294" s="243" t="s">
        <v>145</v>
      </c>
      <c r="M294" s="249"/>
      <c r="N294" s="250" t="s">
        <v>1</v>
      </c>
      <c r="O294" s="227" t="s">
        <v>40</v>
      </c>
      <c r="P294" s="228">
        <f>I294+J294</f>
        <v>0</v>
      </c>
      <c r="Q294" s="228">
        <f>ROUND(I294*H294,2)</f>
        <v>0</v>
      </c>
      <c r="R294" s="228">
        <f>ROUND(J294*H294,2)</f>
        <v>0</v>
      </c>
      <c r="S294" s="89"/>
      <c r="T294" s="229">
        <f>S294*H294</f>
        <v>0</v>
      </c>
      <c r="U294" s="229">
        <v>0.021999999999999999</v>
      </c>
      <c r="V294" s="229">
        <f>U294*H294</f>
        <v>6.4833999999999996</v>
      </c>
      <c r="W294" s="229">
        <v>0</v>
      </c>
      <c r="X294" s="230">
        <f>W294*H294</f>
        <v>0</v>
      </c>
      <c r="Y294" s="36"/>
      <c r="Z294" s="36"/>
      <c r="AA294" s="36"/>
      <c r="AB294" s="36"/>
      <c r="AC294" s="36"/>
      <c r="AD294" s="36"/>
      <c r="AE294" s="36"/>
      <c r="AR294" s="231" t="s">
        <v>165</v>
      </c>
      <c r="AT294" s="231" t="s">
        <v>161</v>
      </c>
      <c r="AU294" s="231" t="s">
        <v>87</v>
      </c>
      <c r="AY294" s="15" t="s">
        <v>138</v>
      </c>
      <c r="BE294" s="232">
        <f>IF(O294="základní",K294,0)</f>
        <v>0</v>
      </c>
      <c r="BF294" s="232">
        <f>IF(O294="snížená",K294,0)</f>
        <v>0</v>
      </c>
      <c r="BG294" s="232">
        <f>IF(O294="zákl. přenesená",K294,0)</f>
        <v>0</v>
      </c>
      <c r="BH294" s="232">
        <f>IF(O294="sníž. přenesená",K294,0)</f>
        <v>0</v>
      </c>
      <c r="BI294" s="232">
        <f>IF(O294="nulová",K294,0)</f>
        <v>0</v>
      </c>
      <c r="BJ294" s="15" t="s">
        <v>85</v>
      </c>
      <c r="BK294" s="232">
        <f>ROUND(P294*H294,2)</f>
        <v>0</v>
      </c>
      <c r="BL294" s="15" t="s">
        <v>146</v>
      </c>
      <c r="BM294" s="231" t="s">
        <v>1442</v>
      </c>
    </row>
    <row r="295" s="2" customFormat="1">
      <c r="A295" s="36"/>
      <c r="B295" s="37"/>
      <c r="C295" s="38"/>
      <c r="D295" s="233" t="s">
        <v>148</v>
      </c>
      <c r="E295" s="38"/>
      <c r="F295" s="234" t="s">
        <v>1441</v>
      </c>
      <c r="G295" s="38"/>
      <c r="H295" s="38"/>
      <c r="I295" s="235"/>
      <c r="J295" s="235"/>
      <c r="K295" s="38"/>
      <c r="L295" s="38"/>
      <c r="M295" s="42"/>
      <c r="N295" s="236"/>
      <c r="O295" s="237"/>
      <c r="P295" s="89"/>
      <c r="Q295" s="89"/>
      <c r="R295" s="89"/>
      <c r="S295" s="89"/>
      <c r="T295" s="89"/>
      <c r="U295" s="89"/>
      <c r="V295" s="89"/>
      <c r="W295" s="89"/>
      <c r="X295" s="90"/>
      <c r="Y295" s="36"/>
      <c r="Z295" s="36"/>
      <c r="AA295" s="36"/>
      <c r="AB295" s="36"/>
      <c r="AC295" s="36"/>
      <c r="AD295" s="36"/>
      <c r="AE295" s="36"/>
      <c r="AT295" s="15" t="s">
        <v>148</v>
      </c>
      <c r="AU295" s="15" t="s">
        <v>87</v>
      </c>
    </row>
    <row r="296" s="2" customFormat="1" ht="24.15" customHeight="1">
      <c r="A296" s="36"/>
      <c r="B296" s="37"/>
      <c r="C296" s="219" t="s">
        <v>427</v>
      </c>
      <c r="D296" s="219" t="s">
        <v>141</v>
      </c>
      <c r="E296" s="220" t="s">
        <v>1443</v>
      </c>
      <c r="F296" s="221" t="s">
        <v>1444</v>
      </c>
      <c r="G296" s="222" t="s">
        <v>164</v>
      </c>
      <c r="H296" s="223">
        <v>1</v>
      </c>
      <c r="I296" s="224"/>
      <c r="J296" s="224"/>
      <c r="K296" s="225">
        <f>ROUND(P296*H296,2)</f>
        <v>0</v>
      </c>
      <c r="L296" s="221" t="s">
        <v>145</v>
      </c>
      <c r="M296" s="42"/>
      <c r="N296" s="226" t="s">
        <v>1</v>
      </c>
      <c r="O296" s="227" t="s">
        <v>40</v>
      </c>
      <c r="P296" s="228">
        <f>I296+J296</f>
        <v>0</v>
      </c>
      <c r="Q296" s="228">
        <f>ROUND(I296*H296,2)</f>
        <v>0</v>
      </c>
      <c r="R296" s="228">
        <f>ROUND(J296*H296,2)</f>
        <v>0</v>
      </c>
      <c r="S296" s="89"/>
      <c r="T296" s="229">
        <f>S296*H296</f>
        <v>0</v>
      </c>
      <c r="U296" s="229">
        <v>2.31189</v>
      </c>
      <c r="V296" s="229">
        <f>U296*H296</f>
        <v>2.31189</v>
      </c>
      <c r="W296" s="229">
        <v>0</v>
      </c>
      <c r="X296" s="230">
        <f>W296*H296</f>
        <v>0</v>
      </c>
      <c r="Y296" s="36"/>
      <c r="Z296" s="36"/>
      <c r="AA296" s="36"/>
      <c r="AB296" s="36"/>
      <c r="AC296" s="36"/>
      <c r="AD296" s="36"/>
      <c r="AE296" s="36"/>
      <c r="AR296" s="231" t="s">
        <v>146</v>
      </c>
      <c r="AT296" s="231" t="s">
        <v>141</v>
      </c>
      <c r="AU296" s="231" t="s">
        <v>87</v>
      </c>
      <c r="AY296" s="15" t="s">
        <v>138</v>
      </c>
      <c r="BE296" s="232">
        <f>IF(O296="základní",K296,0)</f>
        <v>0</v>
      </c>
      <c r="BF296" s="232">
        <f>IF(O296="snížená",K296,0)</f>
        <v>0</v>
      </c>
      <c r="BG296" s="232">
        <f>IF(O296="zákl. přenesená",K296,0)</f>
        <v>0</v>
      </c>
      <c r="BH296" s="232">
        <f>IF(O296="sníž. přenesená",K296,0)</f>
        <v>0</v>
      </c>
      <c r="BI296" s="232">
        <f>IF(O296="nulová",K296,0)</f>
        <v>0</v>
      </c>
      <c r="BJ296" s="15" t="s">
        <v>85</v>
      </c>
      <c r="BK296" s="232">
        <f>ROUND(P296*H296,2)</f>
        <v>0</v>
      </c>
      <c r="BL296" s="15" t="s">
        <v>146</v>
      </c>
      <c r="BM296" s="231" t="s">
        <v>1445</v>
      </c>
    </row>
    <row r="297" s="2" customFormat="1">
      <c r="A297" s="36"/>
      <c r="B297" s="37"/>
      <c r="C297" s="38"/>
      <c r="D297" s="233" t="s">
        <v>148</v>
      </c>
      <c r="E297" s="38"/>
      <c r="F297" s="234" t="s">
        <v>1446</v>
      </c>
      <c r="G297" s="38"/>
      <c r="H297" s="38"/>
      <c r="I297" s="235"/>
      <c r="J297" s="235"/>
      <c r="K297" s="38"/>
      <c r="L297" s="38"/>
      <c r="M297" s="42"/>
      <c r="N297" s="236"/>
      <c r="O297" s="237"/>
      <c r="P297" s="89"/>
      <c r="Q297" s="89"/>
      <c r="R297" s="89"/>
      <c r="S297" s="89"/>
      <c r="T297" s="89"/>
      <c r="U297" s="89"/>
      <c r="V297" s="89"/>
      <c r="W297" s="89"/>
      <c r="X297" s="90"/>
      <c r="Y297" s="36"/>
      <c r="Z297" s="36"/>
      <c r="AA297" s="36"/>
      <c r="AB297" s="36"/>
      <c r="AC297" s="36"/>
      <c r="AD297" s="36"/>
      <c r="AE297" s="36"/>
      <c r="AT297" s="15" t="s">
        <v>148</v>
      </c>
      <c r="AU297" s="15" t="s">
        <v>87</v>
      </c>
    </row>
    <row r="298" s="2" customFormat="1">
      <c r="A298" s="36"/>
      <c r="B298" s="37"/>
      <c r="C298" s="38"/>
      <c r="D298" s="238" t="s">
        <v>150</v>
      </c>
      <c r="E298" s="38"/>
      <c r="F298" s="239" t="s">
        <v>1447</v>
      </c>
      <c r="G298" s="38"/>
      <c r="H298" s="38"/>
      <c r="I298" s="235"/>
      <c r="J298" s="235"/>
      <c r="K298" s="38"/>
      <c r="L298" s="38"/>
      <c r="M298" s="42"/>
      <c r="N298" s="236"/>
      <c r="O298" s="237"/>
      <c r="P298" s="89"/>
      <c r="Q298" s="89"/>
      <c r="R298" s="89"/>
      <c r="S298" s="89"/>
      <c r="T298" s="89"/>
      <c r="U298" s="89"/>
      <c r="V298" s="89"/>
      <c r="W298" s="89"/>
      <c r="X298" s="90"/>
      <c r="Y298" s="36"/>
      <c r="Z298" s="36"/>
      <c r="AA298" s="36"/>
      <c r="AB298" s="36"/>
      <c r="AC298" s="36"/>
      <c r="AD298" s="36"/>
      <c r="AE298" s="36"/>
      <c r="AT298" s="15" t="s">
        <v>150</v>
      </c>
      <c r="AU298" s="15" t="s">
        <v>87</v>
      </c>
    </row>
    <row r="299" s="2" customFormat="1">
      <c r="A299" s="36"/>
      <c r="B299" s="37"/>
      <c r="C299" s="38"/>
      <c r="D299" s="233" t="s">
        <v>152</v>
      </c>
      <c r="E299" s="38"/>
      <c r="F299" s="240" t="s">
        <v>1448</v>
      </c>
      <c r="G299" s="38"/>
      <c r="H299" s="38"/>
      <c r="I299" s="235"/>
      <c r="J299" s="235"/>
      <c r="K299" s="38"/>
      <c r="L299" s="38"/>
      <c r="M299" s="42"/>
      <c r="N299" s="236"/>
      <c r="O299" s="237"/>
      <c r="P299" s="89"/>
      <c r="Q299" s="89"/>
      <c r="R299" s="89"/>
      <c r="S299" s="89"/>
      <c r="T299" s="89"/>
      <c r="U299" s="89"/>
      <c r="V299" s="89"/>
      <c r="W299" s="89"/>
      <c r="X299" s="90"/>
      <c r="Y299" s="36"/>
      <c r="Z299" s="36"/>
      <c r="AA299" s="36"/>
      <c r="AB299" s="36"/>
      <c r="AC299" s="36"/>
      <c r="AD299" s="36"/>
      <c r="AE299" s="36"/>
      <c r="AT299" s="15" t="s">
        <v>152</v>
      </c>
      <c r="AU299" s="15" t="s">
        <v>87</v>
      </c>
    </row>
    <row r="300" s="2" customFormat="1" ht="24.15" customHeight="1">
      <c r="A300" s="36"/>
      <c r="B300" s="37"/>
      <c r="C300" s="219" t="s">
        <v>432</v>
      </c>
      <c r="D300" s="219" t="s">
        <v>141</v>
      </c>
      <c r="E300" s="220" t="s">
        <v>1449</v>
      </c>
      <c r="F300" s="221" t="s">
        <v>1450</v>
      </c>
      <c r="G300" s="222" t="s">
        <v>254</v>
      </c>
      <c r="H300" s="223">
        <v>7</v>
      </c>
      <c r="I300" s="224"/>
      <c r="J300" s="224"/>
      <c r="K300" s="225">
        <f>ROUND(P300*H300,2)</f>
        <v>0</v>
      </c>
      <c r="L300" s="221" t="s">
        <v>145</v>
      </c>
      <c r="M300" s="42"/>
      <c r="N300" s="226" t="s">
        <v>1</v>
      </c>
      <c r="O300" s="227" t="s">
        <v>40</v>
      </c>
      <c r="P300" s="228">
        <f>I300+J300</f>
        <v>0</v>
      </c>
      <c r="Q300" s="228">
        <f>ROUND(I300*H300,2)</f>
        <v>0</v>
      </c>
      <c r="R300" s="228">
        <f>ROUND(J300*H300,2)</f>
        <v>0</v>
      </c>
      <c r="S300" s="89"/>
      <c r="T300" s="229">
        <f>S300*H300</f>
        <v>0</v>
      </c>
      <c r="U300" s="229">
        <v>0.61348000000000003</v>
      </c>
      <c r="V300" s="229">
        <f>U300*H300</f>
        <v>4.2943600000000002</v>
      </c>
      <c r="W300" s="229">
        <v>0</v>
      </c>
      <c r="X300" s="230">
        <f>W300*H300</f>
        <v>0</v>
      </c>
      <c r="Y300" s="36"/>
      <c r="Z300" s="36"/>
      <c r="AA300" s="36"/>
      <c r="AB300" s="36"/>
      <c r="AC300" s="36"/>
      <c r="AD300" s="36"/>
      <c r="AE300" s="36"/>
      <c r="AR300" s="231" t="s">
        <v>146</v>
      </c>
      <c r="AT300" s="231" t="s">
        <v>141</v>
      </c>
      <c r="AU300" s="231" t="s">
        <v>87</v>
      </c>
      <c r="AY300" s="15" t="s">
        <v>138</v>
      </c>
      <c r="BE300" s="232">
        <f>IF(O300="základní",K300,0)</f>
        <v>0</v>
      </c>
      <c r="BF300" s="232">
        <f>IF(O300="snížená",K300,0)</f>
        <v>0</v>
      </c>
      <c r="BG300" s="232">
        <f>IF(O300="zákl. přenesená",K300,0)</f>
        <v>0</v>
      </c>
      <c r="BH300" s="232">
        <f>IF(O300="sníž. přenesená",K300,0)</f>
        <v>0</v>
      </c>
      <c r="BI300" s="232">
        <f>IF(O300="nulová",K300,0)</f>
        <v>0</v>
      </c>
      <c r="BJ300" s="15" t="s">
        <v>85</v>
      </c>
      <c r="BK300" s="232">
        <f>ROUND(P300*H300,2)</f>
        <v>0</v>
      </c>
      <c r="BL300" s="15" t="s">
        <v>146</v>
      </c>
      <c r="BM300" s="231" t="s">
        <v>1451</v>
      </c>
    </row>
    <row r="301" s="2" customFormat="1">
      <c r="A301" s="36"/>
      <c r="B301" s="37"/>
      <c r="C301" s="38"/>
      <c r="D301" s="233" t="s">
        <v>148</v>
      </c>
      <c r="E301" s="38"/>
      <c r="F301" s="234" t="s">
        <v>1452</v>
      </c>
      <c r="G301" s="38"/>
      <c r="H301" s="38"/>
      <c r="I301" s="235"/>
      <c r="J301" s="235"/>
      <c r="K301" s="38"/>
      <c r="L301" s="38"/>
      <c r="M301" s="42"/>
      <c r="N301" s="236"/>
      <c r="O301" s="237"/>
      <c r="P301" s="89"/>
      <c r="Q301" s="89"/>
      <c r="R301" s="89"/>
      <c r="S301" s="89"/>
      <c r="T301" s="89"/>
      <c r="U301" s="89"/>
      <c r="V301" s="89"/>
      <c r="W301" s="89"/>
      <c r="X301" s="90"/>
      <c r="Y301" s="36"/>
      <c r="Z301" s="36"/>
      <c r="AA301" s="36"/>
      <c r="AB301" s="36"/>
      <c r="AC301" s="36"/>
      <c r="AD301" s="36"/>
      <c r="AE301" s="36"/>
      <c r="AT301" s="15" t="s">
        <v>148</v>
      </c>
      <c r="AU301" s="15" t="s">
        <v>87</v>
      </c>
    </row>
    <row r="302" s="2" customFormat="1">
      <c r="A302" s="36"/>
      <c r="B302" s="37"/>
      <c r="C302" s="38"/>
      <c r="D302" s="238" t="s">
        <v>150</v>
      </c>
      <c r="E302" s="38"/>
      <c r="F302" s="239" t="s">
        <v>1453</v>
      </c>
      <c r="G302" s="38"/>
      <c r="H302" s="38"/>
      <c r="I302" s="235"/>
      <c r="J302" s="235"/>
      <c r="K302" s="38"/>
      <c r="L302" s="38"/>
      <c r="M302" s="42"/>
      <c r="N302" s="236"/>
      <c r="O302" s="237"/>
      <c r="P302" s="89"/>
      <c r="Q302" s="89"/>
      <c r="R302" s="89"/>
      <c r="S302" s="89"/>
      <c r="T302" s="89"/>
      <c r="U302" s="89"/>
      <c r="V302" s="89"/>
      <c r="W302" s="89"/>
      <c r="X302" s="90"/>
      <c r="Y302" s="36"/>
      <c r="Z302" s="36"/>
      <c r="AA302" s="36"/>
      <c r="AB302" s="36"/>
      <c r="AC302" s="36"/>
      <c r="AD302" s="36"/>
      <c r="AE302" s="36"/>
      <c r="AT302" s="15" t="s">
        <v>150</v>
      </c>
      <c r="AU302" s="15" t="s">
        <v>87</v>
      </c>
    </row>
    <row r="303" s="2" customFormat="1" ht="16.5" customHeight="1">
      <c r="A303" s="36"/>
      <c r="B303" s="37"/>
      <c r="C303" s="241" t="s">
        <v>436</v>
      </c>
      <c r="D303" s="241" t="s">
        <v>161</v>
      </c>
      <c r="E303" s="242" t="s">
        <v>1454</v>
      </c>
      <c r="F303" s="243" t="s">
        <v>1455</v>
      </c>
      <c r="G303" s="244" t="s">
        <v>164</v>
      </c>
      <c r="H303" s="245">
        <v>7</v>
      </c>
      <c r="I303" s="246"/>
      <c r="J303" s="247"/>
      <c r="K303" s="248">
        <f>ROUND(P303*H303,2)</f>
        <v>0</v>
      </c>
      <c r="L303" s="243" t="s">
        <v>1</v>
      </c>
      <c r="M303" s="249"/>
      <c r="N303" s="250" t="s">
        <v>1</v>
      </c>
      <c r="O303" s="227" t="s">
        <v>40</v>
      </c>
      <c r="P303" s="228">
        <f>I303+J303</f>
        <v>0</v>
      </c>
      <c r="Q303" s="228">
        <f>ROUND(I303*H303,2)</f>
        <v>0</v>
      </c>
      <c r="R303" s="228">
        <f>ROUND(J303*H303,2)</f>
        <v>0</v>
      </c>
      <c r="S303" s="89"/>
      <c r="T303" s="229">
        <f>S303*H303</f>
        <v>0</v>
      </c>
      <c r="U303" s="229">
        <v>0.33500000000000002</v>
      </c>
      <c r="V303" s="229">
        <f>U303*H303</f>
        <v>2.3450000000000002</v>
      </c>
      <c r="W303" s="229">
        <v>0</v>
      </c>
      <c r="X303" s="230">
        <f>W303*H303</f>
        <v>0</v>
      </c>
      <c r="Y303" s="36"/>
      <c r="Z303" s="36"/>
      <c r="AA303" s="36"/>
      <c r="AB303" s="36"/>
      <c r="AC303" s="36"/>
      <c r="AD303" s="36"/>
      <c r="AE303" s="36"/>
      <c r="AR303" s="231" t="s">
        <v>165</v>
      </c>
      <c r="AT303" s="231" t="s">
        <v>161</v>
      </c>
      <c r="AU303" s="231" t="s">
        <v>87</v>
      </c>
      <c r="AY303" s="15" t="s">
        <v>138</v>
      </c>
      <c r="BE303" s="232">
        <f>IF(O303="základní",K303,0)</f>
        <v>0</v>
      </c>
      <c r="BF303" s="232">
        <f>IF(O303="snížená",K303,0)</f>
        <v>0</v>
      </c>
      <c r="BG303" s="232">
        <f>IF(O303="zákl. přenesená",K303,0)</f>
        <v>0</v>
      </c>
      <c r="BH303" s="232">
        <f>IF(O303="sníž. přenesená",K303,0)</f>
        <v>0</v>
      </c>
      <c r="BI303" s="232">
        <f>IF(O303="nulová",K303,0)</f>
        <v>0</v>
      </c>
      <c r="BJ303" s="15" t="s">
        <v>85</v>
      </c>
      <c r="BK303" s="232">
        <f>ROUND(P303*H303,2)</f>
        <v>0</v>
      </c>
      <c r="BL303" s="15" t="s">
        <v>146</v>
      </c>
      <c r="BM303" s="231" t="s">
        <v>1456</v>
      </c>
    </row>
    <row r="304" s="2" customFormat="1">
      <c r="A304" s="36"/>
      <c r="B304" s="37"/>
      <c r="C304" s="38"/>
      <c r="D304" s="233" t="s">
        <v>148</v>
      </c>
      <c r="E304" s="38"/>
      <c r="F304" s="234" t="s">
        <v>1455</v>
      </c>
      <c r="G304" s="38"/>
      <c r="H304" s="38"/>
      <c r="I304" s="235"/>
      <c r="J304" s="235"/>
      <c r="K304" s="38"/>
      <c r="L304" s="38"/>
      <c r="M304" s="42"/>
      <c r="N304" s="236"/>
      <c r="O304" s="237"/>
      <c r="P304" s="89"/>
      <c r="Q304" s="89"/>
      <c r="R304" s="89"/>
      <c r="S304" s="89"/>
      <c r="T304" s="89"/>
      <c r="U304" s="89"/>
      <c r="V304" s="89"/>
      <c r="W304" s="89"/>
      <c r="X304" s="90"/>
      <c r="Y304" s="36"/>
      <c r="Z304" s="36"/>
      <c r="AA304" s="36"/>
      <c r="AB304" s="36"/>
      <c r="AC304" s="36"/>
      <c r="AD304" s="36"/>
      <c r="AE304" s="36"/>
      <c r="AT304" s="15" t="s">
        <v>148</v>
      </c>
      <c r="AU304" s="15" t="s">
        <v>87</v>
      </c>
    </row>
    <row r="305" s="2" customFormat="1" ht="33" customHeight="1">
      <c r="A305" s="36"/>
      <c r="B305" s="37"/>
      <c r="C305" s="219" t="s">
        <v>442</v>
      </c>
      <c r="D305" s="219" t="s">
        <v>141</v>
      </c>
      <c r="E305" s="220" t="s">
        <v>1155</v>
      </c>
      <c r="F305" s="221" t="s">
        <v>1156</v>
      </c>
      <c r="G305" s="222" t="s">
        <v>254</v>
      </c>
      <c r="H305" s="223">
        <v>8</v>
      </c>
      <c r="I305" s="224"/>
      <c r="J305" s="224"/>
      <c r="K305" s="225">
        <f>ROUND(P305*H305,2)</f>
        <v>0</v>
      </c>
      <c r="L305" s="221" t="s">
        <v>145</v>
      </c>
      <c r="M305" s="42"/>
      <c r="N305" s="226" t="s">
        <v>1</v>
      </c>
      <c r="O305" s="227" t="s">
        <v>40</v>
      </c>
      <c r="P305" s="228">
        <f>I305+J305</f>
        <v>0</v>
      </c>
      <c r="Q305" s="228">
        <f>ROUND(I305*H305,2)</f>
        <v>0</v>
      </c>
      <c r="R305" s="228">
        <f>ROUND(J305*H305,2)</f>
        <v>0</v>
      </c>
      <c r="S305" s="89"/>
      <c r="T305" s="229">
        <f>S305*H305</f>
        <v>0</v>
      </c>
      <c r="U305" s="229">
        <v>0.00060999999999999997</v>
      </c>
      <c r="V305" s="229">
        <f>U305*H305</f>
        <v>0.0048799999999999998</v>
      </c>
      <c r="W305" s="229">
        <v>0</v>
      </c>
      <c r="X305" s="230">
        <f>W305*H305</f>
        <v>0</v>
      </c>
      <c r="Y305" s="36"/>
      <c r="Z305" s="36"/>
      <c r="AA305" s="36"/>
      <c r="AB305" s="36"/>
      <c r="AC305" s="36"/>
      <c r="AD305" s="36"/>
      <c r="AE305" s="36"/>
      <c r="AR305" s="231" t="s">
        <v>146</v>
      </c>
      <c r="AT305" s="231" t="s">
        <v>141</v>
      </c>
      <c r="AU305" s="231" t="s">
        <v>87</v>
      </c>
      <c r="AY305" s="15" t="s">
        <v>138</v>
      </c>
      <c r="BE305" s="232">
        <f>IF(O305="základní",K305,0)</f>
        <v>0</v>
      </c>
      <c r="BF305" s="232">
        <f>IF(O305="snížená",K305,0)</f>
        <v>0</v>
      </c>
      <c r="BG305" s="232">
        <f>IF(O305="zákl. přenesená",K305,0)</f>
        <v>0</v>
      </c>
      <c r="BH305" s="232">
        <f>IF(O305="sníž. přenesená",K305,0)</f>
        <v>0</v>
      </c>
      <c r="BI305" s="232">
        <f>IF(O305="nulová",K305,0)</f>
        <v>0</v>
      </c>
      <c r="BJ305" s="15" t="s">
        <v>85</v>
      </c>
      <c r="BK305" s="232">
        <f>ROUND(P305*H305,2)</f>
        <v>0</v>
      </c>
      <c r="BL305" s="15" t="s">
        <v>146</v>
      </c>
      <c r="BM305" s="231" t="s">
        <v>1457</v>
      </c>
    </row>
    <row r="306" s="2" customFormat="1">
      <c r="A306" s="36"/>
      <c r="B306" s="37"/>
      <c r="C306" s="38"/>
      <c r="D306" s="233" t="s">
        <v>148</v>
      </c>
      <c r="E306" s="38"/>
      <c r="F306" s="234" t="s">
        <v>1158</v>
      </c>
      <c r="G306" s="38"/>
      <c r="H306" s="38"/>
      <c r="I306" s="235"/>
      <c r="J306" s="235"/>
      <c r="K306" s="38"/>
      <c r="L306" s="38"/>
      <c r="M306" s="42"/>
      <c r="N306" s="236"/>
      <c r="O306" s="237"/>
      <c r="P306" s="89"/>
      <c r="Q306" s="89"/>
      <c r="R306" s="89"/>
      <c r="S306" s="89"/>
      <c r="T306" s="89"/>
      <c r="U306" s="89"/>
      <c r="V306" s="89"/>
      <c r="W306" s="89"/>
      <c r="X306" s="90"/>
      <c r="Y306" s="36"/>
      <c r="Z306" s="36"/>
      <c r="AA306" s="36"/>
      <c r="AB306" s="36"/>
      <c r="AC306" s="36"/>
      <c r="AD306" s="36"/>
      <c r="AE306" s="36"/>
      <c r="AT306" s="15" t="s">
        <v>148</v>
      </c>
      <c r="AU306" s="15" t="s">
        <v>87</v>
      </c>
    </row>
    <row r="307" s="2" customFormat="1">
      <c r="A307" s="36"/>
      <c r="B307" s="37"/>
      <c r="C307" s="38"/>
      <c r="D307" s="238" t="s">
        <v>150</v>
      </c>
      <c r="E307" s="38"/>
      <c r="F307" s="239" t="s">
        <v>1159</v>
      </c>
      <c r="G307" s="38"/>
      <c r="H307" s="38"/>
      <c r="I307" s="235"/>
      <c r="J307" s="235"/>
      <c r="K307" s="38"/>
      <c r="L307" s="38"/>
      <c r="M307" s="42"/>
      <c r="N307" s="236"/>
      <c r="O307" s="237"/>
      <c r="P307" s="89"/>
      <c r="Q307" s="89"/>
      <c r="R307" s="89"/>
      <c r="S307" s="89"/>
      <c r="T307" s="89"/>
      <c r="U307" s="89"/>
      <c r="V307" s="89"/>
      <c r="W307" s="89"/>
      <c r="X307" s="90"/>
      <c r="Y307" s="36"/>
      <c r="Z307" s="36"/>
      <c r="AA307" s="36"/>
      <c r="AB307" s="36"/>
      <c r="AC307" s="36"/>
      <c r="AD307" s="36"/>
      <c r="AE307" s="36"/>
      <c r="AT307" s="15" t="s">
        <v>150</v>
      </c>
      <c r="AU307" s="15" t="s">
        <v>87</v>
      </c>
    </row>
    <row r="308" s="2" customFormat="1" ht="24.15" customHeight="1">
      <c r="A308" s="36"/>
      <c r="B308" s="37"/>
      <c r="C308" s="219" t="s">
        <v>451</v>
      </c>
      <c r="D308" s="219" t="s">
        <v>141</v>
      </c>
      <c r="E308" s="220" t="s">
        <v>1160</v>
      </c>
      <c r="F308" s="221" t="s">
        <v>1161</v>
      </c>
      <c r="G308" s="222" t="s">
        <v>254</v>
      </c>
      <c r="H308" s="223">
        <v>8</v>
      </c>
      <c r="I308" s="224"/>
      <c r="J308" s="224"/>
      <c r="K308" s="225">
        <f>ROUND(P308*H308,2)</f>
        <v>0</v>
      </c>
      <c r="L308" s="221" t="s">
        <v>145</v>
      </c>
      <c r="M308" s="42"/>
      <c r="N308" s="226" t="s">
        <v>1</v>
      </c>
      <c r="O308" s="227" t="s">
        <v>40</v>
      </c>
      <c r="P308" s="228">
        <f>I308+J308</f>
        <v>0</v>
      </c>
      <c r="Q308" s="228">
        <f>ROUND(I308*H308,2)</f>
        <v>0</v>
      </c>
      <c r="R308" s="228">
        <f>ROUND(J308*H308,2)</f>
        <v>0</v>
      </c>
      <c r="S308" s="89"/>
      <c r="T308" s="229">
        <f>S308*H308</f>
        <v>0</v>
      </c>
      <c r="U308" s="229">
        <v>0</v>
      </c>
      <c r="V308" s="229">
        <f>U308*H308</f>
        <v>0</v>
      </c>
      <c r="W308" s="229">
        <v>0</v>
      </c>
      <c r="X308" s="230">
        <f>W308*H308</f>
        <v>0</v>
      </c>
      <c r="Y308" s="36"/>
      <c r="Z308" s="36"/>
      <c r="AA308" s="36"/>
      <c r="AB308" s="36"/>
      <c r="AC308" s="36"/>
      <c r="AD308" s="36"/>
      <c r="AE308" s="36"/>
      <c r="AR308" s="231" t="s">
        <v>146</v>
      </c>
      <c r="AT308" s="231" t="s">
        <v>141</v>
      </c>
      <c r="AU308" s="231" t="s">
        <v>87</v>
      </c>
      <c r="AY308" s="15" t="s">
        <v>138</v>
      </c>
      <c r="BE308" s="232">
        <f>IF(O308="základní",K308,0)</f>
        <v>0</v>
      </c>
      <c r="BF308" s="232">
        <f>IF(O308="snížená",K308,0)</f>
        <v>0</v>
      </c>
      <c r="BG308" s="232">
        <f>IF(O308="zákl. přenesená",K308,0)</f>
        <v>0</v>
      </c>
      <c r="BH308" s="232">
        <f>IF(O308="sníž. přenesená",K308,0)</f>
        <v>0</v>
      </c>
      <c r="BI308" s="232">
        <f>IF(O308="nulová",K308,0)</f>
        <v>0</v>
      </c>
      <c r="BJ308" s="15" t="s">
        <v>85</v>
      </c>
      <c r="BK308" s="232">
        <f>ROUND(P308*H308,2)</f>
        <v>0</v>
      </c>
      <c r="BL308" s="15" t="s">
        <v>146</v>
      </c>
      <c r="BM308" s="231" t="s">
        <v>1458</v>
      </c>
    </row>
    <row r="309" s="2" customFormat="1">
      <c r="A309" s="36"/>
      <c r="B309" s="37"/>
      <c r="C309" s="38"/>
      <c r="D309" s="233" t="s">
        <v>148</v>
      </c>
      <c r="E309" s="38"/>
      <c r="F309" s="234" t="s">
        <v>1163</v>
      </c>
      <c r="G309" s="38"/>
      <c r="H309" s="38"/>
      <c r="I309" s="235"/>
      <c r="J309" s="235"/>
      <c r="K309" s="38"/>
      <c r="L309" s="38"/>
      <c r="M309" s="42"/>
      <c r="N309" s="236"/>
      <c r="O309" s="237"/>
      <c r="P309" s="89"/>
      <c r="Q309" s="89"/>
      <c r="R309" s="89"/>
      <c r="S309" s="89"/>
      <c r="T309" s="89"/>
      <c r="U309" s="89"/>
      <c r="V309" s="89"/>
      <c r="W309" s="89"/>
      <c r="X309" s="90"/>
      <c r="Y309" s="36"/>
      <c r="Z309" s="36"/>
      <c r="AA309" s="36"/>
      <c r="AB309" s="36"/>
      <c r="AC309" s="36"/>
      <c r="AD309" s="36"/>
      <c r="AE309" s="36"/>
      <c r="AT309" s="15" t="s">
        <v>148</v>
      </c>
      <c r="AU309" s="15" t="s">
        <v>87</v>
      </c>
    </row>
    <row r="310" s="2" customFormat="1">
      <c r="A310" s="36"/>
      <c r="B310" s="37"/>
      <c r="C310" s="38"/>
      <c r="D310" s="238" t="s">
        <v>150</v>
      </c>
      <c r="E310" s="38"/>
      <c r="F310" s="239" t="s">
        <v>1164</v>
      </c>
      <c r="G310" s="38"/>
      <c r="H310" s="38"/>
      <c r="I310" s="235"/>
      <c r="J310" s="235"/>
      <c r="K310" s="38"/>
      <c r="L310" s="38"/>
      <c r="M310" s="42"/>
      <c r="N310" s="236"/>
      <c r="O310" s="237"/>
      <c r="P310" s="89"/>
      <c r="Q310" s="89"/>
      <c r="R310" s="89"/>
      <c r="S310" s="89"/>
      <c r="T310" s="89"/>
      <c r="U310" s="89"/>
      <c r="V310" s="89"/>
      <c r="W310" s="89"/>
      <c r="X310" s="90"/>
      <c r="Y310" s="36"/>
      <c r="Z310" s="36"/>
      <c r="AA310" s="36"/>
      <c r="AB310" s="36"/>
      <c r="AC310" s="36"/>
      <c r="AD310" s="36"/>
      <c r="AE310" s="36"/>
      <c r="AT310" s="15" t="s">
        <v>150</v>
      </c>
      <c r="AU310" s="15" t="s">
        <v>87</v>
      </c>
    </row>
    <row r="311" s="2" customFormat="1" ht="33" customHeight="1">
      <c r="A311" s="36"/>
      <c r="B311" s="37"/>
      <c r="C311" s="219" t="s">
        <v>457</v>
      </c>
      <c r="D311" s="219" t="s">
        <v>141</v>
      </c>
      <c r="E311" s="220" t="s">
        <v>1173</v>
      </c>
      <c r="F311" s="221" t="s">
        <v>1174</v>
      </c>
      <c r="G311" s="222" t="s">
        <v>254</v>
      </c>
      <c r="H311" s="223">
        <v>1.6499999999999999</v>
      </c>
      <c r="I311" s="224"/>
      <c r="J311" s="224"/>
      <c r="K311" s="225">
        <f>ROUND(P311*H311,2)</f>
        <v>0</v>
      </c>
      <c r="L311" s="221" t="s">
        <v>145</v>
      </c>
      <c r="M311" s="42"/>
      <c r="N311" s="226" t="s">
        <v>1</v>
      </c>
      <c r="O311" s="227" t="s">
        <v>40</v>
      </c>
      <c r="P311" s="228">
        <f>I311+J311</f>
        <v>0</v>
      </c>
      <c r="Q311" s="228">
        <f>ROUND(I311*H311,2)</f>
        <v>0</v>
      </c>
      <c r="R311" s="228">
        <f>ROUND(J311*H311,2)</f>
        <v>0</v>
      </c>
      <c r="S311" s="89"/>
      <c r="T311" s="229">
        <f>S311*H311</f>
        <v>0</v>
      </c>
      <c r="U311" s="229">
        <v>0.16370999999999999</v>
      </c>
      <c r="V311" s="229">
        <f>U311*H311</f>
        <v>0.27012149999999996</v>
      </c>
      <c r="W311" s="229">
        <v>0</v>
      </c>
      <c r="X311" s="230">
        <f>W311*H311</f>
        <v>0</v>
      </c>
      <c r="Y311" s="36"/>
      <c r="Z311" s="36"/>
      <c r="AA311" s="36"/>
      <c r="AB311" s="36"/>
      <c r="AC311" s="36"/>
      <c r="AD311" s="36"/>
      <c r="AE311" s="36"/>
      <c r="AR311" s="231" t="s">
        <v>146</v>
      </c>
      <c r="AT311" s="231" t="s">
        <v>141</v>
      </c>
      <c r="AU311" s="231" t="s">
        <v>87</v>
      </c>
      <c r="AY311" s="15" t="s">
        <v>138</v>
      </c>
      <c r="BE311" s="232">
        <f>IF(O311="základní",K311,0)</f>
        <v>0</v>
      </c>
      <c r="BF311" s="232">
        <f>IF(O311="snížená",K311,0)</f>
        <v>0</v>
      </c>
      <c r="BG311" s="232">
        <f>IF(O311="zákl. přenesená",K311,0)</f>
        <v>0</v>
      </c>
      <c r="BH311" s="232">
        <f>IF(O311="sníž. přenesená",K311,0)</f>
        <v>0</v>
      </c>
      <c r="BI311" s="232">
        <f>IF(O311="nulová",K311,0)</f>
        <v>0</v>
      </c>
      <c r="BJ311" s="15" t="s">
        <v>85</v>
      </c>
      <c r="BK311" s="232">
        <f>ROUND(P311*H311,2)</f>
        <v>0</v>
      </c>
      <c r="BL311" s="15" t="s">
        <v>146</v>
      </c>
      <c r="BM311" s="231" t="s">
        <v>1459</v>
      </c>
    </row>
    <row r="312" s="2" customFormat="1">
      <c r="A312" s="36"/>
      <c r="B312" s="37"/>
      <c r="C312" s="38"/>
      <c r="D312" s="233" t="s">
        <v>148</v>
      </c>
      <c r="E312" s="38"/>
      <c r="F312" s="234" t="s">
        <v>1176</v>
      </c>
      <c r="G312" s="38"/>
      <c r="H312" s="38"/>
      <c r="I312" s="235"/>
      <c r="J312" s="235"/>
      <c r="K312" s="38"/>
      <c r="L312" s="38"/>
      <c r="M312" s="42"/>
      <c r="N312" s="236"/>
      <c r="O312" s="237"/>
      <c r="P312" s="89"/>
      <c r="Q312" s="89"/>
      <c r="R312" s="89"/>
      <c r="S312" s="89"/>
      <c r="T312" s="89"/>
      <c r="U312" s="89"/>
      <c r="V312" s="89"/>
      <c r="W312" s="89"/>
      <c r="X312" s="90"/>
      <c r="Y312" s="36"/>
      <c r="Z312" s="36"/>
      <c r="AA312" s="36"/>
      <c r="AB312" s="36"/>
      <c r="AC312" s="36"/>
      <c r="AD312" s="36"/>
      <c r="AE312" s="36"/>
      <c r="AT312" s="15" t="s">
        <v>148</v>
      </c>
      <c r="AU312" s="15" t="s">
        <v>87</v>
      </c>
    </row>
    <row r="313" s="2" customFormat="1">
      <c r="A313" s="36"/>
      <c r="B313" s="37"/>
      <c r="C313" s="38"/>
      <c r="D313" s="238" t="s">
        <v>150</v>
      </c>
      <c r="E313" s="38"/>
      <c r="F313" s="239" t="s">
        <v>1177</v>
      </c>
      <c r="G313" s="38"/>
      <c r="H313" s="38"/>
      <c r="I313" s="235"/>
      <c r="J313" s="235"/>
      <c r="K313" s="38"/>
      <c r="L313" s="38"/>
      <c r="M313" s="42"/>
      <c r="N313" s="236"/>
      <c r="O313" s="237"/>
      <c r="P313" s="89"/>
      <c r="Q313" s="89"/>
      <c r="R313" s="89"/>
      <c r="S313" s="89"/>
      <c r="T313" s="89"/>
      <c r="U313" s="89"/>
      <c r="V313" s="89"/>
      <c r="W313" s="89"/>
      <c r="X313" s="90"/>
      <c r="Y313" s="36"/>
      <c r="Z313" s="36"/>
      <c r="AA313" s="36"/>
      <c r="AB313" s="36"/>
      <c r="AC313" s="36"/>
      <c r="AD313" s="36"/>
      <c r="AE313" s="36"/>
      <c r="AT313" s="15" t="s">
        <v>150</v>
      </c>
      <c r="AU313" s="15" t="s">
        <v>87</v>
      </c>
    </row>
    <row r="314" s="2" customFormat="1" ht="24.15" customHeight="1">
      <c r="A314" s="36"/>
      <c r="B314" s="37"/>
      <c r="C314" s="241" t="s">
        <v>461</v>
      </c>
      <c r="D314" s="241" t="s">
        <v>161</v>
      </c>
      <c r="E314" s="242" t="s">
        <v>1178</v>
      </c>
      <c r="F314" s="243" t="s">
        <v>1179</v>
      </c>
      <c r="G314" s="244" t="s">
        <v>254</v>
      </c>
      <c r="H314" s="245">
        <v>1.6499999999999999</v>
      </c>
      <c r="I314" s="246"/>
      <c r="J314" s="247"/>
      <c r="K314" s="248">
        <f>ROUND(P314*H314,2)</f>
        <v>0</v>
      </c>
      <c r="L314" s="243" t="s">
        <v>145</v>
      </c>
      <c r="M314" s="249"/>
      <c r="N314" s="250" t="s">
        <v>1</v>
      </c>
      <c r="O314" s="227" t="s">
        <v>40</v>
      </c>
      <c r="P314" s="228">
        <f>I314+J314</f>
        <v>0</v>
      </c>
      <c r="Q314" s="228">
        <f>ROUND(I314*H314,2)</f>
        <v>0</v>
      </c>
      <c r="R314" s="228">
        <f>ROUND(J314*H314,2)</f>
        <v>0</v>
      </c>
      <c r="S314" s="89"/>
      <c r="T314" s="229">
        <f>S314*H314</f>
        <v>0</v>
      </c>
      <c r="U314" s="229">
        <v>0.11394</v>
      </c>
      <c r="V314" s="229">
        <f>U314*H314</f>
        <v>0.188001</v>
      </c>
      <c r="W314" s="229">
        <v>0</v>
      </c>
      <c r="X314" s="230">
        <f>W314*H314</f>
        <v>0</v>
      </c>
      <c r="Y314" s="36"/>
      <c r="Z314" s="36"/>
      <c r="AA314" s="36"/>
      <c r="AB314" s="36"/>
      <c r="AC314" s="36"/>
      <c r="AD314" s="36"/>
      <c r="AE314" s="36"/>
      <c r="AR314" s="231" t="s">
        <v>165</v>
      </c>
      <c r="AT314" s="231" t="s">
        <v>161</v>
      </c>
      <c r="AU314" s="231" t="s">
        <v>87</v>
      </c>
      <c r="AY314" s="15" t="s">
        <v>138</v>
      </c>
      <c r="BE314" s="232">
        <f>IF(O314="základní",K314,0)</f>
        <v>0</v>
      </c>
      <c r="BF314" s="232">
        <f>IF(O314="snížená",K314,0)</f>
        <v>0</v>
      </c>
      <c r="BG314" s="232">
        <f>IF(O314="zákl. přenesená",K314,0)</f>
        <v>0</v>
      </c>
      <c r="BH314" s="232">
        <f>IF(O314="sníž. přenesená",K314,0)</f>
        <v>0</v>
      </c>
      <c r="BI314" s="232">
        <f>IF(O314="nulová",K314,0)</f>
        <v>0</v>
      </c>
      <c r="BJ314" s="15" t="s">
        <v>85</v>
      </c>
      <c r="BK314" s="232">
        <f>ROUND(P314*H314,2)</f>
        <v>0</v>
      </c>
      <c r="BL314" s="15" t="s">
        <v>146</v>
      </c>
      <c r="BM314" s="231" t="s">
        <v>1460</v>
      </c>
    </row>
    <row r="315" s="2" customFormat="1">
      <c r="A315" s="36"/>
      <c r="B315" s="37"/>
      <c r="C315" s="38"/>
      <c r="D315" s="233" t="s">
        <v>148</v>
      </c>
      <c r="E315" s="38"/>
      <c r="F315" s="234" t="s">
        <v>1179</v>
      </c>
      <c r="G315" s="38"/>
      <c r="H315" s="38"/>
      <c r="I315" s="235"/>
      <c r="J315" s="235"/>
      <c r="K315" s="38"/>
      <c r="L315" s="38"/>
      <c r="M315" s="42"/>
      <c r="N315" s="236"/>
      <c r="O315" s="237"/>
      <c r="P315" s="89"/>
      <c r="Q315" s="89"/>
      <c r="R315" s="89"/>
      <c r="S315" s="89"/>
      <c r="T315" s="89"/>
      <c r="U315" s="89"/>
      <c r="V315" s="89"/>
      <c r="W315" s="89"/>
      <c r="X315" s="90"/>
      <c r="Y315" s="36"/>
      <c r="Z315" s="36"/>
      <c r="AA315" s="36"/>
      <c r="AB315" s="36"/>
      <c r="AC315" s="36"/>
      <c r="AD315" s="36"/>
      <c r="AE315" s="36"/>
      <c r="AT315" s="15" t="s">
        <v>148</v>
      </c>
      <c r="AU315" s="15" t="s">
        <v>87</v>
      </c>
    </row>
    <row r="316" s="2" customFormat="1" ht="24.15" customHeight="1">
      <c r="A316" s="36"/>
      <c r="B316" s="37"/>
      <c r="C316" s="219" t="s">
        <v>555</v>
      </c>
      <c r="D316" s="219" t="s">
        <v>141</v>
      </c>
      <c r="E316" s="220" t="s">
        <v>1461</v>
      </c>
      <c r="F316" s="221" t="s">
        <v>1462</v>
      </c>
      <c r="G316" s="222" t="s">
        <v>529</v>
      </c>
      <c r="H316" s="223">
        <v>0.19600000000000001</v>
      </c>
      <c r="I316" s="224"/>
      <c r="J316" s="224"/>
      <c r="K316" s="225">
        <f>ROUND(P316*H316,2)</f>
        <v>0</v>
      </c>
      <c r="L316" s="221" t="s">
        <v>145</v>
      </c>
      <c r="M316" s="42"/>
      <c r="N316" s="226" t="s">
        <v>1</v>
      </c>
      <c r="O316" s="227" t="s">
        <v>40</v>
      </c>
      <c r="P316" s="228">
        <f>I316+J316</f>
        <v>0</v>
      </c>
      <c r="Q316" s="228">
        <f>ROUND(I316*H316,2)</f>
        <v>0</v>
      </c>
      <c r="R316" s="228">
        <f>ROUND(J316*H316,2)</f>
        <v>0</v>
      </c>
      <c r="S316" s="89"/>
      <c r="T316" s="229">
        <f>S316*H316</f>
        <v>0</v>
      </c>
      <c r="U316" s="229">
        <v>1.9695</v>
      </c>
      <c r="V316" s="229">
        <f>U316*H316</f>
        <v>0.38602200000000003</v>
      </c>
      <c r="W316" s="229">
        <v>0</v>
      </c>
      <c r="X316" s="230">
        <f>W316*H316</f>
        <v>0</v>
      </c>
      <c r="Y316" s="36"/>
      <c r="Z316" s="36"/>
      <c r="AA316" s="36"/>
      <c r="AB316" s="36"/>
      <c r="AC316" s="36"/>
      <c r="AD316" s="36"/>
      <c r="AE316" s="36"/>
      <c r="AR316" s="231" t="s">
        <v>146</v>
      </c>
      <c r="AT316" s="231" t="s">
        <v>141</v>
      </c>
      <c r="AU316" s="231" t="s">
        <v>87</v>
      </c>
      <c r="AY316" s="15" t="s">
        <v>138</v>
      </c>
      <c r="BE316" s="232">
        <f>IF(O316="základní",K316,0)</f>
        <v>0</v>
      </c>
      <c r="BF316" s="232">
        <f>IF(O316="snížená",K316,0)</f>
        <v>0</v>
      </c>
      <c r="BG316" s="232">
        <f>IF(O316="zákl. přenesená",K316,0)</f>
        <v>0</v>
      </c>
      <c r="BH316" s="232">
        <f>IF(O316="sníž. přenesená",K316,0)</f>
        <v>0</v>
      </c>
      <c r="BI316" s="232">
        <f>IF(O316="nulová",K316,0)</f>
        <v>0</v>
      </c>
      <c r="BJ316" s="15" t="s">
        <v>85</v>
      </c>
      <c r="BK316" s="232">
        <f>ROUND(P316*H316,2)</f>
        <v>0</v>
      </c>
      <c r="BL316" s="15" t="s">
        <v>146</v>
      </c>
      <c r="BM316" s="231" t="s">
        <v>1463</v>
      </c>
    </row>
    <row r="317" s="2" customFormat="1">
      <c r="A317" s="36"/>
      <c r="B317" s="37"/>
      <c r="C317" s="38"/>
      <c r="D317" s="233" t="s">
        <v>148</v>
      </c>
      <c r="E317" s="38"/>
      <c r="F317" s="234" t="s">
        <v>1464</v>
      </c>
      <c r="G317" s="38"/>
      <c r="H317" s="38"/>
      <c r="I317" s="235"/>
      <c r="J317" s="235"/>
      <c r="K317" s="38"/>
      <c r="L317" s="38"/>
      <c r="M317" s="42"/>
      <c r="N317" s="236"/>
      <c r="O317" s="237"/>
      <c r="P317" s="89"/>
      <c r="Q317" s="89"/>
      <c r="R317" s="89"/>
      <c r="S317" s="89"/>
      <c r="T317" s="89"/>
      <c r="U317" s="89"/>
      <c r="V317" s="89"/>
      <c r="W317" s="89"/>
      <c r="X317" s="90"/>
      <c r="Y317" s="36"/>
      <c r="Z317" s="36"/>
      <c r="AA317" s="36"/>
      <c r="AB317" s="36"/>
      <c r="AC317" s="36"/>
      <c r="AD317" s="36"/>
      <c r="AE317" s="36"/>
      <c r="AT317" s="15" t="s">
        <v>148</v>
      </c>
      <c r="AU317" s="15" t="s">
        <v>87</v>
      </c>
    </row>
    <row r="318" s="2" customFormat="1">
      <c r="A318" s="36"/>
      <c r="B318" s="37"/>
      <c r="C318" s="38"/>
      <c r="D318" s="238" t="s">
        <v>150</v>
      </c>
      <c r="E318" s="38"/>
      <c r="F318" s="239" t="s">
        <v>1465</v>
      </c>
      <c r="G318" s="38"/>
      <c r="H318" s="38"/>
      <c r="I318" s="235"/>
      <c r="J318" s="235"/>
      <c r="K318" s="38"/>
      <c r="L318" s="38"/>
      <c r="M318" s="42"/>
      <c r="N318" s="236"/>
      <c r="O318" s="237"/>
      <c r="P318" s="89"/>
      <c r="Q318" s="89"/>
      <c r="R318" s="89"/>
      <c r="S318" s="89"/>
      <c r="T318" s="89"/>
      <c r="U318" s="89"/>
      <c r="V318" s="89"/>
      <c r="W318" s="89"/>
      <c r="X318" s="90"/>
      <c r="Y318" s="36"/>
      <c r="Z318" s="36"/>
      <c r="AA318" s="36"/>
      <c r="AB318" s="36"/>
      <c r="AC318" s="36"/>
      <c r="AD318" s="36"/>
      <c r="AE318" s="36"/>
      <c r="AT318" s="15" t="s">
        <v>150</v>
      </c>
      <c r="AU318" s="15" t="s">
        <v>87</v>
      </c>
    </row>
    <row r="319" s="13" customFormat="1">
      <c r="A319" s="13"/>
      <c r="B319" s="251"/>
      <c r="C319" s="252"/>
      <c r="D319" s="233" t="s">
        <v>188</v>
      </c>
      <c r="E319" s="253" t="s">
        <v>1</v>
      </c>
      <c r="F319" s="254" t="s">
        <v>1466</v>
      </c>
      <c r="G319" s="252"/>
      <c r="H319" s="255">
        <v>0.19600000000000001</v>
      </c>
      <c r="I319" s="256"/>
      <c r="J319" s="256"/>
      <c r="K319" s="252"/>
      <c r="L319" s="252"/>
      <c r="M319" s="257"/>
      <c r="N319" s="258"/>
      <c r="O319" s="259"/>
      <c r="P319" s="259"/>
      <c r="Q319" s="259"/>
      <c r="R319" s="259"/>
      <c r="S319" s="259"/>
      <c r="T319" s="259"/>
      <c r="U319" s="259"/>
      <c r="V319" s="259"/>
      <c r="W319" s="259"/>
      <c r="X319" s="260"/>
      <c r="Y319" s="13"/>
      <c r="Z319" s="13"/>
      <c r="AA319" s="13"/>
      <c r="AB319" s="13"/>
      <c r="AC319" s="13"/>
      <c r="AD319" s="13"/>
      <c r="AE319" s="13"/>
      <c r="AT319" s="261" t="s">
        <v>188</v>
      </c>
      <c r="AU319" s="261" t="s">
        <v>87</v>
      </c>
      <c r="AV319" s="13" t="s">
        <v>87</v>
      </c>
      <c r="AW319" s="13" t="s">
        <v>5</v>
      </c>
      <c r="AX319" s="13" t="s">
        <v>85</v>
      </c>
      <c r="AY319" s="261" t="s">
        <v>138</v>
      </c>
    </row>
    <row r="320" s="2" customFormat="1" ht="24.15" customHeight="1">
      <c r="A320" s="36"/>
      <c r="B320" s="37"/>
      <c r="C320" s="219" t="s">
        <v>467</v>
      </c>
      <c r="D320" s="219" t="s">
        <v>141</v>
      </c>
      <c r="E320" s="220" t="s">
        <v>1467</v>
      </c>
      <c r="F320" s="221" t="s">
        <v>1468</v>
      </c>
      <c r="G320" s="222" t="s">
        <v>254</v>
      </c>
      <c r="H320" s="223">
        <v>2</v>
      </c>
      <c r="I320" s="224"/>
      <c r="J320" s="224"/>
      <c r="K320" s="225">
        <f>ROUND(P320*H320,2)</f>
        <v>0</v>
      </c>
      <c r="L320" s="221" t="s">
        <v>145</v>
      </c>
      <c r="M320" s="42"/>
      <c r="N320" s="226" t="s">
        <v>1</v>
      </c>
      <c r="O320" s="227" t="s">
        <v>40</v>
      </c>
      <c r="P320" s="228">
        <f>I320+J320</f>
        <v>0</v>
      </c>
      <c r="Q320" s="228">
        <f>ROUND(I320*H320,2)</f>
        <v>0</v>
      </c>
      <c r="R320" s="228">
        <f>ROUND(J320*H320,2)</f>
        <v>0</v>
      </c>
      <c r="S320" s="89"/>
      <c r="T320" s="229">
        <f>S320*H320</f>
        <v>0</v>
      </c>
      <c r="U320" s="229">
        <v>0</v>
      </c>
      <c r="V320" s="229">
        <f>U320*H320</f>
        <v>0</v>
      </c>
      <c r="W320" s="229">
        <v>0.32400000000000001</v>
      </c>
      <c r="X320" s="230">
        <f>W320*H320</f>
        <v>0.64800000000000002</v>
      </c>
      <c r="Y320" s="36"/>
      <c r="Z320" s="36"/>
      <c r="AA320" s="36"/>
      <c r="AB320" s="36"/>
      <c r="AC320" s="36"/>
      <c r="AD320" s="36"/>
      <c r="AE320" s="36"/>
      <c r="AR320" s="231" t="s">
        <v>146</v>
      </c>
      <c r="AT320" s="231" t="s">
        <v>141</v>
      </c>
      <c r="AU320" s="231" t="s">
        <v>87</v>
      </c>
      <c r="AY320" s="15" t="s">
        <v>138</v>
      </c>
      <c r="BE320" s="232">
        <f>IF(O320="základní",K320,0)</f>
        <v>0</v>
      </c>
      <c r="BF320" s="232">
        <f>IF(O320="snížená",K320,0)</f>
        <v>0</v>
      </c>
      <c r="BG320" s="232">
        <f>IF(O320="zákl. přenesená",K320,0)</f>
        <v>0</v>
      </c>
      <c r="BH320" s="232">
        <f>IF(O320="sníž. přenesená",K320,0)</f>
        <v>0</v>
      </c>
      <c r="BI320" s="232">
        <f>IF(O320="nulová",K320,0)</f>
        <v>0</v>
      </c>
      <c r="BJ320" s="15" t="s">
        <v>85</v>
      </c>
      <c r="BK320" s="232">
        <f>ROUND(P320*H320,2)</f>
        <v>0</v>
      </c>
      <c r="BL320" s="15" t="s">
        <v>146</v>
      </c>
      <c r="BM320" s="231" t="s">
        <v>1469</v>
      </c>
    </row>
    <row r="321" s="2" customFormat="1">
      <c r="A321" s="36"/>
      <c r="B321" s="37"/>
      <c r="C321" s="38"/>
      <c r="D321" s="233" t="s">
        <v>148</v>
      </c>
      <c r="E321" s="38"/>
      <c r="F321" s="234" t="s">
        <v>1470</v>
      </c>
      <c r="G321" s="38"/>
      <c r="H321" s="38"/>
      <c r="I321" s="235"/>
      <c r="J321" s="235"/>
      <c r="K321" s="38"/>
      <c r="L321" s="38"/>
      <c r="M321" s="42"/>
      <c r="N321" s="236"/>
      <c r="O321" s="237"/>
      <c r="P321" s="89"/>
      <c r="Q321" s="89"/>
      <c r="R321" s="89"/>
      <c r="S321" s="89"/>
      <c r="T321" s="89"/>
      <c r="U321" s="89"/>
      <c r="V321" s="89"/>
      <c r="W321" s="89"/>
      <c r="X321" s="90"/>
      <c r="Y321" s="36"/>
      <c r="Z321" s="36"/>
      <c r="AA321" s="36"/>
      <c r="AB321" s="36"/>
      <c r="AC321" s="36"/>
      <c r="AD321" s="36"/>
      <c r="AE321" s="36"/>
      <c r="AT321" s="15" t="s">
        <v>148</v>
      </c>
      <c r="AU321" s="15" t="s">
        <v>87</v>
      </c>
    </row>
    <row r="322" s="2" customFormat="1">
      <c r="A322" s="36"/>
      <c r="B322" s="37"/>
      <c r="C322" s="38"/>
      <c r="D322" s="238" t="s">
        <v>150</v>
      </c>
      <c r="E322" s="38"/>
      <c r="F322" s="239" t="s">
        <v>1471</v>
      </c>
      <c r="G322" s="38"/>
      <c r="H322" s="38"/>
      <c r="I322" s="235"/>
      <c r="J322" s="235"/>
      <c r="K322" s="38"/>
      <c r="L322" s="38"/>
      <c r="M322" s="42"/>
      <c r="N322" s="236"/>
      <c r="O322" s="237"/>
      <c r="P322" s="89"/>
      <c r="Q322" s="89"/>
      <c r="R322" s="89"/>
      <c r="S322" s="89"/>
      <c r="T322" s="89"/>
      <c r="U322" s="89"/>
      <c r="V322" s="89"/>
      <c r="W322" s="89"/>
      <c r="X322" s="90"/>
      <c r="Y322" s="36"/>
      <c r="Z322" s="36"/>
      <c r="AA322" s="36"/>
      <c r="AB322" s="36"/>
      <c r="AC322" s="36"/>
      <c r="AD322" s="36"/>
      <c r="AE322" s="36"/>
      <c r="AT322" s="15" t="s">
        <v>150</v>
      </c>
      <c r="AU322" s="15" t="s">
        <v>87</v>
      </c>
    </row>
    <row r="323" s="2" customFormat="1" ht="24.15" customHeight="1">
      <c r="A323" s="36"/>
      <c r="B323" s="37"/>
      <c r="C323" s="219" t="s">
        <v>494</v>
      </c>
      <c r="D323" s="219" t="s">
        <v>141</v>
      </c>
      <c r="E323" s="220" t="s">
        <v>1472</v>
      </c>
      <c r="F323" s="221" t="s">
        <v>1473</v>
      </c>
      <c r="G323" s="222" t="s">
        <v>144</v>
      </c>
      <c r="H323" s="223">
        <v>24.899999999999999</v>
      </c>
      <c r="I323" s="224"/>
      <c r="J323" s="224"/>
      <c r="K323" s="225">
        <f>ROUND(P323*H323,2)</f>
        <v>0</v>
      </c>
      <c r="L323" s="221" t="s">
        <v>145</v>
      </c>
      <c r="M323" s="42"/>
      <c r="N323" s="226" t="s">
        <v>1</v>
      </c>
      <c r="O323" s="227" t="s">
        <v>40</v>
      </c>
      <c r="P323" s="228">
        <f>I323+J323</f>
        <v>0</v>
      </c>
      <c r="Q323" s="228">
        <f>ROUND(I323*H323,2)</f>
        <v>0</v>
      </c>
      <c r="R323" s="228">
        <f>ROUND(J323*H323,2)</f>
        <v>0</v>
      </c>
      <c r="S323" s="89"/>
      <c r="T323" s="229">
        <f>S323*H323</f>
        <v>0</v>
      </c>
      <c r="U323" s="229">
        <v>0</v>
      </c>
      <c r="V323" s="229">
        <f>U323*H323</f>
        <v>0</v>
      </c>
      <c r="W323" s="229">
        <v>0</v>
      </c>
      <c r="X323" s="230">
        <f>W323*H323</f>
        <v>0</v>
      </c>
      <c r="Y323" s="36"/>
      <c r="Z323" s="36"/>
      <c r="AA323" s="36"/>
      <c r="AB323" s="36"/>
      <c r="AC323" s="36"/>
      <c r="AD323" s="36"/>
      <c r="AE323" s="36"/>
      <c r="AR323" s="231" t="s">
        <v>146</v>
      </c>
      <c r="AT323" s="231" t="s">
        <v>141</v>
      </c>
      <c r="AU323" s="231" t="s">
        <v>87</v>
      </c>
      <c r="AY323" s="15" t="s">
        <v>138</v>
      </c>
      <c r="BE323" s="232">
        <f>IF(O323="základní",K323,0)</f>
        <v>0</v>
      </c>
      <c r="BF323" s="232">
        <f>IF(O323="snížená",K323,0)</f>
        <v>0</v>
      </c>
      <c r="BG323" s="232">
        <f>IF(O323="zákl. přenesená",K323,0)</f>
        <v>0</v>
      </c>
      <c r="BH323" s="232">
        <f>IF(O323="sníž. přenesená",K323,0)</f>
        <v>0</v>
      </c>
      <c r="BI323" s="232">
        <f>IF(O323="nulová",K323,0)</f>
        <v>0</v>
      </c>
      <c r="BJ323" s="15" t="s">
        <v>85</v>
      </c>
      <c r="BK323" s="232">
        <f>ROUND(P323*H323,2)</f>
        <v>0</v>
      </c>
      <c r="BL323" s="15" t="s">
        <v>146</v>
      </c>
      <c r="BM323" s="231" t="s">
        <v>1474</v>
      </c>
    </row>
    <row r="324" s="2" customFormat="1">
      <c r="A324" s="36"/>
      <c r="B324" s="37"/>
      <c r="C324" s="38"/>
      <c r="D324" s="233" t="s">
        <v>148</v>
      </c>
      <c r="E324" s="38"/>
      <c r="F324" s="234" t="s">
        <v>1475</v>
      </c>
      <c r="G324" s="38"/>
      <c r="H324" s="38"/>
      <c r="I324" s="235"/>
      <c r="J324" s="235"/>
      <c r="K324" s="38"/>
      <c r="L324" s="38"/>
      <c r="M324" s="42"/>
      <c r="N324" s="236"/>
      <c r="O324" s="237"/>
      <c r="P324" s="89"/>
      <c r="Q324" s="89"/>
      <c r="R324" s="89"/>
      <c r="S324" s="89"/>
      <c r="T324" s="89"/>
      <c r="U324" s="89"/>
      <c r="V324" s="89"/>
      <c r="W324" s="89"/>
      <c r="X324" s="90"/>
      <c r="Y324" s="36"/>
      <c r="Z324" s="36"/>
      <c r="AA324" s="36"/>
      <c r="AB324" s="36"/>
      <c r="AC324" s="36"/>
      <c r="AD324" s="36"/>
      <c r="AE324" s="36"/>
      <c r="AT324" s="15" t="s">
        <v>148</v>
      </c>
      <c r="AU324" s="15" t="s">
        <v>87</v>
      </c>
    </row>
    <row r="325" s="2" customFormat="1">
      <c r="A325" s="36"/>
      <c r="B325" s="37"/>
      <c r="C325" s="38"/>
      <c r="D325" s="238" t="s">
        <v>150</v>
      </c>
      <c r="E325" s="38"/>
      <c r="F325" s="239" t="s">
        <v>1476</v>
      </c>
      <c r="G325" s="38"/>
      <c r="H325" s="38"/>
      <c r="I325" s="235"/>
      <c r="J325" s="235"/>
      <c r="K325" s="38"/>
      <c r="L325" s="38"/>
      <c r="M325" s="42"/>
      <c r="N325" s="236"/>
      <c r="O325" s="237"/>
      <c r="P325" s="89"/>
      <c r="Q325" s="89"/>
      <c r="R325" s="89"/>
      <c r="S325" s="89"/>
      <c r="T325" s="89"/>
      <c r="U325" s="89"/>
      <c r="V325" s="89"/>
      <c r="W325" s="89"/>
      <c r="X325" s="90"/>
      <c r="Y325" s="36"/>
      <c r="Z325" s="36"/>
      <c r="AA325" s="36"/>
      <c r="AB325" s="36"/>
      <c r="AC325" s="36"/>
      <c r="AD325" s="36"/>
      <c r="AE325" s="36"/>
      <c r="AT325" s="15" t="s">
        <v>150</v>
      </c>
      <c r="AU325" s="15" t="s">
        <v>87</v>
      </c>
    </row>
    <row r="326" s="2" customFormat="1" ht="24.15" customHeight="1">
      <c r="A326" s="36"/>
      <c r="B326" s="37"/>
      <c r="C326" s="241" t="s">
        <v>500</v>
      </c>
      <c r="D326" s="241" t="s">
        <v>161</v>
      </c>
      <c r="E326" s="242" t="s">
        <v>1141</v>
      </c>
      <c r="F326" s="243" t="s">
        <v>1142</v>
      </c>
      <c r="G326" s="244" t="s">
        <v>254</v>
      </c>
      <c r="H326" s="245">
        <v>16</v>
      </c>
      <c r="I326" s="246"/>
      <c r="J326" s="247"/>
      <c r="K326" s="248">
        <f>ROUND(P326*H326,2)</f>
        <v>0</v>
      </c>
      <c r="L326" s="243" t="s">
        <v>145</v>
      </c>
      <c r="M326" s="249"/>
      <c r="N326" s="250" t="s">
        <v>1</v>
      </c>
      <c r="O326" s="227" t="s">
        <v>40</v>
      </c>
      <c r="P326" s="228">
        <f>I326+J326</f>
        <v>0</v>
      </c>
      <c r="Q326" s="228">
        <f>ROUND(I326*H326,2)</f>
        <v>0</v>
      </c>
      <c r="R326" s="228">
        <f>ROUND(J326*H326,2)</f>
        <v>0</v>
      </c>
      <c r="S326" s="89"/>
      <c r="T326" s="229">
        <f>S326*H326</f>
        <v>0</v>
      </c>
      <c r="U326" s="229">
        <v>0.085000000000000006</v>
      </c>
      <c r="V326" s="229">
        <f>U326*H326</f>
        <v>1.3600000000000001</v>
      </c>
      <c r="W326" s="229">
        <v>0</v>
      </c>
      <c r="X326" s="230">
        <f>W326*H326</f>
        <v>0</v>
      </c>
      <c r="Y326" s="36"/>
      <c r="Z326" s="36"/>
      <c r="AA326" s="36"/>
      <c r="AB326" s="36"/>
      <c r="AC326" s="36"/>
      <c r="AD326" s="36"/>
      <c r="AE326" s="36"/>
      <c r="AR326" s="231" t="s">
        <v>165</v>
      </c>
      <c r="AT326" s="231" t="s">
        <v>161</v>
      </c>
      <c r="AU326" s="231" t="s">
        <v>87</v>
      </c>
      <c r="AY326" s="15" t="s">
        <v>138</v>
      </c>
      <c r="BE326" s="232">
        <f>IF(O326="základní",K326,0)</f>
        <v>0</v>
      </c>
      <c r="BF326" s="232">
        <f>IF(O326="snížená",K326,0)</f>
        <v>0</v>
      </c>
      <c r="BG326" s="232">
        <f>IF(O326="zákl. přenesená",K326,0)</f>
        <v>0</v>
      </c>
      <c r="BH326" s="232">
        <f>IF(O326="sníž. přenesená",K326,0)</f>
        <v>0</v>
      </c>
      <c r="BI326" s="232">
        <f>IF(O326="nulová",K326,0)</f>
        <v>0</v>
      </c>
      <c r="BJ326" s="15" t="s">
        <v>85</v>
      </c>
      <c r="BK326" s="232">
        <f>ROUND(P326*H326,2)</f>
        <v>0</v>
      </c>
      <c r="BL326" s="15" t="s">
        <v>146</v>
      </c>
      <c r="BM326" s="231" t="s">
        <v>1477</v>
      </c>
    </row>
    <row r="327" s="2" customFormat="1">
      <c r="A327" s="36"/>
      <c r="B327" s="37"/>
      <c r="C327" s="38"/>
      <c r="D327" s="233" t="s">
        <v>148</v>
      </c>
      <c r="E327" s="38"/>
      <c r="F327" s="234" t="s">
        <v>1142</v>
      </c>
      <c r="G327" s="38"/>
      <c r="H327" s="38"/>
      <c r="I327" s="235"/>
      <c r="J327" s="235"/>
      <c r="K327" s="38"/>
      <c r="L327" s="38"/>
      <c r="M327" s="42"/>
      <c r="N327" s="236"/>
      <c r="O327" s="237"/>
      <c r="P327" s="89"/>
      <c r="Q327" s="89"/>
      <c r="R327" s="89"/>
      <c r="S327" s="89"/>
      <c r="T327" s="89"/>
      <c r="U327" s="89"/>
      <c r="V327" s="89"/>
      <c r="W327" s="89"/>
      <c r="X327" s="90"/>
      <c r="Y327" s="36"/>
      <c r="Z327" s="36"/>
      <c r="AA327" s="36"/>
      <c r="AB327" s="36"/>
      <c r="AC327" s="36"/>
      <c r="AD327" s="36"/>
      <c r="AE327" s="36"/>
      <c r="AT327" s="15" t="s">
        <v>148</v>
      </c>
      <c r="AU327" s="15" t="s">
        <v>87</v>
      </c>
    </row>
    <row r="328" s="2" customFormat="1" ht="24.15" customHeight="1">
      <c r="A328" s="36"/>
      <c r="B328" s="37"/>
      <c r="C328" s="241" t="s">
        <v>505</v>
      </c>
      <c r="D328" s="241" t="s">
        <v>161</v>
      </c>
      <c r="E328" s="242" t="s">
        <v>1478</v>
      </c>
      <c r="F328" s="243" t="s">
        <v>1479</v>
      </c>
      <c r="G328" s="244" t="s">
        <v>254</v>
      </c>
      <c r="H328" s="245">
        <v>6.5</v>
      </c>
      <c r="I328" s="246"/>
      <c r="J328" s="247"/>
      <c r="K328" s="248">
        <f>ROUND(P328*H328,2)</f>
        <v>0</v>
      </c>
      <c r="L328" s="243" t="s">
        <v>145</v>
      </c>
      <c r="M328" s="249"/>
      <c r="N328" s="250" t="s">
        <v>1</v>
      </c>
      <c r="O328" s="227" t="s">
        <v>40</v>
      </c>
      <c r="P328" s="228">
        <f>I328+J328</f>
        <v>0</v>
      </c>
      <c r="Q328" s="228">
        <f>ROUND(I328*H328,2)</f>
        <v>0</v>
      </c>
      <c r="R328" s="228">
        <f>ROUND(J328*H328,2)</f>
        <v>0</v>
      </c>
      <c r="S328" s="89"/>
      <c r="T328" s="229">
        <f>S328*H328</f>
        <v>0</v>
      </c>
      <c r="U328" s="229">
        <v>0.108</v>
      </c>
      <c r="V328" s="229">
        <f>U328*H328</f>
        <v>0.70199999999999996</v>
      </c>
      <c r="W328" s="229">
        <v>0</v>
      </c>
      <c r="X328" s="230">
        <f>W328*H328</f>
        <v>0</v>
      </c>
      <c r="Y328" s="36"/>
      <c r="Z328" s="36"/>
      <c r="AA328" s="36"/>
      <c r="AB328" s="36"/>
      <c r="AC328" s="36"/>
      <c r="AD328" s="36"/>
      <c r="AE328" s="36"/>
      <c r="AR328" s="231" t="s">
        <v>165</v>
      </c>
      <c r="AT328" s="231" t="s">
        <v>161</v>
      </c>
      <c r="AU328" s="231" t="s">
        <v>87</v>
      </c>
      <c r="AY328" s="15" t="s">
        <v>138</v>
      </c>
      <c r="BE328" s="232">
        <f>IF(O328="základní",K328,0)</f>
        <v>0</v>
      </c>
      <c r="BF328" s="232">
        <f>IF(O328="snížená",K328,0)</f>
        <v>0</v>
      </c>
      <c r="BG328" s="232">
        <f>IF(O328="zákl. přenesená",K328,0)</f>
        <v>0</v>
      </c>
      <c r="BH328" s="232">
        <f>IF(O328="sníž. přenesená",K328,0)</f>
        <v>0</v>
      </c>
      <c r="BI328" s="232">
        <f>IF(O328="nulová",K328,0)</f>
        <v>0</v>
      </c>
      <c r="BJ328" s="15" t="s">
        <v>85</v>
      </c>
      <c r="BK328" s="232">
        <f>ROUND(P328*H328,2)</f>
        <v>0</v>
      </c>
      <c r="BL328" s="15" t="s">
        <v>146</v>
      </c>
      <c r="BM328" s="231" t="s">
        <v>1480</v>
      </c>
    </row>
    <row r="329" s="2" customFormat="1">
      <c r="A329" s="36"/>
      <c r="B329" s="37"/>
      <c r="C329" s="38"/>
      <c r="D329" s="233" t="s">
        <v>148</v>
      </c>
      <c r="E329" s="38"/>
      <c r="F329" s="234" t="s">
        <v>1479</v>
      </c>
      <c r="G329" s="38"/>
      <c r="H329" s="38"/>
      <c r="I329" s="235"/>
      <c r="J329" s="235"/>
      <c r="K329" s="38"/>
      <c r="L329" s="38"/>
      <c r="M329" s="42"/>
      <c r="N329" s="236"/>
      <c r="O329" s="237"/>
      <c r="P329" s="89"/>
      <c r="Q329" s="89"/>
      <c r="R329" s="89"/>
      <c r="S329" s="89"/>
      <c r="T329" s="89"/>
      <c r="U329" s="89"/>
      <c r="V329" s="89"/>
      <c r="W329" s="89"/>
      <c r="X329" s="90"/>
      <c r="Y329" s="36"/>
      <c r="Z329" s="36"/>
      <c r="AA329" s="36"/>
      <c r="AB329" s="36"/>
      <c r="AC329" s="36"/>
      <c r="AD329" s="36"/>
      <c r="AE329" s="36"/>
      <c r="AT329" s="15" t="s">
        <v>148</v>
      </c>
      <c r="AU329" s="15" t="s">
        <v>87</v>
      </c>
    </row>
    <row r="330" s="12" customFormat="1" ht="22.8" customHeight="1">
      <c r="A330" s="12"/>
      <c r="B330" s="202"/>
      <c r="C330" s="203"/>
      <c r="D330" s="204" t="s">
        <v>76</v>
      </c>
      <c r="E330" s="217" t="s">
        <v>1232</v>
      </c>
      <c r="F330" s="217" t="s">
        <v>1233</v>
      </c>
      <c r="G330" s="203"/>
      <c r="H330" s="203"/>
      <c r="I330" s="206"/>
      <c r="J330" s="206"/>
      <c r="K330" s="218">
        <f>BK330</f>
        <v>0</v>
      </c>
      <c r="L330" s="203"/>
      <c r="M330" s="208"/>
      <c r="N330" s="209"/>
      <c r="O330" s="210"/>
      <c r="P330" s="210"/>
      <c r="Q330" s="211">
        <f>SUM(Q331:Q363)</f>
        <v>0</v>
      </c>
      <c r="R330" s="211">
        <f>SUM(R331:R363)</f>
        <v>0</v>
      </c>
      <c r="S330" s="210"/>
      <c r="T330" s="212">
        <f>SUM(T331:T363)</f>
        <v>0</v>
      </c>
      <c r="U330" s="210"/>
      <c r="V330" s="212">
        <f>SUM(V331:V363)</f>
        <v>0</v>
      </c>
      <c r="W330" s="210"/>
      <c r="X330" s="213">
        <f>SUM(X331:X363)</f>
        <v>0</v>
      </c>
      <c r="Y330" s="12"/>
      <c r="Z330" s="12"/>
      <c r="AA330" s="12"/>
      <c r="AB330" s="12"/>
      <c r="AC330" s="12"/>
      <c r="AD330" s="12"/>
      <c r="AE330" s="12"/>
      <c r="AR330" s="214" t="s">
        <v>85</v>
      </c>
      <c r="AT330" s="215" t="s">
        <v>76</v>
      </c>
      <c r="AU330" s="215" t="s">
        <v>85</v>
      </c>
      <c r="AY330" s="214" t="s">
        <v>138</v>
      </c>
      <c r="BK330" s="216">
        <f>SUM(BK331:BK363)</f>
        <v>0</v>
      </c>
    </row>
    <row r="331" s="2" customFormat="1">
      <c r="A331" s="36"/>
      <c r="B331" s="37"/>
      <c r="C331" s="219" t="s">
        <v>511</v>
      </c>
      <c r="D331" s="219" t="s">
        <v>141</v>
      </c>
      <c r="E331" s="220" t="s">
        <v>1235</v>
      </c>
      <c r="F331" s="221" t="s">
        <v>1236</v>
      </c>
      <c r="G331" s="222" t="s">
        <v>804</v>
      </c>
      <c r="H331" s="223">
        <v>8.2400000000000002</v>
      </c>
      <c r="I331" s="224"/>
      <c r="J331" s="224"/>
      <c r="K331" s="225">
        <f>ROUND(P331*H331,2)</f>
        <v>0</v>
      </c>
      <c r="L331" s="221" t="s">
        <v>145</v>
      </c>
      <c r="M331" s="42"/>
      <c r="N331" s="226" t="s">
        <v>1</v>
      </c>
      <c r="O331" s="227" t="s">
        <v>40</v>
      </c>
      <c r="P331" s="228">
        <f>I331+J331</f>
        <v>0</v>
      </c>
      <c r="Q331" s="228">
        <f>ROUND(I331*H331,2)</f>
        <v>0</v>
      </c>
      <c r="R331" s="228">
        <f>ROUND(J331*H331,2)</f>
        <v>0</v>
      </c>
      <c r="S331" s="89"/>
      <c r="T331" s="229">
        <f>S331*H331</f>
        <v>0</v>
      </c>
      <c r="U331" s="229">
        <v>0</v>
      </c>
      <c r="V331" s="229">
        <f>U331*H331</f>
        <v>0</v>
      </c>
      <c r="W331" s="229">
        <v>0</v>
      </c>
      <c r="X331" s="230">
        <f>W331*H331</f>
        <v>0</v>
      </c>
      <c r="Y331" s="36"/>
      <c r="Z331" s="36"/>
      <c r="AA331" s="36"/>
      <c r="AB331" s="36"/>
      <c r="AC331" s="36"/>
      <c r="AD331" s="36"/>
      <c r="AE331" s="36"/>
      <c r="AR331" s="231" t="s">
        <v>146</v>
      </c>
      <c r="AT331" s="231" t="s">
        <v>141</v>
      </c>
      <c r="AU331" s="231" t="s">
        <v>87</v>
      </c>
      <c r="AY331" s="15" t="s">
        <v>138</v>
      </c>
      <c r="BE331" s="232">
        <f>IF(O331="základní",K331,0)</f>
        <v>0</v>
      </c>
      <c r="BF331" s="232">
        <f>IF(O331="snížená",K331,0)</f>
        <v>0</v>
      </c>
      <c r="BG331" s="232">
        <f>IF(O331="zákl. přenesená",K331,0)</f>
        <v>0</v>
      </c>
      <c r="BH331" s="232">
        <f>IF(O331="sníž. přenesená",K331,0)</f>
        <v>0</v>
      </c>
      <c r="BI331" s="232">
        <f>IF(O331="nulová",K331,0)</f>
        <v>0</v>
      </c>
      <c r="BJ331" s="15" t="s">
        <v>85</v>
      </c>
      <c r="BK331" s="232">
        <f>ROUND(P331*H331,2)</f>
        <v>0</v>
      </c>
      <c r="BL331" s="15" t="s">
        <v>146</v>
      </c>
      <c r="BM331" s="231" t="s">
        <v>1481</v>
      </c>
    </row>
    <row r="332" s="2" customFormat="1">
      <c r="A332" s="36"/>
      <c r="B332" s="37"/>
      <c r="C332" s="38"/>
      <c r="D332" s="233" t="s">
        <v>148</v>
      </c>
      <c r="E332" s="38"/>
      <c r="F332" s="234" t="s">
        <v>1238</v>
      </c>
      <c r="G332" s="38"/>
      <c r="H332" s="38"/>
      <c r="I332" s="235"/>
      <c r="J332" s="235"/>
      <c r="K332" s="38"/>
      <c r="L332" s="38"/>
      <c r="M332" s="42"/>
      <c r="N332" s="236"/>
      <c r="O332" s="237"/>
      <c r="P332" s="89"/>
      <c r="Q332" s="89"/>
      <c r="R332" s="89"/>
      <c r="S332" s="89"/>
      <c r="T332" s="89"/>
      <c r="U332" s="89"/>
      <c r="V332" s="89"/>
      <c r="W332" s="89"/>
      <c r="X332" s="90"/>
      <c r="Y332" s="36"/>
      <c r="Z332" s="36"/>
      <c r="AA332" s="36"/>
      <c r="AB332" s="36"/>
      <c r="AC332" s="36"/>
      <c r="AD332" s="36"/>
      <c r="AE332" s="36"/>
      <c r="AT332" s="15" t="s">
        <v>148</v>
      </c>
      <c r="AU332" s="15" t="s">
        <v>87</v>
      </c>
    </row>
    <row r="333" s="2" customFormat="1">
      <c r="A333" s="36"/>
      <c r="B333" s="37"/>
      <c r="C333" s="38"/>
      <c r="D333" s="238" t="s">
        <v>150</v>
      </c>
      <c r="E333" s="38"/>
      <c r="F333" s="239" t="s">
        <v>1239</v>
      </c>
      <c r="G333" s="38"/>
      <c r="H333" s="38"/>
      <c r="I333" s="235"/>
      <c r="J333" s="235"/>
      <c r="K333" s="38"/>
      <c r="L333" s="38"/>
      <c r="M333" s="42"/>
      <c r="N333" s="236"/>
      <c r="O333" s="237"/>
      <c r="P333" s="89"/>
      <c r="Q333" s="89"/>
      <c r="R333" s="89"/>
      <c r="S333" s="89"/>
      <c r="T333" s="89"/>
      <c r="U333" s="89"/>
      <c r="V333" s="89"/>
      <c r="W333" s="89"/>
      <c r="X333" s="90"/>
      <c r="Y333" s="36"/>
      <c r="Z333" s="36"/>
      <c r="AA333" s="36"/>
      <c r="AB333" s="36"/>
      <c r="AC333" s="36"/>
      <c r="AD333" s="36"/>
      <c r="AE333" s="36"/>
      <c r="AT333" s="15" t="s">
        <v>150</v>
      </c>
      <c r="AU333" s="15" t="s">
        <v>87</v>
      </c>
    </row>
    <row r="334" s="2" customFormat="1">
      <c r="A334" s="36"/>
      <c r="B334" s="37"/>
      <c r="C334" s="38"/>
      <c r="D334" s="233" t="s">
        <v>152</v>
      </c>
      <c r="E334" s="38"/>
      <c r="F334" s="240" t="s">
        <v>1482</v>
      </c>
      <c r="G334" s="38"/>
      <c r="H334" s="38"/>
      <c r="I334" s="235"/>
      <c r="J334" s="235"/>
      <c r="K334" s="38"/>
      <c r="L334" s="38"/>
      <c r="M334" s="42"/>
      <c r="N334" s="236"/>
      <c r="O334" s="237"/>
      <c r="P334" s="89"/>
      <c r="Q334" s="89"/>
      <c r="R334" s="89"/>
      <c r="S334" s="89"/>
      <c r="T334" s="89"/>
      <c r="U334" s="89"/>
      <c r="V334" s="89"/>
      <c r="W334" s="89"/>
      <c r="X334" s="90"/>
      <c r="Y334" s="36"/>
      <c r="Z334" s="36"/>
      <c r="AA334" s="36"/>
      <c r="AB334" s="36"/>
      <c r="AC334" s="36"/>
      <c r="AD334" s="36"/>
      <c r="AE334" s="36"/>
      <c r="AT334" s="15" t="s">
        <v>152</v>
      </c>
      <c r="AU334" s="15" t="s">
        <v>87</v>
      </c>
    </row>
    <row r="335" s="13" customFormat="1">
      <c r="A335" s="13"/>
      <c r="B335" s="251"/>
      <c r="C335" s="252"/>
      <c r="D335" s="233" t="s">
        <v>188</v>
      </c>
      <c r="E335" s="253" t="s">
        <v>1</v>
      </c>
      <c r="F335" s="254" t="s">
        <v>1483</v>
      </c>
      <c r="G335" s="252"/>
      <c r="H335" s="255">
        <v>8.2400000000000002</v>
      </c>
      <c r="I335" s="256"/>
      <c r="J335" s="256"/>
      <c r="K335" s="252"/>
      <c r="L335" s="252"/>
      <c r="M335" s="257"/>
      <c r="N335" s="258"/>
      <c r="O335" s="259"/>
      <c r="P335" s="259"/>
      <c r="Q335" s="259"/>
      <c r="R335" s="259"/>
      <c r="S335" s="259"/>
      <c r="T335" s="259"/>
      <c r="U335" s="259"/>
      <c r="V335" s="259"/>
      <c r="W335" s="259"/>
      <c r="X335" s="260"/>
      <c r="Y335" s="13"/>
      <c r="Z335" s="13"/>
      <c r="AA335" s="13"/>
      <c r="AB335" s="13"/>
      <c r="AC335" s="13"/>
      <c r="AD335" s="13"/>
      <c r="AE335" s="13"/>
      <c r="AT335" s="261" t="s">
        <v>188</v>
      </c>
      <c r="AU335" s="261" t="s">
        <v>87</v>
      </c>
      <c r="AV335" s="13" t="s">
        <v>87</v>
      </c>
      <c r="AW335" s="13" t="s">
        <v>5</v>
      </c>
      <c r="AX335" s="13" t="s">
        <v>85</v>
      </c>
      <c r="AY335" s="261" t="s">
        <v>138</v>
      </c>
    </row>
    <row r="336" s="2" customFormat="1" ht="24.15" customHeight="1">
      <c r="A336" s="36"/>
      <c r="B336" s="37"/>
      <c r="C336" s="219" t="s">
        <v>620</v>
      </c>
      <c r="D336" s="219" t="s">
        <v>141</v>
      </c>
      <c r="E336" s="220" t="s">
        <v>1241</v>
      </c>
      <c r="F336" s="221" t="s">
        <v>1242</v>
      </c>
      <c r="G336" s="222" t="s">
        <v>804</v>
      </c>
      <c r="H336" s="223">
        <v>115.36</v>
      </c>
      <c r="I336" s="224"/>
      <c r="J336" s="224"/>
      <c r="K336" s="225">
        <f>ROUND(P336*H336,2)</f>
        <v>0</v>
      </c>
      <c r="L336" s="221" t="s">
        <v>145</v>
      </c>
      <c r="M336" s="42"/>
      <c r="N336" s="226" t="s">
        <v>1</v>
      </c>
      <c r="O336" s="227" t="s">
        <v>40</v>
      </c>
      <c r="P336" s="228">
        <f>I336+J336</f>
        <v>0</v>
      </c>
      <c r="Q336" s="228">
        <f>ROUND(I336*H336,2)</f>
        <v>0</v>
      </c>
      <c r="R336" s="228">
        <f>ROUND(J336*H336,2)</f>
        <v>0</v>
      </c>
      <c r="S336" s="89"/>
      <c r="T336" s="229">
        <f>S336*H336</f>
        <v>0</v>
      </c>
      <c r="U336" s="229">
        <v>0</v>
      </c>
      <c r="V336" s="229">
        <f>U336*H336</f>
        <v>0</v>
      </c>
      <c r="W336" s="229">
        <v>0</v>
      </c>
      <c r="X336" s="230">
        <f>W336*H336</f>
        <v>0</v>
      </c>
      <c r="Y336" s="36"/>
      <c r="Z336" s="36"/>
      <c r="AA336" s="36"/>
      <c r="AB336" s="36"/>
      <c r="AC336" s="36"/>
      <c r="AD336" s="36"/>
      <c r="AE336" s="36"/>
      <c r="AR336" s="231" t="s">
        <v>146</v>
      </c>
      <c r="AT336" s="231" t="s">
        <v>141</v>
      </c>
      <c r="AU336" s="231" t="s">
        <v>87</v>
      </c>
      <c r="AY336" s="15" t="s">
        <v>138</v>
      </c>
      <c r="BE336" s="232">
        <f>IF(O336="základní",K336,0)</f>
        <v>0</v>
      </c>
      <c r="BF336" s="232">
        <f>IF(O336="snížená",K336,0)</f>
        <v>0</v>
      </c>
      <c r="BG336" s="232">
        <f>IF(O336="zákl. přenesená",K336,0)</f>
        <v>0</v>
      </c>
      <c r="BH336" s="232">
        <f>IF(O336="sníž. přenesená",K336,0)</f>
        <v>0</v>
      </c>
      <c r="BI336" s="232">
        <f>IF(O336="nulová",K336,0)</f>
        <v>0</v>
      </c>
      <c r="BJ336" s="15" t="s">
        <v>85</v>
      </c>
      <c r="BK336" s="232">
        <f>ROUND(P336*H336,2)</f>
        <v>0</v>
      </c>
      <c r="BL336" s="15" t="s">
        <v>146</v>
      </c>
      <c r="BM336" s="231" t="s">
        <v>1484</v>
      </c>
    </row>
    <row r="337" s="2" customFormat="1">
      <c r="A337" s="36"/>
      <c r="B337" s="37"/>
      <c r="C337" s="38"/>
      <c r="D337" s="233" t="s">
        <v>148</v>
      </c>
      <c r="E337" s="38"/>
      <c r="F337" s="234" t="s">
        <v>1244</v>
      </c>
      <c r="G337" s="38"/>
      <c r="H337" s="38"/>
      <c r="I337" s="235"/>
      <c r="J337" s="235"/>
      <c r="K337" s="38"/>
      <c r="L337" s="38"/>
      <c r="M337" s="42"/>
      <c r="N337" s="236"/>
      <c r="O337" s="237"/>
      <c r="P337" s="89"/>
      <c r="Q337" s="89"/>
      <c r="R337" s="89"/>
      <c r="S337" s="89"/>
      <c r="T337" s="89"/>
      <c r="U337" s="89"/>
      <c r="V337" s="89"/>
      <c r="W337" s="89"/>
      <c r="X337" s="90"/>
      <c r="Y337" s="36"/>
      <c r="Z337" s="36"/>
      <c r="AA337" s="36"/>
      <c r="AB337" s="36"/>
      <c r="AC337" s="36"/>
      <c r="AD337" s="36"/>
      <c r="AE337" s="36"/>
      <c r="AT337" s="15" t="s">
        <v>148</v>
      </c>
      <c r="AU337" s="15" t="s">
        <v>87</v>
      </c>
    </row>
    <row r="338" s="2" customFormat="1">
      <c r="A338" s="36"/>
      <c r="B338" s="37"/>
      <c r="C338" s="38"/>
      <c r="D338" s="238" t="s">
        <v>150</v>
      </c>
      <c r="E338" s="38"/>
      <c r="F338" s="239" t="s">
        <v>1245</v>
      </c>
      <c r="G338" s="38"/>
      <c r="H338" s="38"/>
      <c r="I338" s="235"/>
      <c r="J338" s="235"/>
      <c r="K338" s="38"/>
      <c r="L338" s="38"/>
      <c r="M338" s="42"/>
      <c r="N338" s="236"/>
      <c r="O338" s="237"/>
      <c r="P338" s="89"/>
      <c r="Q338" s="89"/>
      <c r="R338" s="89"/>
      <c r="S338" s="89"/>
      <c r="T338" s="89"/>
      <c r="U338" s="89"/>
      <c r="V338" s="89"/>
      <c r="W338" s="89"/>
      <c r="X338" s="90"/>
      <c r="Y338" s="36"/>
      <c r="Z338" s="36"/>
      <c r="AA338" s="36"/>
      <c r="AB338" s="36"/>
      <c r="AC338" s="36"/>
      <c r="AD338" s="36"/>
      <c r="AE338" s="36"/>
      <c r="AT338" s="15" t="s">
        <v>150</v>
      </c>
      <c r="AU338" s="15" t="s">
        <v>87</v>
      </c>
    </row>
    <row r="339" s="2" customFormat="1">
      <c r="A339" s="36"/>
      <c r="B339" s="37"/>
      <c r="C339" s="38"/>
      <c r="D339" s="233" t="s">
        <v>152</v>
      </c>
      <c r="E339" s="38"/>
      <c r="F339" s="240" t="s">
        <v>1485</v>
      </c>
      <c r="G339" s="38"/>
      <c r="H339" s="38"/>
      <c r="I339" s="235"/>
      <c r="J339" s="235"/>
      <c r="K339" s="38"/>
      <c r="L339" s="38"/>
      <c r="M339" s="42"/>
      <c r="N339" s="236"/>
      <c r="O339" s="237"/>
      <c r="P339" s="89"/>
      <c r="Q339" s="89"/>
      <c r="R339" s="89"/>
      <c r="S339" s="89"/>
      <c r="T339" s="89"/>
      <c r="U339" s="89"/>
      <c r="V339" s="89"/>
      <c r="W339" s="89"/>
      <c r="X339" s="90"/>
      <c r="Y339" s="36"/>
      <c r="Z339" s="36"/>
      <c r="AA339" s="36"/>
      <c r="AB339" s="36"/>
      <c r="AC339" s="36"/>
      <c r="AD339" s="36"/>
      <c r="AE339" s="36"/>
      <c r="AT339" s="15" t="s">
        <v>152</v>
      </c>
      <c r="AU339" s="15" t="s">
        <v>87</v>
      </c>
    </row>
    <row r="340" s="13" customFormat="1">
      <c r="A340" s="13"/>
      <c r="B340" s="251"/>
      <c r="C340" s="252"/>
      <c r="D340" s="233" t="s">
        <v>188</v>
      </c>
      <c r="E340" s="253" t="s">
        <v>1</v>
      </c>
      <c r="F340" s="254" t="s">
        <v>1486</v>
      </c>
      <c r="G340" s="252"/>
      <c r="H340" s="255">
        <v>115.36</v>
      </c>
      <c r="I340" s="256"/>
      <c r="J340" s="256"/>
      <c r="K340" s="252"/>
      <c r="L340" s="252"/>
      <c r="M340" s="257"/>
      <c r="N340" s="258"/>
      <c r="O340" s="259"/>
      <c r="P340" s="259"/>
      <c r="Q340" s="259"/>
      <c r="R340" s="259"/>
      <c r="S340" s="259"/>
      <c r="T340" s="259"/>
      <c r="U340" s="259"/>
      <c r="V340" s="259"/>
      <c r="W340" s="259"/>
      <c r="X340" s="260"/>
      <c r="Y340" s="13"/>
      <c r="Z340" s="13"/>
      <c r="AA340" s="13"/>
      <c r="AB340" s="13"/>
      <c r="AC340" s="13"/>
      <c r="AD340" s="13"/>
      <c r="AE340" s="13"/>
      <c r="AT340" s="261" t="s">
        <v>188</v>
      </c>
      <c r="AU340" s="261" t="s">
        <v>87</v>
      </c>
      <c r="AV340" s="13" t="s">
        <v>87</v>
      </c>
      <c r="AW340" s="13" t="s">
        <v>5</v>
      </c>
      <c r="AX340" s="13" t="s">
        <v>85</v>
      </c>
      <c r="AY340" s="261" t="s">
        <v>138</v>
      </c>
    </row>
    <row r="341" s="2" customFormat="1" ht="24.15" customHeight="1">
      <c r="A341" s="36"/>
      <c r="B341" s="37"/>
      <c r="C341" s="219" t="s">
        <v>627</v>
      </c>
      <c r="D341" s="219" t="s">
        <v>141</v>
      </c>
      <c r="E341" s="220" t="s">
        <v>1249</v>
      </c>
      <c r="F341" s="221" t="s">
        <v>1250</v>
      </c>
      <c r="G341" s="222" t="s">
        <v>804</v>
      </c>
      <c r="H341" s="223">
        <v>9.6600000000000001</v>
      </c>
      <c r="I341" s="224"/>
      <c r="J341" s="224"/>
      <c r="K341" s="225">
        <f>ROUND(P341*H341,2)</f>
        <v>0</v>
      </c>
      <c r="L341" s="221" t="s">
        <v>145</v>
      </c>
      <c r="M341" s="42"/>
      <c r="N341" s="226" t="s">
        <v>1</v>
      </c>
      <c r="O341" s="227" t="s">
        <v>40</v>
      </c>
      <c r="P341" s="228">
        <f>I341+J341</f>
        <v>0</v>
      </c>
      <c r="Q341" s="228">
        <f>ROUND(I341*H341,2)</f>
        <v>0</v>
      </c>
      <c r="R341" s="228">
        <f>ROUND(J341*H341,2)</f>
        <v>0</v>
      </c>
      <c r="S341" s="89"/>
      <c r="T341" s="229">
        <f>S341*H341</f>
        <v>0</v>
      </c>
      <c r="U341" s="229">
        <v>0</v>
      </c>
      <c r="V341" s="229">
        <f>U341*H341</f>
        <v>0</v>
      </c>
      <c r="W341" s="229">
        <v>0</v>
      </c>
      <c r="X341" s="230">
        <f>W341*H341</f>
        <v>0</v>
      </c>
      <c r="Y341" s="36"/>
      <c r="Z341" s="36"/>
      <c r="AA341" s="36"/>
      <c r="AB341" s="36"/>
      <c r="AC341" s="36"/>
      <c r="AD341" s="36"/>
      <c r="AE341" s="36"/>
      <c r="AR341" s="231" t="s">
        <v>146</v>
      </c>
      <c r="AT341" s="231" t="s">
        <v>141</v>
      </c>
      <c r="AU341" s="231" t="s">
        <v>87</v>
      </c>
      <c r="AY341" s="15" t="s">
        <v>138</v>
      </c>
      <c r="BE341" s="232">
        <f>IF(O341="základní",K341,0)</f>
        <v>0</v>
      </c>
      <c r="BF341" s="232">
        <f>IF(O341="snížená",K341,0)</f>
        <v>0</v>
      </c>
      <c r="BG341" s="232">
        <f>IF(O341="zákl. přenesená",K341,0)</f>
        <v>0</v>
      </c>
      <c r="BH341" s="232">
        <f>IF(O341="sníž. přenesená",K341,0)</f>
        <v>0</v>
      </c>
      <c r="BI341" s="232">
        <f>IF(O341="nulová",K341,0)</f>
        <v>0</v>
      </c>
      <c r="BJ341" s="15" t="s">
        <v>85</v>
      </c>
      <c r="BK341" s="232">
        <f>ROUND(P341*H341,2)</f>
        <v>0</v>
      </c>
      <c r="BL341" s="15" t="s">
        <v>146</v>
      </c>
      <c r="BM341" s="231" t="s">
        <v>1487</v>
      </c>
    </row>
    <row r="342" s="2" customFormat="1">
      <c r="A342" s="36"/>
      <c r="B342" s="37"/>
      <c r="C342" s="38"/>
      <c r="D342" s="233" t="s">
        <v>148</v>
      </c>
      <c r="E342" s="38"/>
      <c r="F342" s="234" t="s">
        <v>1252</v>
      </c>
      <c r="G342" s="38"/>
      <c r="H342" s="38"/>
      <c r="I342" s="235"/>
      <c r="J342" s="235"/>
      <c r="K342" s="38"/>
      <c r="L342" s="38"/>
      <c r="M342" s="42"/>
      <c r="N342" s="236"/>
      <c r="O342" s="237"/>
      <c r="P342" s="89"/>
      <c r="Q342" s="89"/>
      <c r="R342" s="89"/>
      <c r="S342" s="89"/>
      <c r="T342" s="89"/>
      <c r="U342" s="89"/>
      <c r="V342" s="89"/>
      <c r="W342" s="89"/>
      <c r="X342" s="90"/>
      <c r="Y342" s="36"/>
      <c r="Z342" s="36"/>
      <c r="AA342" s="36"/>
      <c r="AB342" s="36"/>
      <c r="AC342" s="36"/>
      <c r="AD342" s="36"/>
      <c r="AE342" s="36"/>
      <c r="AT342" s="15" t="s">
        <v>148</v>
      </c>
      <c r="AU342" s="15" t="s">
        <v>87</v>
      </c>
    </row>
    <row r="343" s="2" customFormat="1">
      <c r="A343" s="36"/>
      <c r="B343" s="37"/>
      <c r="C343" s="38"/>
      <c r="D343" s="238" t="s">
        <v>150</v>
      </c>
      <c r="E343" s="38"/>
      <c r="F343" s="239" t="s">
        <v>1253</v>
      </c>
      <c r="G343" s="38"/>
      <c r="H343" s="38"/>
      <c r="I343" s="235"/>
      <c r="J343" s="235"/>
      <c r="K343" s="38"/>
      <c r="L343" s="38"/>
      <c r="M343" s="42"/>
      <c r="N343" s="236"/>
      <c r="O343" s="237"/>
      <c r="P343" s="89"/>
      <c r="Q343" s="89"/>
      <c r="R343" s="89"/>
      <c r="S343" s="89"/>
      <c r="T343" s="89"/>
      <c r="U343" s="89"/>
      <c r="V343" s="89"/>
      <c r="W343" s="89"/>
      <c r="X343" s="90"/>
      <c r="Y343" s="36"/>
      <c r="Z343" s="36"/>
      <c r="AA343" s="36"/>
      <c r="AB343" s="36"/>
      <c r="AC343" s="36"/>
      <c r="AD343" s="36"/>
      <c r="AE343" s="36"/>
      <c r="AT343" s="15" t="s">
        <v>150</v>
      </c>
      <c r="AU343" s="15" t="s">
        <v>87</v>
      </c>
    </row>
    <row r="344" s="2" customFormat="1">
      <c r="A344" s="36"/>
      <c r="B344" s="37"/>
      <c r="C344" s="38"/>
      <c r="D344" s="233" t="s">
        <v>152</v>
      </c>
      <c r="E344" s="38"/>
      <c r="F344" s="240" t="s">
        <v>1488</v>
      </c>
      <c r="G344" s="38"/>
      <c r="H344" s="38"/>
      <c r="I344" s="235"/>
      <c r="J344" s="235"/>
      <c r="K344" s="38"/>
      <c r="L344" s="38"/>
      <c r="M344" s="42"/>
      <c r="N344" s="236"/>
      <c r="O344" s="237"/>
      <c r="P344" s="89"/>
      <c r="Q344" s="89"/>
      <c r="R344" s="89"/>
      <c r="S344" s="89"/>
      <c r="T344" s="89"/>
      <c r="U344" s="89"/>
      <c r="V344" s="89"/>
      <c r="W344" s="89"/>
      <c r="X344" s="90"/>
      <c r="Y344" s="36"/>
      <c r="Z344" s="36"/>
      <c r="AA344" s="36"/>
      <c r="AB344" s="36"/>
      <c r="AC344" s="36"/>
      <c r="AD344" s="36"/>
      <c r="AE344" s="36"/>
      <c r="AT344" s="15" t="s">
        <v>152</v>
      </c>
      <c r="AU344" s="15" t="s">
        <v>87</v>
      </c>
    </row>
    <row r="345" s="13" customFormat="1">
      <c r="A345" s="13"/>
      <c r="B345" s="251"/>
      <c r="C345" s="252"/>
      <c r="D345" s="233" t="s">
        <v>188</v>
      </c>
      <c r="E345" s="253" t="s">
        <v>1</v>
      </c>
      <c r="F345" s="254" t="s">
        <v>1489</v>
      </c>
      <c r="G345" s="252"/>
      <c r="H345" s="255">
        <v>9.6600000000000001</v>
      </c>
      <c r="I345" s="256"/>
      <c r="J345" s="256"/>
      <c r="K345" s="252"/>
      <c r="L345" s="252"/>
      <c r="M345" s="257"/>
      <c r="N345" s="258"/>
      <c r="O345" s="259"/>
      <c r="P345" s="259"/>
      <c r="Q345" s="259"/>
      <c r="R345" s="259"/>
      <c r="S345" s="259"/>
      <c r="T345" s="259"/>
      <c r="U345" s="259"/>
      <c r="V345" s="259"/>
      <c r="W345" s="259"/>
      <c r="X345" s="260"/>
      <c r="Y345" s="13"/>
      <c r="Z345" s="13"/>
      <c r="AA345" s="13"/>
      <c r="AB345" s="13"/>
      <c r="AC345" s="13"/>
      <c r="AD345" s="13"/>
      <c r="AE345" s="13"/>
      <c r="AT345" s="261" t="s">
        <v>188</v>
      </c>
      <c r="AU345" s="261" t="s">
        <v>87</v>
      </c>
      <c r="AV345" s="13" t="s">
        <v>87</v>
      </c>
      <c r="AW345" s="13" t="s">
        <v>5</v>
      </c>
      <c r="AX345" s="13" t="s">
        <v>85</v>
      </c>
      <c r="AY345" s="261" t="s">
        <v>138</v>
      </c>
    </row>
    <row r="346" s="2" customFormat="1" ht="24.15" customHeight="1">
      <c r="A346" s="36"/>
      <c r="B346" s="37"/>
      <c r="C346" s="219" t="s">
        <v>519</v>
      </c>
      <c r="D346" s="219" t="s">
        <v>141</v>
      </c>
      <c r="E346" s="220" t="s">
        <v>1256</v>
      </c>
      <c r="F346" s="221" t="s">
        <v>1257</v>
      </c>
      <c r="G346" s="222" t="s">
        <v>804</v>
      </c>
      <c r="H346" s="223">
        <v>135.24000000000001</v>
      </c>
      <c r="I346" s="224"/>
      <c r="J346" s="224"/>
      <c r="K346" s="225">
        <f>ROUND(P346*H346,2)</f>
        <v>0</v>
      </c>
      <c r="L346" s="221" t="s">
        <v>145</v>
      </c>
      <c r="M346" s="42"/>
      <c r="N346" s="226" t="s">
        <v>1</v>
      </c>
      <c r="O346" s="227" t="s">
        <v>40</v>
      </c>
      <c r="P346" s="228">
        <f>I346+J346</f>
        <v>0</v>
      </c>
      <c r="Q346" s="228">
        <f>ROUND(I346*H346,2)</f>
        <v>0</v>
      </c>
      <c r="R346" s="228">
        <f>ROUND(J346*H346,2)</f>
        <v>0</v>
      </c>
      <c r="S346" s="89"/>
      <c r="T346" s="229">
        <f>S346*H346</f>
        <v>0</v>
      </c>
      <c r="U346" s="229">
        <v>0</v>
      </c>
      <c r="V346" s="229">
        <f>U346*H346</f>
        <v>0</v>
      </c>
      <c r="W346" s="229">
        <v>0</v>
      </c>
      <c r="X346" s="230">
        <f>W346*H346</f>
        <v>0</v>
      </c>
      <c r="Y346" s="36"/>
      <c r="Z346" s="36"/>
      <c r="AA346" s="36"/>
      <c r="AB346" s="36"/>
      <c r="AC346" s="36"/>
      <c r="AD346" s="36"/>
      <c r="AE346" s="36"/>
      <c r="AR346" s="231" t="s">
        <v>146</v>
      </c>
      <c r="AT346" s="231" t="s">
        <v>141</v>
      </c>
      <c r="AU346" s="231" t="s">
        <v>87</v>
      </c>
      <c r="AY346" s="15" t="s">
        <v>138</v>
      </c>
      <c r="BE346" s="232">
        <f>IF(O346="základní",K346,0)</f>
        <v>0</v>
      </c>
      <c r="BF346" s="232">
        <f>IF(O346="snížená",K346,0)</f>
        <v>0</v>
      </c>
      <c r="BG346" s="232">
        <f>IF(O346="zákl. přenesená",K346,0)</f>
        <v>0</v>
      </c>
      <c r="BH346" s="232">
        <f>IF(O346="sníž. přenesená",K346,0)</f>
        <v>0</v>
      </c>
      <c r="BI346" s="232">
        <f>IF(O346="nulová",K346,0)</f>
        <v>0</v>
      </c>
      <c r="BJ346" s="15" t="s">
        <v>85</v>
      </c>
      <c r="BK346" s="232">
        <f>ROUND(P346*H346,2)</f>
        <v>0</v>
      </c>
      <c r="BL346" s="15" t="s">
        <v>146</v>
      </c>
      <c r="BM346" s="231" t="s">
        <v>1490</v>
      </c>
    </row>
    <row r="347" s="2" customFormat="1">
      <c r="A347" s="36"/>
      <c r="B347" s="37"/>
      <c r="C347" s="38"/>
      <c r="D347" s="233" t="s">
        <v>148</v>
      </c>
      <c r="E347" s="38"/>
      <c r="F347" s="234" t="s">
        <v>1259</v>
      </c>
      <c r="G347" s="38"/>
      <c r="H347" s="38"/>
      <c r="I347" s="235"/>
      <c r="J347" s="235"/>
      <c r="K347" s="38"/>
      <c r="L347" s="38"/>
      <c r="M347" s="42"/>
      <c r="N347" s="236"/>
      <c r="O347" s="237"/>
      <c r="P347" s="89"/>
      <c r="Q347" s="89"/>
      <c r="R347" s="89"/>
      <c r="S347" s="89"/>
      <c r="T347" s="89"/>
      <c r="U347" s="89"/>
      <c r="V347" s="89"/>
      <c r="W347" s="89"/>
      <c r="X347" s="90"/>
      <c r="Y347" s="36"/>
      <c r="Z347" s="36"/>
      <c r="AA347" s="36"/>
      <c r="AB347" s="36"/>
      <c r="AC347" s="36"/>
      <c r="AD347" s="36"/>
      <c r="AE347" s="36"/>
      <c r="AT347" s="15" t="s">
        <v>148</v>
      </c>
      <c r="AU347" s="15" t="s">
        <v>87</v>
      </c>
    </row>
    <row r="348" s="2" customFormat="1">
      <c r="A348" s="36"/>
      <c r="B348" s="37"/>
      <c r="C348" s="38"/>
      <c r="D348" s="238" t="s">
        <v>150</v>
      </c>
      <c r="E348" s="38"/>
      <c r="F348" s="239" t="s">
        <v>1260</v>
      </c>
      <c r="G348" s="38"/>
      <c r="H348" s="38"/>
      <c r="I348" s="235"/>
      <c r="J348" s="235"/>
      <c r="K348" s="38"/>
      <c r="L348" s="38"/>
      <c r="M348" s="42"/>
      <c r="N348" s="236"/>
      <c r="O348" s="237"/>
      <c r="P348" s="89"/>
      <c r="Q348" s="89"/>
      <c r="R348" s="89"/>
      <c r="S348" s="89"/>
      <c r="T348" s="89"/>
      <c r="U348" s="89"/>
      <c r="V348" s="89"/>
      <c r="W348" s="89"/>
      <c r="X348" s="90"/>
      <c r="Y348" s="36"/>
      <c r="Z348" s="36"/>
      <c r="AA348" s="36"/>
      <c r="AB348" s="36"/>
      <c r="AC348" s="36"/>
      <c r="AD348" s="36"/>
      <c r="AE348" s="36"/>
      <c r="AT348" s="15" t="s">
        <v>150</v>
      </c>
      <c r="AU348" s="15" t="s">
        <v>87</v>
      </c>
    </row>
    <row r="349" s="2" customFormat="1">
      <c r="A349" s="36"/>
      <c r="B349" s="37"/>
      <c r="C349" s="38"/>
      <c r="D349" s="233" t="s">
        <v>152</v>
      </c>
      <c r="E349" s="38"/>
      <c r="F349" s="240" t="s">
        <v>1491</v>
      </c>
      <c r="G349" s="38"/>
      <c r="H349" s="38"/>
      <c r="I349" s="235"/>
      <c r="J349" s="235"/>
      <c r="K349" s="38"/>
      <c r="L349" s="38"/>
      <c r="M349" s="42"/>
      <c r="N349" s="236"/>
      <c r="O349" s="237"/>
      <c r="P349" s="89"/>
      <c r="Q349" s="89"/>
      <c r="R349" s="89"/>
      <c r="S349" s="89"/>
      <c r="T349" s="89"/>
      <c r="U349" s="89"/>
      <c r="V349" s="89"/>
      <c r="W349" s="89"/>
      <c r="X349" s="90"/>
      <c r="Y349" s="36"/>
      <c r="Z349" s="36"/>
      <c r="AA349" s="36"/>
      <c r="AB349" s="36"/>
      <c r="AC349" s="36"/>
      <c r="AD349" s="36"/>
      <c r="AE349" s="36"/>
      <c r="AT349" s="15" t="s">
        <v>152</v>
      </c>
      <c r="AU349" s="15" t="s">
        <v>87</v>
      </c>
    </row>
    <row r="350" s="13" customFormat="1">
      <c r="A350" s="13"/>
      <c r="B350" s="251"/>
      <c r="C350" s="252"/>
      <c r="D350" s="233" t="s">
        <v>188</v>
      </c>
      <c r="E350" s="253" t="s">
        <v>1</v>
      </c>
      <c r="F350" s="254" t="s">
        <v>1492</v>
      </c>
      <c r="G350" s="252"/>
      <c r="H350" s="255">
        <v>135.24000000000001</v>
      </c>
      <c r="I350" s="256"/>
      <c r="J350" s="256"/>
      <c r="K350" s="252"/>
      <c r="L350" s="252"/>
      <c r="M350" s="257"/>
      <c r="N350" s="258"/>
      <c r="O350" s="259"/>
      <c r="P350" s="259"/>
      <c r="Q350" s="259"/>
      <c r="R350" s="259"/>
      <c r="S350" s="259"/>
      <c r="T350" s="259"/>
      <c r="U350" s="259"/>
      <c r="V350" s="259"/>
      <c r="W350" s="259"/>
      <c r="X350" s="260"/>
      <c r="Y350" s="13"/>
      <c r="Z350" s="13"/>
      <c r="AA350" s="13"/>
      <c r="AB350" s="13"/>
      <c r="AC350" s="13"/>
      <c r="AD350" s="13"/>
      <c r="AE350" s="13"/>
      <c r="AT350" s="261" t="s">
        <v>188</v>
      </c>
      <c r="AU350" s="261" t="s">
        <v>87</v>
      </c>
      <c r="AV350" s="13" t="s">
        <v>87</v>
      </c>
      <c r="AW350" s="13" t="s">
        <v>5</v>
      </c>
      <c r="AX350" s="13" t="s">
        <v>85</v>
      </c>
      <c r="AY350" s="261" t="s">
        <v>138</v>
      </c>
    </row>
    <row r="351" s="2" customFormat="1" ht="33" customHeight="1">
      <c r="A351" s="36"/>
      <c r="B351" s="37"/>
      <c r="C351" s="219" t="s">
        <v>526</v>
      </c>
      <c r="D351" s="219" t="s">
        <v>141</v>
      </c>
      <c r="E351" s="220" t="s">
        <v>1493</v>
      </c>
      <c r="F351" s="221" t="s">
        <v>1494</v>
      </c>
      <c r="G351" s="222" t="s">
        <v>804</v>
      </c>
      <c r="H351" s="223">
        <v>8.8900000000000006</v>
      </c>
      <c r="I351" s="224"/>
      <c r="J351" s="224"/>
      <c r="K351" s="225">
        <f>ROUND(P351*H351,2)</f>
        <v>0</v>
      </c>
      <c r="L351" s="221" t="s">
        <v>145</v>
      </c>
      <c r="M351" s="42"/>
      <c r="N351" s="226" t="s">
        <v>1</v>
      </c>
      <c r="O351" s="227" t="s">
        <v>40</v>
      </c>
      <c r="P351" s="228">
        <f>I351+J351</f>
        <v>0</v>
      </c>
      <c r="Q351" s="228">
        <f>ROUND(I351*H351,2)</f>
        <v>0</v>
      </c>
      <c r="R351" s="228">
        <f>ROUND(J351*H351,2)</f>
        <v>0</v>
      </c>
      <c r="S351" s="89"/>
      <c r="T351" s="229">
        <f>S351*H351</f>
        <v>0</v>
      </c>
      <c r="U351" s="229">
        <v>0</v>
      </c>
      <c r="V351" s="229">
        <f>U351*H351</f>
        <v>0</v>
      </c>
      <c r="W351" s="229">
        <v>0</v>
      </c>
      <c r="X351" s="230">
        <f>W351*H351</f>
        <v>0</v>
      </c>
      <c r="Y351" s="36"/>
      <c r="Z351" s="36"/>
      <c r="AA351" s="36"/>
      <c r="AB351" s="36"/>
      <c r="AC351" s="36"/>
      <c r="AD351" s="36"/>
      <c r="AE351" s="36"/>
      <c r="AR351" s="231" t="s">
        <v>146</v>
      </c>
      <c r="AT351" s="231" t="s">
        <v>141</v>
      </c>
      <c r="AU351" s="231" t="s">
        <v>87</v>
      </c>
      <c r="AY351" s="15" t="s">
        <v>138</v>
      </c>
      <c r="BE351" s="232">
        <f>IF(O351="základní",K351,0)</f>
        <v>0</v>
      </c>
      <c r="BF351" s="232">
        <f>IF(O351="snížená",K351,0)</f>
        <v>0</v>
      </c>
      <c r="BG351" s="232">
        <f>IF(O351="zákl. přenesená",K351,0)</f>
        <v>0</v>
      </c>
      <c r="BH351" s="232">
        <f>IF(O351="sníž. přenesená",K351,0)</f>
        <v>0</v>
      </c>
      <c r="BI351" s="232">
        <f>IF(O351="nulová",K351,0)</f>
        <v>0</v>
      </c>
      <c r="BJ351" s="15" t="s">
        <v>85</v>
      </c>
      <c r="BK351" s="232">
        <f>ROUND(P351*H351,2)</f>
        <v>0</v>
      </c>
      <c r="BL351" s="15" t="s">
        <v>146</v>
      </c>
      <c r="BM351" s="231" t="s">
        <v>1495</v>
      </c>
    </row>
    <row r="352" s="2" customFormat="1">
      <c r="A352" s="36"/>
      <c r="B352" s="37"/>
      <c r="C352" s="38"/>
      <c r="D352" s="233" t="s">
        <v>148</v>
      </c>
      <c r="E352" s="38"/>
      <c r="F352" s="234" t="s">
        <v>1496</v>
      </c>
      <c r="G352" s="38"/>
      <c r="H352" s="38"/>
      <c r="I352" s="235"/>
      <c r="J352" s="235"/>
      <c r="K352" s="38"/>
      <c r="L352" s="38"/>
      <c r="M352" s="42"/>
      <c r="N352" s="236"/>
      <c r="O352" s="237"/>
      <c r="P352" s="89"/>
      <c r="Q352" s="89"/>
      <c r="R352" s="89"/>
      <c r="S352" s="89"/>
      <c r="T352" s="89"/>
      <c r="U352" s="89"/>
      <c r="V352" s="89"/>
      <c r="W352" s="89"/>
      <c r="X352" s="90"/>
      <c r="Y352" s="36"/>
      <c r="Z352" s="36"/>
      <c r="AA352" s="36"/>
      <c r="AB352" s="36"/>
      <c r="AC352" s="36"/>
      <c r="AD352" s="36"/>
      <c r="AE352" s="36"/>
      <c r="AT352" s="15" t="s">
        <v>148</v>
      </c>
      <c r="AU352" s="15" t="s">
        <v>87</v>
      </c>
    </row>
    <row r="353" s="2" customFormat="1">
      <c r="A353" s="36"/>
      <c r="B353" s="37"/>
      <c r="C353" s="38"/>
      <c r="D353" s="238" t="s">
        <v>150</v>
      </c>
      <c r="E353" s="38"/>
      <c r="F353" s="239" t="s">
        <v>1497</v>
      </c>
      <c r="G353" s="38"/>
      <c r="H353" s="38"/>
      <c r="I353" s="235"/>
      <c r="J353" s="235"/>
      <c r="K353" s="38"/>
      <c r="L353" s="38"/>
      <c r="M353" s="42"/>
      <c r="N353" s="236"/>
      <c r="O353" s="237"/>
      <c r="P353" s="89"/>
      <c r="Q353" s="89"/>
      <c r="R353" s="89"/>
      <c r="S353" s="89"/>
      <c r="T353" s="89"/>
      <c r="U353" s="89"/>
      <c r="V353" s="89"/>
      <c r="W353" s="89"/>
      <c r="X353" s="90"/>
      <c r="Y353" s="36"/>
      <c r="Z353" s="36"/>
      <c r="AA353" s="36"/>
      <c r="AB353" s="36"/>
      <c r="AC353" s="36"/>
      <c r="AD353" s="36"/>
      <c r="AE353" s="36"/>
      <c r="AT353" s="15" t="s">
        <v>150</v>
      </c>
      <c r="AU353" s="15" t="s">
        <v>87</v>
      </c>
    </row>
    <row r="354" s="2" customFormat="1">
      <c r="A354" s="36"/>
      <c r="B354" s="37"/>
      <c r="C354" s="38"/>
      <c r="D354" s="233" t="s">
        <v>152</v>
      </c>
      <c r="E354" s="38"/>
      <c r="F354" s="240" t="s">
        <v>1498</v>
      </c>
      <c r="G354" s="38"/>
      <c r="H354" s="38"/>
      <c r="I354" s="235"/>
      <c r="J354" s="235"/>
      <c r="K354" s="38"/>
      <c r="L354" s="38"/>
      <c r="M354" s="42"/>
      <c r="N354" s="236"/>
      <c r="O354" s="237"/>
      <c r="P354" s="89"/>
      <c r="Q354" s="89"/>
      <c r="R354" s="89"/>
      <c r="S354" s="89"/>
      <c r="T354" s="89"/>
      <c r="U354" s="89"/>
      <c r="V354" s="89"/>
      <c r="W354" s="89"/>
      <c r="X354" s="90"/>
      <c r="Y354" s="36"/>
      <c r="Z354" s="36"/>
      <c r="AA354" s="36"/>
      <c r="AB354" s="36"/>
      <c r="AC354" s="36"/>
      <c r="AD354" s="36"/>
      <c r="AE354" s="36"/>
      <c r="AT354" s="15" t="s">
        <v>152</v>
      </c>
      <c r="AU354" s="15" t="s">
        <v>87</v>
      </c>
    </row>
    <row r="355" s="13" customFormat="1">
      <c r="A355" s="13"/>
      <c r="B355" s="251"/>
      <c r="C355" s="252"/>
      <c r="D355" s="233" t="s">
        <v>188</v>
      </c>
      <c r="E355" s="253" t="s">
        <v>1</v>
      </c>
      <c r="F355" s="254" t="s">
        <v>1499</v>
      </c>
      <c r="G355" s="252"/>
      <c r="H355" s="255">
        <v>8.8900000000000006</v>
      </c>
      <c r="I355" s="256"/>
      <c r="J355" s="256"/>
      <c r="K355" s="252"/>
      <c r="L355" s="252"/>
      <c r="M355" s="257"/>
      <c r="N355" s="258"/>
      <c r="O355" s="259"/>
      <c r="P355" s="259"/>
      <c r="Q355" s="259"/>
      <c r="R355" s="259"/>
      <c r="S355" s="259"/>
      <c r="T355" s="259"/>
      <c r="U355" s="259"/>
      <c r="V355" s="259"/>
      <c r="W355" s="259"/>
      <c r="X355" s="260"/>
      <c r="Y355" s="13"/>
      <c r="Z355" s="13"/>
      <c r="AA355" s="13"/>
      <c r="AB355" s="13"/>
      <c r="AC355" s="13"/>
      <c r="AD355" s="13"/>
      <c r="AE355" s="13"/>
      <c r="AT355" s="261" t="s">
        <v>188</v>
      </c>
      <c r="AU355" s="261" t="s">
        <v>87</v>
      </c>
      <c r="AV355" s="13" t="s">
        <v>87</v>
      </c>
      <c r="AW355" s="13" t="s">
        <v>5</v>
      </c>
      <c r="AX355" s="13" t="s">
        <v>85</v>
      </c>
      <c r="AY355" s="261" t="s">
        <v>138</v>
      </c>
    </row>
    <row r="356" s="2" customFormat="1" ht="33" customHeight="1">
      <c r="A356" s="36"/>
      <c r="B356" s="37"/>
      <c r="C356" s="219" t="s">
        <v>540</v>
      </c>
      <c r="D356" s="219" t="s">
        <v>141</v>
      </c>
      <c r="E356" s="220" t="s">
        <v>1264</v>
      </c>
      <c r="F356" s="221" t="s">
        <v>1265</v>
      </c>
      <c r="G356" s="222" t="s">
        <v>804</v>
      </c>
      <c r="H356" s="223">
        <v>0.77000000000000002</v>
      </c>
      <c r="I356" s="224"/>
      <c r="J356" s="224"/>
      <c r="K356" s="225">
        <f>ROUND(P356*H356,2)</f>
        <v>0</v>
      </c>
      <c r="L356" s="221" t="s">
        <v>145</v>
      </c>
      <c r="M356" s="42"/>
      <c r="N356" s="226" t="s">
        <v>1</v>
      </c>
      <c r="O356" s="227" t="s">
        <v>40</v>
      </c>
      <c r="P356" s="228">
        <f>I356+J356</f>
        <v>0</v>
      </c>
      <c r="Q356" s="228">
        <f>ROUND(I356*H356,2)</f>
        <v>0</v>
      </c>
      <c r="R356" s="228">
        <f>ROUND(J356*H356,2)</f>
        <v>0</v>
      </c>
      <c r="S356" s="89"/>
      <c r="T356" s="229">
        <f>S356*H356</f>
        <v>0</v>
      </c>
      <c r="U356" s="229">
        <v>0</v>
      </c>
      <c r="V356" s="229">
        <f>U356*H356</f>
        <v>0</v>
      </c>
      <c r="W356" s="229">
        <v>0</v>
      </c>
      <c r="X356" s="230">
        <f>W356*H356</f>
        <v>0</v>
      </c>
      <c r="Y356" s="36"/>
      <c r="Z356" s="36"/>
      <c r="AA356" s="36"/>
      <c r="AB356" s="36"/>
      <c r="AC356" s="36"/>
      <c r="AD356" s="36"/>
      <c r="AE356" s="36"/>
      <c r="AR356" s="231" t="s">
        <v>146</v>
      </c>
      <c r="AT356" s="231" t="s">
        <v>141</v>
      </c>
      <c r="AU356" s="231" t="s">
        <v>87</v>
      </c>
      <c r="AY356" s="15" t="s">
        <v>138</v>
      </c>
      <c r="BE356" s="232">
        <f>IF(O356="základní",K356,0)</f>
        <v>0</v>
      </c>
      <c r="BF356" s="232">
        <f>IF(O356="snížená",K356,0)</f>
        <v>0</v>
      </c>
      <c r="BG356" s="232">
        <f>IF(O356="zákl. přenesená",K356,0)</f>
        <v>0</v>
      </c>
      <c r="BH356" s="232">
        <f>IF(O356="sníž. přenesená",K356,0)</f>
        <v>0</v>
      </c>
      <c r="BI356" s="232">
        <f>IF(O356="nulová",K356,0)</f>
        <v>0</v>
      </c>
      <c r="BJ356" s="15" t="s">
        <v>85</v>
      </c>
      <c r="BK356" s="232">
        <f>ROUND(P356*H356,2)</f>
        <v>0</v>
      </c>
      <c r="BL356" s="15" t="s">
        <v>146</v>
      </c>
      <c r="BM356" s="231" t="s">
        <v>1500</v>
      </c>
    </row>
    <row r="357" s="2" customFormat="1">
      <c r="A357" s="36"/>
      <c r="B357" s="37"/>
      <c r="C357" s="38"/>
      <c r="D357" s="233" t="s">
        <v>148</v>
      </c>
      <c r="E357" s="38"/>
      <c r="F357" s="234" t="s">
        <v>1267</v>
      </c>
      <c r="G357" s="38"/>
      <c r="H357" s="38"/>
      <c r="I357" s="235"/>
      <c r="J357" s="235"/>
      <c r="K357" s="38"/>
      <c r="L357" s="38"/>
      <c r="M357" s="42"/>
      <c r="N357" s="236"/>
      <c r="O357" s="237"/>
      <c r="P357" s="89"/>
      <c r="Q357" s="89"/>
      <c r="R357" s="89"/>
      <c r="S357" s="89"/>
      <c r="T357" s="89"/>
      <c r="U357" s="89"/>
      <c r="V357" s="89"/>
      <c r="W357" s="89"/>
      <c r="X357" s="90"/>
      <c r="Y357" s="36"/>
      <c r="Z357" s="36"/>
      <c r="AA357" s="36"/>
      <c r="AB357" s="36"/>
      <c r="AC357" s="36"/>
      <c r="AD357" s="36"/>
      <c r="AE357" s="36"/>
      <c r="AT357" s="15" t="s">
        <v>148</v>
      </c>
      <c r="AU357" s="15" t="s">
        <v>87</v>
      </c>
    </row>
    <row r="358" s="2" customFormat="1">
      <c r="A358" s="36"/>
      <c r="B358" s="37"/>
      <c r="C358" s="38"/>
      <c r="D358" s="238" t="s">
        <v>150</v>
      </c>
      <c r="E358" s="38"/>
      <c r="F358" s="239" t="s">
        <v>1268</v>
      </c>
      <c r="G358" s="38"/>
      <c r="H358" s="38"/>
      <c r="I358" s="235"/>
      <c r="J358" s="235"/>
      <c r="K358" s="38"/>
      <c r="L358" s="38"/>
      <c r="M358" s="42"/>
      <c r="N358" s="236"/>
      <c r="O358" s="237"/>
      <c r="P358" s="89"/>
      <c r="Q358" s="89"/>
      <c r="R358" s="89"/>
      <c r="S358" s="89"/>
      <c r="T358" s="89"/>
      <c r="U358" s="89"/>
      <c r="V358" s="89"/>
      <c r="W358" s="89"/>
      <c r="X358" s="90"/>
      <c r="Y358" s="36"/>
      <c r="Z358" s="36"/>
      <c r="AA358" s="36"/>
      <c r="AB358" s="36"/>
      <c r="AC358" s="36"/>
      <c r="AD358" s="36"/>
      <c r="AE358" s="36"/>
      <c r="AT358" s="15" t="s">
        <v>150</v>
      </c>
      <c r="AU358" s="15" t="s">
        <v>87</v>
      </c>
    </row>
    <row r="359" s="2" customFormat="1" ht="24.15" customHeight="1">
      <c r="A359" s="36"/>
      <c r="B359" s="37"/>
      <c r="C359" s="219" t="s">
        <v>544</v>
      </c>
      <c r="D359" s="219" t="s">
        <v>141</v>
      </c>
      <c r="E359" s="220" t="s">
        <v>1212</v>
      </c>
      <c r="F359" s="221" t="s">
        <v>934</v>
      </c>
      <c r="G359" s="222" t="s">
        <v>804</v>
      </c>
      <c r="H359" s="223">
        <v>8.2400000000000002</v>
      </c>
      <c r="I359" s="224"/>
      <c r="J359" s="224"/>
      <c r="K359" s="225">
        <f>ROUND(P359*H359,2)</f>
        <v>0</v>
      </c>
      <c r="L359" s="221" t="s">
        <v>145</v>
      </c>
      <c r="M359" s="42"/>
      <c r="N359" s="226" t="s">
        <v>1</v>
      </c>
      <c r="O359" s="227" t="s">
        <v>40</v>
      </c>
      <c r="P359" s="228">
        <f>I359+J359</f>
        <v>0</v>
      </c>
      <c r="Q359" s="228">
        <f>ROUND(I359*H359,2)</f>
        <v>0</v>
      </c>
      <c r="R359" s="228">
        <f>ROUND(J359*H359,2)</f>
        <v>0</v>
      </c>
      <c r="S359" s="89"/>
      <c r="T359" s="229">
        <f>S359*H359</f>
        <v>0</v>
      </c>
      <c r="U359" s="229">
        <v>0</v>
      </c>
      <c r="V359" s="229">
        <f>U359*H359</f>
        <v>0</v>
      </c>
      <c r="W359" s="229">
        <v>0</v>
      </c>
      <c r="X359" s="230">
        <f>W359*H359</f>
        <v>0</v>
      </c>
      <c r="Y359" s="36"/>
      <c r="Z359" s="36"/>
      <c r="AA359" s="36"/>
      <c r="AB359" s="36"/>
      <c r="AC359" s="36"/>
      <c r="AD359" s="36"/>
      <c r="AE359" s="36"/>
      <c r="AR359" s="231" t="s">
        <v>146</v>
      </c>
      <c r="AT359" s="231" t="s">
        <v>141</v>
      </c>
      <c r="AU359" s="231" t="s">
        <v>87</v>
      </c>
      <c r="AY359" s="15" t="s">
        <v>138</v>
      </c>
      <c r="BE359" s="232">
        <f>IF(O359="základní",K359,0)</f>
        <v>0</v>
      </c>
      <c r="BF359" s="232">
        <f>IF(O359="snížená",K359,0)</f>
        <v>0</v>
      </c>
      <c r="BG359" s="232">
        <f>IF(O359="zákl. přenesená",K359,0)</f>
        <v>0</v>
      </c>
      <c r="BH359" s="232">
        <f>IF(O359="sníž. přenesená",K359,0)</f>
        <v>0</v>
      </c>
      <c r="BI359" s="232">
        <f>IF(O359="nulová",K359,0)</f>
        <v>0</v>
      </c>
      <c r="BJ359" s="15" t="s">
        <v>85</v>
      </c>
      <c r="BK359" s="232">
        <f>ROUND(P359*H359,2)</f>
        <v>0</v>
      </c>
      <c r="BL359" s="15" t="s">
        <v>146</v>
      </c>
      <c r="BM359" s="231" t="s">
        <v>1501</v>
      </c>
    </row>
    <row r="360" s="2" customFormat="1">
      <c r="A360" s="36"/>
      <c r="B360" s="37"/>
      <c r="C360" s="38"/>
      <c r="D360" s="233" t="s">
        <v>148</v>
      </c>
      <c r="E360" s="38"/>
      <c r="F360" s="234" t="s">
        <v>1214</v>
      </c>
      <c r="G360" s="38"/>
      <c r="H360" s="38"/>
      <c r="I360" s="235"/>
      <c r="J360" s="235"/>
      <c r="K360" s="38"/>
      <c r="L360" s="38"/>
      <c r="M360" s="42"/>
      <c r="N360" s="236"/>
      <c r="O360" s="237"/>
      <c r="P360" s="89"/>
      <c r="Q360" s="89"/>
      <c r="R360" s="89"/>
      <c r="S360" s="89"/>
      <c r="T360" s="89"/>
      <c r="U360" s="89"/>
      <c r="V360" s="89"/>
      <c r="W360" s="89"/>
      <c r="X360" s="90"/>
      <c r="Y360" s="36"/>
      <c r="Z360" s="36"/>
      <c r="AA360" s="36"/>
      <c r="AB360" s="36"/>
      <c r="AC360" s="36"/>
      <c r="AD360" s="36"/>
      <c r="AE360" s="36"/>
      <c r="AT360" s="15" t="s">
        <v>148</v>
      </c>
      <c r="AU360" s="15" t="s">
        <v>87</v>
      </c>
    </row>
    <row r="361" s="2" customFormat="1">
      <c r="A361" s="36"/>
      <c r="B361" s="37"/>
      <c r="C361" s="38"/>
      <c r="D361" s="238" t="s">
        <v>150</v>
      </c>
      <c r="E361" s="38"/>
      <c r="F361" s="239" t="s">
        <v>1215</v>
      </c>
      <c r="G361" s="38"/>
      <c r="H361" s="38"/>
      <c r="I361" s="235"/>
      <c r="J361" s="235"/>
      <c r="K361" s="38"/>
      <c r="L361" s="38"/>
      <c r="M361" s="42"/>
      <c r="N361" s="236"/>
      <c r="O361" s="237"/>
      <c r="P361" s="89"/>
      <c r="Q361" s="89"/>
      <c r="R361" s="89"/>
      <c r="S361" s="89"/>
      <c r="T361" s="89"/>
      <c r="U361" s="89"/>
      <c r="V361" s="89"/>
      <c r="W361" s="89"/>
      <c r="X361" s="90"/>
      <c r="Y361" s="36"/>
      <c r="Z361" s="36"/>
      <c r="AA361" s="36"/>
      <c r="AB361" s="36"/>
      <c r="AC361" s="36"/>
      <c r="AD361" s="36"/>
      <c r="AE361" s="36"/>
      <c r="AT361" s="15" t="s">
        <v>150</v>
      </c>
      <c r="AU361" s="15" t="s">
        <v>87</v>
      </c>
    </row>
    <row r="362" s="2" customFormat="1">
      <c r="A362" s="36"/>
      <c r="B362" s="37"/>
      <c r="C362" s="38"/>
      <c r="D362" s="233" t="s">
        <v>152</v>
      </c>
      <c r="E362" s="38"/>
      <c r="F362" s="240" t="s">
        <v>1482</v>
      </c>
      <c r="G362" s="38"/>
      <c r="H362" s="38"/>
      <c r="I362" s="235"/>
      <c r="J362" s="235"/>
      <c r="K362" s="38"/>
      <c r="L362" s="38"/>
      <c r="M362" s="42"/>
      <c r="N362" s="236"/>
      <c r="O362" s="237"/>
      <c r="P362" s="89"/>
      <c r="Q362" s="89"/>
      <c r="R362" s="89"/>
      <c r="S362" s="89"/>
      <c r="T362" s="89"/>
      <c r="U362" s="89"/>
      <c r="V362" s="89"/>
      <c r="W362" s="89"/>
      <c r="X362" s="90"/>
      <c r="Y362" s="36"/>
      <c r="Z362" s="36"/>
      <c r="AA362" s="36"/>
      <c r="AB362" s="36"/>
      <c r="AC362" s="36"/>
      <c r="AD362" s="36"/>
      <c r="AE362" s="36"/>
      <c r="AT362" s="15" t="s">
        <v>152</v>
      </c>
      <c r="AU362" s="15" t="s">
        <v>87</v>
      </c>
    </row>
    <row r="363" s="13" customFormat="1">
      <c r="A363" s="13"/>
      <c r="B363" s="251"/>
      <c r="C363" s="252"/>
      <c r="D363" s="233" t="s">
        <v>188</v>
      </c>
      <c r="E363" s="253" t="s">
        <v>1</v>
      </c>
      <c r="F363" s="254" t="s">
        <v>1483</v>
      </c>
      <c r="G363" s="252"/>
      <c r="H363" s="255">
        <v>8.2400000000000002</v>
      </c>
      <c r="I363" s="256"/>
      <c r="J363" s="256"/>
      <c r="K363" s="252"/>
      <c r="L363" s="252"/>
      <c r="M363" s="257"/>
      <c r="N363" s="258"/>
      <c r="O363" s="259"/>
      <c r="P363" s="259"/>
      <c r="Q363" s="259"/>
      <c r="R363" s="259"/>
      <c r="S363" s="259"/>
      <c r="T363" s="259"/>
      <c r="U363" s="259"/>
      <c r="V363" s="259"/>
      <c r="W363" s="259"/>
      <c r="X363" s="260"/>
      <c r="Y363" s="13"/>
      <c r="Z363" s="13"/>
      <c r="AA363" s="13"/>
      <c r="AB363" s="13"/>
      <c r="AC363" s="13"/>
      <c r="AD363" s="13"/>
      <c r="AE363" s="13"/>
      <c r="AT363" s="261" t="s">
        <v>188</v>
      </c>
      <c r="AU363" s="261" t="s">
        <v>87</v>
      </c>
      <c r="AV363" s="13" t="s">
        <v>87</v>
      </c>
      <c r="AW363" s="13" t="s">
        <v>5</v>
      </c>
      <c r="AX363" s="13" t="s">
        <v>85</v>
      </c>
      <c r="AY363" s="261" t="s">
        <v>138</v>
      </c>
    </row>
    <row r="364" s="12" customFormat="1" ht="22.8" customHeight="1">
      <c r="A364" s="12"/>
      <c r="B364" s="202"/>
      <c r="C364" s="203"/>
      <c r="D364" s="204" t="s">
        <v>76</v>
      </c>
      <c r="E364" s="217" t="s">
        <v>800</v>
      </c>
      <c r="F364" s="217" t="s">
        <v>801</v>
      </c>
      <c r="G364" s="203"/>
      <c r="H364" s="203"/>
      <c r="I364" s="206"/>
      <c r="J364" s="206"/>
      <c r="K364" s="218">
        <f>BK364</f>
        <v>0</v>
      </c>
      <c r="L364" s="203"/>
      <c r="M364" s="208"/>
      <c r="N364" s="209"/>
      <c r="O364" s="210"/>
      <c r="P364" s="210"/>
      <c r="Q364" s="211">
        <f>SUM(Q365:Q367)</f>
        <v>0</v>
      </c>
      <c r="R364" s="211">
        <f>SUM(R365:R367)</f>
        <v>0</v>
      </c>
      <c r="S364" s="210"/>
      <c r="T364" s="212">
        <f>SUM(T365:T367)</f>
        <v>0</v>
      </c>
      <c r="U364" s="210"/>
      <c r="V364" s="212">
        <f>SUM(V365:V367)</f>
        <v>0</v>
      </c>
      <c r="W364" s="210"/>
      <c r="X364" s="213">
        <f>SUM(X365:X367)</f>
        <v>0</v>
      </c>
      <c r="Y364" s="12"/>
      <c r="Z364" s="12"/>
      <c r="AA364" s="12"/>
      <c r="AB364" s="12"/>
      <c r="AC364" s="12"/>
      <c r="AD364" s="12"/>
      <c r="AE364" s="12"/>
      <c r="AR364" s="214" t="s">
        <v>85</v>
      </c>
      <c r="AT364" s="215" t="s">
        <v>76</v>
      </c>
      <c r="AU364" s="215" t="s">
        <v>85</v>
      </c>
      <c r="AY364" s="214" t="s">
        <v>138</v>
      </c>
      <c r="BK364" s="216">
        <f>SUM(BK365:BK367)</f>
        <v>0</v>
      </c>
    </row>
    <row r="365" s="2" customFormat="1" ht="24.15" customHeight="1">
      <c r="A365" s="36"/>
      <c r="B365" s="37"/>
      <c r="C365" s="219" t="s">
        <v>592</v>
      </c>
      <c r="D365" s="219" t="s">
        <v>141</v>
      </c>
      <c r="E365" s="220" t="s">
        <v>1502</v>
      </c>
      <c r="F365" s="221" t="s">
        <v>1503</v>
      </c>
      <c r="G365" s="222" t="s">
        <v>804</v>
      </c>
      <c r="H365" s="223">
        <v>259.75999999999999</v>
      </c>
      <c r="I365" s="224"/>
      <c r="J365" s="224"/>
      <c r="K365" s="225">
        <f>ROUND(P365*H365,2)</f>
        <v>0</v>
      </c>
      <c r="L365" s="221" t="s">
        <v>145</v>
      </c>
      <c r="M365" s="42"/>
      <c r="N365" s="226" t="s">
        <v>1</v>
      </c>
      <c r="O365" s="227" t="s">
        <v>40</v>
      </c>
      <c r="P365" s="228">
        <f>I365+J365</f>
        <v>0</v>
      </c>
      <c r="Q365" s="228">
        <f>ROUND(I365*H365,2)</f>
        <v>0</v>
      </c>
      <c r="R365" s="228">
        <f>ROUND(J365*H365,2)</f>
        <v>0</v>
      </c>
      <c r="S365" s="89"/>
      <c r="T365" s="229">
        <f>S365*H365</f>
        <v>0</v>
      </c>
      <c r="U365" s="229">
        <v>0</v>
      </c>
      <c r="V365" s="229">
        <f>U365*H365</f>
        <v>0</v>
      </c>
      <c r="W365" s="229">
        <v>0</v>
      </c>
      <c r="X365" s="230">
        <f>W365*H365</f>
        <v>0</v>
      </c>
      <c r="Y365" s="36"/>
      <c r="Z365" s="36"/>
      <c r="AA365" s="36"/>
      <c r="AB365" s="36"/>
      <c r="AC365" s="36"/>
      <c r="AD365" s="36"/>
      <c r="AE365" s="36"/>
      <c r="AR365" s="231" t="s">
        <v>146</v>
      </c>
      <c r="AT365" s="231" t="s">
        <v>141</v>
      </c>
      <c r="AU365" s="231" t="s">
        <v>87</v>
      </c>
      <c r="AY365" s="15" t="s">
        <v>138</v>
      </c>
      <c r="BE365" s="232">
        <f>IF(O365="základní",K365,0)</f>
        <v>0</v>
      </c>
      <c r="BF365" s="232">
        <f>IF(O365="snížená",K365,0)</f>
        <v>0</v>
      </c>
      <c r="BG365" s="232">
        <f>IF(O365="zákl. přenesená",K365,0)</f>
        <v>0</v>
      </c>
      <c r="BH365" s="232">
        <f>IF(O365="sníž. přenesená",K365,0)</f>
        <v>0</v>
      </c>
      <c r="BI365" s="232">
        <f>IF(O365="nulová",K365,0)</f>
        <v>0</v>
      </c>
      <c r="BJ365" s="15" t="s">
        <v>85</v>
      </c>
      <c r="BK365" s="232">
        <f>ROUND(P365*H365,2)</f>
        <v>0</v>
      </c>
      <c r="BL365" s="15" t="s">
        <v>146</v>
      </c>
      <c r="BM365" s="231" t="s">
        <v>1504</v>
      </c>
    </row>
    <row r="366" s="2" customFormat="1">
      <c r="A366" s="36"/>
      <c r="B366" s="37"/>
      <c r="C366" s="38"/>
      <c r="D366" s="233" t="s">
        <v>148</v>
      </c>
      <c r="E366" s="38"/>
      <c r="F366" s="234" t="s">
        <v>1505</v>
      </c>
      <c r="G366" s="38"/>
      <c r="H366" s="38"/>
      <c r="I366" s="235"/>
      <c r="J366" s="235"/>
      <c r="K366" s="38"/>
      <c r="L366" s="38"/>
      <c r="M366" s="42"/>
      <c r="N366" s="236"/>
      <c r="O366" s="237"/>
      <c r="P366" s="89"/>
      <c r="Q366" s="89"/>
      <c r="R366" s="89"/>
      <c r="S366" s="89"/>
      <c r="T366" s="89"/>
      <c r="U366" s="89"/>
      <c r="V366" s="89"/>
      <c r="W366" s="89"/>
      <c r="X366" s="90"/>
      <c r="Y366" s="36"/>
      <c r="Z366" s="36"/>
      <c r="AA366" s="36"/>
      <c r="AB366" s="36"/>
      <c r="AC366" s="36"/>
      <c r="AD366" s="36"/>
      <c r="AE366" s="36"/>
      <c r="AT366" s="15" t="s">
        <v>148</v>
      </c>
      <c r="AU366" s="15" t="s">
        <v>87</v>
      </c>
    </row>
    <row r="367" s="2" customFormat="1">
      <c r="A367" s="36"/>
      <c r="B367" s="37"/>
      <c r="C367" s="38"/>
      <c r="D367" s="238" t="s">
        <v>150</v>
      </c>
      <c r="E367" s="38"/>
      <c r="F367" s="239" t="s">
        <v>1506</v>
      </c>
      <c r="G367" s="38"/>
      <c r="H367" s="38"/>
      <c r="I367" s="235"/>
      <c r="J367" s="235"/>
      <c r="K367" s="38"/>
      <c r="L367" s="38"/>
      <c r="M367" s="42"/>
      <c r="N367" s="262"/>
      <c r="O367" s="263"/>
      <c r="P367" s="264"/>
      <c r="Q367" s="264"/>
      <c r="R367" s="264"/>
      <c r="S367" s="264"/>
      <c r="T367" s="264"/>
      <c r="U367" s="264"/>
      <c r="V367" s="264"/>
      <c r="W367" s="264"/>
      <c r="X367" s="265"/>
      <c r="Y367" s="36"/>
      <c r="Z367" s="36"/>
      <c r="AA367" s="36"/>
      <c r="AB367" s="36"/>
      <c r="AC367" s="36"/>
      <c r="AD367" s="36"/>
      <c r="AE367" s="36"/>
      <c r="AT367" s="15" t="s">
        <v>150</v>
      </c>
      <c r="AU367" s="15" t="s">
        <v>87</v>
      </c>
    </row>
    <row r="368" s="2" customFormat="1" ht="6.96" customHeight="1">
      <c r="A368" s="36"/>
      <c r="B368" s="64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42"/>
      <c r="N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</row>
  </sheetData>
  <sheetProtection sheet="1" autoFilter="0" formatColumns="0" formatRows="0" objects="1" scenarios="1" spinCount="100000" saltValue="IKKeNNXmnSTPFMLWwndSSyly66JyBlEmMsdDpOwQgcl1ErwHizvahbAouIFmOb+vXTj82S586Cwnr5sT+RTTQw==" hashValue="9RyIl2bzrepfc0sccuJAy1H62T2KzOwlk9ajDRDSp4MNeaG2Xr3NC0yVl78epaybkVR1zxiOJBra19iYGQbcCA==" algorithmName="SHA-512" password="CC35"/>
  <autoFilter ref="C124:L36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hyperlinks>
    <hyperlink ref="F130" r:id="rId1" display="https://podminky.urs.cz/item/CS_URS_2026_01/113106123"/>
    <hyperlink ref="F133" r:id="rId2" display="https://podminky.urs.cz/item/CS_URS_2026_01/113107122"/>
    <hyperlink ref="F137" r:id="rId3" display="https://podminky.urs.cz/item/CS_URS_2026_01/113107122"/>
    <hyperlink ref="F141" r:id="rId4" display="https://podminky.urs.cz/item/CS_URS_2026_01/113107142"/>
    <hyperlink ref="F144" r:id="rId5" display="https://podminky.urs.cz/item/CS_URS_2026_01/113202111"/>
    <hyperlink ref="F147" r:id="rId6" display="https://podminky.urs.cz/item/CS_URS_2026_01/113204111"/>
    <hyperlink ref="F150" r:id="rId7" display="https://podminky.urs.cz/item/CS_URS_2026_01/122111101"/>
    <hyperlink ref="F154" r:id="rId8" display="https://podminky.urs.cz/item/CS_URS_2026_01/122252204"/>
    <hyperlink ref="F157" r:id="rId9" display="https://podminky.urs.cz/item/CS_URS_2026_01/131213711"/>
    <hyperlink ref="F161" r:id="rId10" display="https://podminky.urs.cz/item/CS_URS_2026_01/132212131"/>
    <hyperlink ref="F165" r:id="rId11" display="https://podminky.urs.cz/item/CS_URS_2026_01/132212131"/>
    <hyperlink ref="F169" r:id="rId12" display="https://podminky.urs.cz/item/CS_URS_2026_01/139001101"/>
    <hyperlink ref="F173" r:id="rId13" display="https://podminky.urs.cz/item/CS_URS_2026_01/162751117"/>
    <hyperlink ref="F177" r:id="rId14" display="https://podminky.urs.cz/item/CS_URS_2026_01/162751117"/>
    <hyperlink ref="F181" r:id="rId15" display="https://podminky.urs.cz/item/CS_URS_2026_01/162751119"/>
    <hyperlink ref="F186" r:id="rId16" display="https://podminky.urs.cz/item/CS_URS_2026_01/162751119"/>
    <hyperlink ref="F191" r:id="rId17" display="https://podminky.urs.cz/item/CS_URS_2026_01/171152101"/>
    <hyperlink ref="F195" r:id="rId18" display="https://podminky.urs.cz/item/CS_URS_2026_01/171201221"/>
    <hyperlink ref="F199" r:id="rId19" display="https://podminky.urs.cz/item/CS_URS_2026_01/171251201"/>
    <hyperlink ref="F202" r:id="rId20" display="https://podminky.urs.cz/item/CS_URS_2026_01/181411121"/>
    <hyperlink ref="F208" r:id="rId21" display="https://podminky.urs.cz/item/CS_URS_2026_01/181951111"/>
    <hyperlink ref="F211" r:id="rId22" display="https://podminky.urs.cz/item/CS_URS_2026_01/181951112"/>
    <hyperlink ref="F217" r:id="rId23" display="https://podminky.urs.cz/item/CS_URS_2026_01/182351133"/>
    <hyperlink ref="F221" r:id="rId24" display="https://podminky.urs.cz/item/CS_URS_2026_01/275313611"/>
    <hyperlink ref="F226" r:id="rId25" display="https://podminky.urs.cz/item/CS_URS_2026_01/275356021"/>
    <hyperlink ref="F231" r:id="rId26" display="https://podminky.urs.cz/item/CS_URS_2026_01/275356022"/>
    <hyperlink ref="F235" r:id="rId27" display="https://podminky.urs.cz/item/CS_URS_2026_01/339921132"/>
    <hyperlink ref="F242" r:id="rId28" display="https://podminky.urs.cz/item/CS_URS_2026_01/451577777"/>
    <hyperlink ref="F246" r:id="rId29" display="https://podminky.urs.cz/item/CS_URS_2026_01/564831011"/>
    <hyperlink ref="F250" r:id="rId30" display="https://podminky.urs.cz/item/CS_URS_2026_01/594111112"/>
    <hyperlink ref="F255" r:id="rId31" display="https://podminky.urs.cz/item/CS_URS_2026_01/596211111"/>
    <hyperlink ref="F258" r:id="rId32" display="https://podminky.urs.cz/item/CS_URS_2026_01/596211113"/>
    <hyperlink ref="F268" r:id="rId33" display="https://podminky.urs.cz/item/CS_URS_2026_01/596212210"/>
    <hyperlink ref="F275" r:id="rId34" display="https://podminky.urs.cz/item/CS_URS_2026_01/599632111"/>
    <hyperlink ref="F282" r:id="rId35" display="https://podminky.urs.cz/item/CS_URS_2026_01/911381114"/>
    <hyperlink ref="F286" r:id="rId36" display="https://podminky.urs.cz/item/CS_URS_2026_01/911381835"/>
    <hyperlink ref="F290" r:id="rId37" display="https://podminky.urs.cz/item/CS_URS_2026_01/916131213"/>
    <hyperlink ref="F293" r:id="rId38" display="https://podminky.urs.cz/item/CS_URS_2026_01/916331112"/>
    <hyperlink ref="F298" r:id="rId39" display="https://podminky.urs.cz/item/CS_URS_2026_01/919311112"/>
    <hyperlink ref="F302" r:id="rId40" display="https://podminky.urs.cz/item/CS_URS_2026_01/919521120"/>
    <hyperlink ref="F307" r:id="rId41" display="https://podminky.urs.cz/item/CS_URS_2026_01/919732211"/>
    <hyperlink ref="F310" r:id="rId42" display="https://podminky.urs.cz/item/CS_URS_2026_01/919735113"/>
    <hyperlink ref="F313" r:id="rId43" display="https://podminky.urs.cz/item/CS_URS_2026_01/935112211"/>
    <hyperlink ref="F318" r:id="rId44" display="https://podminky.urs.cz/item/CS_URS_2026_01/936561111"/>
    <hyperlink ref="F322" r:id="rId45" display="https://podminky.urs.cz/item/CS_URS_2026_01/938902206"/>
    <hyperlink ref="F325" r:id="rId46" display="https://podminky.urs.cz/item/CS_URS_2026_01/979054441"/>
    <hyperlink ref="F333" r:id="rId47" display="https://podminky.urs.cz/item/CS_URS_2026_01/997221551"/>
    <hyperlink ref="F338" r:id="rId48" display="https://podminky.urs.cz/item/CS_URS_2026_01/997221559"/>
    <hyperlink ref="F343" r:id="rId49" display="https://podminky.urs.cz/item/CS_URS_2026_01/997221571"/>
    <hyperlink ref="F348" r:id="rId50" display="https://podminky.urs.cz/item/CS_URS_2026_01/997221579"/>
    <hyperlink ref="F353" r:id="rId51" display="https://podminky.urs.cz/item/CS_URS_2026_01/997221615"/>
    <hyperlink ref="F358" r:id="rId52" display="https://podminky.urs.cz/item/CS_URS_2026_01/997221645"/>
    <hyperlink ref="F361" r:id="rId53" display="https://podminky.urs.cz/item/CS_URS_2026_01/997221655"/>
    <hyperlink ref="F367" r:id="rId54" display="https://podminky.urs.cz/item/CS_URS_2026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Z4-LACYK\Lacyk</dc:creator>
  <cp:lastModifiedBy>Z4-LACYK\Lacyk</cp:lastModifiedBy>
  <dcterms:created xsi:type="dcterms:W3CDTF">2026-01-30T09:47:52Z</dcterms:created>
  <dcterms:modified xsi:type="dcterms:W3CDTF">2026-01-30T09:47:59Z</dcterms:modified>
</cp:coreProperties>
</file>